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SWECO_2020\+++VD_Letovice (Vesely, Popelkova)_21_04_2020\6_Letovice_připomínky\"/>
    </mc:Choice>
  </mc:AlternateContent>
  <bookViews>
    <workbookView xWindow="0" yWindow="0" windowWidth="0" windowHeight="0"/>
  </bookViews>
  <sheets>
    <sheet name="Rekapitulace stavby" sheetId="1" r:id="rId1"/>
    <sheet name="SO 01 - Hráz" sheetId="2" r:id="rId2"/>
    <sheet name="SO 02 - Opevnění návodníh..." sheetId="3" r:id="rId3"/>
    <sheet name="SO 03 - Bezpečnostní přel..." sheetId="4" r:id="rId4"/>
    <sheet name="SO 04.1 - Výlomové a zabe..." sheetId="5" r:id="rId5"/>
    <sheet name="SO 04.2 - Skluz" sheetId="6" r:id="rId6"/>
    <sheet name="SO 05 - Přemostění skluzu" sheetId="7" r:id="rId7"/>
    <sheet name="SO 06 - Vývar" sheetId="8" r:id="rId8"/>
    <sheet name="SO 07 - Opevnění odpadníh..." sheetId="9" r:id="rId9"/>
    <sheet name="SO 08.1 - Měření HPV" sheetId="10" r:id="rId10"/>
    <sheet name="SO 08.2 - Měření deformací" sheetId="11" r:id="rId11"/>
    <sheet name="SO 08.3 - Měření průsaků" sheetId="12" r:id="rId12"/>
    <sheet name="SO 08.4 - Sběr dat" sheetId="13" r:id="rId13"/>
    <sheet name="SO 09.1 - Úpravy na odběr..." sheetId="14" r:id="rId14"/>
    <sheet name="SO 09.2 - Rekonstrukce sc..." sheetId="15" r:id="rId15"/>
    <sheet name="SO 09.3 - Osvětlení na le..." sheetId="16" r:id="rId16"/>
    <sheet name="SO 09.4 - Kamerový systém" sheetId="17" r:id="rId17"/>
    <sheet name="SO 09.5 - Kabelová trasa ..." sheetId="18" r:id="rId18"/>
    <sheet name="SO 09.6 - Kácení dřevin" sheetId="19" r:id="rId19"/>
    <sheet name="SO 10 - Opevnění koryta K..." sheetId="20" r:id="rId20"/>
    <sheet name="VON - Vedlejší a ostatní ..." sheetId="21" r:id="rId21"/>
  </sheets>
  <definedNames>
    <definedName name="_xlnm.Print_Area" localSheetId="0">'Rekapitulace stavby'!$D$4:$AO$76,'Rekapitulace stavby'!$C$82:$AQ$118</definedName>
    <definedName name="_xlnm.Print_Titles" localSheetId="0">'Rekapitulace stavby'!$92:$92</definedName>
    <definedName name="_xlnm._FilterDatabase" localSheetId="1" hidden="1">'SO 01 - Hráz'!$C$132:$K$462</definedName>
    <definedName name="_xlnm.Print_Area" localSheetId="1">'SO 01 - Hráz'!$C$4:$J$76,'SO 01 - Hráz'!$C$82:$J$114,'SO 01 - Hráz'!$C$120:$K$462</definedName>
    <definedName name="_xlnm.Print_Titles" localSheetId="1">'SO 01 - Hráz'!$132:$132</definedName>
    <definedName name="_xlnm._FilterDatabase" localSheetId="2" hidden="1">'SO 02 - Opevnění návodníh...'!$C$119:$K$149</definedName>
    <definedName name="_xlnm.Print_Area" localSheetId="2">'SO 02 - Opevnění návodníh...'!$C$4:$J$76,'SO 02 - Opevnění návodníh...'!$C$82:$J$101,'SO 02 - Opevnění návodníh...'!$C$107:$K$149</definedName>
    <definedName name="_xlnm.Print_Titles" localSheetId="2">'SO 02 - Opevnění návodníh...'!$119:$119</definedName>
    <definedName name="_xlnm._FilterDatabase" localSheetId="3" hidden="1">'SO 03 - Bezpečnostní přel...'!$C$135:$K$537</definedName>
    <definedName name="_xlnm.Print_Area" localSheetId="3">'SO 03 - Bezpečnostní přel...'!$C$4:$J$76,'SO 03 - Bezpečnostní přel...'!$C$82:$J$117,'SO 03 - Bezpečnostní přel...'!$C$123:$K$537</definedName>
    <definedName name="_xlnm.Print_Titles" localSheetId="3">'SO 03 - Bezpečnostní přel...'!$135:$135</definedName>
    <definedName name="_xlnm._FilterDatabase" localSheetId="4" hidden="1">'SO 04.1 - Výlomové a zabe...'!$C$124:$K$256</definedName>
    <definedName name="_xlnm.Print_Area" localSheetId="4">'SO 04.1 - Výlomové a zabe...'!$C$4:$J$76,'SO 04.1 - Výlomové a zabe...'!$C$82:$J$104,'SO 04.1 - Výlomové a zabe...'!$C$110:$K$256</definedName>
    <definedName name="_xlnm.Print_Titles" localSheetId="4">'SO 04.1 - Výlomové a zabe...'!$124:$124</definedName>
    <definedName name="_xlnm._FilterDatabase" localSheetId="5" hidden="1">'SO 04.2 - Skluz'!$C$136:$K$470</definedName>
    <definedName name="_xlnm.Print_Area" localSheetId="5">'SO 04.2 - Skluz'!$C$4:$J$76,'SO 04.2 - Skluz'!$C$82:$J$116,'SO 04.2 - Skluz'!$C$122:$K$470</definedName>
    <definedName name="_xlnm.Print_Titles" localSheetId="5">'SO 04.2 - Skluz'!$136:$136</definedName>
    <definedName name="_xlnm._FilterDatabase" localSheetId="6" hidden="1">'SO 05 - Přemostění skluzu'!$C$132:$K$415</definedName>
    <definedName name="_xlnm.Print_Area" localSheetId="6">'SO 05 - Přemostění skluzu'!$C$4:$J$76,'SO 05 - Přemostění skluzu'!$C$82:$J$114,'SO 05 - Přemostění skluzu'!$C$120:$K$415</definedName>
    <definedName name="_xlnm.Print_Titles" localSheetId="6">'SO 05 - Přemostění skluzu'!$132:$132</definedName>
    <definedName name="_xlnm._FilterDatabase" localSheetId="7" hidden="1">'SO 06 - Vývar'!$C$130:$K$405</definedName>
    <definedName name="_xlnm.Print_Area" localSheetId="7">'SO 06 - Vývar'!$C$4:$J$76,'SO 06 - Vývar'!$C$82:$J$112,'SO 06 - Vývar'!$C$118:$K$405</definedName>
    <definedName name="_xlnm.Print_Titles" localSheetId="7">'SO 06 - Vývar'!$130:$130</definedName>
    <definedName name="_xlnm._FilterDatabase" localSheetId="8" hidden="1">'SO 07 - Opevnění odpadníh...'!$C$126:$K$356</definedName>
    <definedName name="_xlnm.Print_Area" localSheetId="8">'SO 07 - Opevnění odpadníh...'!$C$4:$J$76,'SO 07 - Opevnění odpadníh...'!$C$82:$J$108,'SO 07 - Opevnění odpadníh...'!$C$114:$K$356</definedName>
    <definedName name="_xlnm.Print_Titles" localSheetId="8">'SO 07 - Opevnění odpadníh...'!$126:$126</definedName>
    <definedName name="_xlnm._FilterDatabase" localSheetId="9" hidden="1">'SO 08.1 - Měření HPV'!$C$129:$K$236</definedName>
    <definedName name="_xlnm.Print_Area" localSheetId="9">'SO 08.1 - Měření HPV'!$C$4:$J$76,'SO 08.1 - Měření HPV'!$C$82:$J$109,'SO 08.1 - Měření HPV'!$C$115:$K$236</definedName>
    <definedName name="_xlnm.Print_Titles" localSheetId="9">'SO 08.1 - Měření HPV'!$129:$129</definedName>
    <definedName name="_xlnm._FilterDatabase" localSheetId="10" hidden="1">'SO 08.2 - Měření deformací'!$C$126:$K$198</definedName>
    <definedName name="_xlnm.Print_Area" localSheetId="10">'SO 08.2 - Měření deformací'!$C$4:$J$76,'SO 08.2 - Měření deformací'!$C$82:$J$106,'SO 08.2 - Měření deformací'!$C$112:$K$198</definedName>
    <definedName name="_xlnm.Print_Titles" localSheetId="10">'SO 08.2 - Měření deformací'!$126:$126</definedName>
    <definedName name="_xlnm._FilterDatabase" localSheetId="11" hidden="1">'SO 08.3 - Měření průsaků'!$C$129:$K$246</definedName>
    <definedName name="_xlnm.Print_Area" localSheetId="11">'SO 08.3 - Měření průsaků'!$C$4:$J$76,'SO 08.3 - Měření průsaků'!$C$82:$J$109,'SO 08.3 - Měření průsaků'!$C$115:$K$246</definedName>
    <definedName name="_xlnm.Print_Titles" localSheetId="11">'SO 08.3 - Měření průsaků'!$129:$129</definedName>
    <definedName name="_xlnm._FilterDatabase" localSheetId="12" hidden="1">'SO 08.4 - Sběr dat'!$C$123:$K$166</definedName>
    <definedName name="_xlnm.Print_Area" localSheetId="12">'SO 08.4 - Sběr dat'!$C$4:$J$76,'SO 08.4 - Sběr dat'!$C$82:$J$103,'SO 08.4 - Sběr dat'!$C$109:$K$166</definedName>
    <definedName name="_xlnm.Print_Titles" localSheetId="12">'SO 08.4 - Sběr dat'!$123:$123</definedName>
    <definedName name="_xlnm._FilterDatabase" localSheetId="13" hidden="1">'SO 09.1 - Úpravy na odběr...'!$C$135:$K$303</definedName>
    <definedName name="_xlnm.Print_Area" localSheetId="13">'SO 09.1 - Úpravy na odběr...'!$C$4:$J$76,'SO 09.1 - Úpravy na odběr...'!$C$82:$J$115,'SO 09.1 - Úpravy na odběr...'!$C$121:$K$303</definedName>
    <definedName name="_xlnm.Print_Titles" localSheetId="13">'SO 09.1 - Úpravy na odběr...'!$135:$135</definedName>
    <definedName name="_xlnm._FilterDatabase" localSheetId="14" hidden="1">'SO 09.2 - Rekonstrukce sc...'!$C$130:$K$233</definedName>
    <definedName name="_xlnm.Print_Area" localSheetId="14">'SO 09.2 - Rekonstrukce sc...'!$C$4:$J$76,'SO 09.2 - Rekonstrukce sc...'!$C$82:$J$110,'SO 09.2 - Rekonstrukce sc...'!$C$116:$K$233</definedName>
    <definedName name="_xlnm.Print_Titles" localSheetId="14">'SO 09.2 - Rekonstrukce sc...'!$130:$130</definedName>
    <definedName name="_xlnm._FilterDatabase" localSheetId="15" hidden="1">'SO 09.3 - Osvětlení na le...'!$C$130:$K$240</definedName>
    <definedName name="_xlnm.Print_Area" localSheetId="15">'SO 09.3 - Osvětlení na le...'!$C$4:$J$76,'SO 09.3 - Osvětlení na le...'!$C$82:$J$110,'SO 09.3 - Osvětlení na le...'!$C$116:$K$240</definedName>
    <definedName name="_xlnm.Print_Titles" localSheetId="15">'SO 09.3 - Osvětlení na le...'!$130:$130</definedName>
    <definedName name="_xlnm._FilterDatabase" localSheetId="16" hidden="1">'SO 09.4 - Kamerový systém'!$C$125:$K$210</definedName>
    <definedName name="_xlnm.Print_Area" localSheetId="16">'SO 09.4 - Kamerový systém'!$C$4:$J$76,'SO 09.4 - Kamerový systém'!$C$82:$J$105,'SO 09.4 - Kamerový systém'!$C$111:$K$210</definedName>
    <definedName name="_xlnm.Print_Titles" localSheetId="16">'SO 09.4 - Kamerový systém'!$125:$125</definedName>
    <definedName name="_xlnm._FilterDatabase" localSheetId="17" hidden="1">'SO 09.5 - Kabelová trasa ...'!$C$131:$K$305</definedName>
    <definedName name="_xlnm.Print_Area" localSheetId="17">'SO 09.5 - Kabelová trasa ...'!$C$4:$J$76,'SO 09.5 - Kabelová trasa ...'!$C$82:$J$111,'SO 09.5 - Kabelová trasa ...'!$C$117:$K$305</definedName>
    <definedName name="_xlnm.Print_Titles" localSheetId="17">'SO 09.5 - Kabelová trasa ...'!$131:$131</definedName>
    <definedName name="_xlnm._FilterDatabase" localSheetId="18" hidden="1">'SO 09.6 - Kácení dřevin'!$C$123:$K$278</definedName>
    <definedName name="_xlnm.Print_Area" localSheetId="18">'SO 09.6 - Kácení dřevin'!$C$4:$J$76,'SO 09.6 - Kácení dřevin'!$C$82:$J$103,'SO 09.6 - Kácení dřevin'!$C$109:$K$278</definedName>
    <definedName name="_xlnm.Print_Titles" localSheetId="18">'SO 09.6 - Kácení dřevin'!$123:$123</definedName>
    <definedName name="_xlnm._FilterDatabase" localSheetId="19" hidden="1">'SO 10 - Opevnění koryta K...'!$C$122:$K$182</definedName>
    <definedName name="_xlnm.Print_Area" localSheetId="19">'SO 10 - Opevnění koryta K...'!$C$4:$J$76,'SO 10 - Opevnění koryta K...'!$C$82:$J$104,'SO 10 - Opevnění koryta K...'!$C$110:$K$182</definedName>
    <definedName name="_xlnm.Print_Titles" localSheetId="19">'SO 10 - Opevnění koryta K...'!$122:$122</definedName>
    <definedName name="_xlnm._FilterDatabase" localSheetId="20" hidden="1">'VON - Vedlejší a ostatní ...'!$C$121:$K$221</definedName>
    <definedName name="_xlnm.Print_Area" localSheetId="20">'VON - Vedlejší a ostatní ...'!$C$4:$J$76,'VON - Vedlejší a ostatní ...'!$C$82:$J$103,'VON - Vedlejší a ostatní ...'!$C$109:$K$221</definedName>
    <definedName name="_xlnm.Print_Titles" localSheetId="20">'VON - Vedlejší a ostatní ...'!$121:$121</definedName>
  </definedNames>
  <calcPr/>
</workbook>
</file>

<file path=xl/calcChain.xml><?xml version="1.0" encoding="utf-8"?>
<calcChain xmlns="http://schemas.openxmlformats.org/spreadsheetml/2006/main">
  <c i="21" l="1" r="J37"/>
  <c r="J36"/>
  <c i="1" r="AY117"/>
  <c i="21" r="J35"/>
  <c i="1" r="AX117"/>
  <c i="21" r="BI220"/>
  <c r="BH220"/>
  <c r="BG220"/>
  <c r="BF220"/>
  <c r="T220"/>
  <c r="R220"/>
  <c r="P220"/>
  <c r="BI218"/>
  <c r="BH218"/>
  <c r="BG218"/>
  <c r="BF218"/>
  <c r="T218"/>
  <c r="R218"/>
  <c r="P218"/>
  <c r="BI217"/>
  <c r="BH217"/>
  <c r="BG217"/>
  <c r="BF217"/>
  <c r="T217"/>
  <c r="R217"/>
  <c r="P217"/>
  <c r="BI216"/>
  <c r="BH216"/>
  <c r="BG216"/>
  <c r="BF216"/>
  <c r="T216"/>
  <c r="R216"/>
  <c r="P216"/>
  <c r="BI214"/>
  <c r="BH214"/>
  <c r="BG214"/>
  <c r="BF214"/>
  <c r="T214"/>
  <c r="R214"/>
  <c r="P214"/>
  <c r="BI213"/>
  <c r="BH213"/>
  <c r="BG213"/>
  <c r="BF213"/>
  <c r="T213"/>
  <c r="R213"/>
  <c r="P213"/>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5"/>
  <c r="BH195"/>
  <c r="BG195"/>
  <c r="BF195"/>
  <c r="T195"/>
  <c r="R195"/>
  <c r="P195"/>
  <c r="BI193"/>
  <c r="BH193"/>
  <c r="BG193"/>
  <c r="BF193"/>
  <c r="T193"/>
  <c r="R193"/>
  <c r="P193"/>
  <c r="BI191"/>
  <c r="BH191"/>
  <c r="BG191"/>
  <c r="BF191"/>
  <c r="T191"/>
  <c r="R191"/>
  <c r="P191"/>
  <c r="BI189"/>
  <c r="BH189"/>
  <c r="BG189"/>
  <c r="BF189"/>
  <c r="T189"/>
  <c r="R189"/>
  <c r="P189"/>
  <c r="BI186"/>
  <c r="BH186"/>
  <c r="BG186"/>
  <c r="BF186"/>
  <c r="T186"/>
  <c r="R186"/>
  <c r="P186"/>
  <c r="BI185"/>
  <c r="BH185"/>
  <c r="BG185"/>
  <c r="BF185"/>
  <c r="T185"/>
  <c r="R185"/>
  <c r="P185"/>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7"/>
  <c r="BH177"/>
  <c r="BG177"/>
  <c r="BF177"/>
  <c r="T177"/>
  <c r="R177"/>
  <c r="P177"/>
  <c r="BI176"/>
  <c r="BH176"/>
  <c r="BG176"/>
  <c r="BF176"/>
  <c r="T176"/>
  <c r="R176"/>
  <c r="P176"/>
  <c r="BI174"/>
  <c r="BH174"/>
  <c r="BG174"/>
  <c r="BF174"/>
  <c r="T174"/>
  <c r="R174"/>
  <c r="P174"/>
  <c r="BI172"/>
  <c r="BH172"/>
  <c r="BG172"/>
  <c r="BF172"/>
  <c r="T172"/>
  <c r="R172"/>
  <c r="P172"/>
  <c r="BI170"/>
  <c r="BH170"/>
  <c r="BG170"/>
  <c r="BF170"/>
  <c r="T170"/>
  <c r="R170"/>
  <c r="P170"/>
  <c r="BI169"/>
  <c r="BH169"/>
  <c r="BG169"/>
  <c r="BF169"/>
  <c r="T169"/>
  <c r="R169"/>
  <c r="P169"/>
  <c r="BI167"/>
  <c r="BH167"/>
  <c r="BG167"/>
  <c r="BF167"/>
  <c r="T167"/>
  <c r="R167"/>
  <c r="P167"/>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2"/>
  <c r="BH132"/>
  <c r="BG132"/>
  <c r="BF132"/>
  <c r="T132"/>
  <c r="R132"/>
  <c r="P132"/>
  <c r="BI131"/>
  <c r="BH131"/>
  <c r="BG131"/>
  <c r="BF131"/>
  <c r="T131"/>
  <c r="R131"/>
  <c r="P131"/>
  <c r="BI129"/>
  <c r="BH129"/>
  <c r="BG129"/>
  <c r="BF129"/>
  <c r="T129"/>
  <c r="R129"/>
  <c r="P129"/>
  <c r="BI127"/>
  <c r="BH127"/>
  <c r="BG127"/>
  <c r="BF127"/>
  <c r="T127"/>
  <c r="R127"/>
  <c r="P127"/>
  <c r="BI125"/>
  <c r="BH125"/>
  <c r="BG125"/>
  <c r="BF125"/>
  <c r="T125"/>
  <c r="R125"/>
  <c r="P125"/>
  <c r="J118"/>
  <c r="F118"/>
  <c r="F116"/>
  <c r="E114"/>
  <c r="J91"/>
  <c r="F91"/>
  <c r="F89"/>
  <c r="E87"/>
  <c r="J24"/>
  <c r="E24"/>
  <c r="J92"/>
  <c r="J23"/>
  <c r="J18"/>
  <c r="E18"/>
  <c r="F119"/>
  <c r="J17"/>
  <c r="J12"/>
  <c r="J116"/>
  <c r="E7"/>
  <c r="E112"/>
  <c i="20" r="J37"/>
  <c r="J36"/>
  <c i="1" r="AY116"/>
  <c i="20" r="J35"/>
  <c i="1" r="AX116"/>
  <c i="20" r="BI181"/>
  <c r="BH181"/>
  <c r="BG181"/>
  <c r="BF181"/>
  <c r="T181"/>
  <c r="R181"/>
  <c r="P181"/>
  <c r="BI179"/>
  <c r="BH179"/>
  <c r="BG179"/>
  <c r="BF179"/>
  <c r="T179"/>
  <c r="R179"/>
  <c r="P179"/>
  <c r="BI176"/>
  <c r="BH176"/>
  <c r="BG176"/>
  <c r="BF176"/>
  <c r="T176"/>
  <c r="T175"/>
  <c r="R176"/>
  <c r="R175"/>
  <c r="P176"/>
  <c r="P175"/>
  <c r="BI173"/>
  <c r="BH173"/>
  <c r="BG173"/>
  <c r="BF173"/>
  <c r="T173"/>
  <c r="T172"/>
  <c r="R173"/>
  <c r="R172"/>
  <c r="P173"/>
  <c r="P172"/>
  <c r="BI169"/>
  <c r="BH169"/>
  <c r="BG169"/>
  <c r="BF169"/>
  <c r="T169"/>
  <c r="R169"/>
  <c r="P169"/>
  <c r="BI166"/>
  <c r="BH166"/>
  <c r="BG166"/>
  <c r="BF166"/>
  <c r="T166"/>
  <c r="R166"/>
  <c r="P166"/>
  <c r="BI162"/>
  <c r="BH162"/>
  <c r="BG162"/>
  <c r="BF162"/>
  <c r="T162"/>
  <c r="R162"/>
  <c r="P162"/>
  <c r="BI158"/>
  <c r="BH158"/>
  <c r="BG158"/>
  <c r="BF158"/>
  <c r="T158"/>
  <c r="R158"/>
  <c r="P158"/>
  <c r="BI154"/>
  <c r="BH154"/>
  <c r="BG154"/>
  <c r="BF154"/>
  <c r="T154"/>
  <c r="R154"/>
  <c r="P154"/>
  <c r="BI151"/>
  <c r="BH151"/>
  <c r="BG151"/>
  <c r="BF151"/>
  <c r="T151"/>
  <c r="R151"/>
  <c r="P151"/>
  <c r="BI148"/>
  <c r="BH148"/>
  <c r="BG148"/>
  <c r="BF148"/>
  <c r="T148"/>
  <c r="R148"/>
  <c r="P148"/>
  <c r="BI142"/>
  <c r="BH142"/>
  <c r="BG142"/>
  <c r="BF142"/>
  <c r="T142"/>
  <c r="R142"/>
  <c r="P142"/>
  <c r="BI137"/>
  <c r="BH137"/>
  <c r="BG137"/>
  <c r="BF137"/>
  <c r="T137"/>
  <c r="R137"/>
  <c r="P137"/>
  <c r="BI131"/>
  <c r="BH131"/>
  <c r="BG131"/>
  <c r="BF131"/>
  <c r="T131"/>
  <c r="R131"/>
  <c r="P131"/>
  <c r="BI126"/>
  <c r="BH126"/>
  <c r="BG126"/>
  <c r="BF126"/>
  <c r="T126"/>
  <c r="R126"/>
  <c r="P126"/>
  <c r="J119"/>
  <c r="F119"/>
  <c r="F117"/>
  <c r="E115"/>
  <c r="J91"/>
  <c r="F91"/>
  <c r="F89"/>
  <c r="E87"/>
  <c r="J24"/>
  <c r="E24"/>
  <c r="J92"/>
  <c r="J23"/>
  <c r="J18"/>
  <c r="E18"/>
  <c r="F92"/>
  <c r="J17"/>
  <c r="J12"/>
  <c r="J89"/>
  <c r="E7"/>
  <c r="E113"/>
  <c i="19" r="J39"/>
  <c r="J38"/>
  <c i="1" r="AY115"/>
  <c i="19" r="J37"/>
  <c i="1" r="AX115"/>
  <c i="19" r="BI277"/>
  <c r="BH277"/>
  <c r="BG277"/>
  <c r="BF277"/>
  <c r="T277"/>
  <c r="R277"/>
  <c r="P277"/>
  <c r="BI275"/>
  <c r="BH275"/>
  <c r="BG275"/>
  <c r="BF275"/>
  <c r="T275"/>
  <c r="R275"/>
  <c r="P275"/>
  <c r="BI263"/>
  <c r="BH263"/>
  <c r="BG263"/>
  <c r="BF263"/>
  <c r="T263"/>
  <c r="T262"/>
  <c r="R263"/>
  <c r="R262"/>
  <c r="P263"/>
  <c r="P262"/>
  <c r="BI257"/>
  <c r="BH257"/>
  <c r="BG257"/>
  <c r="BF257"/>
  <c r="T257"/>
  <c r="R257"/>
  <c r="P257"/>
  <c r="BI250"/>
  <c r="BH250"/>
  <c r="BG250"/>
  <c r="BF250"/>
  <c r="T250"/>
  <c r="R250"/>
  <c r="P250"/>
  <c r="BI249"/>
  <c r="BH249"/>
  <c r="BG249"/>
  <c r="BF249"/>
  <c r="T249"/>
  <c r="R249"/>
  <c r="P249"/>
  <c r="BI247"/>
  <c r="BH247"/>
  <c r="BG247"/>
  <c r="BF247"/>
  <c r="T247"/>
  <c r="R247"/>
  <c r="P247"/>
  <c r="BI240"/>
  <c r="BH240"/>
  <c r="BG240"/>
  <c r="BF240"/>
  <c r="T240"/>
  <c r="R240"/>
  <c r="P240"/>
  <c r="BI237"/>
  <c r="BH237"/>
  <c r="BG237"/>
  <c r="BF237"/>
  <c r="T237"/>
  <c r="R237"/>
  <c r="P237"/>
  <c r="BI233"/>
  <c r="BH233"/>
  <c r="BG233"/>
  <c r="BF233"/>
  <c r="T233"/>
  <c r="R233"/>
  <c r="P233"/>
  <c r="BI230"/>
  <c r="BH230"/>
  <c r="BG230"/>
  <c r="BF230"/>
  <c r="T230"/>
  <c r="R230"/>
  <c r="P230"/>
  <c r="BI228"/>
  <c r="BH228"/>
  <c r="BG228"/>
  <c r="BF228"/>
  <c r="T228"/>
  <c r="R228"/>
  <c r="P228"/>
  <c r="BI225"/>
  <c r="BH225"/>
  <c r="BG225"/>
  <c r="BF225"/>
  <c r="T225"/>
  <c r="R225"/>
  <c r="P225"/>
  <c r="BI223"/>
  <c r="BH223"/>
  <c r="BG223"/>
  <c r="BF223"/>
  <c r="T223"/>
  <c r="R223"/>
  <c r="P223"/>
  <c r="BI220"/>
  <c r="BH220"/>
  <c r="BG220"/>
  <c r="BF220"/>
  <c r="T220"/>
  <c r="R220"/>
  <c r="P220"/>
  <c r="BI217"/>
  <c r="BH217"/>
  <c r="BG217"/>
  <c r="BF217"/>
  <c r="T217"/>
  <c r="R217"/>
  <c r="P217"/>
  <c r="BI214"/>
  <c r="BH214"/>
  <c r="BG214"/>
  <c r="BF214"/>
  <c r="T214"/>
  <c r="R214"/>
  <c r="P214"/>
  <c r="BI211"/>
  <c r="BH211"/>
  <c r="BG211"/>
  <c r="BF211"/>
  <c r="T211"/>
  <c r="R211"/>
  <c r="P211"/>
  <c r="BI208"/>
  <c r="BH208"/>
  <c r="BG208"/>
  <c r="BF208"/>
  <c r="T208"/>
  <c r="R208"/>
  <c r="P208"/>
  <c r="BI203"/>
  <c r="BH203"/>
  <c r="BG203"/>
  <c r="BF203"/>
  <c r="T203"/>
  <c r="R203"/>
  <c r="P203"/>
  <c r="BI198"/>
  <c r="BH198"/>
  <c r="BG198"/>
  <c r="BF198"/>
  <c r="T198"/>
  <c r="R198"/>
  <c r="P198"/>
  <c r="BI193"/>
  <c r="BH193"/>
  <c r="BG193"/>
  <c r="BF193"/>
  <c r="T193"/>
  <c r="R193"/>
  <c r="P193"/>
  <c r="BI188"/>
  <c r="BH188"/>
  <c r="BG188"/>
  <c r="BF188"/>
  <c r="T188"/>
  <c r="R188"/>
  <c r="P188"/>
  <c r="BI183"/>
  <c r="BH183"/>
  <c r="BG183"/>
  <c r="BF183"/>
  <c r="T183"/>
  <c r="R183"/>
  <c r="P183"/>
  <c r="BI178"/>
  <c r="BH178"/>
  <c r="BG178"/>
  <c r="BF178"/>
  <c r="T178"/>
  <c r="R178"/>
  <c r="P178"/>
  <c r="BI175"/>
  <c r="BH175"/>
  <c r="BG175"/>
  <c r="BF175"/>
  <c r="T175"/>
  <c r="R175"/>
  <c r="P175"/>
  <c r="BI172"/>
  <c r="BH172"/>
  <c r="BG172"/>
  <c r="BF172"/>
  <c r="T172"/>
  <c r="R172"/>
  <c r="P172"/>
  <c r="BI169"/>
  <c r="BH169"/>
  <c r="BG169"/>
  <c r="BF169"/>
  <c r="T169"/>
  <c r="R169"/>
  <c r="P169"/>
  <c r="BI166"/>
  <c r="BH166"/>
  <c r="BG166"/>
  <c r="BF166"/>
  <c r="T166"/>
  <c r="R166"/>
  <c r="P166"/>
  <c r="BI163"/>
  <c r="BH163"/>
  <c r="BG163"/>
  <c r="BF163"/>
  <c r="T163"/>
  <c r="R163"/>
  <c r="P163"/>
  <c r="BI160"/>
  <c r="BH160"/>
  <c r="BG160"/>
  <c r="BF160"/>
  <c r="T160"/>
  <c r="R160"/>
  <c r="P160"/>
  <c r="BI157"/>
  <c r="BH157"/>
  <c r="BG157"/>
  <c r="BF157"/>
  <c r="T157"/>
  <c r="R157"/>
  <c r="P157"/>
  <c r="BI154"/>
  <c r="BH154"/>
  <c r="BG154"/>
  <c r="BF154"/>
  <c r="T154"/>
  <c r="R154"/>
  <c r="P154"/>
  <c r="BI151"/>
  <c r="BH151"/>
  <c r="BG151"/>
  <c r="BF151"/>
  <c r="T151"/>
  <c r="R151"/>
  <c r="P151"/>
  <c r="BI146"/>
  <c r="BH146"/>
  <c r="BG146"/>
  <c r="BF146"/>
  <c r="T146"/>
  <c r="R146"/>
  <c r="P146"/>
  <c r="BI141"/>
  <c r="BH141"/>
  <c r="BG141"/>
  <c r="BF141"/>
  <c r="T141"/>
  <c r="R141"/>
  <c r="P141"/>
  <c r="BI136"/>
  <c r="BH136"/>
  <c r="BG136"/>
  <c r="BF136"/>
  <c r="T136"/>
  <c r="R136"/>
  <c r="P136"/>
  <c r="BI127"/>
  <c r="BH127"/>
  <c r="BG127"/>
  <c r="BF127"/>
  <c r="T127"/>
  <c r="R127"/>
  <c r="P127"/>
  <c r="J120"/>
  <c r="F120"/>
  <c r="F118"/>
  <c r="E116"/>
  <c r="J93"/>
  <c r="F93"/>
  <c r="F91"/>
  <c r="E89"/>
  <c r="J26"/>
  <c r="E26"/>
  <c r="J94"/>
  <c r="J25"/>
  <c r="J20"/>
  <c r="E20"/>
  <c r="F121"/>
  <c r="J19"/>
  <c r="J14"/>
  <c r="J118"/>
  <c r="E7"/>
  <c r="E85"/>
  <c i="18" r="J39"/>
  <c r="J38"/>
  <c i="1" r="AY114"/>
  <c i="18" r="J37"/>
  <c i="1" r="AX114"/>
  <c i="18" r="BI305"/>
  <c r="BH305"/>
  <c r="BG305"/>
  <c r="BF305"/>
  <c r="T305"/>
  <c r="R305"/>
  <c r="P305"/>
  <c r="BI304"/>
  <c r="BH304"/>
  <c r="BG304"/>
  <c r="BF304"/>
  <c r="T304"/>
  <c r="R304"/>
  <c r="P304"/>
  <c r="BI303"/>
  <c r="BH303"/>
  <c r="BG303"/>
  <c r="BF303"/>
  <c r="T303"/>
  <c r="R303"/>
  <c r="P303"/>
  <c r="BI302"/>
  <c r="BH302"/>
  <c r="BG302"/>
  <c r="BF302"/>
  <c r="T302"/>
  <c r="R302"/>
  <c r="P302"/>
  <c r="BI301"/>
  <c r="BH301"/>
  <c r="BG301"/>
  <c r="BF301"/>
  <c r="T301"/>
  <c r="R301"/>
  <c r="P301"/>
  <c r="BI300"/>
  <c r="BH300"/>
  <c r="BG300"/>
  <c r="BF300"/>
  <c r="T300"/>
  <c r="R300"/>
  <c r="P300"/>
  <c r="BI298"/>
  <c r="BH298"/>
  <c r="BG298"/>
  <c r="BF298"/>
  <c r="T298"/>
  <c r="R298"/>
  <c r="P298"/>
  <c r="BI297"/>
  <c r="BH297"/>
  <c r="BG297"/>
  <c r="BF297"/>
  <c r="T297"/>
  <c r="R297"/>
  <c r="P297"/>
  <c r="BI296"/>
  <c r="BH296"/>
  <c r="BG296"/>
  <c r="BF296"/>
  <c r="T296"/>
  <c r="R296"/>
  <c r="P296"/>
  <c r="BI295"/>
  <c r="BH295"/>
  <c r="BG295"/>
  <c r="BF295"/>
  <c r="T295"/>
  <c r="R295"/>
  <c r="P295"/>
  <c r="BI293"/>
  <c r="BH293"/>
  <c r="BG293"/>
  <c r="BF293"/>
  <c r="T293"/>
  <c r="R293"/>
  <c r="P293"/>
  <c r="BI291"/>
  <c r="BH291"/>
  <c r="BG291"/>
  <c r="BF291"/>
  <c r="T291"/>
  <c r="R291"/>
  <c r="P291"/>
  <c r="BI289"/>
  <c r="BH289"/>
  <c r="BG289"/>
  <c r="BF289"/>
  <c r="T289"/>
  <c r="R289"/>
  <c r="P289"/>
  <c r="BI287"/>
  <c r="BH287"/>
  <c r="BG287"/>
  <c r="BF287"/>
  <c r="T287"/>
  <c r="R287"/>
  <c r="P287"/>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7"/>
  <c r="BH277"/>
  <c r="BG277"/>
  <c r="BF277"/>
  <c r="T277"/>
  <c r="R277"/>
  <c r="P277"/>
  <c r="BI275"/>
  <c r="BH275"/>
  <c r="BG275"/>
  <c r="BF275"/>
  <c r="T275"/>
  <c r="R275"/>
  <c r="P275"/>
  <c r="BI273"/>
  <c r="BH273"/>
  <c r="BG273"/>
  <c r="BF273"/>
  <c r="T273"/>
  <c r="R273"/>
  <c r="P273"/>
  <c r="BI272"/>
  <c r="BH272"/>
  <c r="BG272"/>
  <c r="BF272"/>
  <c r="T272"/>
  <c r="R272"/>
  <c r="P272"/>
  <c r="BI270"/>
  <c r="BH270"/>
  <c r="BG270"/>
  <c r="BF270"/>
  <c r="T270"/>
  <c r="R270"/>
  <c r="P270"/>
  <c r="BI269"/>
  <c r="BH269"/>
  <c r="BG269"/>
  <c r="BF269"/>
  <c r="T269"/>
  <c r="R269"/>
  <c r="P269"/>
  <c r="BI268"/>
  <c r="BH268"/>
  <c r="BG268"/>
  <c r="BF268"/>
  <c r="T268"/>
  <c r="R268"/>
  <c r="P268"/>
  <c r="BI265"/>
  <c r="BH265"/>
  <c r="BG265"/>
  <c r="BF265"/>
  <c r="T265"/>
  <c r="R265"/>
  <c r="P265"/>
  <c r="BI264"/>
  <c r="BH264"/>
  <c r="BG264"/>
  <c r="BF264"/>
  <c r="T264"/>
  <c r="R264"/>
  <c r="P264"/>
  <c r="BI263"/>
  <c r="BH263"/>
  <c r="BG263"/>
  <c r="BF263"/>
  <c r="T263"/>
  <c r="R263"/>
  <c r="P263"/>
  <c r="BI262"/>
  <c r="BH262"/>
  <c r="BG262"/>
  <c r="BF262"/>
  <c r="T262"/>
  <c r="R262"/>
  <c r="P262"/>
  <c r="BI258"/>
  <c r="BH258"/>
  <c r="BG258"/>
  <c r="BF258"/>
  <c r="T258"/>
  <c r="R258"/>
  <c r="P258"/>
  <c r="BI256"/>
  <c r="BH256"/>
  <c r="BG256"/>
  <c r="BF256"/>
  <c r="T256"/>
  <c r="R256"/>
  <c r="P256"/>
  <c r="BI253"/>
  <c r="BH253"/>
  <c r="BG253"/>
  <c r="BF253"/>
  <c r="T253"/>
  <c r="R253"/>
  <c r="P253"/>
  <c r="BI250"/>
  <c r="BH250"/>
  <c r="BG250"/>
  <c r="BF250"/>
  <c r="T250"/>
  <c r="R250"/>
  <c r="P250"/>
  <c r="BI244"/>
  <c r="BH244"/>
  <c r="BG244"/>
  <c r="BF244"/>
  <c r="T244"/>
  <c r="R244"/>
  <c r="P244"/>
  <c r="BI241"/>
  <c r="BH241"/>
  <c r="BG241"/>
  <c r="BF241"/>
  <c r="T241"/>
  <c r="R241"/>
  <c r="P241"/>
  <c r="BI234"/>
  <c r="BH234"/>
  <c r="BG234"/>
  <c r="BF234"/>
  <c r="T234"/>
  <c r="R234"/>
  <c r="P234"/>
  <c r="BI221"/>
  <c r="BH221"/>
  <c r="BG221"/>
  <c r="BF221"/>
  <c r="T221"/>
  <c r="R221"/>
  <c r="P221"/>
  <c r="BI216"/>
  <c r="BH216"/>
  <c r="BG216"/>
  <c r="BF216"/>
  <c r="T216"/>
  <c r="R216"/>
  <c r="P216"/>
  <c r="BI209"/>
  <c r="BH209"/>
  <c r="BG209"/>
  <c r="BF209"/>
  <c r="T209"/>
  <c r="R209"/>
  <c r="P209"/>
  <c r="BI203"/>
  <c r="BH203"/>
  <c r="BG203"/>
  <c r="BF203"/>
  <c r="T203"/>
  <c r="R203"/>
  <c r="P203"/>
  <c r="BI195"/>
  <c r="BH195"/>
  <c r="BG195"/>
  <c r="BF195"/>
  <c r="T195"/>
  <c r="R195"/>
  <c r="P195"/>
  <c r="BI187"/>
  <c r="BH187"/>
  <c r="BG187"/>
  <c r="BF187"/>
  <c r="T187"/>
  <c r="R187"/>
  <c r="P187"/>
  <c r="BI181"/>
  <c r="BH181"/>
  <c r="BG181"/>
  <c r="BF181"/>
  <c r="T181"/>
  <c r="R181"/>
  <c r="P181"/>
  <c r="BI179"/>
  <c r="BH179"/>
  <c r="BG179"/>
  <c r="BF179"/>
  <c r="T179"/>
  <c r="R179"/>
  <c r="P179"/>
  <c r="BI173"/>
  <c r="BH173"/>
  <c r="BG173"/>
  <c r="BF173"/>
  <c r="T173"/>
  <c r="R173"/>
  <c r="P173"/>
  <c r="BI172"/>
  <c r="BH172"/>
  <c r="BG172"/>
  <c r="BF172"/>
  <c r="T172"/>
  <c r="R172"/>
  <c r="P172"/>
  <c r="BI170"/>
  <c r="BH170"/>
  <c r="BG170"/>
  <c r="BF170"/>
  <c r="T170"/>
  <c r="R170"/>
  <c r="P170"/>
  <c r="BI167"/>
  <c r="BH167"/>
  <c r="BG167"/>
  <c r="BF167"/>
  <c r="T167"/>
  <c r="R167"/>
  <c r="P167"/>
  <c r="BI165"/>
  <c r="BH165"/>
  <c r="BG165"/>
  <c r="BF165"/>
  <c r="T165"/>
  <c r="R165"/>
  <c r="P165"/>
  <c r="BI159"/>
  <c r="BH159"/>
  <c r="BG159"/>
  <c r="BF159"/>
  <c r="T159"/>
  <c r="R159"/>
  <c r="P159"/>
  <c r="BI157"/>
  <c r="BH157"/>
  <c r="BG157"/>
  <c r="BF157"/>
  <c r="T157"/>
  <c r="R157"/>
  <c r="P157"/>
  <c r="BI150"/>
  <c r="BH150"/>
  <c r="BG150"/>
  <c r="BF150"/>
  <c r="T150"/>
  <c r="R150"/>
  <c r="P150"/>
  <c r="BI144"/>
  <c r="BH144"/>
  <c r="BG144"/>
  <c r="BF144"/>
  <c r="T144"/>
  <c r="R144"/>
  <c r="P144"/>
  <c r="BI138"/>
  <c r="BH138"/>
  <c r="BG138"/>
  <c r="BF138"/>
  <c r="T138"/>
  <c r="R138"/>
  <c r="P138"/>
  <c r="BI135"/>
  <c r="BH135"/>
  <c r="BG135"/>
  <c r="BF135"/>
  <c r="T135"/>
  <c r="R135"/>
  <c r="P135"/>
  <c r="J128"/>
  <c r="F128"/>
  <c r="F126"/>
  <c r="E124"/>
  <c r="J93"/>
  <c r="F93"/>
  <c r="F91"/>
  <c r="E89"/>
  <c r="J26"/>
  <c r="E26"/>
  <c r="J129"/>
  <c r="J25"/>
  <c r="J20"/>
  <c r="E20"/>
  <c r="F94"/>
  <c r="J19"/>
  <c r="J14"/>
  <c r="J126"/>
  <c r="E7"/>
  <c r="E120"/>
  <c i="17" r="J39"/>
  <c r="J38"/>
  <c i="1" r="AY113"/>
  <c i="17" r="J37"/>
  <c i="1" r="AX113"/>
  <c i="17" r="BI205"/>
  <c r="BH205"/>
  <c r="BG205"/>
  <c r="BF205"/>
  <c r="T205"/>
  <c r="R205"/>
  <c r="P205"/>
  <c r="BI202"/>
  <c r="BH202"/>
  <c r="BG202"/>
  <c r="BF202"/>
  <c r="T202"/>
  <c r="R202"/>
  <c r="P202"/>
  <c r="BI200"/>
  <c r="BH200"/>
  <c r="BG200"/>
  <c r="BF200"/>
  <c r="T200"/>
  <c r="R200"/>
  <c r="P200"/>
  <c r="BI199"/>
  <c r="BH199"/>
  <c r="BG199"/>
  <c r="BF199"/>
  <c r="T199"/>
  <c r="R199"/>
  <c r="P199"/>
  <c r="BI198"/>
  <c r="BH198"/>
  <c r="BG198"/>
  <c r="BF198"/>
  <c r="T198"/>
  <c r="R198"/>
  <c r="P198"/>
  <c r="BI195"/>
  <c r="BH195"/>
  <c r="BG195"/>
  <c r="BF195"/>
  <c r="T195"/>
  <c r="R195"/>
  <c r="P195"/>
  <c r="BI193"/>
  <c r="BH193"/>
  <c r="BG193"/>
  <c r="BF193"/>
  <c r="T193"/>
  <c r="R193"/>
  <c r="P193"/>
  <c r="BI192"/>
  <c r="BH192"/>
  <c r="BG192"/>
  <c r="BF192"/>
  <c r="T192"/>
  <c r="R192"/>
  <c r="P192"/>
  <c r="BI191"/>
  <c r="BH191"/>
  <c r="BG191"/>
  <c r="BF191"/>
  <c r="T191"/>
  <c r="R191"/>
  <c r="P191"/>
  <c r="BI190"/>
  <c r="BH190"/>
  <c r="BG190"/>
  <c r="BF190"/>
  <c r="T190"/>
  <c r="R190"/>
  <c r="P190"/>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4"/>
  <c r="BH174"/>
  <c r="BG174"/>
  <c r="BF174"/>
  <c r="T174"/>
  <c r="R174"/>
  <c r="P174"/>
  <c r="BI173"/>
  <c r="BH173"/>
  <c r="BG173"/>
  <c r="BF173"/>
  <c r="T173"/>
  <c r="R173"/>
  <c r="P173"/>
  <c r="BI172"/>
  <c r="BH172"/>
  <c r="BG172"/>
  <c r="BF172"/>
  <c r="T172"/>
  <c r="R172"/>
  <c r="P172"/>
  <c r="BI170"/>
  <c r="BH170"/>
  <c r="BG170"/>
  <c r="BF170"/>
  <c r="T170"/>
  <c r="R170"/>
  <c r="P170"/>
  <c r="BI168"/>
  <c r="BH168"/>
  <c r="BG168"/>
  <c r="BF168"/>
  <c r="T168"/>
  <c r="R168"/>
  <c r="P168"/>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7"/>
  <c r="BH137"/>
  <c r="BG137"/>
  <c r="BF137"/>
  <c r="T137"/>
  <c r="R137"/>
  <c r="P137"/>
  <c r="BI136"/>
  <c r="BH136"/>
  <c r="BG136"/>
  <c r="BF136"/>
  <c r="T136"/>
  <c r="R136"/>
  <c r="P136"/>
  <c r="BI135"/>
  <c r="BH135"/>
  <c r="BG135"/>
  <c r="BF135"/>
  <c r="T135"/>
  <c r="R135"/>
  <c r="P135"/>
  <c r="BI133"/>
  <c r="BH133"/>
  <c r="BG133"/>
  <c r="BF133"/>
  <c r="T133"/>
  <c r="R133"/>
  <c r="P133"/>
  <c r="BI131"/>
  <c r="BH131"/>
  <c r="BG131"/>
  <c r="BF131"/>
  <c r="T131"/>
  <c r="R131"/>
  <c r="P131"/>
  <c r="BI129"/>
  <c r="BH129"/>
  <c r="BG129"/>
  <c r="BF129"/>
  <c r="T129"/>
  <c r="R129"/>
  <c r="P129"/>
  <c r="J122"/>
  <c r="F122"/>
  <c r="F120"/>
  <c r="E118"/>
  <c r="J93"/>
  <c r="F93"/>
  <c r="F91"/>
  <c r="E89"/>
  <c r="J26"/>
  <c r="E26"/>
  <c r="J94"/>
  <c r="J25"/>
  <c r="J20"/>
  <c r="E20"/>
  <c r="F94"/>
  <c r="J19"/>
  <c r="J14"/>
  <c r="J120"/>
  <c r="E7"/>
  <c r="E85"/>
  <c i="16" r="J39"/>
  <c r="J38"/>
  <c i="1" r="AY112"/>
  <c i="16" r="J37"/>
  <c i="1" r="AX112"/>
  <c i="16" r="BI239"/>
  <c r="BH239"/>
  <c r="BG239"/>
  <c r="BF239"/>
  <c r="T239"/>
  <c r="R239"/>
  <c r="P239"/>
  <c r="BI237"/>
  <c r="BH237"/>
  <c r="BG237"/>
  <c r="BF237"/>
  <c r="T237"/>
  <c r="R237"/>
  <c r="P237"/>
  <c r="BI235"/>
  <c r="BH235"/>
  <c r="BG235"/>
  <c r="BF235"/>
  <c r="T235"/>
  <c r="R235"/>
  <c r="P235"/>
  <c r="BI233"/>
  <c r="BH233"/>
  <c r="BG233"/>
  <c r="BF233"/>
  <c r="T233"/>
  <c r="R233"/>
  <c r="P233"/>
  <c r="BI232"/>
  <c r="BH232"/>
  <c r="BG232"/>
  <c r="BF232"/>
  <c r="T232"/>
  <c r="R232"/>
  <c r="P232"/>
  <c r="BI231"/>
  <c r="BH231"/>
  <c r="BG231"/>
  <c r="BF231"/>
  <c r="T231"/>
  <c r="R231"/>
  <c r="P231"/>
  <c r="BI230"/>
  <c r="BH230"/>
  <c r="BG230"/>
  <c r="BF230"/>
  <c r="T230"/>
  <c r="R230"/>
  <c r="P230"/>
  <c r="BI227"/>
  <c r="BH227"/>
  <c r="BG227"/>
  <c r="BF227"/>
  <c r="T227"/>
  <c r="R227"/>
  <c r="P227"/>
  <c r="BI225"/>
  <c r="BH225"/>
  <c r="BG225"/>
  <c r="BF225"/>
  <c r="T225"/>
  <c r="R225"/>
  <c r="P225"/>
  <c r="BI223"/>
  <c r="BH223"/>
  <c r="BG223"/>
  <c r="BF223"/>
  <c r="T223"/>
  <c r="R223"/>
  <c r="P223"/>
  <c r="BI221"/>
  <c r="BH221"/>
  <c r="BG221"/>
  <c r="BF221"/>
  <c r="T221"/>
  <c r="R221"/>
  <c r="P221"/>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7"/>
  <c r="BH207"/>
  <c r="BG207"/>
  <c r="BF207"/>
  <c r="T207"/>
  <c r="R207"/>
  <c r="P207"/>
  <c r="BI205"/>
  <c r="BH205"/>
  <c r="BG205"/>
  <c r="BF205"/>
  <c r="T205"/>
  <c r="R205"/>
  <c r="P205"/>
  <c r="BI202"/>
  <c r="BH202"/>
  <c r="BG202"/>
  <c r="BF202"/>
  <c r="T202"/>
  <c r="R202"/>
  <c r="P202"/>
  <c r="BI201"/>
  <c r="BH201"/>
  <c r="BG201"/>
  <c r="BF201"/>
  <c r="T201"/>
  <c r="R201"/>
  <c r="P201"/>
  <c r="BI199"/>
  <c r="BH199"/>
  <c r="BG199"/>
  <c r="BF199"/>
  <c r="T199"/>
  <c r="R199"/>
  <c r="P199"/>
  <c r="BI196"/>
  <c r="BH196"/>
  <c r="BG196"/>
  <c r="BF196"/>
  <c r="T196"/>
  <c r="R196"/>
  <c r="P196"/>
  <c r="BI195"/>
  <c r="BH195"/>
  <c r="BG195"/>
  <c r="BF195"/>
  <c r="T195"/>
  <c r="R195"/>
  <c r="P195"/>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8"/>
  <c r="BH138"/>
  <c r="BG138"/>
  <c r="BF138"/>
  <c r="T138"/>
  <c r="R138"/>
  <c r="P138"/>
  <c r="BI136"/>
  <c r="BH136"/>
  <c r="BG136"/>
  <c r="BF136"/>
  <c r="T136"/>
  <c r="R136"/>
  <c r="P136"/>
  <c r="BI134"/>
  <c r="BH134"/>
  <c r="BG134"/>
  <c r="BF134"/>
  <c r="T134"/>
  <c r="R134"/>
  <c r="P134"/>
  <c r="J127"/>
  <c r="F127"/>
  <c r="F125"/>
  <c r="E123"/>
  <c r="J93"/>
  <c r="F93"/>
  <c r="F91"/>
  <c r="E89"/>
  <c r="J26"/>
  <c r="E26"/>
  <c r="J94"/>
  <c r="J25"/>
  <c r="J20"/>
  <c r="E20"/>
  <c r="F128"/>
  <c r="J19"/>
  <c r="J14"/>
  <c r="J125"/>
  <c r="E7"/>
  <c r="E119"/>
  <c i="15" r="J39"/>
  <c r="J38"/>
  <c i="1" r="AY111"/>
  <c i="15" r="J37"/>
  <c i="1" r="AX111"/>
  <c i="15" r="BI231"/>
  <c r="BH231"/>
  <c r="BG231"/>
  <c r="BF231"/>
  <c r="T231"/>
  <c r="R231"/>
  <c r="P231"/>
  <c r="BI227"/>
  <c r="BH227"/>
  <c r="BG227"/>
  <c r="BF227"/>
  <c r="T227"/>
  <c r="R227"/>
  <c r="P227"/>
  <c r="BI223"/>
  <c r="BH223"/>
  <c r="BG223"/>
  <c r="BF223"/>
  <c r="T223"/>
  <c r="R223"/>
  <c r="P223"/>
  <c r="BI219"/>
  <c r="BH219"/>
  <c r="BG219"/>
  <c r="BF219"/>
  <c r="T219"/>
  <c r="R219"/>
  <c r="P219"/>
  <c r="BI217"/>
  <c r="BH217"/>
  <c r="BG217"/>
  <c r="BF217"/>
  <c r="T217"/>
  <c r="R217"/>
  <c r="P217"/>
  <c r="BI213"/>
  <c r="BH213"/>
  <c r="BG213"/>
  <c r="BF213"/>
  <c r="T213"/>
  <c r="T212"/>
  <c r="R213"/>
  <c r="R212"/>
  <c r="P213"/>
  <c r="P212"/>
  <c r="BI205"/>
  <c r="BH205"/>
  <c r="BG205"/>
  <c r="BF205"/>
  <c r="T205"/>
  <c r="T204"/>
  <c r="R205"/>
  <c r="R204"/>
  <c r="P205"/>
  <c r="P204"/>
  <c r="BI198"/>
  <c r="BH198"/>
  <c r="BG198"/>
  <c r="BF198"/>
  <c r="T198"/>
  <c r="R198"/>
  <c r="P198"/>
  <c r="BI192"/>
  <c r="BH192"/>
  <c r="BG192"/>
  <c r="BF192"/>
  <c r="T192"/>
  <c r="R192"/>
  <c r="P192"/>
  <c r="BI186"/>
  <c r="BH186"/>
  <c r="BG186"/>
  <c r="BF186"/>
  <c r="T186"/>
  <c r="R186"/>
  <c r="P186"/>
  <c r="BI180"/>
  <c r="BH180"/>
  <c r="BG180"/>
  <c r="BF180"/>
  <c r="T180"/>
  <c r="T179"/>
  <c r="R180"/>
  <c r="R179"/>
  <c r="P180"/>
  <c r="P179"/>
  <c r="BI173"/>
  <c r="BH173"/>
  <c r="BG173"/>
  <c r="BF173"/>
  <c r="T173"/>
  <c r="T172"/>
  <c r="R173"/>
  <c r="R172"/>
  <c r="P173"/>
  <c r="P172"/>
  <c r="BI166"/>
  <c r="BH166"/>
  <c r="BG166"/>
  <c r="BF166"/>
  <c r="T166"/>
  <c r="R166"/>
  <c r="P166"/>
  <c r="BI163"/>
  <c r="BH163"/>
  <c r="BG163"/>
  <c r="BF163"/>
  <c r="T163"/>
  <c r="R163"/>
  <c r="P163"/>
  <c r="BI157"/>
  <c r="BH157"/>
  <c r="BG157"/>
  <c r="BF157"/>
  <c r="T157"/>
  <c r="R157"/>
  <c r="P157"/>
  <c r="BI150"/>
  <c r="BH150"/>
  <c r="BG150"/>
  <c r="BF150"/>
  <c r="T150"/>
  <c r="R150"/>
  <c r="P150"/>
  <c r="BI144"/>
  <c r="BH144"/>
  <c r="BG144"/>
  <c r="BF144"/>
  <c r="T144"/>
  <c r="T143"/>
  <c r="R144"/>
  <c r="R143"/>
  <c r="P144"/>
  <c r="P143"/>
  <c r="BI137"/>
  <c r="BH137"/>
  <c r="BG137"/>
  <c r="BF137"/>
  <c r="T137"/>
  <c r="R137"/>
  <c r="P137"/>
  <c r="BI134"/>
  <c r="BH134"/>
  <c r="BG134"/>
  <c r="BF134"/>
  <c r="T134"/>
  <c r="R134"/>
  <c r="P134"/>
  <c r="J127"/>
  <c r="F127"/>
  <c r="F125"/>
  <c r="E123"/>
  <c r="J93"/>
  <c r="F93"/>
  <c r="F91"/>
  <c r="E89"/>
  <c r="J26"/>
  <c r="E26"/>
  <c r="J128"/>
  <c r="J25"/>
  <c r="J20"/>
  <c r="E20"/>
  <c r="F128"/>
  <c r="J19"/>
  <c r="J14"/>
  <c r="J125"/>
  <c r="E7"/>
  <c r="E119"/>
  <c i="14" r="J39"/>
  <c r="J38"/>
  <c i="1" r="AY110"/>
  <c i="14" r="J37"/>
  <c i="1" r="AX110"/>
  <c i="14" r="BI303"/>
  <c r="BH303"/>
  <c r="BG303"/>
  <c r="BF303"/>
  <c r="T303"/>
  <c r="R303"/>
  <c r="P303"/>
  <c r="BI302"/>
  <c r="BH302"/>
  <c r="BG302"/>
  <c r="BF302"/>
  <c r="T302"/>
  <c r="R302"/>
  <c r="P302"/>
  <c r="BI301"/>
  <c r="BH301"/>
  <c r="BG301"/>
  <c r="BF301"/>
  <c r="T301"/>
  <c r="R301"/>
  <c r="P301"/>
  <c r="BI299"/>
  <c r="BH299"/>
  <c r="BG299"/>
  <c r="BF299"/>
  <c r="T299"/>
  <c r="R299"/>
  <c r="P299"/>
  <c r="BI298"/>
  <c r="BH298"/>
  <c r="BG298"/>
  <c r="BF298"/>
  <c r="T298"/>
  <c r="R298"/>
  <c r="P298"/>
  <c r="BI297"/>
  <c r="BH297"/>
  <c r="BG297"/>
  <c r="BF297"/>
  <c r="T297"/>
  <c r="R297"/>
  <c r="P297"/>
  <c r="BI294"/>
  <c r="BH294"/>
  <c r="BG294"/>
  <c r="BF294"/>
  <c r="T294"/>
  <c r="R294"/>
  <c r="P294"/>
  <c r="BI292"/>
  <c r="BH292"/>
  <c r="BG292"/>
  <c r="BF292"/>
  <c r="T292"/>
  <c r="R292"/>
  <c r="P292"/>
  <c r="BI288"/>
  <c r="BH288"/>
  <c r="BG288"/>
  <c r="BF288"/>
  <c r="T288"/>
  <c r="R288"/>
  <c r="P288"/>
  <c r="BI284"/>
  <c r="BH284"/>
  <c r="BG284"/>
  <c r="BF284"/>
  <c r="T284"/>
  <c r="R284"/>
  <c r="P284"/>
  <c r="BI283"/>
  <c r="BH283"/>
  <c r="BG283"/>
  <c r="BF283"/>
  <c r="T283"/>
  <c r="R283"/>
  <c r="P283"/>
  <c r="BI279"/>
  <c r="BH279"/>
  <c r="BG279"/>
  <c r="BF279"/>
  <c r="T279"/>
  <c r="R279"/>
  <c r="P279"/>
  <c r="BI275"/>
  <c r="BH275"/>
  <c r="BG275"/>
  <c r="BF275"/>
  <c r="T275"/>
  <c r="R275"/>
  <c r="P275"/>
  <c r="BI267"/>
  <c r="BH267"/>
  <c r="BG267"/>
  <c r="BF267"/>
  <c r="T267"/>
  <c r="R267"/>
  <c r="P267"/>
  <c r="BI263"/>
  <c r="BH263"/>
  <c r="BG263"/>
  <c r="BF263"/>
  <c r="T263"/>
  <c r="R263"/>
  <c r="P263"/>
  <c r="BI261"/>
  <c r="BH261"/>
  <c r="BG261"/>
  <c r="BF261"/>
  <c r="T261"/>
  <c r="R261"/>
  <c r="P261"/>
  <c r="BI254"/>
  <c r="BH254"/>
  <c r="BG254"/>
  <c r="BF254"/>
  <c r="T254"/>
  <c r="T253"/>
  <c r="R254"/>
  <c r="R253"/>
  <c r="P254"/>
  <c r="P253"/>
  <c r="BI244"/>
  <c r="BH244"/>
  <c r="BG244"/>
  <c r="BF244"/>
  <c r="T244"/>
  <c r="R244"/>
  <c r="P244"/>
  <c r="BI237"/>
  <c r="BH237"/>
  <c r="BG237"/>
  <c r="BF237"/>
  <c r="T237"/>
  <c r="R237"/>
  <c r="P237"/>
  <c r="BI228"/>
  <c r="BH228"/>
  <c r="BG228"/>
  <c r="BF228"/>
  <c r="T228"/>
  <c r="R228"/>
  <c r="P228"/>
  <c r="BI214"/>
  <c r="BH214"/>
  <c r="BG214"/>
  <c r="BF214"/>
  <c r="T214"/>
  <c r="R214"/>
  <c r="P214"/>
  <c r="BI204"/>
  <c r="BH204"/>
  <c r="BG204"/>
  <c r="BF204"/>
  <c r="T204"/>
  <c r="R204"/>
  <c r="P204"/>
  <c r="BI195"/>
  <c r="BH195"/>
  <c r="BG195"/>
  <c r="BF195"/>
  <c r="T195"/>
  <c r="R195"/>
  <c r="P195"/>
  <c r="BI187"/>
  <c r="BH187"/>
  <c r="BG187"/>
  <c r="BF187"/>
  <c r="T187"/>
  <c r="R187"/>
  <c r="P187"/>
  <c r="BI184"/>
  <c r="BH184"/>
  <c r="BG184"/>
  <c r="BF184"/>
  <c r="T184"/>
  <c r="R184"/>
  <c r="P184"/>
  <c r="BI177"/>
  <c r="BH177"/>
  <c r="BG177"/>
  <c r="BF177"/>
  <c r="T177"/>
  <c r="T176"/>
  <c r="R177"/>
  <c r="R176"/>
  <c r="P177"/>
  <c r="P176"/>
  <c r="BI175"/>
  <c r="BH175"/>
  <c r="BG175"/>
  <c r="BF175"/>
  <c r="T175"/>
  <c r="R175"/>
  <c r="P175"/>
  <c r="BI172"/>
  <c r="BH172"/>
  <c r="BG172"/>
  <c r="BF172"/>
  <c r="T172"/>
  <c r="R172"/>
  <c r="P172"/>
  <c r="BI167"/>
  <c r="BH167"/>
  <c r="BG167"/>
  <c r="BF167"/>
  <c r="T167"/>
  <c r="R167"/>
  <c r="P167"/>
  <c r="BI163"/>
  <c r="BH163"/>
  <c r="BG163"/>
  <c r="BF163"/>
  <c r="T163"/>
  <c r="R163"/>
  <c r="P163"/>
  <c r="BI156"/>
  <c r="BH156"/>
  <c r="BG156"/>
  <c r="BF156"/>
  <c r="T156"/>
  <c r="T151"/>
  <c r="R156"/>
  <c r="R151"/>
  <c r="P156"/>
  <c r="P151"/>
  <c r="BI152"/>
  <c r="BH152"/>
  <c r="BG152"/>
  <c r="BF152"/>
  <c r="T152"/>
  <c r="R152"/>
  <c r="P152"/>
  <c r="BI150"/>
  <c r="BH150"/>
  <c r="BG150"/>
  <c r="BF150"/>
  <c r="T150"/>
  <c r="T149"/>
  <c r="R150"/>
  <c r="R149"/>
  <c r="P150"/>
  <c r="P149"/>
  <c r="BI147"/>
  <c r="BH147"/>
  <c r="BG147"/>
  <c r="BF147"/>
  <c r="T147"/>
  <c r="R147"/>
  <c r="P147"/>
  <c r="BI139"/>
  <c r="BH139"/>
  <c r="BG139"/>
  <c r="BF139"/>
  <c r="T139"/>
  <c r="R139"/>
  <c r="P139"/>
  <c r="J132"/>
  <c r="F132"/>
  <c r="F130"/>
  <c r="E128"/>
  <c r="J93"/>
  <c r="F93"/>
  <c r="F91"/>
  <c r="E89"/>
  <c r="J26"/>
  <c r="E26"/>
  <c r="J133"/>
  <c r="J25"/>
  <c r="J20"/>
  <c r="E20"/>
  <c r="F133"/>
  <c r="J19"/>
  <c r="J14"/>
  <c r="J130"/>
  <c r="E7"/>
  <c r="E124"/>
  <c i="13" r="P126"/>
  <c r="J39"/>
  <c r="J38"/>
  <c i="1" r="AY108"/>
  <c i="13" r="J37"/>
  <c i="1" r="AX108"/>
  <c i="13" r="BI165"/>
  <c r="BH165"/>
  <c r="BG165"/>
  <c r="BF165"/>
  <c r="T165"/>
  <c r="R165"/>
  <c r="P165"/>
  <c r="BI163"/>
  <c r="BH163"/>
  <c r="BG163"/>
  <c r="BF163"/>
  <c r="T163"/>
  <c r="R163"/>
  <c r="P163"/>
  <c r="BI161"/>
  <c r="BH161"/>
  <c r="BG161"/>
  <c r="BF161"/>
  <c r="T161"/>
  <c r="R161"/>
  <c r="P161"/>
  <c r="BI160"/>
  <c r="BH160"/>
  <c r="BG160"/>
  <c r="BF160"/>
  <c r="T160"/>
  <c r="R160"/>
  <c r="P160"/>
  <c r="BI159"/>
  <c r="BH159"/>
  <c r="BG159"/>
  <c r="BF159"/>
  <c r="T159"/>
  <c r="R159"/>
  <c r="P159"/>
  <c r="BI158"/>
  <c r="BH158"/>
  <c r="BG158"/>
  <c r="BF158"/>
  <c r="T158"/>
  <c r="R158"/>
  <c r="P158"/>
  <c r="BI156"/>
  <c r="BH156"/>
  <c r="BG156"/>
  <c r="BF156"/>
  <c r="T156"/>
  <c r="R156"/>
  <c r="P156"/>
  <c r="BI155"/>
  <c r="BH155"/>
  <c r="BG155"/>
  <c r="BF155"/>
  <c r="T155"/>
  <c r="R155"/>
  <c r="P155"/>
  <c r="BI154"/>
  <c r="BH154"/>
  <c r="BG154"/>
  <c r="BF154"/>
  <c r="T154"/>
  <c r="R154"/>
  <c r="P154"/>
  <c r="BI152"/>
  <c r="BH152"/>
  <c r="BG152"/>
  <c r="BF152"/>
  <c r="T152"/>
  <c r="R152"/>
  <c r="P152"/>
  <c r="BI151"/>
  <c r="BH151"/>
  <c r="BG151"/>
  <c r="BF151"/>
  <c r="T151"/>
  <c r="R151"/>
  <c r="P151"/>
  <c r="BI150"/>
  <c r="BH150"/>
  <c r="BG150"/>
  <c r="BF150"/>
  <c r="T150"/>
  <c r="R150"/>
  <c r="P150"/>
  <c r="BI146"/>
  <c r="BH146"/>
  <c r="BG146"/>
  <c r="BF146"/>
  <c r="T146"/>
  <c r="R146"/>
  <c r="P146"/>
  <c r="BI140"/>
  <c r="BH140"/>
  <c r="BG140"/>
  <c r="BF140"/>
  <c r="T140"/>
  <c r="R140"/>
  <c r="P140"/>
  <c r="BI136"/>
  <c r="BH136"/>
  <c r="BG136"/>
  <c r="BF136"/>
  <c r="T136"/>
  <c r="R136"/>
  <c r="P136"/>
  <c r="BI130"/>
  <c r="BH130"/>
  <c r="BG130"/>
  <c r="BF130"/>
  <c r="T130"/>
  <c r="R130"/>
  <c r="P130"/>
  <c r="BI127"/>
  <c r="BH127"/>
  <c r="BG127"/>
  <c r="BF127"/>
  <c r="T127"/>
  <c r="R127"/>
  <c r="P127"/>
  <c r="J120"/>
  <c r="F120"/>
  <c r="F118"/>
  <c r="E116"/>
  <c r="J93"/>
  <c r="F93"/>
  <c r="F91"/>
  <c r="E89"/>
  <c r="J26"/>
  <c r="E26"/>
  <c r="J121"/>
  <c r="J25"/>
  <c r="J20"/>
  <c r="E20"/>
  <c r="F94"/>
  <c r="J19"/>
  <c r="J14"/>
  <c r="J118"/>
  <c r="E7"/>
  <c r="E112"/>
  <c i="12" r="J39"/>
  <c r="J38"/>
  <c i="1" r="AY107"/>
  <c i="12" r="J37"/>
  <c i="1" r="AX107"/>
  <c i="12"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29"/>
  <c r="BH229"/>
  <c r="BG229"/>
  <c r="BF229"/>
  <c r="T229"/>
  <c r="T228"/>
  <c r="R229"/>
  <c r="R228"/>
  <c r="P229"/>
  <c r="P228"/>
  <c r="BI225"/>
  <c r="BH225"/>
  <c r="BG225"/>
  <c r="BF225"/>
  <c r="T225"/>
  <c r="T224"/>
  <c r="R225"/>
  <c r="R224"/>
  <c r="P225"/>
  <c r="P224"/>
  <c r="BI223"/>
  <c r="BH223"/>
  <c r="BG223"/>
  <c r="BF223"/>
  <c r="T223"/>
  <c r="T222"/>
  <c r="R223"/>
  <c r="R222"/>
  <c r="P223"/>
  <c r="P222"/>
  <c r="BI221"/>
  <c r="BH221"/>
  <c r="BG221"/>
  <c r="BF221"/>
  <c r="T221"/>
  <c r="T220"/>
  <c r="R221"/>
  <c r="R220"/>
  <c r="P221"/>
  <c r="P220"/>
  <c r="BI218"/>
  <c r="BH218"/>
  <c r="BG218"/>
  <c r="BF218"/>
  <c r="T218"/>
  <c r="R218"/>
  <c r="P218"/>
  <c r="BI215"/>
  <c r="BH215"/>
  <c r="BG215"/>
  <c r="BF215"/>
  <c r="T215"/>
  <c r="R215"/>
  <c r="P215"/>
  <c r="BI212"/>
  <c r="BH212"/>
  <c r="BG212"/>
  <c r="BF212"/>
  <c r="T212"/>
  <c r="R212"/>
  <c r="P212"/>
  <c r="BI208"/>
  <c r="BH208"/>
  <c r="BG208"/>
  <c r="BF208"/>
  <c r="T208"/>
  <c r="R208"/>
  <c r="P208"/>
  <c r="BI204"/>
  <c r="BH204"/>
  <c r="BG204"/>
  <c r="BF204"/>
  <c r="T204"/>
  <c r="T203"/>
  <c r="R204"/>
  <c r="R203"/>
  <c r="P204"/>
  <c r="P203"/>
  <c r="BI200"/>
  <c r="BH200"/>
  <c r="BG200"/>
  <c r="BF200"/>
  <c r="T200"/>
  <c r="T199"/>
  <c r="R200"/>
  <c r="R199"/>
  <c r="P200"/>
  <c r="P199"/>
  <c r="BI196"/>
  <c r="BH196"/>
  <c r="BG196"/>
  <c r="BF196"/>
  <c r="T196"/>
  <c r="R196"/>
  <c r="P196"/>
  <c r="BI193"/>
  <c r="BH193"/>
  <c r="BG193"/>
  <c r="BF193"/>
  <c r="T193"/>
  <c r="R193"/>
  <c r="P193"/>
  <c r="BI188"/>
  <c r="BH188"/>
  <c r="BG188"/>
  <c r="BF188"/>
  <c r="T188"/>
  <c r="R188"/>
  <c r="P188"/>
  <c r="BI182"/>
  <c r="BH182"/>
  <c r="BG182"/>
  <c r="BF182"/>
  <c r="T182"/>
  <c r="R182"/>
  <c r="P182"/>
  <c r="BI179"/>
  <c r="BH179"/>
  <c r="BG179"/>
  <c r="BF179"/>
  <c r="T179"/>
  <c r="R179"/>
  <c r="P179"/>
  <c r="BI176"/>
  <c r="BH176"/>
  <c r="BG176"/>
  <c r="BF176"/>
  <c r="T176"/>
  <c r="R176"/>
  <c r="P176"/>
  <c r="BI168"/>
  <c r="BH168"/>
  <c r="BG168"/>
  <c r="BF168"/>
  <c r="T168"/>
  <c r="R168"/>
  <c r="P168"/>
  <c r="BI165"/>
  <c r="BH165"/>
  <c r="BG165"/>
  <c r="BF165"/>
  <c r="T165"/>
  <c r="R165"/>
  <c r="P165"/>
  <c r="BI159"/>
  <c r="BH159"/>
  <c r="BG159"/>
  <c r="BF159"/>
  <c r="T159"/>
  <c r="R159"/>
  <c r="P159"/>
  <c r="BI155"/>
  <c r="BH155"/>
  <c r="BG155"/>
  <c r="BF155"/>
  <c r="T155"/>
  <c r="R155"/>
  <c r="P155"/>
  <c r="BI149"/>
  <c r="BH149"/>
  <c r="BG149"/>
  <c r="BF149"/>
  <c r="T149"/>
  <c r="R149"/>
  <c r="P149"/>
  <c r="BI147"/>
  <c r="BH147"/>
  <c r="BG147"/>
  <c r="BF147"/>
  <c r="T147"/>
  <c r="R147"/>
  <c r="P147"/>
  <c r="BI144"/>
  <c r="BH144"/>
  <c r="BG144"/>
  <c r="BF144"/>
  <c r="T144"/>
  <c r="R144"/>
  <c r="P144"/>
  <c r="BI141"/>
  <c r="BH141"/>
  <c r="BG141"/>
  <c r="BF141"/>
  <c r="T141"/>
  <c r="R141"/>
  <c r="P141"/>
  <c r="BI136"/>
  <c r="BH136"/>
  <c r="BG136"/>
  <c r="BF136"/>
  <c r="T136"/>
  <c r="R136"/>
  <c r="P136"/>
  <c r="BI133"/>
  <c r="BH133"/>
  <c r="BG133"/>
  <c r="BF133"/>
  <c r="T133"/>
  <c r="R133"/>
  <c r="P133"/>
  <c r="J126"/>
  <c r="F126"/>
  <c r="F124"/>
  <c r="E122"/>
  <c r="J93"/>
  <c r="F93"/>
  <c r="F91"/>
  <c r="E89"/>
  <c r="J26"/>
  <c r="E26"/>
  <c r="J127"/>
  <c r="J25"/>
  <c r="J20"/>
  <c r="E20"/>
  <c r="F127"/>
  <c r="J19"/>
  <c r="J14"/>
  <c r="J91"/>
  <c r="E7"/>
  <c r="E85"/>
  <c i="11" r="J39"/>
  <c r="J38"/>
  <c i="1" r="AY106"/>
  <c i="11" r="J37"/>
  <c i="1" r="AX106"/>
  <c i="11" r="BI197"/>
  <c r="BH197"/>
  <c r="BG197"/>
  <c r="BF197"/>
  <c r="T197"/>
  <c r="R197"/>
  <c r="P197"/>
  <c r="BI195"/>
  <c r="BH195"/>
  <c r="BG195"/>
  <c r="BF195"/>
  <c r="T195"/>
  <c r="R195"/>
  <c r="P195"/>
  <c r="BI192"/>
  <c r="BH192"/>
  <c r="BG192"/>
  <c r="BF192"/>
  <c r="T192"/>
  <c r="R192"/>
  <c r="P192"/>
  <c r="BI190"/>
  <c r="BH190"/>
  <c r="BG190"/>
  <c r="BF190"/>
  <c r="T190"/>
  <c r="R190"/>
  <c r="P190"/>
  <c r="BI188"/>
  <c r="BH188"/>
  <c r="BG188"/>
  <c r="BF188"/>
  <c r="T188"/>
  <c r="R188"/>
  <c r="P188"/>
  <c r="BI187"/>
  <c r="BH187"/>
  <c r="BG187"/>
  <c r="BF187"/>
  <c r="T187"/>
  <c r="R187"/>
  <c r="P187"/>
  <c r="BI186"/>
  <c r="BH186"/>
  <c r="BG186"/>
  <c r="BF186"/>
  <c r="T186"/>
  <c r="R186"/>
  <c r="P186"/>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6"/>
  <c r="BH176"/>
  <c r="BG176"/>
  <c r="BF176"/>
  <c r="T176"/>
  <c r="R176"/>
  <c r="P176"/>
  <c r="BI175"/>
  <c r="BH175"/>
  <c r="BG175"/>
  <c r="BF175"/>
  <c r="T175"/>
  <c r="R175"/>
  <c r="P175"/>
  <c r="BI172"/>
  <c r="BH172"/>
  <c r="BG172"/>
  <c r="BF172"/>
  <c r="T172"/>
  <c r="R172"/>
  <c r="P172"/>
  <c r="BI169"/>
  <c r="BH169"/>
  <c r="BG169"/>
  <c r="BF169"/>
  <c r="T169"/>
  <c r="R169"/>
  <c r="P169"/>
  <c r="BI165"/>
  <c r="BH165"/>
  <c r="BG165"/>
  <c r="BF165"/>
  <c r="T165"/>
  <c r="R165"/>
  <c r="P165"/>
  <c r="BI162"/>
  <c r="BH162"/>
  <c r="BG162"/>
  <c r="BF162"/>
  <c r="T162"/>
  <c r="R162"/>
  <c r="P162"/>
  <c r="BI159"/>
  <c r="BH159"/>
  <c r="BG159"/>
  <c r="BF159"/>
  <c r="T159"/>
  <c r="R159"/>
  <c r="P159"/>
  <c r="BI156"/>
  <c r="BH156"/>
  <c r="BG156"/>
  <c r="BF156"/>
  <c r="T156"/>
  <c r="R156"/>
  <c r="P156"/>
  <c r="BI153"/>
  <c r="BH153"/>
  <c r="BG153"/>
  <c r="BF153"/>
  <c r="T153"/>
  <c r="T152"/>
  <c r="R153"/>
  <c r="R152"/>
  <c r="P153"/>
  <c r="P152"/>
  <c r="BI149"/>
  <c r="BH149"/>
  <c r="BG149"/>
  <c r="BF149"/>
  <c r="T149"/>
  <c r="R149"/>
  <c r="P149"/>
  <c r="BI143"/>
  <c r="BH143"/>
  <c r="BG143"/>
  <c r="BF143"/>
  <c r="T143"/>
  <c r="R143"/>
  <c r="P143"/>
  <c r="BI138"/>
  <c r="BH138"/>
  <c r="BG138"/>
  <c r="BF138"/>
  <c r="T138"/>
  <c r="R138"/>
  <c r="P138"/>
  <c r="BI133"/>
  <c r="BH133"/>
  <c r="BG133"/>
  <c r="BF133"/>
  <c r="T133"/>
  <c r="R133"/>
  <c r="P133"/>
  <c r="BI130"/>
  <c r="BH130"/>
  <c r="BG130"/>
  <c r="BF130"/>
  <c r="T130"/>
  <c r="R130"/>
  <c r="P130"/>
  <c r="J123"/>
  <c r="F123"/>
  <c r="F121"/>
  <c r="E119"/>
  <c r="J93"/>
  <c r="F93"/>
  <c r="F91"/>
  <c r="E89"/>
  <c r="J26"/>
  <c r="E26"/>
  <c r="J124"/>
  <c r="J25"/>
  <c r="J20"/>
  <c r="E20"/>
  <c r="F124"/>
  <c r="J19"/>
  <c r="J14"/>
  <c r="J121"/>
  <c r="E7"/>
  <c r="E85"/>
  <c i="10" r="J39"/>
  <c r="J38"/>
  <c i="1" r="AY105"/>
  <c i="10" r="J37"/>
  <c i="1" r="AX105"/>
  <c i="10" r="BI236"/>
  <c r="BH236"/>
  <c r="BG236"/>
  <c r="BF236"/>
  <c r="T236"/>
  <c r="R236"/>
  <c r="P236"/>
  <c r="BI232"/>
  <c r="BH232"/>
  <c r="BG232"/>
  <c r="BF232"/>
  <c r="T232"/>
  <c r="R232"/>
  <c r="P232"/>
  <c r="BI231"/>
  <c r="BH231"/>
  <c r="BG231"/>
  <c r="BF231"/>
  <c r="T231"/>
  <c r="R231"/>
  <c r="P231"/>
  <c r="BI230"/>
  <c r="BH230"/>
  <c r="BG230"/>
  <c r="BF230"/>
  <c r="T230"/>
  <c r="R230"/>
  <c r="P230"/>
  <c r="BI226"/>
  <c r="BH226"/>
  <c r="BG226"/>
  <c r="BF226"/>
  <c r="T226"/>
  <c r="R226"/>
  <c r="P226"/>
  <c r="BI222"/>
  <c r="BH222"/>
  <c r="BG222"/>
  <c r="BF222"/>
  <c r="T222"/>
  <c r="R222"/>
  <c r="P222"/>
  <c r="BI219"/>
  <c r="BH219"/>
  <c r="BG219"/>
  <c r="BF219"/>
  <c r="T219"/>
  <c r="R219"/>
  <c r="P219"/>
  <c r="BI216"/>
  <c r="BH216"/>
  <c r="BG216"/>
  <c r="BF216"/>
  <c r="T216"/>
  <c r="T215"/>
  <c r="R216"/>
  <c r="R215"/>
  <c r="P216"/>
  <c r="P215"/>
  <c r="BI213"/>
  <c r="BH213"/>
  <c r="BG213"/>
  <c r="BF213"/>
  <c r="T213"/>
  <c r="R213"/>
  <c r="P213"/>
  <c r="BI211"/>
  <c r="BH211"/>
  <c r="BG211"/>
  <c r="BF211"/>
  <c r="T211"/>
  <c r="R211"/>
  <c r="P211"/>
  <c r="BI210"/>
  <c r="BH210"/>
  <c r="BG210"/>
  <c r="BF210"/>
  <c r="T210"/>
  <c r="R210"/>
  <c r="P210"/>
  <c r="BI209"/>
  <c r="BH209"/>
  <c r="BG209"/>
  <c r="BF209"/>
  <c r="T209"/>
  <c r="R209"/>
  <c r="P209"/>
  <c r="BI208"/>
  <c r="BH208"/>
  <c r="BG208"/>
  <c r="BF208"/>
  <c r="T208"/>
  <c r="R208"/>
  <c r="P208"/>
  <c r="BI206"/>
  <c r="BH206"/>
  <c r="BG206"/>
  <c r="BF206"/>
  <c r="T206"/>
  <c r="R206"/>
  <c r="P206"/>
  <c r="BI202"/>
  <c r="BH202"/>
  <c r="BG202"/>
  <c r="BF202"/>
  <c r="T202"/>
  <c r="R202"/>
  <c r="P202"/>
  <c r="BI200"/>
  <c r="BH200"/>
  <c r="BG200"/>
  <c r="BF200"/>
  <c r="T200"/>
  <c r="R200"/>
  <c r="P200"/>
  <c r="BI197"/>
  <c r="BH197"/>
  <c r="BG197"/>
  <c r="BF197"/>
  <c r="T197"/>
  <c r="R197"/>
  <c r="P197"/>
  <c r="BI192"/>
  <c r="BH192"/>
  <c r="BG192"/>
  <c r="BF192"/>
  <c r="T192"/>
  <c r="R192"/>
  <c r="P192"/>
  <c r="BI187"/>
  <c r="BH187"/>
  <c r="BG187"/>
  <c r="BF187"/>
  <c r="T187"/>
  <c r="R187"/>
  <c r="P187"/>
  <c r="BI184"/>
  <c r="BH184"/>
  <c r="BG184"/>
  <c r="BF184"/>
  <c r="T184"/>
  <c r="R184"/>
  <c r="P184"/>
  <c r="BI181"/>
  <c r="BH181"/>
  <c r="BG181"/>
  <c r="BF181"/>
  <c r="T181"/>
  <c r="R181"/>
  <c r="P181"/>
  <c r="BI178"/>
  <c r="BH178"/>
  <c r="BG178"/>
  <c r="BF178"/>
  <c r="T178"/>
  <c r="R178"/>
  <c r="P178"/>
  <c r="BI175"/>
  <c r="BH175"/>
  <c r="BG175"/>
  <c r="BF175"/>
  <c r="T175"/>
  <c r="R175"/>
  <c r="P175"/>
  <c r="BI172"/>
  <c r="BH172"/>
  <c r="BG172"/>
  <c r="BF172"/>
  <c r="T172"/>
  <c r="R172"/>
  <c r="P172"/>
  <c r="BI169"/>
  <c r="BH169"/>
  <c r="BG169"/>
  <c r="BF169"/>
  <c r="T169"/>
  <c r="R169"/>
  <c r="P169"/>
  <c r="BI166"/>
  <c r="BH166"/>
  <c r="BG166"/>
  <c r="BF166"/>
  <c r="T166"/>
  <c r="R166"/>
  <c r="P166"/>
  <c r="BI163"/>
  <c r="BH163"/>
  <c r="BG163"/>
  <c r="BF163"/>
  <c r="T163"/>
  <c r="R163"/>
  <c r="P163"/>
  <c r="BI160"/>
  <c r="BH160"/>
  <c r="BG160"/>
  <c r="BF160"/>
  <c r="T160"/>
  <c r="R160"/>
  <c r="P160"/>
  <c r="BI158"/>
  <c r="BH158"/>
  <c r="BG158"/>
  <c r="BF158"/>
  <c r="T158"/>
  <c r="R158"/>
  <c r="P158"/>
  <c r="BI154"/>
  <c r="BH154"/>
  <c r="BG154"/>
  <c r="BF154"/>
  <c r="T154"/>
  <c r="R154"/>
  <c r="P154"/>
  <c r="BI150"/>
  <c r="BH150"/>
  <c r="BG150"/>
  <c r="BF150"/>
  <c r="T150"/>
  <c r="R150"/>
  <c r="P150"/>
  <c r="BI146"/>
  <c r="BH146"/>
  <c r="BG146"/>
  <c r="BF146"/>
  <c r="T146"/>
  <c r="R146"/>
  <c r="P146"/>
  <c r="BI142"/>
  <c r="BH142"/>
  <c r="BG142"/>
  <c r="BF142"/>
  <c r="T142"/>
  <c r="R142"/>
  <c r="P142"/>
  <c r="BI138"/>
  <c r="BH138"/>
  <c r="BG138"/>
  <c r="BF138"/>
  <c r="T138"/>
  <c r="R138"/>
  <c r="P138"/>
  <c r="BI133"/>
  <c r="BH133"/>
  <c r="BG133"/>
  <c r="BF133"/>
  <c r="T133"/>
  <c r="R133"/>
  <c r="P133"/>
  <c r="J126"/>
  <c r="F126"/>
  <c r="F124"/>
  <c r="E122"/>
  <c r="J93"/>
  <c r="F93"/>
  <c r="F91"/>
  <c r="E89"/>
  <c r="J26"/>
  <c r="E26"/>
  <c r="J127"/>
  <c r="J25"/>
  <c r="J20"/>
  <c r="E20"/>
  <c r="F127"/>
  <c r="J19"/>
  <c r="J14"/>
  <c r="J91"/>
  <c r="E7"/>
  <c r="E85"/>
  <c i="9" r="J37"/>
  <c r="J36"/>
  <c i="1" r="AY103"/>
  <c i="9" r="J35"/>
  <c i="1" r="AX103"/>
  <c i="9" r="BI354"/>
  <c r="BH354"/>
  <c r="BG354"/>
  <c r="BF354"/>
  <c r="T354"/>
  <c r="R354"/>
  <c r="P354"/>
  <c r="BI350"/>
  <c r="BH350"/>
  <c r="BG350"/>
  <c r="BF350"/>
  <c r="T350"/>
  <c r="R350"/>
  <c r="P350"/>
  <c r="BI346"/>
  <c r="BH346"/>
  <c r="BG346"/>
  <c r="BF346"/>
  <c r="T346"/>
  <c r="R346"/>
  <c r="P346"/>
  <c r="BI344"/>
  <c r="BH344"/>
  <c r="BG344"/>
  <c r="BF344"/>
  <c r="T344"/>
  <c r="R344"/>
  <c r="P344"/>
  <c r="BI339"/>
  <c r="BH339"/>
  <c r="BG339"/>
  <c r="BF339"/>
  <c r="T339"/>
  <c r="R339"/>
  <c r="P339"/>
  <c r="BI334"/>
  <c r="BH334"/>
  <c r="BG334"/>
  <c r="BF334"/>
  <c r="T334"/>
  <c r="R334"/>
  <c r="P334"/>
  <c r="BI329"/>
  <c r="BH329"/>
  <c r="BG329"/>
  <c r="BF329"/>
  <c r="T329"/>
  <c r="R329"/>
  <c r="P329"/>
  <c r="BI324"/>
  <c r="BH324"/>
  <c r="BG324"/>
  <c r="BF324"/>
  <c r="T324"/>
  <c r="R324"/>
  <c r="P324"/>
  <c r="BI317"/>
  <c r="BH317"/>
  <c r="BG317"/>
  <c r="BF317"/>
  <c r="T317"/>
  <c r="R317"/>
  <c r="P317"/>
  <c r="BI309"/>
  <c r="BH309"/>
  <c r="BG309"/>
  <c r="BF309"/>
  <c r="T309"/>
  <c r="R309"/>
  <c r="P309"/>
  <c r="BI302"/>
  <c r="BH302"/>
  <c r="BG302"/>
  <c r="BF302"/>
  <c r="T302"/>
  <c r="R302"/>
  <c r="P302"/>
  <c r="BI296"/>
  <c r="BH296"/>
  <c r="BG296"/>
  <c r="BF296"/>
  <c r="T296"/>
  <c r="R296"/>
  <c r="P296"/>
  <c r="BI291"/>
  <c r="BH291"/>
  <c r="BG291"/>
  <c r="BF291"/>
  <c r="T291"/>
  <c r="R291"/>
  <c r="P291"/>
  <c r="BI286"/>
  <c r="BH286"/>
  <c r="BG286"/>
  <c r="BF286"/>
  <c r="T286"/>
  <c r="R286"/>
  <c r="P286"/>
  <c r="BI280"/>
  <c r="BH280"/>
  <c r="BG280"/>
  <c r="BF280"/>
  <c r="T280"/>
  <c r="R280"/>
  <c r="P280"/>
  <c r="BI275"/>
  <c r="BH275"/>
  <c r="BG275"/>
  <c r="BF275"/>
  <c r="T275"/>
  <c r="R275"/>
  <c r="P275"/>
  <c r="BI268"/>
  <c r="BH268"/>
  <c r="BG268"/>
  <c r="BF268"/>
  <c r="T268"/>
  <c r="R268"/>
  <c r="P268"/>
  <c r="BI261"/>
  <c r="BH261"/>
  <c r="BG261"/>
  <c r="BF261"/>
  <c r="T261"/>
  <c r="R261"/>
  <c r="P261"/>
  <c r="BI255"/>
  <c r="BH255"/>
  <c r="BG255"/>
  <c r="BF255"/>
  <c r="T255"/>
  <c r="R255"/>
  <c r="P255"/>
  <c r="BI249"/>
  <c r="BH249"/>
  <c r="BG249"/>
  <c r="BF249"/>
  <c r="T249"/>
  <c r="R249"/>
  <c r="P249"/>
  <c r="BI242"/>
  <c r="BH242"/>
  <c r="BG242"/>
  <c r="BF242"/>
  <c r="T242"/>
  <c r="R242"/>
  <c r="P242"/>
  <c r="BI239"/>
  <c r="BH239"/>
  <c r="BG239"/>
  <c r="BF239"/>
  <c r="T239"/>
  <c r="R239"/>
  <c r="P239"/>
  <c r="BI236"/>
  <c r="BH236"/>
  <c r="BG236"/>
  <c r="BF236"/>
  <c r="T236"/>
  <c r="R236"/>
  <c r="P236"/>
  <c r="BI229"/>
  <c r="BH229"/>
  <c r="BG229"/>
  <c r="BF229"/>
  <c r="T229"/>
  <c r="R229"/>
  <c r="P229"/>
  <c r="BI224"/>
  <c r="BH224"/>
  <c r="BG224"/>
  <c r="BF224"/>
  <c r="T224"/>
  <c r="R224"/>
  <c r="P224"/>
  <c r="BI218"/>
  <c r="BH218"/>
  <c r="BG218"/>
  <c r="BF218"/>
  <c r="T218"/>
  <c r="R218"/>
  <c r="P218"/>
  <c r="BI214"/>
  <c r="BH214"/>
  <c r="BG214"/>
  <c r="BF214"/>
  <c r="T214"/>
  <c r="R214"/>
  <c r="P214"/>
  <c r="BI211"/>
  <c r="BH211"/>
  <c r="BG211"/>
  <c r="BF211"/>
  <c r="T211"/>
  <c r="R211"/>
  <c r="P211"/>
  <c r="BI206"/>
  <c r="BH206"/>
  <c r="BG206"/>
  <c r="BF206"/>
  <c r="T206"/>
  <c r="R206"/>
  <c r="P206"/>
  <c r="BI199"/>
  <c r="BH199"/>
  <c r="BG199"/>
  <c r="BF199"/>
  <c r="T199"/>
  <c r="R199"/>
  <c r="P199"/>
  <c r="BI193"/>
  <c r="BH193"/>
  <c r="BG193"/>
  <c r="BF193"/>
  <c r="T193"/>
  <c r="R193"/>
  <c r="P193"/>
  <c r="BI187"/>
  <c r="BH187"/>
  <c r="BG187"/>
  <c r="BF187"/>
  <c r="T187"/>
  <c r="R187"/>
  <c r="P187"/>
  <c r="BI184"/>
  <c r="BH184"/>
  <c r="BG184"/>
  <c r="BF184"/>
  <c r="T184"/>
  <c r="R184"/>
  <c r="P184"/>
  <c r="BI179"/>
  <c r="BH179"/>
  <c r="BG179"/>
  <c r="BF179"/>
  <c r="T179"/>
  <c r="R179"/>
  <c r="P179"/>
  <c r="BI176"/>
  <c r="BH176"/>
  <c r="BG176"/>
  <c r="BF176"/>
  <c r="T176"/>
  <c r="R176"/>
  <c r="P176"/>
  <c r="BI170"/>
  <c r="BH170"/>
  <c r="BG170"/>
  <c r="BF170"/>
  <c r="T170"/>
  <c r="R170"/>
  <c r="P170"/>
  <c r="BI165"/>
  <c r="BH165"/>
  <c r="BG165"/>
  <c r="BF165"/>
  <c r="T165"/>
  <c r="R165"/>
  <c r="P165"/>
  <c r="BI159"/>
  <c r="BH159"/>
  <c r="BG159"/>
  <c r="BF159"/>
  <c r="T159"/>
  <c r="R159"/>
  <c r="P159"/>
  <c r="BI154"/>
  <c r="BH154"/>
  <c r="BG154"/>
  <c r="BF154"/>
  <c r="T154"/>
  <c r="R154"/>
  <c r="P154"/>
  <c r="BI148"/>
  <c r="BH148"/>
  <c r="BG148"/>
  <c r="BF148"/>
  <c r="T148"/>
  <c r="R148"/>
  <c r="P148"/>
  <c r="BI146"/>
  <c r="BH146"/>
  <c r="BG146"/>
  <c r="BF146"/>
  <c r="T146"/>
  <c r="R146"/>
  <c r="P146"/>
  <c r="BI143"/>
  <c r="BH143"/>
  <c r="BG143"/>
  <c r="BF143"/>
  <c r="T143"/>
  <c r="R143"/>
  <c r="P143"/>
  <c r="BI141"/>
  <c r="BH141"/>
  <c r="BG141"/>
  <c r="BF141"/>
  <c r="T141"/>
  <c r="R141"/>
  <c r="P141"/>
  <c r="BI136"/>
  <c r="BH136"/>
  <c r="BG136"/>
  <c r="BF136"/>
  <c r="T136"/>
  <c r="R136"/>
  <c r="P136"/>
  <c r="BI130"/>
  <c r="BH130"/>
  <c r="BG130"/>
  <c r="BF130"/>
  <c r="T130"/>
  <c r="R130"/>
  <c r="P130"/>
  <c r="J123"/>
  <c r="F123"/>
  <c r="F121"/>
  <c r="E119"/>
  <c r="J91"/>
  <c r="F91"/>
  <c r="F89"/>
  <c r="E87"/>
  <c r="J24"/>
  <c r="E24"/>
  <c r="J124"/>
  <c r="J23"/>
  <c r="J18"/>
  <c r="E18"/>
  <c r="F124"/>
  <c r="J17"/>
  <c r="J12"/>
  <c r="J121"/>
  <c r="E7"/>
  <c r="E117"/>
  <c i="8" r="J37"/>
  <c r="J36"/>
  <c i="1" r="AY102"/>
  <c i="8" r="J35"/>
  <c i="1" r="AX102"/>
  <c i="8" r="BI403"/>
  <c r="BH403"/>
  <c r="BG403"/>
  <c r="BF403"/>
  <c r="T403"/>
  <c r="R403"/>
  <c r="P403"/>
  <c r="BI399"/>
  <c r="BH399"/>
  <c r="BG399"/>
  <c r="BF399"/>
  <c r="T399"/>
  <c r="R399"/>
  <c r="P399"/>
  <c r="BI390"/>
  <c r="BH390"/>
  <c r="BG390"/>
  <c r="BF390"/>
  <c r="T390"/>
  <c r="R390"/>
  <c r="P390"/>
  <c r="BI386"/>
  <c r="BH386"/>
  <c r="BG386"/>
  <c r="BF386"/>
  <c r="T386"/>
  <c r="R386"/>
  <c r="P386"/>
  <c r="BI384"/>
  <c r="BH384"/>
  <c r="BG384"/>
  <c r="BF384"/>
  <c r="T384"/>
  <c r="R384"/>
  <c r="P384"/>
  <c r="BI379"/>
  <c r="BH379"/>
  <c r="BG379"/>
  <c r="BF379"/>
  <c r="T379"/>
  <c r="T378"/>
  <c r="R379"/>
  <c r="R378"/>
  <c r="P379"/>
  <c r="P378"/>
  <c r="BI373"/>
  <c r="BH373"/>
  <c r="BG373"/>
  <c r="BF373"/>
  <c r="T373"/>
  <c r="T372"/>
  <c r="R373"/>
  <c r="R372"/>
  <c r="P373"/>
  <c r="P372"/>
  <c r="BI365"/>
  <c r="BH365"/>
  <c r="BG365"/>
  <c r="BF365"/>
  <c r="T365"/>
  <c r="T364"/>
  <c r="R365"/>
  <c r="R364"/>
  <c r="P365"/>
  <c r="P364"/>
  <c r="BI360"/>
  <c r="BH360"/>
  <c r="BG360"/>
  <c r="BF360"/>
  <c r="T360"/>
  <c r="R360"/>
  <c r="P360"/>
  <c r="BI355"/>
  <c r="BH355"/>
  <c r="BG355"/>
  <c r="BF355"/>
  <c r="T355"/>
  <c r="R355"/>
  <c r="P355"/>
  <c r="BI351"/>
  <c r="BH351"/>
  <c r="BG351"/>
  <c r="BF351"/>
  <c r="T351"/>
  <c r="R351"/>
  <c r="P351"/>
  <c r="BI347"/>
  <c r="BH347"/>
  <c r="BG347"/>
  <c r="BF347"/>
  <c r="T347"/>
  <c r="R347"/>
  <c r="P347"/>
  <c r="BI342"/>
  <c r="BH342"/>
  <c r="BG342"/>
  <c r="BF342"/>
  <c r="T342"/>
  <c r="R342"/>
  <c r="P342"/>
  <c r="BI335"/>
  <c r="BH335"/>
  <c r="BG335"/>
  <c r="BF335"/>
  <c r="T335"/>
  <c r="R335"/>
  <c r="P335"/>
  <c r="BI328"/>
  <c r="BH328"/>
  <c r="BG328"/>
  <c r="BF328"/>
  <c r="T328"/>
  <c r="R328"/>
  <c r="P328"/>
  <c r="BI320"/>
  <c r="BH320"/>
  <c r="BG320"/>
  <c r="BF320"/>
  <c r="T320"/>
  <c r="R320"/>
  <c r="P320"/>
  <c r="BI317"/>
  <c r="BH317"/>
  <c r="BG317"/>
  <c r="BF317"/>
  <c r="T317"/>
  <c r="R317"/>
  <c r="P317"/>
  <c r="BI316"/>
  <c r="BH316"/>
  <c r="BG316"/>
  <c r="BF316"/>
  <c r="T316"/>
  <c r="R316"/>
  <c r="P316"/>
  <c r="BI313"/>
  <c r="BH313"/>
  <c r="BG313"/>
  <c r="BF313"/>
  <c r="T313"/>
  <c r="R313"/>
  <c r="P313"/>
  <c r="BI312"/>
  <c r="BH312"/>
  <c r="BG312"/>
  <c r="BF312"/>
  <c r="T312"/>
  <c r="R312"/>
  <c r="P312"/>
  <c r="BI311"/>
  <c r="BH311"/>
  <c r="BG311"/>
  <c r="BF311"/>
  <c r="T311"/>
  <c r="R311"/>
  <c r="P311"/>
  <c r="BI309"/>
  <c r="BH309"/>
  <c r="BG309"/>
  <c r="BF309"/>
  <c r="T309"/>
  <c r="R309"/>
  <c r="P309"/>
  <c r="BI308"/>
  <c r="BH308"/>
  <c r="BG308"/>
  <c r="BF308"/>
  <c r="T308"/>
  <c r="R308"/>
  <c r="P308"/>
  <c r="BI302"/>
  <c r="BH302"/>
  <c r="BG302"/>
  <c r="BF302"/>
  <c r="T302"/>
  <c r="R302"/>
  <c r="P302"/>
  <c r="BI298"/>
  <c r="BH298"/>
  <c r="BG298"/>
  <c r="BF298"/>
  <c r="T298"/>
  <c r="R298"/>
  <c r="P298"/>
  <c r="BI296"/>
  <c r="BH296"/>
  <c r="BG296"/>
  <c r="BF296"/>
  <c r="T296"/>
  <c r="R296"/>
  <c r="P296"/>
  <c r="BI294"/>
  <c r="BH294"/>
  <c r="BG294"/>
  <c r="BF294"/>
  <c r="T294"/>
  <c r="R294"/>
  <c r="P294"/>
  <c r="BI291"/>
  <c r="BH291"/>
  <c r="BG291"/>
  <c r="BF291"/>
  <c r="T291"/>
  <c r="R291"/>
  <c r="P291"/>
  <c r="BI283"/>
  <c r="BH283"/>
  <c r="BG283"/>
  <c r="BF283"/>
  <c r="T283"/>
  <c r="T282"/>
  <c r="R283"/>
  <c r="R282"/>
  <c r="P283"/>
  <c r="P282"/>
  <c r="BI272"/>
  <c r="BH272"/>
  <c r="BG272"/>
  <c r="BF272"/>
  <c r="T272"/>
  <c r="R272"/>
  <c r="P272"/>
  <c r="BI265"/>
  <c r="BH265"/>
  <c r="BG265"/>
  <c r="BF265"/>
  <c r="T265"/>
  <c r="R265"/>
  <c r="P265"/>
  <c r="BI257"/>
  <c r="BH257"/>
  <c r="BG257"/>
  <c r="BF257"/>
  <c r="T257"/>
  <c r="R257"/>
  <c r="P257"/>
  <c r="BI247"/>
  <c r="BH247"/>
  <c r="BG247"/>
  <c r="BF247"/>
  <c r="T247"/>
  <c r="R247"/>
  <c r="P247"/>
  <c r="BI238"/>
  <c r="BH238"/>
  <c r="BG238"/>
  <c r="BF238"/>
  <c r="T238"/>
  <c r="R238"/>
  <c r="P238"/>
  <c r="BI235"/>
  <c r="BH235"/>
  <c r="BG235"/>
  <c r="BF235"/>
  <c r="T235"/>
  <c r="R235"/>
  <c r="P235"/>
  <c r="BI228"/>
  <c r="BH228"/>
  <c r="BG228"/>
  <c r="BF228"/>
  <c r="T228"/>
  <c r="R228"/>
  <c r="P228"/>
  <c r="BI218"/>
  <c r="BH218"/>
  <c r="BG218"/>
  <c r="BF218"/>
  <c r="T218"/>
  <c r="R218"/>
  <c r="P218"/>
  <c r="BI212"/>
  <c r="BH212"/>
  <c r="BG212"/>
  <c r="BF212"/>
  <c r="T212"/>
  <c r="R212"/>
  <c r="P212"/>
  <c r="BI206"/>
  <c r="BH206"/>
  <c r="BG206"/>
  <c r="BF206"/>
  <c r="T206"/>
  <c r="R206"/>
  <c r="P206"/>
  <c r="BI203"/>
  <c r="BH203"/>
  <c r="BG203"/>
  <c r="BF203"/>
  <c r="T203"/>
  <c r="R203"/>
  <c r="P203"/>
  <c r="BI199"/>
  <c r="BH199"/>
  <c r="BG199"/>
  <c r="BF199"/>
  <c r="T199"/>
  <c r="R199"/>
  <c r="P199"/>
  <c r="BI194"/>
  <c r="BH194"/>
  <c r="BG194"/>
  <c r="BF194"/>
  <c r="T194"/>
  <c r="R194"/>
  <c r="P194"/>
  <c r="BI188"/>
  <c r="BH188"/>
  <c r="BG188"/>
  <c r="BF188"/>
  <c r="T188"/>
  <c r="R188"/>
  <c r="P188"/>
  <c r="BI182"/>
  <c r="BH182"/>
  <c r="BG182"/>
  <c r="BF182"/>
  <c r="T182"/>
  <c r="R182"/>
  <c r="P182"/>
  <c r="BI175"/>
  <c r="BH175"/>
  <c r="BG175"/>
  <c r="BF175"/>
  <c r="T175"/>
  <c r="R175"/>
  <c r="P175"/>
  <c r="BI167"/>
  <c r="BH167"/>
  <c r="BG167"/>
  <c r="BF167"/>
  <c r="T167"/>
  <c r="R167"/>
  <c r="P167"/>
  <c r="BI162"/>
  <c r="BH162"/>
  <c r="BG162"/>
  <c r="BF162"/>
  <c r="T162"/>
  <c r="R162"/>
  <c r="P162"/>
  <c r="BI153"/>
  <c r="BH153"/>
  <c r="BG153"/>
  <c r="BF153"/>
  <c r="T153"/>
  <c r="R153"/>
  <c r="P153"/>
  <c r="BI149"/>
  <c r="BH149"/>
  <c r="BG149"/>
  <c r="BF149"/>
  <c r="T149"/>
  <c r="R149"/>
  <c r="P149"/>
  <c r="BI142"/>
  <c r="BH142"/>
  <c r="BG142"/>
  <c r="BF142"/>
  <c r="T142"/>
  <c r="R142"/>
  <c r="P142"/>
  <c r="BI139"/>
  <c r="BH139"/>
  <c r="BG139"/>
  <c r="BF139"/>
  <c r="T139"/>
  <c r="R139"/>
  <c r="P139"/>
  <c r="BI134"/>
  <c r="BH134"/>
  <c r="BG134"/>
  <c r="BF134"/>
  <c r="T134"/>
  <c r="R134"/>
  <c r="P134"/>
  <c r="J127"/>
  <c r="F127"/>
  <c r="F125"/>
  <c r="E123"/>
  <c r="J91"/>
  <c r="F91"/>
  <c r="F89"/>
  <c r="E87"/>
  <c r="J24"/>
  <c r="E24"/>
  <c r="J128"/>
  <c r="J23"/>
  <c r="J18"/>
  <c r="E18"/>
  <c r="F128"/>
  <c r="J17"/>
  <c r="J12"/>
  <c r="J125"/>
  <c r="E7"/>
  <c r="E121"/>
  <c i="7" r="J37"/>
  <c r="J36"/>
  <c i="1" r="AY101"/>
  <c i="7" r="J35"/>
  <c i="1" r="AX101"/>
  <c i="7" r="BI412"/>
  <c r="BH412"/>
  <c r="BG412"/>
  <c r="BF412"/>
  <c r="T412"/>
  <c r="T411"/>
  <c r="T410"/>
  <c r="R412"/>
  <c r="R411"/>
  <c r="R410"/>
  <c r="P412"/>
  <c r="P411"/>
  <c r="P410"/>
  <c r="BI407"/>
  <c r="BH407"/>
  <c r="BG407"/>
  <c r="BF407"/>
  <c r="T407"/>
  <c r="R407"/>
  <c r="P407"/>
  <c r="BI404"/>
  <c r="BH404"/>
  <c r="BG404"/>
  <c r="BF404"/>
  <c r="T404"/>
  <c r="R404"/>
  <c r="P404"/>
  <c r="BI397"/>
  <c r="BH397"/>
  <c r="BG397"/>
  <c r="BF397"/>
  <c r="T397"/>
  <c r="R397"/>
  <c r="P397"/>
  <c r="BI394"/>
  <c r="BH394"/>
  <c r="BG394"/>
  <c r="BF394"/>
  <c r="T394"/>
  <c r="R394"/>
  <c r="P394"/>
  <c r="BI387"/>
  <c r="BH387"/>
  <c r="BG387"/>
  <c r="BF387"/>
  <c r="T387"/>
  <c r="R387"/>
  <c r="P387"/>
  <c r="BI384"/>
  <c r="BH384"/>
  <c r="BG384"/>
  <c r="BF384"/>
  <c r="T384"/>
  <c r="R384"/>
  <c r="P384"/>
  <c r="BI377"/>
  <c r="BH377"/>
  <c r="BG377"/>
  <c r="BF377"/>
  <c r="T377"/>
  <c r="R377"/>
  <c r="P377"/>
  <c r="BI372"/>
  <c r="BH372"/>
  <c r="BG372"/>
  <c r="BF372"/>
  <c r="T372"/>
  <c r="T371"/>
  <c r="R372"/>
  <c r="R371"/>
  <c r="P372"/>
  <c r="P371"/>
  <c r="BI368"/>
  <c r="BH368"/>
  <c r="BG368"/>
  <c r="BF368"/>
  <c r="T368"/>
  <c r="R368"/>
  <c r="P368"/>
  <c r="BI364"/>
  <c r="BH364"/>
  <c r="BG364"/>
  <c r="BF364"/>
  <c r="T364"/>
  <c r="R364"/>
  <c r="P364"/>
  <c r="BI357"/>
  <c r="BH357"/>
  <c r="BG357"/>
  <c r="BF357"/>
  <c r="T357"/>
  <c r="T356"/>
  <c r="R357"/>
  <c r="R356"/>
  <c r="P357"/>
  <c r="P356"/>
  <c r="BI352"/>
  <c r="BH352"/>
  <c r="BG352"/>
  <c r="BF352"/>
  <c r="T352"/>
  <c r="R352"/>
  <c r="P352"/>
  <c r="BI347"/>
  <c r="BH347"/>
  <c r="BG347"/>
  <c r="BF347"/>
  <c r="T347"/>
  <c r="R347"/>
  <c r="P347"/>
  <c r="BI342"/>
  <c r="BH342"/>
  <c r="BG342"/>
  <c r="BF342"/>
  <c r="T342"/>
  <c r="R342"/>
  <c r="P342"/>
  <c r="BI339"/>
  <c r="BH339"/>
  <c r="BG339"/>
  <c r="BF339"/>
  <c r="T339"/>
  <c r="R339"/>
  <c r="P339"/>
  <c r="BI335"/>
  <c r="BH335"/>
  <c r="BG335"/>
  <c r="BF335"/>
  <c r="T335"/>
  <c r="R335"/>
  <c r="P335"/>
  <c r="BI332"/>
  <c r="BH332"/>
  <c r="BG332"/>
  <c r="BF332"/>
  <c r="T332"/>
  <c r="R332"/>
  <c r="P332"/>
  <c r="BI327"/>
  <c r="BH327"/>
  <c r="BG327"/>
  <c r="BF327"/>
  <c r="T327"/>
  <c r="R327"/>
  <c r="P327"/>
  <c r="BI323"/>
  <c r="BH323"/>
  <c r="BG323"/>
  <c r="BF323"/>
  <c r="T323"/>
  <c r="R323"/>
  <c r="P323"/>
  <c r="BI319"/>
  <c r="BH319"/>
  <c r="BG319"/>
  <c r="BF319"/>
  <c r="T319"/>
  <c r="R319"/>
  <c r="P319"/>
  <c r="BI313"/>
  <c r="BH313"/>
  <c r="BG313"/>
  <c r="BF313"/>
  <c r="T313"/>
  <c r="R313"/>
  <c r="P313"/>
  <c r="BI308"/>
  <c r="BH308"/>
  <c r="BG308"/>
  <c r="BF308"/>
  <c r="T308"/>
  <c r="R308"/>
  <c r="P308"/>
  <c r="BI305"/>
  <c r="BH305"/>
  <c r="BG305"/>
  <c r="BF305"/>
  <c r="T305"/>
  <c r="R305"/>
  <c r="P305"/>
  <c r="BI301"/>
  <c r="BH301"/>
  <c r="BG301"/>
  <c r="BF301"/>
  <c r="T301"/>
  <c r="R301"/>
  <c r="P301"/>
  <c r="BI296"/>
  <c r="BH296"/>
  <c r="BG296"/>
  <c r="BF296"/>
  <c r="T296"/>
  <c r="R296"/>
  <c r="P296"/>
  <c r="BI291"/>
  <c r="BH291"/>
  <c r="BG291"/>
  <c r="BF291"/>
  <c r="T291"/>
  <c r="R291"/>
  <c r="P291"/>
  <c r="BI289"/>
  <c r="BH289"/>
  <c r="BG289"/>
  <c r="BF289"/>
  <c r="T289"/>
  <c r="R289"/>
  <c r="P289"/>
  <c r="BI280"/>
  <c r="BH280"/>
  <c r="BG280"/>
  <c r="BF280"/>
  <c r="T280"/>
  <c r="R280"/>
  <c r="P280"/>
  <c r="BI274"/>
  <c r="BH274"/>
  <c r="BG274"/>
  <c r="BF274"/>
  <c r="T274"/>
  <c r="R274"/>
  <c r="P274"/>
  <c r="BI265"/>
  <c r="BH265"/>
  <c r="BG265"/>
  <c r="BF265"/>
  <c r="T265"/>
  <c r="R265"/>
  <c r="P265"/>
  <c r="BI260"/>
  <c r="BH260"/>
  <c r="BG260"/>
  <c r="BF260"/>
  <c r="T260"/>
  <c r="R260"/>
  <c r="P260"/>
  <c r="BI252"/>
  <c r="BH252"/>
  <c r="BG252"/>
  <c r="BF252"/>
  <c r="T252"/>
  <c r="R252"/>
  <c r="P252"/>
  <c r="BI247"/>
  <c r="BH247"/>
  <c r="BG247"/>
  <c r="BF247"/>
  <c r="T247"/>
  <c r="R247"/>
  <c r="P247"/>
  <c r="BI241"/>
  <c r="BH241"/>
  <c r="BG241"/>
  <c r="BF241"/>
  <c r="T241"/>
  <c r="R241"/>
  <c r="P241"/>
  <c r="BI236"/>
  <c r="BH236"/>
  <c r="BG236"/>
  <c r="BF236"/>
  <c r="T236"/>
  <c r="R236"/>
  <c r="P236"/>
  <c r="BI230"/>
  <c r="BH230"/>
  <c r="BG230"/>
  <c r="BF230"/>
  <c r="T230"/>
  <c r="R230"/>
  <c r="P230"/>
  <c r="BI226"/>
  <c r="BH226"/>
  <c r="BG226"/>
  <c r="BF226"/>
  <c r="T226"/>
  <c r="R226"/>
  <c r="P226"/>
  <c r="BI220"/>
  <c r="BH220"/>
  <c r="BG220"/>
  <c r="BF220"/>
  <c r="T220"/>
  <c r="R220"/>
  <c r="P220"/>
  <c r="BI217"/>
  <c r="BH217"/>
  <c r="BG217"/>
  <c r="BF217"/>
  <c r="T217"/>
  <c r="R217"/>
  <c r="P217"/>
  <c r="BI212"/>
  <c r="BH212"/>
  <c r="BG212"/>
  <c r="BF212"/>
  <c r="T212"/>
  <c r="R212"/>
  <c r="P212"/>
  <c r="BI206"/>
  <c r="BH206"/>
  <c r="BG206"/>
  <c r="BF206"/>
  <c r="T206"/>
  <c r="R206"/>
  <c r="P206"/>
  <c r="BI200"/>
  <c r="BH200"/>
  <c r="BG200"/>
  <c r="BF200"/>
  <c r="T200"/>
  <c r="R200"/>
  <c r="P200"/>
  <c r="BI197"/>
  <c r="BH197"/>
  <c r="BG197"/>
  <c r="BF197"/>
  <c r="T197"/>
  <c r="R197"/>
  <c r="P197"/>
  <c r="BI190"/>
  <c r="BH190"/>
  <c r="BG190"/>
  <c r="BF190"/>
  <c r="T190"/>
  <c r="R190"/>
  <c r="P190"/>
  <c r="BI187"/>
  <c r="BH187"/>
  <c r="BG187"/>
  <c r="BF187"/>
  <c r="T187"/>
  <c r="R187"/>
  <c r="P187"/>
  <c r="BI180"/>
  <c r="BH180"/>
  <c r="BG180"/>
  <c r="BF180"/>
  <c r="T180"/>
  <c r="R180"/>
  <c r="P180"/>
  <c r="BI175"/>
  <c r="BH175"/>
  <c r="BG175"/>
  <c r="BF175"/>
  <c r="T175"/>
  <c r="R175"/>
  <c r="P175"/>
  <c r="BI172"/>
  <c r="BH172"/>
  <c r="BG172"/>
  <c r="BF172"/>
  <c r="T172"/>
  <c r="R172"/>
  <c r="P172"/>
  <c r="BI169"/>
  <c r="BH169"/>
  <c r="BG169"/>
  <c r="BF169"/>
  <c r="T169"/>
  <c r="R169"/>
  <c r="P169"/>
  <c r="BI164"/>
  <c r="BH164"/>
  <c r="BG164"/>
  <c r="BF164"/>
  <c r="T164"/>
  <c r="R164"/>
  <c r="P164"/>
  <c r="BI158"/>
  <c r="BH158"/>
  <c r="BG158"/>
  <c r="BF158"/>
  <c r="T158"/>
  <c r="R158"/>
  <c r="P158"/>
  <c r="BI156"/>
  <c r="BH156"/>
  <c r="BG156"/>
  <c r="BF156"/>
  <c r="T156"/>
  <c r="R156"/>
  <c r="P156"/>
  <c r="BI151"/>
  <c r="BH151"/>
  <c r="BG151"/>
  <c r="BF151"/>
  <c r="T151"/>
  <c r="R151"/>
  <c r="P151"/>
  <c r="BI147"/>
  <c r="BH147"/>
  <c r="BG147"/>
  <c r="BF147"/>
  <c r="T147"/>
  <c r="R147"/>
  <c r="P147"/>
  <c r="BI141"/>
  <c r="BH141"/>
  <c r="BG141"/>
  <c r="BF141"/>
  <c r="T141"/>
  <c r="R141"/>
  <c r="P141"/>
  <c r="BI136"/>
  <c r="BH136"/>
  <c r="BG136"/>
  <c r="BF136"/>
  <c r="T136"/>
  <c r="R136"/>
  <c r="P136"/>
  <c r="J129"/>
  <c r="F129"/>
  <c r="F127"/>
  <c r="E125"/>
  <c r="J91"/>
  <c r="F91"/>
  <c r="F89"/>
  <c r="E87"/>
  <c r="J24"/>
  <c r="E24"/>
  <c r="J92"/>
  <c r="J23"/>
  <c r="J18"/>
  <c r="E18"/>
  <c r="F92"/>
  <c r="J17"/>
  <c r="J12"/>
  <c r="J127"/>
  <c r="E7"/>
  <c r="E85"/>
  <c i="6" r="J39"/>
  <c r="J38"/>
  <c i="1" r="AY100"/>
  <c i="6" r="J37"/>
  <c i="1" r="AX100"/>
  <c i="6" r="BI468"/>
  <c r="BH468"/>
  <c r="BG468"/>
  <c r="BF468"/>
  <c r="T468"/>
  <c r="R468"/>
  <c r="P468"/>
  <c r="BI464"/>
  <c r="BH464"/>
  <c r="BG464"/>
  <c r="BF464"/>
  <c r="T464"/>
  <c r="R464"/>
  <c r="P464"/>
  <c r="BI450"/>
  <c r="BH450"/>
  <c r="BG450"/>
  <c r="BF450"/>
  <c r="T450"/>
  <c r="R450"/>
  <c r="P450"/>
  <c r="BI446"/>
  <c r="BH446"/>
  <c r="BG446"/>
  <c r="BF446"/>
  <c r="T446"/>
  <c r="R446"/>
  <c r="P446"/>
  <c r="BI444"/>
  <c r="BH444"/>
  <c r="BG444"/>
  <c r="BF444"/>
  <c r="T444"/>
  <c r="R444"/>
  <c r="P444"/>
  <c r="BI440"/>
  <c r="BH440"/>
  <c r="BG440"/>
  <c r="BF440"/>
  <c r="T440"/>
  <c r="T439"/>
  <c r="R440"/>
  <c r="R439"/>
  <c r="P440"/>
  <c r="P439"/>
  <c r="BI436"/>
  <c r="BH436"/>
  <c r="BG436"/>
  <c r="BF436"/>
  <c r="T436"/>
  <c r="R436"/>
  <c r="P436"/>
  <c r="BI431"/>
  <c r="BH431"/>
  <c r="BG431"/>
  <c r="BF431"/>
  <c r="T431"/>
  <c r="R431"/>
  <c r="P431"/>
  <c r="BI423"/>
  <c r="BH423"/>
  <c r="BG423"/>
  <c r="BF423"/>
  <c r="T423"/>
  <c r="R423"/>
  <c r="P423"/>
  <c r="BI417"/>
  <c r="BH417"/>
  <c r="BG417"/>
  <c r="BF417"/>
  <c r="T417"/>
  <c r="R417"/>
  <c r="P417"/>
  <c r="BI414"/>
  <c r="BH414"/>
  <c r="BG414"/>
  <c r="BF414"/>
  <c r="T414"/>
  <c r="R414"/>
  <c r="P414"/>
  <c r="BI404"/>
  <c r="BH404"/>
  <c r="BG404"/>
  <c r="BF404"/>
  <c r="T404"/>
  <c r="R404"/>
  <c r="P404"/>
  <c r="BI393"/>
  <c r="BH393"/>
  <c r="BG393"/>
  <c r="BF393"/>
  <c r="T393"/>
  <c r="R393"/>
  <c r="P393"/>
  <c r="BI389"/>
  <c r="BH389"/>
  <c r="BG389"/>
  <c r="BF389"/>
  <c r="T389"/>
  <c r="R389"/>
  <c r="P389"/>
  <c r="BI384"/>
  <c r="BH384"/>
  <c r="BG384"/>
  <c r="BF384"/>
  <c r="T384"/>
  <c r="R384"/>
  <c r="P384"/>
  <c r="BI379"/>
  <c r="BH379"/>
  <c r="BG379"/>
  <c r="BF379"/>
  <c r="T379"/>
  <c r="R379"/>
  <c r="P379"/>
  <c r="BI375"/>
  <c r="BH375"/>
  <c r="BG375"/>
  <c r="BF375"/>
  <c r="T375"/>
  <c r="R375"/>
  <c r="P375"/>
  <c r="BI371"/>
  <c r="BH371"/>
  <c r="BG371"/>
  <c r="BF371"/>
  <c r="T371"/>
  <c r="R371"/>
  <c r="P371"/>
  <c r="BI367"/>
  <c r="BH367"/>
  <c r="BG367"/>
  <c r="BF367"/>
  <c r="T367"/>
  <c r="R367"/>
  <c r="P367"/>
  <c r="BI355"/>
  <c r="BH355"/>
  <c r="BG355"/>
  <c r="BF355"/>
  <c r="T355"/>
  <c r="R355"/>
  <c r="P355"/>
  <c r="BI342"/>
  <c r="BH342"/>
  <c r="BG342"/>
  <c r="BF342"/>
  <c r="T342"/>
  <c r="R342"/>
  <c r="P342"/>
  <c r="BI329"/>
  <c r="BH329"/>
  <c r="BG329"/>
  <c r="BF329"/>
  <c r="T329"/>
  <c r="R329"/>
  <c r="P329"/>
  <c r="BI326"/>
  <c r="BH326"/>
  <c r="BG326"/>
  <c r="BF326"/>
  <c r="T326"/>
  <c r="R326"/>
  <c r="P326"/>
  <c r="BI322"/>
  <c r="BH322"/>
  <c r="BG322"/>
  <c r="BF322"/>
  <c r="T322"/>
  <c r="R322"/>
  <c r="P322"/>
  <c r="BI320"/>
  <c r="BH320"/>
  <c r="BG320"/>
  <c r="BF320"/>
  <c r="T320"/>
  <c r="R320"/>
  <c r="P320"/>
  <c r="BI317"/>
  <c r="BH317"/>
  <c r="BG317"/>
  <c r="BF317"/>
  <c r="T317"/>
  <c r="R317"/>
  <c r="P317"/>
  <c r="BI315"/>
  <c r="BH315"/>
  <c r="BG315"/>
  <c r="BF315"/>
  <c r="T315"/>
  <c r="R315"/>
  <c r="P315"/>
  <c r="BI312"/>
  <c r="BH312"/>
  <c r="BG312"/>
  <c r="BF312"/>
  <c r="T312"/>
  <c r="R312"/>
  <c r="P312"/>
  <c r="BI299"/>
  <c r="BH299"/>
  <c r="BG299"/>
  <c r="BF299"/>
  <c r="T299"/>
  <c r="T298"/>
  <c r="R299"/>
  <c r="R298"/>
  <c r="P299"/>
  <c r="P298"/>
  <c r="BI286"/>
  <c r="BH286"/>
  <c r="BG286"/>
  <c r="BF286"/>
  <c r="T286"/>
  <c r="T278"/>
  <c r="R286"/>
  <c r="R278"/>
  <c r="P286"/>
  <c r="P278"/>
  <c r="BI279"/>
  <c r="BH279"/>
  <c r="BG279"/>
  <c r="BF279"/>
  <c r="T279"/>
  <c r="R279"/>
  <c r="P279"/>
  <c r="BI275"/>
  <c r="BH275"/>
  <c r="BG275"/>
  <c r="BF275"/>
  <c r="T275"/>
  <c r="R275"/>
  <c r="P275"/>
  <c r="BI271"/>
  <c r="BH271"/>
  <c r="BG271"/>
  <c r="BF271"/>
  <c r="T271"/>
  <c r="R271"/>
  <c r="P271"/>
  <c r="BI267"/>
  <c r="BH267"/>
  <c r="BG267"/>
  <c r="BF267"/>
  <c r="T267"/>
  <c r="R267"/>
  <c r="P267"/>
  <c r="BI263"/>
  <c r="BH263"/>
  <c r="BG263"/>
  <c r="BF263"/>
  <c r="T263"/>
  <c r="R263"/>
  <c r="P263"/>
  <c r="BI251"/>
  <c r="BH251"/>
  <c r="BG251"/>
  <c r="BF251"/>
  <c r="T251"/>
  <c r="R251"/>
  <c r="P251"/>
  <c r="BI239"/>
  <c r="BH239"/>
  <c r="BG239"/>
  <c r="BF239"/>
  <c r="T239"/>
  <c r="R239"/>
  <c r="P239"/>
  <c r="BI236"/>
  <c r="BH236"/>
  <c r="BG236"/>
  <c r="BF236"/>
  <c r="T236"/>
  <c r="R236"/>
  <c r="P236"/>
  <c r="BI232"/>
  <c r="BH232"/>
  <c r="BG232"/>
  <c r="BF232"/>
  <c r="T232"/>
  <c r="R232"/>
  <c r="P232"/>
  <c r="BI219"/>
  <c r="BH219"/>
  <c r="BG219"/>
  <c r="BF219"/>
  <c r="T219"/>
  <c r="R219"/>
  <c r="P219"/>
  <c r="BI214"/>
  <c r="BH214"/>
  <c r="BG214"/>
  <c r="BF214"/>
  <c r="T214"/>
  <c r="T204"/>
  <c r="R214"/>
  <c r="R204"/>
  <c r="P214"/>
  <c r="P204"/>
  <c r="BI205"/>
  <c r="BH205"/>
  <c r="BG205"/>
  <c r="BF205"/>
  <c r="T205"/>
  <c r="R205"/>
  <c r="P205"/>
  <c r="BI199"/>
  <c r="BH199"/>
  <c r="BG199"/>
  <c r="BF199"/>
  <c r="T199"/>
  <c r="R199"/>
  <c r="P199"/>
  <c r="BI193"/>
  <c r="BH193"/>
  <c r="BG193"/>
  <c r="BF193"/>
  <c r="T193"/>
  <c r="R193"/>
  <c r="P193"/>
  <c r="BI190"/>
  <c r="BH190"/>
  <c r="BG190"/>
  <c r="BF190"/>
  <c r="T190"/>
  <c r="R190"/>
  <c r="P190"/>
  <c r="BI186"/>
  <c r="BH186"/>
  <c r="BG186"/>
  <c r="BF186"/>
  <c r="T186"/>
  <c r="R186"/>
  <c r="P186"/>
  <c r="BI183"/>
  <c r="BH183"/>
  <c r="BG183"/>
  <c r="BF183"/>
  <c r="T183"/>
  <c r="R183"/>
  <c r="P183"/>
  <c r="BI177"/>
  <c r="BH177"/>
  <c r="BG177"/>
  <c r="BF177"/>
  <c r="T177"/>
  <c r="R177"/>
  <c r="P177"/>
  <c r="BI172"/>
  <c r="BH172"/>
  <c r="BG172"/>
  <c r="BF172"/>
  <c r="T172"/>
  <c r="R172"/>
  <c r="P172"/>
  <c r="BI167"/>
  <c r="BH167"/>
  <c r="BG167"/>
  <c r="BF167"/>
  <c r="T167"/>
  <c r="R167"/>
  <c r="P167"/>
  <c r="BI159"/>
  <c r="BH159"/>
  <c r="BG159"/>
  <c r="BF159"/>
  <c r="T159"/>
  <c r="R159"/>
  <c r="P159"/>
  <c r="BI153"/>
  <c r="BH153"/>
  <c r="BG153"/>
  <c r="BF153"/>
  <c r="T153"/>
  <c r="R153"/>
  <c r="P153"/>
  <c r="BI147"/>
  <c r="BH147"/>
  <c r="BG147"/>
  <c r="BF147"/>
  <c r="T147"/>
  <c r="R147"/>
  <c r="P147"/>
  <c r="BI140"/>
  <c r="BH140"/>
  <c r="BG140"/>
  <c r="BF140"/>
  <c r="T140"/>
  <c r="R140"/>
  <c r="P140"/>
  <c r="J133"/>
  <c r="F133"/>
  <c r="F131"/>
  <c r="E129"/>
  <c r="J93"/>
  <c r="F93"/>
  <c r="F91"/>
  <c r="E89"/>
  <c r="J26"/>
  <c r="E26"/>
  <c r="J134"/>
  <c r="J25"/>
  <c r="J20"/>
  <c r="E20"/>
  <c r="F134"/>
  <c r="J19"/>
  <c r="J14"/>
  <c r="J131"/>
  <c r="E7"/>
  <c r="E125"/>
  <c i="5" r="J39"/>
  <c r="J38"/>
  <c i="1" r="AY99"/>
  <c i="5" r="J37"/>
  <c i="1" r="AX99"/>
  <c i="5" r="BI255"/>
  <c r="BH255"/>
  <c r="BG255"/>
  <c r="BF255"/>
  <c r="T255"/>
  <c r="R255"/>
  <c r="P255"/>
  <c r="BI251"/>
  <c r="BH251"/>
  <c r="BG251"/>
  <c r="BF251"/>
  <c r="T251"/>
  <c r="R251"/>
  <c r="P251"/>
  <c r="BI247"/>
  <c r="BH247"/>
  <c r="BG247"/>
  <c r="BF247"/>
  <c r="T247"/>
  <c r="R247"/>
  <c r="P247"/>
  <c r="BI245"/>
  <c r="BH245"/>
  <c r="BG245"/>
  <c r="BF245"/>
  <c r="T245"/>
  <c r="R245"/>
  <c r="P245"/>
  <c r="BI241"/>
  <c r="BH241"/>
  <c r="BG241"/>
  <c r="BF241"/>
  <c r="T241"/>
  <c r="R241"/>
  <c r="P241"/>
  <c r="BI236"/>
  <c r="BH236"/>
  <c r="BG236"/>
  <c r="BF236"/>
  <c r="T236"/>
  <c r="T235"/>
  <c r="R236"/>
  <c r="R235"/>
  <c r="P236"/>
  <c r="P235"/>
  <c r="BI231"/>
  <c r="BH231"/>
  <c r="BG231"/>
  <c r="BF231"/>
  <c r="T231"/>
  <c r="R231"/>
  <c r="P231"/>
  <c r="BI226"/>
  <c r="BH226"/>
  <c r="BG226"/>
  <c r="BF226"/>
  <c r="T226"/>
  <c r="R226"/>
  <c r="P226"/>
  <c r="BI221"/>
  <c r="BH221"/>
  <c r="BG221"/>
  <c r="BF221"/>
  <c r="T221"/>
  <c r="R221"/>
  <c r="P221"/>
  <c r="BI218"/>
  <c r="BH218"/>
  <c r="BG218"/>
  <c r="BF218"/>
  <c r="T218"/>
  <c r="R218"/>
  <c r="P218"/>
  <c r="BI212"/>
  <c r="BH212"/>
  <c r="BG212"/>
  <c r="BF212"/>
  <c r="T212"/>
  <c r="R212"/>
  <c r="P212"/>
  <c r="BI205"/>
  <c r="BH205"/>
  <c r="BG205"/>
  <c r="BF205"/>
  <c r="T205"/>
  <c r="R205"/>
  <c r="P205"/>
  <c r="BI201"/>
  <c r="BH201"/>
  <c r="BG201"/>
  <c r="BF201"/>
  <c r="T201"/>
  <c r="R201"/>
  <c r="P201"/>
  <c r="BI198"/>
  <c r="BH198"/>
  <c r="BG198"/>
  <c r="BF198"/>
  <c r="T198"/>
  <c r="R198"/>
  <c r="P198"/>
  <c r="BI193"/>
  <c r="BH193"/>
  <c r="BG193"/>
  <c r="BF193"/>
  <c r="T193"/>
  <c r="R193"/>
  <c r="P193"/>
  <c r="BI190"/>
  <c r="BH190"/>
  <c r="BG190"/>
  <c r="BF190"/>
  <c r="T190"/>
  <c r="R190"/>
  <c r="P190"/>
  <c r="BI185"/>
  <c r="BH185"/>
  <c r="BG185"/>
  <c r="BF185"/>
  <c r="T185"/>
  <c r="R185"/>
  <c r="P185"/>
  <c r="BI181"/>
  <c r="BH181"/>
  <c r="BG181"/>
  <c r="BF181"/>
  <c r="T181"/>
  <c r="R181"/>
  <c r="P181"/>
  <c r="BI176"/>
  <c r="BH176"/>
  <c r="BG176"/>
  <c r="BF176"/>
  <c r="T176"/>
  <c r="R176"/>
  <c r="P176"/>
  <c r="BI171"/>
  <c r="BH171"/>
  <c r="BG171"/>
  <c r="BF171"/>
  <c r="T171"/>
  <c r="R171"/>
  <c r="P171"/>
  <c r="BI166"/>
  <c r="BH166"/>
  <c r="BG166"/>
  <c r="BF166"/>
  <c r="T166"/>
  <c r="R166"/>
  <c r="P166"/>
  <c r="BI161"/>
  <c r="BH161"/>
  <c r="BG161"/>
  <c r="BF161"/>
  <c r="T161"/>
  <c r="R161"/>
  <c r="P161"/>
  <c r="BI156"/>
  <c r="BH156"/>
  <c r="BG156"/>
  <c r="BF156"/>
  <c r="T156"/>
  <c r="R156"/>
  <c r="P156"/>
  <c r="BI151"/>
  <c r="BH151"/>
  <c r="BG151"/>
  <c r="BF151"/>
  <c r="T151"/>
  <c r="R151"/>
  <c r="P151"/>
  <c r="BI146"/>
  <c r="BH146"/>
  <c r="BG146"/>
  <c r="BF146"/>
  <c r="T146"/>
  <c r="R146"/>
  <c r="P146"/>
  <c r="BI143"/>
  <c r="BH143"/>
  <c r="BG143"/>
  <c r="BF143"/>
  <c r="T143"/>
  <c r="R143"/>
  <c r="P143"/>
  <c r="BI138"/>
  <c r="BH138"/>
  <c r="BG138"/>
  <c r="BF138"/>
  <c r="T138"/>
  <c r="R138"/>
  <c r="P138"/>
  <c r="BI133"/>
  <c r="BH133"/>
  <c r="BG133"/>
  <c r="BF133"/>
  <c r="T133"/>
  <c r="R133"/>
  <c r="P133"/>
  <c r="BI128"/>
  <c r="BH128"/>
  <c r="BG128"/>
  <c r="BF128"/>
  <c r="T128"/>
  <c r="R128"/>
  <c r="P128"/>
  <c r="J121"/>
  <c r="F121"/>
  <c r="F119"/>
  <c r="E117"/>
  <c r="J93"/>
  <c r="F93"/>
  <c r="F91"/>
  <c r="E89"/>
  <c r="J26"/>
  <c r="E26"/>
  <c r="J122"/>
  <c r="J25"/>
  <c r="J20"/>
  <c r="E20"/>
  <c r="F122"/>
  <c r="J19"/>
  <c r="J14"/>
  <c r="J91"/>
  <c r="E7"/>
  <c r="E85"/>
  <c i="4" r="J37"/>
  <c r="J36"/>
  <c i="1" r="AY97"/>
  <c i="4" r="J35"/>
  <c i="1" r="AX97"/>
  <c i="4" r="BI535"/>
  <c r="BH535"/>
  <c r="BG535"/>
  <c r="BF535"/>
  <c r="T535"/>
  <c r="R535"/>
  <c r="P535"/>
  <c r="BI529"/>
  <c r="BH529"/>
  <c r="BG529"/>
  <c r="BF529"/>
  <c r="T529"/>
  <c r="R529"/>
  <c r="P529"/>
  <c r="BI527"/>
  <c r="BH527"/>
  <c r="BG527"/>
  <c r="BF527"/>
  <c r="T527"/>
  <c r="R527"/>
  <c r="P527"/>
  <c r="BI523"/>
  <c r="BH523"/>
  <c r="BG523"/>
  <c r="BF523"/>
  <c r="T523"/>
  <c r="R523"/>
  <c r="P523"/>
  <c r="BI519"/>
  <c r="BH519"/>
  <c r="BG519"/>
  <c r="BF519"/>
  <c r="T519"/>
  <c r="R519"/>
  <c r="P519"/>
  <c r="BI509"/>
  <c r="BH509"/>
  <c r="BG509"/>
  <c r="BF509"/>
  <c r="T509"/>
  <c r="R509"/>
  <c r="P509"/>
  <c r="BI505"/>
  <c r="BH505"/>
  <c r="BG505"/>
  <c r="BF505"/>
  <c r="T505"/>
  <c r="R505"/>
  <c r="P505"/>
  <c r="BI503"/>
  <c r="BH503"/>
  <c r="BG503"/>
  <c r="BF503"/>
  <c r="T503"/>
  <c r="R503"/>
  <c r="P503"/>
  <c r="BI499"/>
  <c r="BH499"/>
  <c r="BG499"/>
  <c r="BF499"/>
  <c r="T499"/>
  <c r="R499"/>
  <c r="P499"/>
  <c r="BI496"/>
  <c r="BH496"/>
  <c r="BG496"/>
  <c r="BF496"/>
  <c r="T496"/>
  <c r="R496"/>
  <c r="P496"/>
  <c r="BI494"/>
  <c r="BH494"/>
  <c r="BG494"/>
  <c r="BF494"/>
  <c r="T494"/>
  <c r="R494"/>
  <c r="P494"/>
  <c r="BI492"/>
  <c r="BH492"/>
  <c r="BG492"/>
  <c r="BF492"/>
  <c r="T492"/>
  <c r="T491"/>
  <c r="R492"/>
  <c r="R491"/>
  <c r="P492"/>
  <c r="P491"/>
  <c r="BI486"/>
  <c r="BH486"/>
  <c r="BG486"/>
  <c r="BF486"/>
  <c r="T486"/>
  <c r="T485"/>
  <c r="R486"/>
  <c r="R485"/>
  <c r="P486"/>
  <c r="P485"/>
  <c r="BI479"/>
  <c r="BH479"/>
  <c r="BG479"/>
  <c r="BF479"/>
  <c r="T479"/>
  <c r="R479"/>
  <c r="P479"/>
  <c r="BI474"/>
  <c r="BH474"/>
  <c r="BG474"/>
  <c r="BF474"/>
  <c r="T474"/>
  <c r="R474"/>
  <c r="P474"/>
  <c r="BI468"/>
  <c r="BH468"/>
  <c r="BG468"/>
  <c r="BF468"/>
  <c r="T468"/>
  <c r="R468"/>
  <c r="P468"/>
  <c r="BI465"/>
  <c r="BH465"/>
  <c r="BG465"/>
  <c r="BF465"/>
  <c r="T465"/>
  <c r="R465"/>
  <c r="P465"/>
  <c r="BI462"/>
  <c r="BH462"/>
  <c r="BG462"/>
  <c r="BF462"/>
  <c r="T462"/>
  <c r="R462"/>
  <c r="P462"/>
  <c r="BI461"/>
  <c r="BH461"/>
  <c r="BG461"/>
  <c r="BF461"/>
  <c r="T461"/>
  <c r="R461"/>
  <c r="P461"/>
  <c r="BI456"/>
  <c r="BH456"/>
  <c r="BG456"/>
  <c r="BF456"/>
  <c r="T456"/>
  <c r="R456"/>
  <c r="P456"/>
  <c r="BI451"/>
  <c r="BH451"/>
  <c r="BG451"/>
  <c r="BF451"/>
  <c r="T451"/>
  <c r="R451"/>
  <c r="P451"/>
  <c r="BI447"/>
  <c r="BH447"/>
  <c r="BG447"/>
  <c r="BF447"/>
  <c r="T447"/>
  <c r="R447"/>
  <c r="P447"/>
  <c r="BI443"/>
  <c r="BH443"/>
  <c r="BG443"/>
  <c r="BF443"/>
  <c r="T443"/>
  <c r="R443"/>
  <c r="P443"/>
  <c r="BI439"/>
  <c r="BH439"/>
  <c r="BG439"/>
  <c r="BF439"/>
  <c r="T439"/>
  <c r="R439"/>
  <c r="P439"/>
  <c r="BI431"/>
  <c r="BH431"/>
  <c r="BG431"/>
  <c r="BF431"/>
  <c r="T431"/>
  <c r="R431"/>
  <c r="P431"/>
  <c r="BI423"/>
  <c r="BH423"/>
  <c r="BG423"/>
  <c r="BF423"/>
  <c r="T423"/>
  <c r="R423"/>
  <c r="P423"/>
  <c r="BI414"/>
  <c r="BH414"/>
  <c r="BG414"/>
  <c r="BF414"/>
  <c r="T414"/>
  <c r="R414"/>
  <c r="P414"/>
  <c r="BI410"/>
  <c r="BH410"/>
  <c r="BG410"/>
  <c r="BF410"/>
  <c r="T410"/>
  <c r="R410"/>
  <c r="P410"/>
  <c r="BI405"/>
  <c r="BH405"/>
  <c r="BG405"/>
  <c r="BF405"/>
  <c r="T405"/>
  <c r="R405"/>
  <c r="P405"/>
  <c r="BI402"/>
  <c r="BH402"/>
  <c r="BG402"/>
  <c r="BF402"/>
  <c r="T402"/>
  <c r="R402"/>
  <c r="P402"/>
  <c r="BI399"/>
  <c r="BH399"/>
  <c r="BG399"/>
  <c r="BF399"/>
  <c r="T399"/>
  <c r="R399"/>
  <c r="P399"/>
  <c r="BI396"/>
  <c r="BH396"/>
  <c r="BG396"/>
  <c r="BF396"/>
  <c r="T396"/>
  <c r="R396"/>
  <c r="P396"/>
  <c r="BI395"/>
  <c r="BH395"/>
  <c r="BG395"/>
  <c r="BF395"/>
  <c r="T395"/>
  <c r="R395"/>
  <c r="P395"/>
  <c r="BI394"/>
  <c r="BH394"/>
  <c r="BG394"/>
  <c r="BF394"/>
  <c r="T394"/>
  <c r="R394"/>
  <c r="P394"/>
  <c r="BI392"/>
  <c r="BH392"/>
  <c r="BG392"/>
  <c r="BF392"/>
  <c r="T392"/>
  <c r="R392"/>
  <c r="P392"/>
  <c r="BI391"/>
  <c r="BH391"/>
  <c r="BG391"/>
  <c r="BF391"/>
  <c r="T391"/>
  <c r="R391"/>
  <c r="P391"/>
  <c r="BI385"/>
  <c r="BH385"/>
  <c r="BG385"/>
  <c r="BF385"/>
  <c r="T385"/>
  <c r="R385"/>
  <c r="P385"/>
  <c r="BI383"/>
  <c r="BH383"/>
  <c r="BG383"/>
  <c r="BF383"/>
  <c r="T383"/>
  <c r="R383"/>
  <c r="P383"/>
  <c r="BI382"/>
  <c r="BH382"/>
  <c r="BG382"/>
  <c r="BF382"/>
  <c r="T382"/>
  <c r="R382"/>
  <c r="P382"/>
  <c r="BI379"/>
  <c r="BH379"/>
  <c r="BG379"/>
  <c r="BF379"/>
  <c r="T379"/>
  <c r="R379"/>
  <c r="P379"/>
  <c r="BI377"/>
  <c r="BH377"/>
  <c r="BG377"/>
  <c r="BF377"/>
  <c r="T377"/>
  <c r="R377"/>
  <c r="P377"/>
  <c r="BI375"/>
  <c r="BH375"/>
  <c r="BG375"/>
  <c r="BF375"/>
  <c r="T375"/>
  <c r="R375"/>
  <c r="P375"/>
  <c r="BI371"/>
  <c r="BH371"/>
  <c r="BG371"/>
  <c r="BF371"/>
  <c r="T371"/>
  <c r="R371"/>
  <c r="P371"/>
  <c r="BI362"/>
  <c r="BH362"/>
  <c r="BG362"/>
  <c r="BF362"/>
  <c r="T362"/>
  <c r="T361"/>
  <c r="R362"/>
  <c r="R361"/>
  <c r="P362"/>
  <c r="P361"/>
  <c r="BI356"/>
  <c r="BH356"/>
  <c r="BG356"/>
  <c r="BF356"/>
  <c r="T356"/>
  <c r="R356"/>
  <c r="P356"/>
  <c r="BI351"/>
  <c r="BH351"/>
  <c r="BG351"/>
  <c r="BF351"/>
  <c r="T351"/>
  <c r="R351"/>
  <c r="P351"/>
  <c r="BI346"/>
  <c r="BH346"/>
  <c r="BG346"/>
  <c r="BF346"/>
  <c r="T346"/>
  <c r="R346"/>
  <c r="P346"/>
  <c r="BI342"/>
  <c r="BH342"/>
  <c r="BG342"/>
  <c r="BF342"/>
  <c r="T342"/>
  <c r="R342"/>
  <c r="P342"/>
  <c r="BI336"/>
  <c r="BH336"/>
  <c r="BG336"/>
  <c r="BF336"/>
  <c r="T336"/>
  <c r="R336"/>
  <c r="P336"/>
  <c r="BI326"/>
  <c r="BH326"/>
  <c r="BG326"/>
  <c r="BF326"/>
  <c r="T326"/>
  <c r="R326"/>
  <c r="P326"/>
  <c r="BI317"/>
  <c r="BH317"/>
  <c r="BG317"/>
  <c r="BF317"/>
  <c r="T317"/>
  <c r="R317"/>
  <c r="P317"/>
  <c r="BI309"/>
  <c r="BH309"/>
  <c r="BG309"/>
  <c r="BF309"/>
  <c r="T309"/>
  <c r="R309"/>
  <c r="P309"/>
  <c r="BI304"/>
  <c r="BH304"/>
  <c r="BG304"/>
  <c r="BF304"/>
  <c r="T304"/>
  <c r="R304"/>
  <c r="P304"/>
  <c r="BI298"/>
  <c r="BH298"/>
  <c r="BG298"/>
  <c r="BF298"/>
  <c r="T298"/>
  <c r="R298"/>
  <c r="P298"/>
  <c r="BI290"/>
  <c r="BH290"/>
  <c r="BG290"/>
  <c r="BF290"/>
  <c r="T290"/>
  <c r="R290"/>
  <c r="P290"/>
  <c r="BI282"/>
  <c r="BH282"/>
  <c r="BG282"/>
  <c r="BF282"/>
  <c r="T282"/>
  <c r="R282"/>
  <c r="P282"/>
  <c r="BI281"/>
  <c r="BH281"/>
  <c r="BG281"/>
  <c r="BF281"/>
  <c r="T281"/>
  <c r="R281"/>
  <c r="P281"/>
  <c r="BI274"/>
  <c r="BH274"/>
  <c r="BG274"/>
  <c r="BF274"/>
  <c r="T274"/>
  <c r="R274"/>
  <c r="P274"/>
  <c r="BI271"/>
  <c r="BH271"/>
  <c r="BG271"/>
  <c r="BF271"/>
  <c r="T271"/>
  <c r="R271"/>
  <c r="P271"/>
  <c r="BI264"/>
  <c r="BH264"/>
  <c r="BG264"/>
  <c r="BF264"/>
  <c r="T264"/>
  <c r="R264"/>
  <c r="P264"/>
  <c r="BI250"/>
  <c r="BH250"/>
  <c r="BG250"/>
  <c r="BF250"/>
  <c r="T250"/>
  <c r="R250"/>
  <c r="P250"/>
  <c r="BI245"/>
  <c r="BH245"/>
  <c r="BG245"/>
  <c r="BF245"/>
  <c r="T245"/>
  <c r="R245"/>
  <c r="P245"/>
  <c r="BI244"/>
  <c r="BH244"/>
  <c r="BG244"/>
  <c r="BF244"/>
  <c r="T244"/>
  <c r="R244"/>
  <c r="P244"/>
  <c r="BI240"/>
  <c r="BH240"/>
  <c r="BG240"/>
  <c r="BF240"/>
  <c r="T240"/>
  <c r="R240"/>
  <c r="P240"/>
  <c r="BI238"/>
  <c r="BH238"/>
  <c r="BG238"/>
  <c r="BF238"/>
  <c r="T238"/>
  <c r="R238"/>
  <c r="P238"/>
  <c r="BI233"/>
  <c r="BH233"/>
  <c r="BG233"/>
  <c r="BF233"/>
  <c r="T233"/>
  <c r="R233"/>
  <c r="P233"/>
  <c r="BI230"/>
  <c r="BH230"/>
  <c r="BG230"/>
  <c r="BF230"/>
  <c r="T230"/>
  <c r="R230"/>
  <c r="P230"/>
  <c r="BI221"/>
  <c r="BH221"/>
  <c r="BG221"/>
  <c r="BF221"/>
  <c r="T221"/>
  <c r="R221"/>
  <c r="P221"/>
  <c r="BI215"/>
  <c r="BH215"/>
  <c r="BG215"/>
  <c r="BF215"/>
  <c r="T215"/>
  <c r="R215"/>
  <c r="P215"/>
  <c r="BI212"/>
  <c r="BH212"/>
  <c r="BG212"/>
  <c r="BF212"/>
  <c r="T212"/>
  <c r="R212"/>
  <c r="P212"/>
  <c r="BI209"/>
  <c r="BH209"/>
  <c r="BG209"/>
  <c r="BF209"/>
  <c r="T209"/>
  <c r="R209"/>
  <c r="P209"/>
  <c r="BI204"/>
  <c r="BH204"/>
  <c r="BG204"/>
  <c r="BF204"/>
  <c r="T204"/>
  <c r="R204"/>
  <c r="P204"/>
  <c r="BI198"/>
  <c r="BH198"/>
  <c r="BG198"/>
  <c r="BF198"/>
  <c r="T198"/>
  <c r="R198"/>
  <c r="P198"/>
  <c r="BI192"/>
  <c r="BH192"/>
  <c r="BG192"/>
  <c r="BF192"/>
  <c r="T192"/>
  <c r="R192"/>
  <c r="P192"/>
  <c r="BI186"/>
  <c r="BH186"/>
  <c r="BG186"/>
  <c r="BF186"/>
  <c r="T186"/>
  <c r="R186"/>
  <c r="P186"/>
  <c r="BI181"/>
  <c r="BH181"/>
  <c r="BG181"/>
  <c r="BF181"/>
  <c r="T181"/>
  <c r="R181"/>
  <c r="P181"/>
  <c r="BI174"/>
  <c r="BH174"/>
  <c r="BG174"/>
  <c r="BF174"/>
  <c r="T174"/>
  <c r="R174"/>
  <c r="P174"/>
  <c r="BI169"/>
  <c r="BH169"/>
  <c r="BG169"/>
  <c r="BF169"/>
  <c r="T169"/>
  <c r="R169"/>
  <c r="P169"/>
  <c r="BI163"/>
  <c r="BH163"/>
  <c r="BG163"/>
  <c r="BF163"/>
  <c r="T163"/>
  <c r="R163"/>
  <c r="P163"/>
  <c r="BI157"/>
  <c r="BH157"/>
  <c r="BG157"/>
  <c r="BF157"/>
  <c r="T157"/>
  <c r="R157"/>
  <c r="P157"/>
  <c r="BI151"/>
  <c r="BH151"/>
  <c r="BG151"/>
  <c r="BF151"/>
  <c r="T151"/>
  <c r="R151"/>
  <c r="P151"/>
  <c r="BI145"/>
  <c r="BH145"/>
  <c r="BG145"/>
  <c r="BF145"/>
  <c r="T145"/>
  <c r="R145"/>
  <c r="P145"/>
  <c r="BI139"/>
  <c r="BH139"/>
  <c r="BG139"/>
  <c r="BF139"/>
  <c r="T139"/>
  <c r="R139"/>
  <c r="P139"/>
  <c r="J132"/>
  <c r="F132"/>
  <c r="F130"/>
  <c r="E128"/>
  <c r="J91"/>
  <c r="F91"/>
  <c r="F89"/>
  <c r="E87"/>
  <c r="J24"/>
  <c r="E24"/>
  <c r="J133"/>
  <c r="J23"/>
  <c r="J18"/>
  <c r="E18"/>
  <c r="F92"/>
  <c r="J17"/>
  <c r="J12"/>
  <c r="J130"/>
  <c r="E7"/>
  <c r="E126"/>
  <c i="3" r="J37"/>
  <c r="J36"/>
  <c i="1" r="AY96"/>
  <c i="3" r="J35"/>
  <c i="1" r="AX96"/>
  <c i="3" r="BI148"/>
  <c r="BH148"/>
  <c r="BG148"/>
  <c r="BF148"/>
  <c r="T148"/>
  <c r="T147"/>
  <c r="R148"/>
  <c r="R147"/>
  <c r="P148"/>
  <c r="P147"/>
  <c r="BI142"/>
  <c r="BH142"/>
  <c r="BG142"/>
  <c r="BF142"/>
  <c r="T142"/>
  <c r="T129"/>
  <c r="R142"/>
  <c r="R129"/>
  <c r="P142"/>
  <c r="P129"/>
  <c r="BI136"/>
  <c r="BH136"/>
  <c r="BG136"/>
  <c r="BF136"/>
  <c r="T136"/>
  <c r="R136"/>
  <c r="P136"/>
  <c r="BI130"/>
  <c r="BH130"/>
  <c r="BG130"/>
  <c r="BF130"/>
  <c r="T130"/>
  <c r="R130"/>
  <c r="P130"/>
  <c r="BI123"/>
  <c r="BH123"/>
  <c r="BG123"/>
  <c r="BF123"/>
  <c r="T123"/>
  <c r="T122"/>
  <c r="T121"/>
  <c r="T120"/>
  <c r="R123"/>
  <c r="R122"/>
  <c r="R121"/>
  <c r="R120"/>
  <c r="P123"/>
  <c r="P122"/>
  <c r="P121"/>
  <c r="P120"/>
  <c i="1" r="AU96"/>
  <c i="3" r="J116"/>
  <c r="F116"/>
  <c r="F114"/>
  <c r="E112"/>
  <c r="J91"/>
  <c r="F91"/>
  <c r="F89"/>
  <c r="E87"/>
  <c r="J24"/>
  <c r="E24"/>
  <c r="J92"/>
  <c r="J23"/>
  <c r="J18"/>
  <c r="E18"/>
  <c r="F92"/>
  <c r="J17"/>
  <c r="J12"/>
  <c r="J89"/>
  <c r="E7"/>
  <c r="E110"/>
  <c i="2" r="J37"/>
  <c r="J36"/>
  <c i="1" r="AY95"/>
  <c i="2" r="J35"/>
  <c i="1" r="AX95"/>
  <c i="2" r="BI460"/>
  <c r="BH460"/>
  <c r="BG460"/>
  <c r="BF460"/>
  <c r="T460"/>
  <c r="R460"/>
  <c r="P460"/>
  <c r="BI458"/>
  <c r="BH458"/>
  <c r="BG458"/>
  <c r="BF458"/>
  <c r="T458"/>
  <c r="R458"/>
  <c r="P458"/>
  <c r="BI454"/>
  <c r="BH454"/>
  <c r="BG454"/>
  <c r="BF454"/>
  <c r="T454"/>
  <c r="R454"/>
  <c r="P454"/>
  <c r="BI444"/>
  <c r="BH444"/>
  <c r="BG444"/>
  <c r="BF444"/>
  <c r="T444"/>
  <c r="R444"/>
  <c r="P444"/>
  <c r="BI440"/>
  <c r="BH440"/>
  <c r="BG440"/>
  <c r="BF440"/>
  <c r="T440"/>
  <c r="R440"/>
  <c r="P440"/>
  <c r="BI438"/>
  <c r="BH438"/>
  <c r="BG438"/>
  <c r="BF438"/>
  <c r="T438"/>
  <c r="R438"/>
  <c r="P438"/>
  <c r="BI433"/>
  <c r="BH433"/>
  <c r="BG433"/>
  <c r="BF433"/>
  <c r="T433"/>
  <c r="R433"/>
  <c r="P433"/>
  <c r="BI429"/>
  <c r="BH429"/>
  <c r="BG429"/>
  <c r="BF429"/>
  <c r="T429"/>
  <c r="R429"/>
  <c r="P429"/>
  <c r="BI423"/>
  <c r="BH423"/>
  <c r="BG423"/>
  <c r="BF423"/>
  <c r="T423"/>
  <c r="T422"/>
  <c r="R423"/>
  <c r="R422"/>
  <c r="P423"/>
  <c r="P422"/>
  <c r="BI418"/>
  <c r="BH418"/>
  <c r="BG418"/>
  <c r="BF418"/>
  <c r="T418"/>
  <c r="T417"/>
  <c r="R418"/>
  <c r="R417"/>
  <c r="P418"/>
  <c r="P417"/>
  <c r="BI414"/>
  <c r="BH414"/>
  <c r="BG414"/>
  <c r="BF414"/>
  <c r="T414"/>
  <c r="R414"/>
  <c r="P414"/>
  <c r="BI408"/>
  <c r="BH408"/>
  <c r="BG408"/>
  <c r="BF408"/>
  <c r="T408"/>
  <c r="R408"/>
  <c r="P408"/>
  <c r="BI403"/>
  <c r="BH403"/>
  <c r="BG403"/>
  <c r="BF403"/>
  <c r="T403"/>
  <c r="R403"/>
  <c r="P403"/>
  <c r="BI397"/>
  <c r="BH397"/>
  <c r="BG397"/>
  <c r="BF397"/>
  <c r="T397"/>
  <c r="R397"/>
  <c r="P397"/>
  <c r="BI393"/>
  <c r="BH393"/>
  <c r="BG393"/>
  <c r="BF393"/>
  <c r="T393"/>
  <c r="R393"/>
  <c r="P393"/>
  <c r="BI387"/>
  <c r="BH387"/>
  <c r="BG387"/>
  <c r="BF387"/>
  <c r="T387"/>
  <c r="R387"/>
  <c r="P387"/>
  <c r="BI383"/>
  <c r="BH383"/>
  <c r="BG383"/>
  <c r="BF383"/>
  <c r="T383"/>
  <c r="T382"/>
  <c r="R383"/>
  <c r="R382"/>
  <c r="P383"/>
  <c r="P382"/>
  <c r="BI377"/>
  <c r="BH377"/>
  <c r="BG377"/>
  <c r="BF377"/>
  <c r="T377"/>
  <c r="T376"/>
  <c r="R377"/>
  <c r="R376"/>
  <c r="P377"/>
  <c r="P376"/>
  <c r="BI374"/>
  <c r="BH374"/>
  <c r="BG374"/>
  <c r="BF374"/>
  <c r="T374"/>
  <c r="R374"/>
  <c r="P374"/>
  <c r="BI369"/>
  <c r="BH369"/>
  <c r="BG369"/>
  <c r="BF369"/>
  <c r="T369"/>
  <c r="R369"/>
  <c r="P369"/>
  <c r="BI364"/>
  <c r="BH364"/>
  <c r="BG364"/>
  <c r="BF364"/>
  <c r="T364"/>
  <c r="R364"/>
  <c r="P364"/>
  <c r="BI360"/>
  <c r="BH360"/>
  <c r="BG360"/>
  <c r="BF360"/>
  <c r="T360"/>
  <c r="R360"/>
  <c r="P360"/>
  <c r="BI356"/>
  <c r="BH356"/>
  <c r="BG356"/>
  <c r="BF356"/>
  <c r="T356"/>
  <c r="R356"/>
  <c r="P356"/>
  <c r="BI351"/>
  <c r="BH351"/>
  <c r="BG351"/>
  <c r="BF351"/>
  <c r="T351"/>
  <c r="R351"/>
  <c r="P351"/>
  <c r="BI346"/>
  <c r="BH346"/>
  <c r="BG346"/>
  <c r="BF346"/>
  <c r="T346"/>
  <c r="R346"/>
  <c r="P346"/>
  <c r="BI342"/>
  <c r="BH342"/>
  <c r="BG342"/>
  <c r="BF342"/>
  <c r="T342"/>
  <c r="R342"/>
  <c r="P342"/>
  <c r="BI336"/>
  <c r="BH336"/>
  <c r="BG336"/>
  <c r="BF336"/>
  <c r="T336"/>
  <c r="R336"/>
  <c r="P336"/>
  <c r="BI331"/>
  <c r="BH331"/>
  <c r="BG331"/>
  <c r="BF331"/>
  <c r="T331"/>
  <c r="R331"/>
  <c r="P331"/>
  <c r="BI326"/>
  <c r="BH326"/>
  <c r="BG326"/>
  <c r="BF326"/>
  <c r="T326"/>
  <c r="R326"/>
  <c r="P326"/>
  <c r="BI320"/>
  <c r="BH320"/>
  <c r="BG320"/>
  <c r="BF320"/>
  <c r="T320"/>
  <c r="R320"/>
  <c r="P320"/>
  <c r="BI314"/>
  <c r="BH314"/>
  <c r="BG314"/>
  <c r="BF314"/>
  <c r="T314"/>
  <c r="R314"/>
  <c r="P314"/>
  <c r="BI308"/>
  <c r="BH308"/>
  <c r="BG308"/>
  <c r="BF308"/>
  <c r="T308"/>
  <c r="R308"/>
  <c r="P308"/>
  <c r="BI298"/>
  <c r="BH298"/>
  <c r="BG298"/>
  <c r="BF298"/>
  <c r="T298"/>
  <c r="R298"/>
  <c r="P298"/>
  <c r="BI291"/>
  <c r="BH291"/>
  <c r="BG291"/>
  <c r="BF291"/>
  <c r="T291"/>
  <c r="R291"/>
  <c r="P291"/>
  <c r="BI288"/>
  <c r="BH288"/>
  <c r="BG288"/>
  <c r="BF288"/>
  <c r="T288"/>
  <c r="R288"/>
  <c r="P288"/>
  <c r="BI282"/>
  <c r="BH282"/>
  <c r="BG282"/>
  <c r="BF282"/>
  <c r="T282"/>
  <c r="R282"/>
  <c r="P282"/>
  <c r="BI277"/>
  <c r="BH277"/>
  <c r="BG277"/>
  <c r="BF277"/>
  <c r="T277"/>
  <c r="R277"/>
  <c r="P277"/>
  <c r="BI276"/>
  <c r="BH276"/>
  <c r="BG276"/>
  <c r="BF276"/>
  <c r="T276"/>
  <c r="R276"/>
  <c r="P276"/>
  <c r="BI267"/>
  <c r="BH267"/>
  <c r="BG267"/>
  <c r="BF267"/>
  <c r="T267"/>
  <c r="R267"/>
  <c r="P267"/>
  <c r="BI262"/>
  <c r="BH262"/>
  <c r="BG262"/>
  <c r="BF262"/>
  <c r="T262"/>
  <c r="R262"/>
  <c r="P262"/>
  <c r="BI256"/>
  <c r="BH256"/>
  <c r="BG256"/>
  <c r="BF256"/>
  <c r="T256"/>
  <c r="R256"/>
  <c r="P256"/>
  <c r="BI251"/>
  <c r="BH251"/>
  <c r="BG251"/>
  <c r="BF251"/>
  <c r="T251"/>
  <c r="R251"/>
  <c r="P251"/>
  <c r="BI246"/>
  <c r="BH246"/>
  <c r="BG246"/>
  <c r="BF246"/>
  <c r="T246"/>
  <c r="R246"/>
  <c r="P246"/>
  <c r="BI242"/>
  <c r="BH242"/>
  <c r="BG242"/>
  <c r="BF242"/>
  <c r="T242"/>
  <c r="R242"/>
  <c r="P242"/>
  <c r="BI237"/>
  <c r="BH237"/>
  <c r="BG237"/>
  <c r="BF237"/>
  <c r="T237"/>
  <c r="R237"/>
  <c r="P237"/>
  <c r="BI232"/>
  <c r="BH232"/>
  <c r="BG232"/>
  <c r="BF232"/>
  <c r="T232"/>
  <c r="R232"/>
  <c r="P232"/>
  <c r="BI230"/>
  <c r="BH230"/>
  <c r="BG230"/>
  <c r="BF230"/>
  <c r="T230"/>
  <c r="R230"/>
  <c r="P230"/>
  <c r="BI226"/>
  <c r="BH226"/>
  <c r="BG226"/>
  <c r="BF226"/>
  <c r="T226"/>
  <c r="R226"/>
  <c r="P226"/>
  <c r="BI221"/>
  <c r="BH221"/>
  <c r="BG221"/>
  <c r="BF221"/>
  <c r="T221"/>
  <c r="R221"/>
  <c r="P221"/>
  <c r="BI216"/>
  <c r="BH216"/>
  <c r="BG216"/>
  <c r="BF216"/>
  <c r="T216"/>
  <c r="R216"/>
  <c r="P216"/>
  <c r="BI211"/>
  <c r="BH211"/>
  <c r="BG211"/>
  <c r="BF211"/>
  <c r="T211"/>
  <c r="R211"/>
  <c r="P211"/>
  <c r="BI208"/>
  <c r="BH208"/>
  <c r="BG208"/>
  <c r="BF208"/>
  <c r="T208"/>
  <c r="R208"/>
  <c r="P208"/>
  <c r="BI203"/>
  <c r="BH203"/>
  <c r="BG203"/>
  <c r="BF203"/>
  <c r="T203"/>
  <c r="R203"/>
  <c r="P203"/>
  <c r="BI198"/>
  <c r="BH198"/>
  <c r="BG198"/>
  <c r="BF198"/>
  <c r="T198"/>
  <c r="R198"/>
  <c r="P198"/>
  <c r="BI193"/>
  <c r="BH193"/>
  <c r="BG193"/>
  <c r="BF193"/>
  <c r="T193"/>
  <c r="R193"/>
  <c r="P193"/>
  <c r="BI188"/>
  <c r="BH188"/>
  <c r="BG188"/>
  <c r="BF188"/>
  <c r="T188"/>
  <c r="R188"/>
  <c r="P188"/>
  <c r="BI182"/>
  <c r="BH182"/>
  <c r="BG182"/>
  <c r="BF182"/>
  <c r="T182"/>
  <c r="R182"/>
  <c r="P182"/>
  <c r="BI172"/>
  <c r="BH172"/>
  <c r="BG172"/>
  <c r="BF172"/>
  <c r="T172"/>
  <c r="R172"/>
  <c r="P172"/>
  <c r="BI167"/>
  <c r="BH167"/>
  <c r="BG167"/>
  <c r="BF167"/>
  <c r="T167"/>
  <c r="R167"/>
  <c r="P167"/>
  <c r="BI162"/>
  <c r="BH162"/>
  <c r="BG162"/>
  <c r="BF162"/>
  <c r="T162"/>
  <c r="R162"/>
  <c r="P162"/>
  <c r="BI156"/>
  <c r="BH156"/>
  <c r="BG156"/>
  <c r="BF156"/>
  <c r="T156"/>
  <c r="R156"/>
  <c r="P156"/>
  <c r="BI150"/>
  <c r="BH150"/>
  <c r="BG150"/>
  <c r="BF150"/>
  <c r="T150"/>
  <c r="R150"/>
  <c r="P150"/>
  <c r="BI145"/>
  <c r="BH145"/>
  <c r="BG145"/>
  <c r="BF145"/>
  <c r="T145"/>
  <c r="R145"/>
  <c r="P145"/>
  <c r="BI140"/>
  <c r="BH140"/>
  <c r="BG140"/>
  <c r="BF140"/>
  <c r="T140"/>
  <c r="R140"/>
  <c r="P140"/>
  <c r="BI136"/>
  <c r="BH136"/>
  <c r="BG136"/>
  <c r="BF136"/>
  <c r="T136"/>
  <c r="R136"/>
  <c r="P136"/>
  <c r="J129"/>
  <c r="F129"/>
  <c r="F127"/>
  <c r="E125"/>
  <c r="J91"/>
  <c r="F91"/>
  <c r="F89"/>
  <c r="E87"/>
  <c r="J24"/>
  <c r="E24"/>
  <c r="J92"/>
  <c r="J23"/>
  <c r="J18"/>
  <c r="E18"/>
  <c r="F92"/>
  <c r="J17"/>
  <c r="J12"/>
  <c r="J127"/>
  <c r="E7"/>
  <c r="E85"/>
  <c i="1" r="L90"/>
  <c r="AM90"/>
  <c r="AM89"/>
  <c r="L89"/>
  <c r="AM87"/>
  <c r="L87"/>
  <c r="L85"/>
  <c r="L84"/>
  <c i="21" r="J218"/>
  <c r="BK217"/>
  <c r="BK216"/>
  <c r="J214"/>
  <c r="BK213"/>
  <c r="J212"/>
  <c r="BK210"/>
  <c r="J208"/>
  <c r="BK206"/>
  <c r="BK204"/>
  <c r="J202"/>
  <c r="J200"/>
  <c r="BK198"/>
  <c r="J195"/>
  <c r="BK193"/>
  <c r="BK191"/>
  <c r="J186"/>
  <c r="BK180"/>
  <c r="J177"/>
  <c r="BK174"/>
  <c r="BK169"/>
  <c r="BK167"/>
  <c r="BK166"/>
  <c r="J156"/>
  <c r="J154"/>
  <c r="J152"/>
  <c r="BK150"/>
  <c r="BK147"/>
  <c r="J145"/>
  <c r="J139"/>
  <c r="J137"/>
  <c r="BK127"/>
  <c r="J125"/>
  <c i="20" r="J179"/>
  <c r="BK154"/>
  <c r="J148"/>
  <c r="BK142"/>
  <c r="BK131"/>
  <c r="J126"/>
  <c i="19" r="BK277"/>
  <c r="J277"/>
  <c r="BK263"/>
  <c r="BK240"/>
  <c r="BK237"/>
  <c r="J225"/>
  <c r="BK223"/>
  <c r="BK220"/>
  <c r="BK208"/>
  <c r="J203"/>
  <c r="BK198"/>
  <c r="J193"/>
  <c r="BK183"/>
  <c r="BK178"/>
  <c r="BK166"/>
  <c r="BK163"/>
  <c r="J157"/>
  <c r="BK146"/>
  <c r="J141"/>
  <c r="J127"/>
  <c i="18" r="BK300"/>
  <c r="BK298"/>
  <c r="J296"/>
  <c r="BK295"/>
  <c r="BK287"/>
  <c r="BK282"/>
  <c r="J272"/>
  <c r="J270"/>
  <c r="BK264"/>
  <c r="J258"/>
  <c r="BK253"/>
  <c r="BK234"/>
  <c r="BK216"/>
  <c r="J209"/>
  <c r="BK203"/>
  <c r="BK179"/>
  <c r="J173"/>
  <c r="BK172"/>
  <c r="J172"/>
  <c r="BK170"/>
  <c r="J170"/>
  <c r="J167"/>
  <c r="J165"/>
  <c r="J157"/>
  <c i="17" r="J190"/>
  <c r="J184"/>
  <c r="BK180"/>
  <c r="BK178"/>
  <c r="BK177"/>
  <c r="J173"/>
  <c r="BK172"/>
  <c r="J170"/>
  <c r="BK165"/>
  <c r="BK161"/>
  <c r="J160"/>
  <c r="J158"/>
  <c r="BK154"/>
  <c r="BK152"/>
  <c r="BK150"/>
  <c r="J148"/>
  <c r="J146"/>
  <c r="BK144"/>
  <c r="J140"/>
  <c r="BK138"/>
  <c r="BK137"/>
  <c r="J136"/>
  <c r="BK135"/>
  <c r="BK131"/>
  <c r="J129"/>
  <c i="16" r="J235"/>
  <c r="BK225"/>
  <c r="J223"/>
  <c r="BK221"/>
  <c r="J218"/>
  <c r="BK216"/>
  <c r="BK214"/>
  <c r="J212"/>
  <c r="J210"/>
  <c r="BK205"/>
  <c r="BK202"/>
  <c r="BK201"/>
  <c r="J196"/>
  <c r="J195"/>
  <c r="J192"/>
  <c r="BK189"/>
  <c r="J187"/>
  <c r="BK181"/>
  <c r="J180"/>
  <c r="BK179"/>
  <c r="J178"/>
  <c r="BK174"/>
  <c r="J168"/>
  <c r="BK166"/>
  <c r="BK165"/>
  <c r="J164"/>
  <c r="J163"/>
  <c r="BK161"/>
  <c r="BK160"/>
  <c r="BK157"/>
  <c r="J154"/>
  <c r="BK152"/>
  <c r="J151"/>
  <c r="J149"/>
  <c r="BK146"/>
  <c r="J145"/>
  <c r="BK144"/>
  <c r="J142"/>
  <c r="J141"/>
  <c r="J140"/>
  <c r="J138"/>
  <c r="J136"/>
  <c i="15" r="BK231"/>
  <c r="BK227"/>
  <c r="BK219"/>
  <c r="BK217"/>
  <c r="J205"/>
  <c r="BK192"/>
  <c r="BK186"/>
  <c r="J186"/>
  <c r="BK180"/>
  <c r="J180"/>
  <c r="BK173"/>
  <c r="J173"/>
  <c r="BK166"/>
  <c r="J166"/>
  <c r="BK163"/>
  <c r="J163"/>
  <c r="J150"/>
  <c r="BK137"/>
  <c r="J134"/>
  <c i="14" r="BK297"/>
  <c r="J294"/>
  <c r="J292"/>
  <c r="J284"/>
  <c r="BK275"/>
  <c r="J254"/>
  <c r="BK244"/>
  <c r="BK237"/>
  <c r="BK214"/>
  <c r="J204"/>
  <c r="J187"/>
  <c r="BK184"/>
  <c r="BK175"/>
  <c r="BK172"/>
  <c r="J167"/>
  <c r="J152"/>
  <c r="BK147"/>
  <c r="BK139"/>
  <c i="13" r="J163"/>
  <c r="J161"/>
  <c r="J160"/>
  <c r="J159"/>
  <c r="BK158"/>
  <c r="J154"/>
  <c r="J152"/>
  <c r="BK151"/>
  <c r="J150"/>
  <c r="BK146"/>
  <c r="J140"/>
  <c r="BK136"/>
  <c r="BK130"/>
  <c i="12" r="J246"/>
  <c r="J243"/>
  <c r="J242"/>
  <c r="J241"/>
  <c r="BK240"/>
  <c r="J238"/>
  <c r="J237"/>
  <c r="J236"/>
  <c r="BK234"/>
  <c r="J223"/>
  <c r="BK221"/>
  <c r="BK218"/>
  <c r="J215"/>
  <c r="BK204"/>
  <c r="BK200"/>
  <c r="J182"/>
  <c r="BK179"/>
  <c r="J176"/>
  <c r="J159"/>
  <c r="BK155"/>
  <c r="BK149"/>
  <c r="J147"/>
  <c r="J144"/>
  <c r="J133"/>
  <c i="11" r="BK197"/>
  <c r="BK188"/>
  <c r="J187"/>
  <c r="BK183"/>
  <c r="J182"/>
  <c r="BK180"/>
  <c r="BK176"/>
  <c r="BK175"/>
  <c r="J172"/>
  <c r="BK169"/>
  <c r="J162"/>
  <c r="BK153"/>
  <c r="BK149"/>
  <c r="J130"/>
  <c i="10" r="BK236"/>
  <c r="J236"/>
  <c r="J232"/>
  <c r="BK230"/>
  <c r="BK226"/>
  <c r="J222"/>
  <c r="BK216"/>
  <c r="J213"/>
  <c r="BK211"/>
  <c r="J210"/>
  <c r="J209"/>
  <c r="BK206"/>
  <c r="BK197"/>
  <c r="J187"/>
  <c r="BK184"/>
  <c r="J166"/>
  <c r="BK163"/>
  <c r="BK154"/>
  <c r="BK146"/>
  <c r="BK142"/>
  <c r="J138"/>
  <c i="9" r="J346"/>
  <c r="BK344"/>
  <c r="BK334"/>
  <c r="J324"/>
  <c r="J309"/>
  <c r="J286"/>
  <c r="J280"/>
  <c r="BK275"/>
  <c r="BK268"/>
  <c r="J242"/>
  <c r="BK179"/>
  <c r="BK165"/>
  <c r="BK146"/>
  <c r="BK143"/>
  <c r="J130"/>
  <c i="8" r="J384"/>
  <c r="J379"/>
  <c r="BK373"/>
  <c r="BK365"/>
  <c r="J360"/>
  <c r="J347"/>
  <c r="BK335"/>
  <c r="J317"/>
  <c r="BK316"/>
  <c r="BK312"/>
  <c r="BK311"/>
  <c r="J309"/>
  <c r="BK308"/>
  <c r="BK272"/>
  <c r="J265"/>
  <c r="J257"/>
  <c r="J238"/>
  <c r="BK218"/>
  <c r="BK212"/>
  <c r="J206"/>
  <c r="J203"/>
  <c r="J199"/>
  <c r="BK188"/>
  <c r="BK162"/>
  <c r="BK149"/>
  <c r="J142"/>
  <c r="J139"/>
  <c i="7" r="BK412"/>
  <c r="J412"/>
  <c r="BK407"/>
  <c r="BK404"/>
  <c r="J397"/>
  <c r="BK394"/>
  <c r="BK387"/>
  <c r="J372"/>
  <c r="J368"/>
  <c r="BK364"/>
  <c r="J342"/>
  <c r="BK335"/>
  <c r="BK327"/>
  <c r="J323"/>
  <c r="BK319"/>
  <c r="BK308"/>
  <c r="BK280"/>
  <c r="J274"/>
  <c r="BK265"/>
  <c r="J252"/>
  <c r="BK247"/>
  <c r="BK241"/>
  <c r="J230"/>
  <c r="BK220"/>
  <c r="J212"/>
  <c r="J206"/>
  <c r="BK175"/>
  <c r="BK164"/>
  <c r="J158"/>
  <c r="BK141"/>
  <c r="BK136"/>
  <c i="6" r="BK444"/>
  <c r="BK440"/>
  <c r="J431"/>
  <c r="BK417"/>
  <c r="BK404"/>
  <c r="BK389"/>
  <c r="BK379"/>
  <c r="J375"/>
  <c r="BK371"/>
  <c r="BK367"/>
  <c r="J326"/>
  <c r="J279"/>
  <c r="BK239"/>
  <c r="BK236"/>
  <c r="BK232"/>
  <c r="J214"/>
  <c r="BK193"/>
  <c r="J190"/>
  <c r="BK177"/>
  <c r="J172"/>
  <c r="BK167"/>
  <c r="J159"/>
  <c r="J153"/>
  <c r="BK147"/>
  <c i="5" r="BK255"/>
  <c r="J255"/>
  <c r="BK251"/>
  <c r="J247"/>
  <c r="J241"/>
  <c r="J236"/>
  <c r="J221"/>
  <c r="J218"/>
  <c r="BK201"/>
  <c r="J193"/>
  <c r="BK190"/>
  <c r="J181"/>
  <c r="J171"/>
  <c r="BK166"/>
  <c r="BK156"/>
  <c r="BK138"/>
  <c i="4" r="BK494"/>
  <c r="J492"/>
  <c r="BK486"/>
  <c r="BK479"/>
  <c r="BK474"/>
  <c r="J468"/>
  <c r="J462"/>
  <c r="J461"/>
  <c r="BK447"/>
  <c r="BK443"/>
  <c r="J439"/>
  <c r="BK431"/>
  <c r="BK423"/>
  <c r="J410"/>
  <c r="BK402"/>
  <c r="J396"/>
  <c r="J395"/>
  <c r="BK394"/>
  <c r="BK392"/>
  <c r="BK391"/>
  <c r="J383"/>
  <c r="J382"/>
  <c r="BK371"/>
  <c r="BK362"/>
  <c r="J356"/>
  <c r="J351"/>
  <c r="J346"/>
  <c r="J342"/>
  <c r="J336"/>
  <c r="J326"/>
  <c r="BK317"/>
  <c r="J304"/>
  <c r="J290"/>
  <c r="J282"/>
  <c r="BK281"/>
  <c r="BK271"/>
  <c r="J264"/>
  <c r="BK250"/>
  <c r="J245"/>
  <c r="BK238"/>
  <c r="BK233"/>
  <c r="J221"/>
  <c r="BK215"/>
  <c r="BK212"/>
  <c r="BK204"/>
  <c r="J198"/>
  <c r="J192"/>
  <c r="BK186"/>
  <c r="BK181"/>
  <c r="J169"/>
  <c r="J163"/>
  <c r="J157"/>
  <c r="J151"/>
  <c r="J145"/>
  <c r="BK139"/>
  <c i="3" r="BK148"/>
  <c r="J142"/>
  <c r="BK136"/>
  <c r="BK130"/>
  <c r="BK123"/>
  <c i="2" r="BK460"/>
  <c r="J460"/>
  <c r="BK458"/>
  <c r="J458"/>
  <c r="J454"/>
  <c r="J444"/>
  <c r="BK440"/>
  <c r="BK438"/>
  <c r="J433"/>
  <c r="BK429"/>
  <c r="BK418"/>
  <c r="J414"/>
  <c r="J403"/>
  <c r="J397"/>
  <c r="BK393"/>
  <c r="J387"/>
  <c r="J383"/>
  <c r="BK374"/>
  <c r="J369"/>
  <c r="J364"/>
  <c r="BK351"/>
  <c r="BK346"/>
  <c r="BK342"/>
  <c r="BK320"/>
  <c r="BK314"/>
  <c r="J308"/>
  <c r="J291"/>
  <c r="J288"/>
  <c r="J277"/>
  <c r="BK276"/>
  <c r="J267"/>
  <c r="BK256"/>
  <c r="J237"/>
  <c r="J232"/>
  <c r="BK230"/>
  <c r="BK211"/>
  <c r="J208"/>
  <c r="J203"/>
  <c r="BK193"/>
  <c r="BK188"/>
  <c r="BK182"/>
  <c r="J172"/>
  <c r="BK156"/>
  <c r="J150"/>
  <c r="BK145"/>
  <c r="J140"/>
  <c i="1" r="AS109"/>
  <c i="21" r="J220"/>
  <c r="BK218"/>
  <c r="J217"/>
  <c r="BK214"/>
  <c r="J213"/>
  <c r="J210"/>
  <c r="BK208"/>
  <c r="J204"/>
  <c r="BK200"/>
  <c r="J198"/>
  <c r="J193"/>
  <c r="J189"/>
  <c r="BK186"/>
  <c r="J185"/>
  <c r="BK182"/>
  <c r="BK181"/>
  <c r="BK177"/>
  <c r="J176"/>
  <c r="BK172"/>
  <c r="J166"/>
  <c r="J164"/>
  <c r="J162"/>
  <c r="BK158"/>
  <c r="BK145"/>
  <c r="BK137"/>
  <c r="BK135"/>
  <c r="BK133"/>
  <c r="J132"/>
  <c r="J131"/>
  <c i="20" r="BK179"/>
  <c r="BK169"/>
  <c r="J166"/>
  <c r="J162"/>
  <c r="J151"/>
  <c r="BK148"/>
  <c r="J142"/>
  <c r="J131"/>
  <c i="19" r="BK275"/>
  <c r="BK257"/>
  <c r="BK250"/>
  <c r="J247"/>
  <c r="J240"/>
  <c r="BK233"/>
  <c r="J230"/>
  <c r="BK225"/>
  <c r="J223"/>
  <c r="J211"/>
  <c r="BK203"/>
  <c r="J198"/>
  <c r="J188"/>
  <c r="J175"/>
  <c r="BK169"/>
  <c r="J166"/>
  <c r="J146"/>
  <c r="BK127"/>
  <c i="18" r="BK305"/>
  <c r="J305"/>
  <c r="J301"/>
  <c r="BK297"/>
  <c r="BK296"/>
  <c r="J293"/>
  <c r="BK289"/>
  <c r="BK284"/>
  <c r="J282"/>
  <c r="BK275"/>
  <c r="BK273"/>
  <c r="BK272"/>
  <c r="BK263"/>
  <c r="BK262"/>
  <c r="BK258"/>
  <c r="J256"/>
  <c r="J253"/>
  <c r="J250"/>
  <c r="J241"/>
  <c r="J234"/>
  <c r="J221"/>
  <c r="BK187"/>
  <c r="J181"/>
  <c r="J179"/>
  <c r="BK173"/>
  <c r="BK165"/>
  <c r="BK159"/>
  <c r="BK150"/>
  <c i="17" r="J202"/>
  <c r="BK199"/>
  <c r="J198"/>
  <c r="BK193"/>
  <c r="BK188"/>
  <c r="J187"/>
  <c r="BK185"/>
  <c r="J183"/>
  <c r="BK176"/>
  <c r="BK173"/>
  <c r="BK170"/>
  <c r="BK168"/>
  <c r="J166"/>
  <c r="J164"/>
  <c r="J152"/>
  <c r="BK146"/>
  <c r="J144"/>
  <c r="J142"/>
  <c r="BK136"/>
  <c r="J135"/>
  <c i="16" r="BK239"/>
  <c r="J239"/>
  <c r="J237"/>
  <c r="BK232"/>
  <c r="J231"/>
  <c r="J227"/>
  <c r="J214"/>
  <c r="BK212"/>
  <c r="J207"/>
  <c r="J205"/>
  <c r="J202"/>
  <c r="J201"/>
  <c r="J199"/>
  <c r="BK191"/>
  <c r="J189"/>
  <c r="J188"/>
  <c r="J185"/>
  <c r="J183"/>
  <c r="BK180"/>
  <c r="BK176"/>
  <c r="BK168"/>
  <c r="J167"/>
  <c r="J162"/>
  <c r="J161"/>
  <c r="J160"/>
  <c r="BK159"/>
  <c r="J158"/>
  <c r="BK153"/>
  <c r="J152"/>
  <c r="BK151"/>
  <c r="BK150"/>
  <c r="BK148"/>
  <c r="J147"/>
  <c r="J144"/>
  <c r="BK143"/>
  <c r="BK142"/>
  <c r="BK136"/>
  <c r="BK134"/>
  <c i="15" r="J223"/>
  <c r="J219"/>
  <c r="BK213"/>
  <c r="BK205"/>
  <c r="J198"/>
  <c r="J192"/>
  <c r="BK150"/>
  <c r="BK144"/>
  <c i="14" r="J302"/>
  <c r="BK301"/>
  <c r="BK299"/>
  <c r="J298"/>
  <c r="J297"/>
  <c r="BK294"/>
  <c r="BK292"/>
  <c r="J288"/>
  <c r="BK283"/>
  <c r="BK279"/>
  <c r="J244"/>
  <c r="BK187"/>
  <c r="J175"/>
  <c r="J172"/>
  <c r="BK156"/>
  <c r="BK152"/>
  <c r="J147"/>
  <c i="12" r="BK246"/>
  <c r="J245"/>
  <c r="J244"/>
  <c r="J239"/>
  <c r="BK238"/>
  <c r="J235"/>
  <c r="BK215"/>
  <c r="J204"/>
  <c r="BK196"/>
  <c r="J168"/>
  <c r="BK165"/>
  <c r="BK136"/>
  <c i="11" r="J197"/>
  <c r="BK195"/>
  <c r="BK192"/>
  <c r="BK190"/>
  <c r="BK187"/>
  <c r="BK186"/>
  <c r="BK184"/>
  <c r="J179"/>
  <c r="J169"/>
  <c r="J165"/>
  <c r="BK162"/>
  <c r="J143"/>
  <c r="BK133"/>
  <c r="BK130"/>
  <c i="10" r="J226"/>
  <c r="BK213"/>
  <c r="BK210"/>
  <c r="BK209"/>
  <c r="J208"/>
  <c r="BK192"/>
  <c r="J181"/>
  <c r="BK178"/>
  <c r="BK175"/>
  <c r="J163"/>
  <c r="J160"/>
  <c r="BK158"/>
  <c r="J154"/>
  <c r="J150"/>
  <c r="J146"/>
  <c r="J142"/>
  <c r="BK138"/>
  <c i="9" r="BK354"/>
  <c r="J354"/>
  <c r="BK350"/>
  <c r="BK317"/>
  <c r="BK296"/>
  <c r="J268"/>
  <c r="J255"/>
  <c r="BK239"/>
  <c r="J236"/>
  <c r="J229"/>
  <c r="BK214"/>
  <c r="BK211"/>
  <c r="J206"/>
  <c r="BK199"/>
  <c r="J193"/>
  <c r="J187"/>
  <c r="J184"/>
  <c r="J176"/>
  <c r="J170"/>
  <c r="J165"/>
  <c r="BK159"/>
  <c r="J154"/>
  <c r="J146"/>
  <c r="BK141"/>
  <c i="8" r="J390"/>
  <c r="BK384"/>
  <c r="BK379"/>
  <c r="J355"/>
  <c r="BK351"/>
  <c r="BK342"/>
  <c r="J335"/>
  <c r="J328"/>
  <c r="J316"/>
  <c r="J312"/>
  <c r="J302"/>
  <c r="BK298"/>
  <c r="J296"/>
  <c r="BK294"/>
  <c r="BK291"/>
  <c r="J283"/>
  <c r="BK247"/>
  <c r="BK238"/>
  <c r="J235"/>
  <c r="J228"/>
  <c r="BK206"/>
  <c r="BK203"/>
  <c r="BK199"/>
  <c r="BK175"/>
  <c r="J167"/>
  <c r="J162"/>
  <c r="BK134"/>
  <c i="7" r="BK384"/>
  <c r="BK377"/>
  <c r="J352"/>
  <c r="J335"/>
  <c r="J332"/>
  <c r="J313"/>
  <c r="BK305"/>
  <c r="J301"/>
  <c r="J296"/>
  <c r="J289"/>
  <c r="BK260"/>
  <c r="BK252"/>
  <c r="J236"/>
  <c r="BK226"/>
  <c r="J220"/>
  <c r="J200"/>
  <c r="J187"/>
  <c r="J175"/>
  <c r="BK169"/>
  <c r="J156"/>
  <c r="BK151"/>
  <c r="BK147"/>
  <c r="J136"/>
  <c i="6" r="J450"/>
  <c r="BK446"/>
  <c r="J444"/>
  <c r="BK436"/>
  <c r="BK431"/>
  <c r="J393"/>
  <c r="J371"/>
  <c r="J367"/>
  <c r="BK355"/>
  <c r="BK329"/>
  <c r="J322"/>
  <c r="J315"/>
  <c r="BK286"/>
  <c r="J251"/>
  <c r="J239"/>
  <c r="BK205"/>
  <c r="BK199"/>
  <c r="J193"/>
  <c r="BK183"/>
  <c r="J177"/>
  <c r="J140"/>
  <c i="5" r="J231"/>
  <c r="J226"/>
  <c r="J212"/>
  <c r="BK193"/>
  <c r="J190"/>
  <c r="J185"/>
  <c r="BK181"/>
  <c r="BK176"/>
  <c r="J161"/>
  <c r="BK151"/>
  <c r="J146"/>
  <c r="BK143"/>
  <c r="J133"/>
  <c i="4" r="BK527"/>
  <c r="J523"/>
  <c r="J519"/>
  <c r="BK509"/>
  <c r="BK505"/>
  <c r="J503"/>
  <c r="J499"/>
  <c r="BK496"/>
  <c r="J494"/>
  <c r="BK492"/>
  <c r="J486"/>
  <c r="J479"/>
  <c r="J474"/>
  <c r="J465"/>
  <c r="BK461"/>
  <c r="J456"/>
  <c r="BK451"/>
  <c r="J447"/>
  <c r="J443"/>
  <c r="BK439"/>
  <c r="J423"/>
  <c r="J414"/>
  <c r="BK410"/>
  <c r="BK405"/>
  <c r="J399"/>
  <c r="BK395"/>
  <c r="J391"/>
  <c r="BK385"/>
  <c r="BK379"/>
  <c r="J377"/>
  <c r="BK375"/>
  <c r="J371"/>
  <c r="J362"/>
  <c r="BK356"/>
  <c r="BK351"/>
  <c r="BK346"/>
  <c r="BK342"/>
  <c r="BK336"/>
  <c r="BK326"/>
  <c r="J317"/>
  <c r="BK309"/>
  <c r="BK298"/>
  <c r="BK290"/>
  <c r="BK282"/>
  <c r="J274"/>
  <c r="J271"/>
  <c r="BK264"/>
  <c r="BK245"/>
  <c r="BK244"/>
  <c r="J240"/>
  <c r="J238"/>
  <c r="J233"/>
  <c r="J230"/>
  <c r="J215"/>
  <c r="J212"/>
  <c r="J209"/>
  <c r="J204"/>
  <c r="BK198"/>
  <c r="J186"/>
  <c r="J181"/>
  <c r="J174"/>
  <c r="BK169"/>
  <c r="BK163"/>
  <c r="BK157"/>
  <c r="BK151"/>
  <c r="BK145"/>
  <c r="J139"/>
  <c i="3" r="J148"/>
  <c r="BK142"/>
  <c r="J136"/>
  <c r="J130"/>
  <c r="J123"/>
  <c i="2" r="BK454"/>
  <c r="BK444"/>
  <c r="J440"/>
  <c r="J438"/>
  <c r="BK433"/>
  <c r="J429"/>
  <c r="BK423"/>
  <c r="BK414"/>
  <c r="J408"/>
  <c r="BK403"/>
  <c r="BK397"/>
  <c r="J393"/>
  <c r="BK387"/>
  <c r="BK383"/>
  <c r="BK377"/>
  <c r="J374"/>
  <c r="BK369"/>
  <c r="BK364"/>
  <c r="BK360"/>
  <c r="J356"/>
  <c r="J346"/>
  <c r="BK336"/>
  <c r="J331"/>
  <c r="J326"/>
  <c r="J320"/>
  <c r="BK308"/>
  <c r="BK298"/>
  <c r="BK291"/>
  <c r="BK288"/>
  <c r="J282"/>
  <c r="J276"/>
  <c r="BK267"/>
  <c r="BK262"/>
  <c r="BK246"/>
  <c r="J242"/>
  <c r="J221"/>
  <c r="BK208"/>
  <c r="BK172"/>
  <c r="J167"/>
  <c r="J156"/>
  <c r="BK150"/>
  <c r="J145"/>
  <c i="21" r="BK220"/>
  <c r="J216"/>
  <c r="BK212"/>
  <c r="J206"/>
  <c r="BK202"/>
  <c r="BK195"/>
  <c r="J191"/>
  <c r="BK189"/>
  <c r="BK185"/>
  <c r="J183"/>
  <c r="J182"/>
  <c r="J181"/>
  <c r="J179"/>
  <c r="J172"/>
  <c r="J170"/>
  <c r="BK164"/>
  <c r="BK162"/>
  <c r="BK160"/>
  <c r="BK156"/>
  <c r="BK154"/>
  <c r="BK152"/>
  <c r="J150"/>
  <c r="J147"/>
  <c r="J143"/>
  <c r="J141"/>
  <c r="BK139"/>
  <c r="J135"/>
  <c r="BK129"/>
  <c r="J127"/>
  <c r="BK125"/>
  <c i="20" r="J181"/>
  <c r="J176"/>
  <c r="J173"/>
  <c r="BK162"/>
  <c r="J158"/>
  <c r="J154"/>
  <c r="BK151"/>
  <c r="J137"/>
  <c r="BK126"/>
  <c i="19" r="J250"/>
  <c r="J249"/>
  <c r="J237"/>
  <c r="J228"/>
  <c r="J220"/>
  <c r="J217"/>
  <c r="J214"/>
  <c r="BK211"/>
  <c r="J208"/>
  <c r="BK193"/>
  <c r="BK172"/>
  <c r="J163"/>
  <c r="J160"/>
  <c r="BK157"/>
  <c r="J154"/>
  <c r="J151"/>
  <c r="BK136"/>
  <c i="18" r="J304"/>
  <c r="J303"/>
  <c r="BK302"/>
  <c r="J300"/>
  <c r="J297"/>
  <c r="J291"/>
  <c r="BK283"/>
  <c r="BK281"/>
  <c r="J280"/>
  <c r="J277"/>
  <c r="J275"/>
  <c r="J273"/>
  <c r="J269"/>
  <c r="BK268"/>
  <c r="BK265"/>
  <c r="J262"/>
  <c r="J244"/>
  <c r="BK241"/>
  <c r="BK221"/>
  <c r="J216"/>
  <c r="BK209"/>
  <c r="J203"/>
  <c r="BK195"/>
  <c r="J187"/>
  <c r="BK181"/>
  <c r="BK144"/>
  <c r="J138"/>
  <c r="J135"/>
  <c i="17" r="J200"/>
  <c r="BK198"/>
  <c r="J195"/>
  <c r="J192"/>
  <c r="J191"/>
  <c r="BK190"/>
  <c r="J188"/>
  <c r="BK187"/>
  <c r="J186"/>
  <c r="J185"/>
  <c r="BK183"/>
  <c r="BK182"/>
  <c r="J181"/>
  <c r="J179"/>
  <c r="J178"/>
  <c r="J176"/>
  <c r="BK174"/>
  <c r="J172"/>
  <c r="J168"/>
  <c r="BK166"/>
  <c r="J165"/>
  <c r="BK163"/>
  <c r="J162"/>
  <c r="BK156"/>
  <c r="J154"/>
  <c r="J150"/>
  <c r="BK148"/>
  <c r="BK142"/>
  <c r="BK140"/>
  <c r="J137"/>
  <c r="J133"/>
  <c r="J131"/>
  <c r="BK129"/>
  <c i="16" r="BK237"/>
  <c r="J233"/>
  <c r="BK230"/>
  <c r="BK207"/>
  <c r="BK196"/>
  <c r="BK195"/>
  <c r="J190"/>
  <c r="BK188"/>
  <c r="J186"/>
  <c r="BK185"/>
  <c r="BK184"/>
  <c r="BK183"/>
  <c r="BK182"/>
  <c r="J179"/>
  <c r="BK178"/>
  <c r="J174"/>
  <c r="BK172"/>
  <c r="BK170"/>
  <c r="J166"/>
  <c r="BK164"/>
  <c r="BK163"/>
  <c r="J159"/>
  <c r="BK158"/>
  <c r="BK156"/>
  <c r="BK154"/>
  <c r="BK147"/>
  <c r="J146"/>
  <c r="BK138"/>
  <c i="15" r="J231"/>
  <c r="J227"/>
  <c r="BK223"/>
  <c r="J213"/>
  <c r="BK198"/>
  <c r="BK157"/>
  <c r="J137"/>
  <c r="BK134"/>
  <c i="14" r="BK303"/>
  <c r="BK302"/>
  <c r="J299"/>
  <c r="BK298"/>
  <c r="J279"/>
  <c r="J267"/>
  <c r="BK263"/>
  <c r="BK261"/>
  <c r="BK254"/>
  <c r="J228"/>
  <c r="J214"/>
  <c r="BK204"/>
  <c r="J195"/>
  <c r="J177"/>
  <c r="J163"/>
  <c r="J156"/>
  <c r="BK150"/>
  <c r="J139"/>
  <c i="13" r="J165"/>
  <c r="BK160"/>
  <c r="J158"/>
  <c r="BK156"/>
  <c r="J155"/>
  <c r="BK152"/>
  <c r="BK150"/>
  <c r="J146"/>
  <c r="BK140"/>
  <c r="J127"/>
  <c i="12" r="BK245"/>
  <c r="BK243"/>
  <c r="BK241"/>
  <c r="J240"/>
  <c r="BK239"/>
  <c r="BK235"/>
  <c r="J234"/>
  <c r="J233"/>
  <c r="BK229"/>
  <c r="BK225"/>
  <c r="J221"/>
  <c r="J212"/>
  <c r="BK208"/>
  <c r="J193"/>
  <c r="J188"/>
  <c r="BK182"/>
  <c r="J149"/>
  <c r="BK141"/>
  <c i="11" r="J195"/>
  <c r="J190"/>
  <c r="J188"/>
  <c r="J186"/>
  <c r="BK182"/>
  <c r="BK181"/>
  <c r="BK179"/>
  <c r="J178"/>
  <c r="J176"/>
  <c r="BK159"/>
  <c r="BK156"/>
  <c r="J153"/>
  <c r="J149"/>
  <c r="BK138"/>
  <c i="10" r="BK232"/>
  <c r="BK231"/>
  <c r="J230"/>
  <c r="BK222"/>
  <c r="BK219"/>
  <c r="BK208"/>
  <c r="J206"/>
  <c r="J202"/>
  <c r="J200"/>
  <c r="BK172"/>
  <c r="BK169"/>
  <c r="BK166"/>
  <c r="J133"/>
  <c i="9" r="J350"/>
  <c r="J339"/>
  <c r="J329"/>
  <c r="BK309"/>
  <c r="BK302"/>
  <c r="J296"/>
  <c r="J291"/>
  <c r="BK286"/>
  <c r="BK280"/>
  <c r="J275"/>
  <c r="J261"/>
  <c r="BK255"/>
  <c r="BK249"/>
  <c r="BK242"/>
  <c r="J239"/>
  <c r="BK236"/>
  <c r="BK224"/>
  <c r="BK218"/>
  <c r="J214"/>
  <c r="BK187"/>
  <c r="BK184"/>
  <c r="BK170"/>
  <c r="J159"/>
  <c r="BK154"/>
  <c r="BK148"/>
  <c r="J143"/>
  <c r="J141"/>
  <c r="J136"/>
  <c i="8" r="BK386"/>
  <c r="J373"/>
  <c r="J365"/>
  <c r="BK355"/>
  <c r="BK347"/>
  <c r="J342"/>
  <c r="BK320"/>
  <c r="BK317"/>
  <c r="J313"/>
  <c r="J311"/>
  <c r="BK309"/>
  <c r="J308"/>
  <c r="BK302"/>
  <c r="J298"/>
  <c r="J294"/>
  <c r="J291"/>
  <c r="BK283"/>
  <c r="J272"/>
  <c r="BK265"/>
  <c r="BK257"/>
  <c r="J247"/>
  <c r="BK228"/>
  <c r="J218"/>
  <c r="J212"/>
  <c r="BK194"/>
  <c r="J188"/>
  <c r="J182"/>
  <c r="J175"/>
  <c r="BK167"/>
  <c r="J153"/>
  <c r="J149"/>
  <c r="BK142"/>
  <c i="7" r="J407"/>
  <c r="J404"/>
  <c r="J377"/>
  <c r="BK372"/>
  <c r="BK368"/>
  <c r="BK357"/>
  <c r="J347"/>
  <c r="BK342"/>
  <c r="J339"/>
  <c r="BK332"/>
  <c r="J327"/>
  <c r="BK301"/>
  <c r="BK296"/>
  <c r="J291"/>
  <c r="J280"/>
  <c r="J260"/>
  <c r="J247"/>
  <c r="BK236"/>
  <c r="BK230"/>
  <c r="J226"/>
  <c r="J217"/>
  <c r="BK212"/>
  <c r="BK206"/>
  <c r="BK197"/>
  <c r="J190"/>
  <c r="J180"/>
  <c r="J172"/>
  <c r="J169"/>
  <c r="J164"/>
  <c r="BK158"/>
  <c r="BK156"/>
  <c r="J151"/>
  <c r="J141"/>
  <c i="6" r="J446"/>
  <c r="J436"/>
  <c r="BK423"/>
  <c r="J414"/>
  <c r="J404"/>
  <c r="BK393"/>
  <c r="J389"/>
  <c r="J384"/>
  <c r="J379"/>
  <c r="BK375"/>
  <c r="J355"/>
  <c r="J342"/>
  <c r="BK326"/>
  <c r="BK322"/>
  <c r="J320"/>
  <c r="BK317"/>
  <c r="BK312"/>
  <c r="J299"/>
  <c r="J286"/>
  <c r="J275"/>
  <c r="J271"/>
  <c r="BK267"/>
  <c r="J263"/>
  <c r="BK251"/>
  <c r="J236"/>
  <c r="J232"/>
  <c r="BK219"/>
  <c r="BK214"/>
  <c r="J205"/>
  <c r="J199"/>
  <c r="BK190"/>
  <c r="J186"/>
  <c r="J183"/>
  <c r="BK172"/>
  <c r="J167"/>
  <c r="BK153"/>
  <c i="5" r="BK247"/>
  <c r="BK245"/>
  <c r="BK241"/>
  <c r="BK218"/>
  <c r="BK205"/>
  <c r="J201"/>
  <c r="BK198"/>
  <c r="BK185"/>
  <c r="J166"/>
  <c r="J151"/>
  <c r="J138"/>
  <c r="BK133"/>
  <c r="J128"/>
  <c i="2" r="BK331"/>
  <c r="J314"/>
  <c r="BK277"/>
  <c r="J262"/>
  <c r="J256"/>
  <c r="BK251"/>
  <c r="J246"/>
  <c r="BK232"/>
  <c r="J226"/>
  <c r="BK216"/>
  <c r="J211"/>
  <c r="BK198"/>
  <c r="J193"/>
  <c r="J188"/>
  <c r="J182"/>
  <c r="BK162"/>
  <c r="BK140"/>
  <c r="J136"/>
  <c i="1" r="AS104"/>
  <c r="AS98"/>
  <c i="21" r="BK183"/>
  <c r="J180"/>
  <c r="BK179"/>
  <c r="BK176"/>
  <c r="J174"/>
  <c r="BK170"/>
  <c r="J169"/>
  <c r="J167"/>
  <c r="J160"/>
  <c r="J158"/>
  <c r="BK143"/>
  <c r="BK141"/>
  <c r="J133"/>
  <c r="BK132"/>
  <c r="BK131"/>
  <c r="J129"/>
  <c i="20" r="BK181"/>
  <c r="BK176"/>
  <c r="BK173"/>
  <c r="J169"/>
  <c r="BK166"/>
  <c r="BK158"/>
  <c r="BK137"/>
  <c i="19" r="J275"/>
  <c r="J263"/>
  <c r="J257"/>
  <c r="BK249"/>
  <c r="BK247"/>
  <c r="J233"/>
  <c r="BK230"/>
  <c r="BK228"/>
  <c r="BK217"/>
  <c r="BK214"/>
  <c r="BK188"/>
  <c r="J183"/>
  <c r="J178"/>
  <c r="BK175"/>
  <c r="J172"/>
  <c r="J169"/>
  <c r="BK160"/>
  <c r="BK154"/>
  <c r="BK151"/>
  <c r="BK141"/>
  <c r="J136"/>
  <c i="18" r="BK304"/>
  <c r="BK303"/>
  <c r="J302"/>
  <c r="BK301"/>
  <c r="J298"/>
  <c r="J295"/>
  <c r="BK293"/>
  <c r="BK291"/>
  <c r="J289"/>
  <c r="J287"/>
  <c r="J284"/>
  <c r="J283"/>
  <c r="J281"/>
  <c r="BK280"/>
  <c r="BK277"/>
  <c r="BK270"/>
  <c r="BK269"/>
  <c r="J268"/>
  <c r="J265"/>
  <c r="J264"/>
  <c r="J263"/>
  <c r="BK256"/>
  <c r="BK250"/>
  <c r="BK244"/>
  <c r="J195"/>
  <c r="BK167"/>
  <c r="J159"/>
  <c r="BK157"/>
  <c r="J150"/>
  <c r="J144"/>
  <c r="BK138"/>
  <c r="BK135"/>
  <c i="17" r="BK205"/>
  <c r="J205"/>
  <c r="BK202"/>
  <c r="BK200"/>
  <c r="J199"/>
  <c r="BK195"/>
  <c r="J193"/>
  <c r="BK192"/>
  <c r="BK191"/>
  <c r="BK186"/>
  <c r="BK184"/>
  <c r="J182"/>
  <c r="BK181"/>
  <c r="J180"/>
  <c r="BK179"/>
  <c r="J177"/>
  <c r="J174"/>
  <c r="BK164"/>
  <c r="J163"/>
  <c r="BK162"/>
  <c r="J161"/>
  <c r="BK160"/>
  <c r="BK158"/>
  <c r="J156"/>
  <c r="J138"/>
  <c r="BK133"/>
  <c i="16" r="BK235"/>
  <c r="BK233"/>
  <c r="J232"/>
  <c r="BK231"/>
  <c r="J230"/>
  <c r="BK227"/>
  <c r="J225"/>
  <c r="BK223"/>
  <c r="J221"/>
  <c r="BK218"/>
  <c r="J216"/>
  <c r="BK210"/>
  <c r="BK199"/>
  <c r="BK192"/>
  <c r="J191"/>
  <c r="BK190"/>
  <c r="BK187"/>
  <c r="BK186"/>
  <c r="J184"/>
  <c r="J182"/>
  <c r="J181"/>
  <c r="J176"/>
  <c r="J172"/>
  <c r="J170"/>
  <c r="BK167"/>
  <c r="J165"/>
  <c r="BK162"/>
  <c r="J157"/>
  <c r="J156"/>
  <c r="J153"/>
  <c r="J150"/>
  <c r="BK149"/>
  <c r="J148"/>
  <c r="BK145"/>
  <c r="J143"/>
  <c r="BK141"/>
  <c r="BK140"/>
  <c r="J134"/>
  <c i="15" r="J217"/>
  <c r="J157"/>
  <c r="J144"/>
  <c i="14" r="J303"/>
  <c r="J301"/>
  <c r="BK288"/>
  <c r="BK284"/>
  <c r="J283"/>
  <c r="J275"/>
  <c r="BK267"/>
  <c r="J263"/>
  <c r="J261"/>
  <c r="J237"/>
  <c r="BK228"/>
  <c r="BK195"/>
  <c r="J184"/>
  <c r="BK177"/>
  <c r="BK167"/>
  <c r="BK163"/>
  <c r="J150"/>
  <c i="13" r="BK165"/>
  <c r="BK163"/>
  <c r="BK161"/>
  <c r="BK159"/>
  <c r="J156"/>
  <c r="BK155"/>
  <c r="BK154"/>
  <c r="J151"/>
  <c r="J136"/>
  <c r="J130"/>
  <c r="BK127"/>
  <c i="12" r="BK244"/>
  <c r="BK242"/>
  <c r="BK237"/>
  <c r="BK236"/>
  <c r="BK233"/>
  <c r="J229"/>
  <c r="J225"/>
  <c r="BK223"/>
  <c r="J218"/>
  <c r="BK212"/>
  <c r="J208"/>
  <c r="J200"/>
  <c r="J196"/>
  <c r="BK193"/>
  <c r="BK188"/>
  <c r="J179"/>
  <c r="BK176"/>
  <c r="BK168"/>
  <c r="J165"/>
  <c r="BK159"/>
  <c r="J155"/>
  <c r="BK147"/>
  <c r="BK144"/>
  <c r="J141"/>
  <c r="J136"/>
  <c r="BK133"/>
  <c i="11" r="J192"/>
  <c r="J184"/>
  <c r="J183"/>
  <c r="J181"/>
  <c r="J180"/>
  <c r="BK178"/>
  <c r="J175"/>
  <c r="BK172"/>
  <c r="BK165"/>
  <c r="J159"/>
  <c r="J156"/>
  <c r="BK143"/>
  <c r="J138"/>
  <c r="J133"/>
  <c i="10" r="J231"/>
  <c r="J219"/>
  <c r="J216"/>
  <c r="J211"/>
  <c r="BK202"/>
  <c r="BK200"/>
  <c r="J197"/>
  <c r="J192"/>
  <c r="BK187"/>
  <c r="J184"/>
  <c r="BK181"/>
  <c r="J178"/>
  <c r="J175"/>
  <c r="J172"/>
  <c r="J169"/>
  <c r="BK160"/>
  <c r="J158"/>
  <c r="BK150"/>
  <c r="BK133"/>
  <c i="9" r="BK346"/>
  <c r="J344"/>
  <c r="BK339"/>
  <c r="J334"/>
  <c r="BK329"/>
  <c r="BK324"/>
  <c r="J317"/>
  <c r="J302"/>
  <c r="BK291"/>
  <c r="BK261"/>
  <c r="J249"/>
  <c r="BK229"/>
  <c r="J224"/>
  <c r="J218"/>
  <c r="J211"/>
  <c r="BK206"/>
  <c r="J199"/>
  <c r="BK193"/>
  <c r="J179"/>
  <c r="BK176"/>
  <c r="J148"/>
  <c r="BK136"/>
  <c r="BK130"/>
  <c i="8" r="BK403"/>
  <c r="J403"/>
  <c r="BK399"/>
  <c r="J399"/>
  <c r="BK390"/>
  <c r="J386"/>
  <c r="BK360"/>
  <c r="J351"/>
  <c r="BK328"/>
  <c r="J320"/>
  <c r="BK313"/>
  <c r="BK296"/>
  <c r="BK235"/>
  <c r="J194"/>
  <c r="BK182"/>
  <c r="BK153"/>
  <c r="BK139"/>
  <c r="J134"/>
  <c i="7" r="BK397"/>
  <c r="J394"/>
  <c r="J387"/>
  <c r="J384"/>
  <c r="J364"/>
  <c r="J357"/>
  <c r="BK352"/>
  <c r="BK347"/>
  <c r="BK339"/>
  <c r="BK323"/>
  <c r="J319"/>
  <c r="BK313"/>
  <c r="J308"/>
  <c r="J305"/>
  <c r="BK291"/>
  <c r="BK289"/>
  <c r="BK274"/>
  <c r="J265"/>
  <c r="J241"/>
  <c r="BK217"/>
  <c r="BK200"/>
  <c r="J197"/>
  <c r="BK190"/>
  <c r="BK187"/>
  <c r="BK180"/>
  <c r="BK172"/>
  <c r="J147"/>
  <c i="6" r="BK468"/>
  <c r="J468"/>
  <c r="BK464"/>
  <c r="J464"/>
  <c r="BK450"/>
  <c r="J440"/>
  <c r="J423"/>
  <c r="J417"/>
  <c r="BK414"/>
  <c r="BK384"/>
  <c r="BK342"/>
  <c r="J329"/>
  <c r="BK320"/>
  <c r="J317"/>
  <c r="BK315"/>
  <c r="J312"/>
  <c r="BK299"/>
  <c r="BK279"/>
  <c r="BK275"/>
  <c r="BK271"/>
  <c r="J267"/>
  <c r="BK263"/>
  <c r="J219"/>
  <c r="BK186"/>
  <c r="BK159"/>
  <c r="J147"/>
  <c r="BK140"/>
  <c i="5" r="J251"/>
  <c r="J245"/>
  <c r="BK236"/>
  <c r="BK231"/>
  <c r="BK226"/>
  <c r="BK221"/>
  <c r="BK212"/>
  <c r="J205"/>
  <c r="J198"/>
  <c r="J176"/>
  <c r="BK171"/>
  <c r="BK161"/>
  <c r="J156"/>
  <c r="BK146"/>
  <c r="J143"/>
  <c r="BK128"/>
  <c i="4" r="BK535"/>
  <c r="J535"/>
  <c r="BK529"/>
  <c r="J529"/>
  <c r="J527"/>
  <c r="BK523"/>
  <c r="BK519"/>
  <c r="J509"/>
  <c r="J505"/>
  <c r="BK503"/>
  <c r="BK499"/>
  <c r="J496"/>
  <c r="BK468"/>
  <c r="BK465"/>
  <c r="BK462"/>
  <c r="BK456"/>
  <c r="J451"/>
  <c r="J431"/>
  <c r="BK414"/>
  <c r="J405"/>
  <c r="J402"/>
  <c r="BK399"/>
  <c r="BK396"/>
  <c r="J394"/>
  <c r="J392"/>
  <c r="J385"/>
  <c r="BK383"/>
  <c r="BK382"/>
  <c r="J379"/>
  <c r="BK377"/>
  <c r="J375"/>
  <c r="J309"/>
  <c r="BK304"/>
  <c r="J298"/>
  <c r="J281"/>
  <c r="BK274"/>
  <c r="J250"/>
  <c r="J244"/>
  <c r="BK240"/>
  <c r="BK230"/>
  <c r="BK221"/>
  <c r="BK209"/>
  <c r="BK192"/>
  <c r="BK174"/>
  <c i="2" r="J423"/>
  <c r="J418"/>
  <c r="BK408"/>
  <c r="J377"/>
  <c r="J360"/>
  <c r="BK356"/>
  <c r="J351"/>
  <c r="J342"/>
  <c r="J336"/>
  <c r="BK326"/>
  <c r="J298"/>
  <c r="BK282"/>
  <c r="J251"/>
  <c r="BK242"/>
  <c r="BK237"/>
  <c r="J230"/>
  <c r="BK226"/>
  <c r="BK221"/>
  <c r="J216"/>
  <c r="BK203"/>
  <c r="J198"/>
  <c r="BK167"/>
  <c r="J162"/>
  <c r="BK136"/>
  <c l="1" r="R135"/>
  <c r="P266"/>
  <c r="BK319"/>
  <c r="J319"/>
  <c r="J101"/>
  <c r="P341"/>
  <c r="P386"/>
  <c r="R396"/>
  <c r="P428"/>
  <c r="P437"/>
  <c r="R443"/>
  <c r="R442"/>
  <c i="4" r="T138"/>
  <c r="R229"/>
  <c r="R243"/>
  <c r="T303"/>
  <c r="T341"/>
  <c r="P370"/>
  <c r="T401"/>
  <c r="T413"/>
  <c r="T446"/>
  <c r="T460"/>
  <c r="P493"/>
  <c r="P502"/>
  <c r="BK508"/>
  <c r="BK526"/>
  <c r="J526"/>
  <c r="J116"/>
  <c i="5" r="R127"/>
  <c r="R126"/>
  <c r="P240"/>
  <c r="P239"/>
  <c i="6" r="R139"/>
  <c r="R218"/>
  <c r="P311"/>
  <c r="R328"/>
  <c r="P374"/>
  <c r="T388"/>
  <c r="T413"/>
  <c r="R422"/>
  <c r="R443"/>
  <c r="T449"/>
  <c r="T448"/>
  <c i="7" r="R135"/>
  <c r="R150"/>
  <c r="R205"/>
  <c r="T235"/>
  <c r="T288"/>
  <c r="R318"/>
  <c r="R326"/>
  <c r="P346"/>
  <c r="BK376"/>
  <c r="BK375"/>
  <c r="J375"/>
  <c r="J110"/>
  <c i="8" r="R133"/>
  <c r="R217"/>
  <c r="R256"/>
  <c r="BK290"/>
  <c r="J290"/>
  <c r="J102"/>
  <c r="T319"/>
  <c r="P350"/>
  <c r="P383"/>
  <c r="R389"/>
  <c r="R388"/>
  <c i="9" r="R129"/>
  <c r="T205"/>
  <c r="P228"/>
  <c r="R267"/>
  <c r="R316"/>
  <c r="P333"/>
  <c r="P343"/>
  <c r="R349"/>
  <c r="R348"/>
  <c i="10" r="BK141"/>
  <c r="J141"/>
  <c r="J101"/>
  <c r="BK191"/>
  <c r="J191"/>
  <c r="J102"/>
  <c r="T191"/>
  <c r="R199"/>
  <c r="P205"/>
  <c r="BK218"/>
  <c r="J218"/>
  <c r="J107"/>
  <c r="BK225"/>
  <c r="J225"/>
  <c r="J108"/>
  <c i="11" r="BK129"/>
  <c r="R155"/>
  <c r="R168"/>
  <c r="R177"/>
  <c r="R194"/>
  <c i="12" r="T132"/>
  <c r="T131"/>
  <c r="T207"/>
  <c r="BK232"/>
  <c r="J232"/>
  <c r="J108"/>
  <c r="R232"/>
  <c i="13" r="BK126"/>
  <c r="J126"/>
  <c r="J100"/>
  <c r="R126"/>
  <c r="R149"/>
  <c r="R162"/>
  <c i="14" r="BK138"/>
  <c r="BK162"/>
  <c r="J162"/>
  <c r="J103"/>
  <c r="R162"/>
  <c r="P171"/>
  <c r="BK183"/>
  <c r="J183"/>
  <c r="J107"/>
  <c r="BK260"/>
  <c r="J260"/>
  <c r="J109"/>
  <c r="BK266"/>
  <c r="BK278"/>
  <c r="J278"/>
  <c r="J112"/>
  <c r="BK291"/>
  <c r="J291"/>
  <c r="J113"/>
  <c r="BK296"/>
  <c r="J296"/>
  <c r="J114"/>
  <c i="15" r="R133"/>
  <c r="P149"/>
  <c r="P216"/>
  <c r="R222"/>
  <c r="R221"/>
  <c i="16" r="T133"/>
  <c r="BK155"/>
  <c r="J155"/>
  <c r="J101"/>
  <c r="BK194"/>
  <c r="J194"/>
  <c r="J103"/>
  <c r="T194"/>
  <c r="R200"/>
  <c r="BK220"/>
  <c r="J220"/>
  <c r="J107"/>
  <c r="T220"/>
  <c r="T229"/>
  <c r="T234"/>
  <c i="17" r="BK132"/>
  <c r="J132"/>
  <c r="J101"/>
  <c r="BK167"/>
  <c r="J167"/>
  <c r="J102"/>
  <c r="T167"/>
  <c r="T175"/>
  <c r="R194"/>
  <c i="18" r="BK134"/>
  <c r="BK194"/>
  <c r="J194"/>
  <c r="J101"/>
  <c r="R194"/>
  <c r="T215"/>
  <c r="R240"/>
  <c r="P249"/>
  <c r="P255"/>
  <c r="T261"/>
  <c r="T260"/>
  <c r="T286"/>
  <c r="P299"/>
  <c i="19" r="T126"/>
  <c r="R274"/>
  <c i="20" r="P125"/>
  <c r="T157"/>
  <c r="P165"/>
  <c r="T178"/>
  <c i="4" r="R138"/>
  <c r="BK243"/>
  <c r="J243"/>
  <c r="J100"/>
  <c r="BK303"/>
  <c r="J303"/>
  <c r="J101"/>
  <c r="BK341"/>
  <c r="J341"/>
  <c r="J102"/>
  <c r="BK370"/>
  <c r="J370"/>
  <c r="J104"/>
  <c r="BK401"/>
  <c r="J401"/>
  <c r="J106"/>
  <c r="R401"/>
  <c r="P413"/>
  <c r="P446"/>
  <c r="R460"/>
  <c r="BK502"/>
  <c r="J502"/>
  <c r="J113"/>
  <c r="T508"/>
  <c r="P526"/>
  <c i="5" r="P127"/>
  <c r="P126"/>
  <c r="P125"/>
  <c i="1" r="AU99"/>
  <c i="5" r="BK240"/>
  <c r="J240"/>
  <c r="J103"/>
  <c i="6" r="T139"/>
  <c r="T218"/>
  <c r="R311"/>
  <c r="BK328"/>
  <c r="BK374"/>
  <c r="J374"/>
  <c r="J108"/>
  <c r="BK388"/>
  <c r="J388"/>
  <c r="J109"/>
  <c r="BK413"/>
  <c r="J413"/>
  <c r="J110"/>
  <c r="BK422"/>
  <c r="J422"/>
  <c r="J111"/>
  <c r="P443"/>
  <c r="BK449"/>
  <c r="BK448"/>
  <c r="J448"/>
  <c r="J114"/>
  <c i="7" r="BK150"/>
  <c r="J150"/>
  <c r="J99"/>
  <c r="BK205"/>
  <c r="J205"/>
  <c r="J100"/>
  <c r="BK235"/>
  <c r="J235"/>
  <c r="J101"/>
  <c r="R288"/>
  <c r="T318"/>
  <c r="T326"/>
  <c r="R363"/>
  <c r="R376"/>
  <c r="R375"/>
  <c i="8" r="T133"/>
  <c r="T217"/>
  <c r="T256"/>
  <c r="T290"/>
  <c r="R319"/>
  <c r="T350"/>
  <c r="BK383"/>
  <c r="J383"/>
  <c r="J109"/>
  <c r="T383"/>
  <c r="BK389"/>
  <c r="BK388"/>
  <c r="J388"/>
  <c r="J110"/>
  <c i="9" r="P129"/>
  <c r="BK205"/>
  <c r="J205"/>
  <c r="J99"/>
  <c r="BK228"/>
  <c r="J228"/>
  <c r="J100"/>
  <c r="BK267"/>
  <c r="J267"/>
  <c r="J101"/>
  <c r="BK316"/>
  <c r="BK333"/>
  <c r="J333"/>
  <c r="J104"/>
  <c r="R333"/>
  <c r="R343"/>
  <c r="T349"/>
  <c r="T348"/>
  <c i="10" r="T132"/>
  <c r="R141"/>
  <c r="P191"/>
  <c r="T199"/>
  <c r="T218"/>
  <c r="R225"/>
  <c i="11" r="P129"/>
  <c r="BK155"/>
  <c r="J155"/>
  <c r="J102"/>
  <c r="P155"/>
  <c r="P168"/>
  <c r="P177"/>
  <c r="P194"/>
  <c i="12" r="BK132"/>
  <c r="J132"/>
  <c r="J100"/>
  <c r="R132"/>
  <c r="P207"/>
  <c r="P232"/>
  <c i="13" r="P149"/>
  <c r="P125"/>
  <c r="P124"/>
  <c i="1" r="AU108"/>
  <c i="13" r="BK162"/>
  <c r="J162"/>
  <c r="J102"/>
  <c i="14" r="P138"/>
  <c r="BK171"/>
  <c r="J171"/>
  <c r="J105"/>
  <c r="R171"/>
  <c r="P183"/>
  <c r="T260"/>
  <c r="T266"/>
  <c r="P278"/>
  <c r="T291"/>
  <c r="R296"/>
  <c i="15" r="P133"/>
  <c r="P132"/>
  <c r="T149"/>
  <c r="BK216"/>
  <c r="J216"/>
  <c r="J107"/>
  <c r="R216"/>
  <c r="BK222"/>
  <c r="BK221"/>
  <c r="J221"/>
  <c r="J108"/>
  <c i="16" r="R133"/>
  <c r="R155"/>
  <c r="R194"/>
  <c r="R193"/>
  <c r="T200"/>
  <c r="P209"/>
  <c r="P206"/>
  <c r="P220"/>
  <c r="R229"/>
  <c r="R234"/>
  <c i="17" r="P128"/>
  <c r="P132"/>
  <c r="P167"/>
  <c r="BK175"/>
  <c r="J175"/>
  <c r="J103"/>
  <c r="BK194"/>
  <c r="J194"/>
  <c r="J104"/>
  <c i="18" r="T134"/>
  <c r="P194"/>
  <c r="P215"/>
  <c r="BK249"/>
  <c r="J249"/>
  <c r="J104"/>
  <c r="BK255"/>
  <c r="J255"/>
  <c r="J105"/>
  <c r="R261"/>
  <c r="R260"/>
  <c r="BK286"/>
  <c r="BK285"/>
  <c r="J285"/>
  <c r="J108"/>
  <c r="BK299"/>
  <c r="J299"/>
  <c r="J110"/>
  <c i="19" r="BK126"/>
  <c r="BK274"/>
  <c r="J274"/>
  <c r="J102"/>
  <c i="20" r="T125"/>
  <c r="BK165"/>
  <c r="J165"/>
  <c r="J100"/>
  <c r="BK178"/>
  <c r="J178"/>
  <c r="J103"/>
  <c i="21" r="P124"/>
  <c r="BK142"/>
  <c r="J142"/>
  <c r="J99"/>
  <c r="BK149"/>
  <c r="J149"/>
  <c r="J100"/>
  <c r="P149"/>
  <c r="R149"/>
  <c r="T149"/>
  <c r="BK178"/>
  <c r="J178"/>
  <c r="J101"/>
  <c r="P178"/>
  <c r="R178"/>
  <c r="T178"/>
  <c r="BK197"/>
  <c r="J197"/>
  <c r="J102"/>
  <c r="P197"/>
  <c i="2" r="P135"/>
  <c r="BK229"/>
  <c r="J229"/>
  <c r="J99"/>
  <c r="R229"/>
  <c r="T229"/>
  <c r="R266"/>
  <c r="P319"/>
  <c r="BK341"/>
  <c r="J341"/>
  <c r="J102"/>
  <c r="R341"/>
  <c r="BK396"/>
  <c r="J396"/>
  <c r="J107"/>
  <c r="P396"/>
  <c r="R428"/>
  <c r="BK437"/>
  <c r="J437"/>
  <c r="J111"/>
  <c r="R437"/>
  <c r="BK443"/>
  <c r="J443"/>
  <c r="J113"/>
  <c r="P443"/>
  <c r="P442"/>
  <c i="4" r="BK138"/>
  <c r="BK229"/>
  <c r="J229"/>
  <c r="J99"/>
  <c r="P229"/>
  <c r="T243"/>
  <c r="R303"/>
  <c r="R341"/>
  <c r="R370"/>
  <c r="P401"/>
  <c r="R413"/>
  <c r="R446"/>
  <c r="P460"/>
  <c r="R493"/>
  <c r="R502"/>
  <c r="R508"/>
  <c r="R507"/>
  <c r="R526"/>
  <c i="5" r="BK127"/>
  <c r="J127"/>
  <c r="J100"/>
  <c r="T240"/>
  <c r="T239"/>
  <c i="6" r="BK139"/>
  <c r="J139"/>
  <c r="J100"/>
  <c r="BK218"/>
  <c r="J218"/>
  <c r="J102"/>
  <c r="BK311"/>
  <c r="J311"/>
  <c r="J105"/>
  <c r="T328"/>
  <c r="R374"/>
  <c r="R388"/>
  <c r="R413"/>
  <c r="T422"/>
  <c r="T443"/>
  <c r="P449"/>
  <c r="P448"/>
  <c i="7" r="T135"/>
  <c r="P150"/>
  <c r="P205"/>
  <c r="R235"/>
  <c r="P288"/>
  <c r="P318"/>
  <c r="P326"/>
  <c r="R346"/>
  <c r="BK363"/>
  <c r="J363"/>
  <c r="J108"/>
  <c r="T363"/>
  <c r="P376"/>
  <c r="P375"/>
  <c i="8" r="BK133"/>
  <c r="BK217"/>
  <c r="J217"/>
  <c r="J99"/>
  <c r="BK256"/>
  <c r="J256"/>
  <c r="J100"/>
  <c r="R290"/>
  <c r="P319"/>
  <c r="P318"/>
  <c r="R350"/>
  <c r="T389"/>
  <c r="T388"/>
  <c i="9" r="BK129"/>
  <c r="J129"/>
  <c r="J98"/>
  <c r="P205"/>
  <c r="R228"/>
  <c r="T267"/>
  <c r="P316"/>
  <c r="P315"/>
  <c r="BK343"/>
  <c r="J343"/>
  <c r="J105"/>
  <c r="BK349"/>
  <c r="J349"/>
  <c r="J107"/>
  <c i="10" r="P132"/>
  <c r="T141"/>
  <c r="R191"/>
  <c r="BK205"/>
  <c r="J205"/>
  <c r="J105"/>
  <c r="T205"/>
  <c r="T204"/>
  <c r="R218"/>
  <c r="T225"/>
  <c i="11" r="R129"/>
  <c r="R128"/>
  <c r="R127"/>
  <c r="BK168"/>
  <c r="J168"/>
  <c r="J103"/>
  <c r="BK177"/>
  <c r="J177"/>
  <c r="J104"/>
  <c r="BK194"/>
  <c r="J194"/>
  <c r="J105"/>
  <c i="13" r="BK149"/>
  <c r="J149"/>
  <c r="J101"/>
  <c r="T162"/>
  <c i="14" r="R138"/>
  <c r="P162"/>
  <c r="R183"/>
  <c r="R260"/>
  <c r="R266"/>
  <c r="R278"/>
  <c r="R291"/>
  <c r="T296"/>
  <c i="15" r="BK133"/>
  <c r="J133"/>
  <c r="J100"/>
  <c r="T133"/>
  <c r="BK149"/>
  <c r="J149"/>
  <c r="J102"/>
  <c r="T216"/>
  <c r="T222"/>
  <c r="T221"/>
  <c i="16" r="BK133"/>
  <c r="J133"/>
  <c r="J100"/>
  <c r="P155"/>
  <c r="BK200"/>
  <c r="J200"/>
  <c r="J104"/>
  <c r="BK209"/>
  <c r="J209"/>
  <c r="J106"/>
  <c r="T209"/>
  <c r="T206"/>
  <c r="R220"/>
  <c r="P229"/>
  <c r="P234"/>
  <c i="17" r="T128"/>
  <c r="T132"/>
  <c r="R175"/>
  <c r="T194"/>
  <c i="18" r="R134"/>
  <c r="BK215"/>
  <c r="J215"/>
  <c r="J102"/>
  <c r="BK240"/>
  <c r="J240"/>
  <c r="J103"/>
  <c r="T240"/>
  <c r="T249"/>
  <c r="T255"/>
  <c r="P261"/>
  <c r="P260"/>
  <c r="P286"/>
  <c r="P285"/>
  <c r="R299"/>
  <c i="19" r="R126"/>
  <c r="R125"/>
  <c r="R124"/>
  <c r="P274"/>
  <c i="20" r="BK125"/>
  <c r="J125"/>
  <c r="J98"/>
  <c r="BK157"/>
  <c r="J157"/>
  <c r="J99"/>
  <c r="R157"/>
  <c r="T165"/>
  <c r="R178"/>
  <c i="21" r="BK124"/>
  <c r="J124"/>
  <c r="J98"/>
  <c r="T124"/>
  <c r="T142"/>
  <c r="R197"/>
  <c i="2" r="BK135"/>
  <c r="J135"/>
  <c r="J98"/>
  <c r="T135"/>
  <c r="P229"/>
  <c r="BK266"/>
  <c r="J266"/>
  <c r="J100"/>
  <c r="T266"/>
  <c r="R319"/>
  <c r="T319"/>
  <c r="T341"/>
  <c r="BK386"/>
  <c r="R386"/>
  <c r="R385"/>
  <c r="T386"/>
  <c r="T396"/>
  <c r="BK428"/>
  <c r="J428"/>
  <c r="J110"/>
  <c r="T428"/>
  <c r="T437"/>
  <c r="T443"/>
  <c r="T442"/>
  <c i="4" r="P138"/>
  <c r="T229"/>
  <c r="P243"/>
  <c r="P303"/>
  <c r="P341"/>
  <c r="T370"/>
  <c r="BK413"/>
  <c r="J413"/>
  <c r="J107"/>
  <c r="BK446"/>
  <c r="J446"/>
  <c r="J108"/>
  <c r="BK460"/>
  <c r="J460"/>
  <c r="J109"/>
  <c r="BK493"/>
  <c r="J493"/>
  <c r="J112"/>
  <c r="T493"/>
  <c r="T502"/>
  <c r="P508"/>
  <c r="P507"/>
  <c r="T526"/>
  <c i="5" r="T127"/>
  <c r="T126"/>
  <c r="T125"/>
  <c r="R240"/>
  <c r="R239"/>
  <c i="6" r="P139"/>
  <c r="P218"/>
  <c r="T311"/>
  <c r="P328"/>
  <c r="T374"/>
  <c r="P388"/>
  <c r="P413"/>
  <c r="P422"/>
  <c r="BK443"/>
  <c r="J443"/>
  <c r="J113"/>
  <c r="R449"/>
  <c r="R448"/>
  <c i="7" r="BK135"/>
  <c r="J135"/>
  <c r="J98"/>
  <c r="P135"/>
  <c r="T150"/>
  <c r="T205"/>
  <c r="P235"/>
  <c r="BK288"/>
  <c r="J288"/>
  <c r="J103"/>
  <c r="BK318"/>
  <c r="J318"/>
  <c r="J104"/>
  <c r="BK326"/>
  <c r="J326"/>
  <c r="J105"/>
  <c r="BK346"/>
  <c r="J346"/>
  <c r="J106"/>
  <c r="T346"/>
  <c r="P363"/>
  <c r="T376"/>
  <c r="T375"/>
  <c i="8" r="P133"/>
  <c r="P217"/>
  <c r="P256"/>
  <c r="P290"/>
  <c r="BK319"/>
  <c r="J319"/>
  <c r="J104"/>
  <c r="BK350"/>
  <c r="J350"/>
  <c r="J105"/>
  <c r="R383"/>
  <c r="P389"/>
  <c r="P388"/>
  <c i="9" r="T129"/>
  <c r="R205"/>
  <c r="T228"/>
  <c r="P267"/>
  <c r="T316"/>
  <c r="T315"/>
  <c r="T333"/>
  <c r="T343"/>
  <c r="P349"/>
  <c r="P348"/>
  <c i="10" r="BK132"/>
  <c r="R132"/>
  <c r="R131"/>
  <c r="P141"/>
  <c r="BK199"/>
  <c r="J199"/>
  <c r="J103"/>
  <c r="P199"/>
  <c r="R205"/>
  <c r="R204"/>
  <c r="P218"/>
  <c r="P225"/>
  <c i="11" r="T129"/>
  <c r="T155"/>
  <c r="T168"/>
  <c r="T177"/>
  <c r="T194"/>
  <c i="12" r="P132"/>
  <c r="P131"/>
  <c r="P130"/>
  <c i="1" r="AU107"/>
  <c i="12" r="BK207"/>
  <c r="J207"/>
  <c r="J103"/>
  <c r="R207"/>
  <c r="T232"/>
  <c i="13" r="T126"/>
  <c r="T149"/>
  <c r="P162"/>
  <c i="14" r="T138"/>
  <c r="T162"/>
  <c r="T171"/>
  <c r="T183"/>
  <c r="P260"/>
  <c r="P266"/>
  <c r="P265"/>
  <c r="T278"/>
  <c r="P291"/>
  <c r="P296"/>
  <c i="15" r="R149"/>
  <c r="P222"/>
  <c r="P221"/>
  <c i="16" r="P133"/>
  <c r="T155"/>
  <c r="P194"/>
  <c r="P193"/>
  <c r="P200"/>
  <c r="R209"/>
  <c r="R206"/>
  <c r="BK229"/>
  <c r="J229"/>
  <c r="J108"/>
  <c r="BK234"/>
  <c r="J234"/>
  <c r="J109"/>
  <c i="17" r="BK128"/>
  <c r="J128"/>
  <c r="J100"/>
  <c r="R128"/>
  <c r="R132"/>
  <c r="R167"/>
  <c r="P175"/>
  <c r="P194"/>
  <c i="18" r="P134"/>
  <c r="P133"/>
  <c r="P132"/>
  <c i="1" r="AU114"/>
  <c i="18" r="T194"/>
  <c r="R215"/>
  <c r="P240"/>
  <c r="R249"/>
  <c r="R255"/>
  <c r="BK261"/>
  <c r="J261"/>
  <c r="J107"/>
  <c r="R286"/>
  <c r="R285"/>
  <c r="T299"/>
  <c i="19" r="P126"/>
  <c r="P125"/>
  <c r="P124"/>
  <c i="1" r="AU115"/>
  <c i="19" r="T274"/>
  <c i="20" r="R125"/>
  <c r="P157"/>
  <c r="R165"/>
  <c r="P178"/>
  <c i="21" r="R124"/>
  <c r="P142"/>
  <c r="R142"/>
  <c r="T197"/>
  <c i="2" r="E123"/>
  <c r="J130"/>
  <c r="BE140"/>
  <c r="BE145"/>
  <c r="BE150"/>
  <c r="BE156"/>
  <c r="BE172"/>
  <c r="BE182"/>
  <c r="BE188"/>
  <c r="BE208"/>
  <c r="BE256"/>
  <c r="BE267"/>
  <c r="BE288"/>
  <c r="BE291"/>
  <c r="BE314"/>
  <c r="BE346"/>
  <c r="BE393"/>
  <c r="BE429"/>
  <c i="3" r="J114"/>
  <c r="J117"/>
  <c r="BE130"/>
  <c i="4" r="J89"/>
  <c r="F133"/>
  <c r="BE151"/>
  <c r="BE198"/>
  <c r="BE204"/>
  <c r="BE212"/>
  <c r="BE215"/>
  <c r="BE290"/>
  <c r="BE342"/>
  <c r="BE371"/>
  <c r="BE391"/>
  <c r="BE423"/>
  <c r="BE443"/>
  <c r="BE461"/>
  <c r="BE474"/>
  <c r="BE496"/>
  <c r="BE499"/>
  <c r="BE503"/>
  <c r="BE505"/>
  <c r="BE509"/>
  <c r="BE523"/>
  <c r="BE527"/>
  <c r="BE529"/>
  <c r="BE535"/>
  <c i="5" r="J94"/>
  <c r="J119"/>
  <c r="BE133"/>
  <c r="BE138"/>
  <c r="BE143"/>
  <c r="BE193"/>
  <c r="BE218"/>
  <c r="BE247"/>
  <c i="6" r="E85"/>
  <c r="BE167"/>
  <c r="BE177"/>
  <c r="BE190"/>
  <c r="BE199"/>
  <c r="BE205"/>
  <c r="BE219"/>
  <c r="BE232"/>
  <c r="BE236"/>
  <c r="BE322"/>
  <c r="BE371"/>
  <c r="BE375"/>
  <c r="BE389"/>
  <c r="BE423"/>
  <c r="BE464"/>
  <c r="BE468"/>
  <c i="7" r="J89"/>
  <c r="F130"/>
  <c r="BE136"/>
  <c r="BE158"/>
  <c r="BE164"/>
  <c r="BE220"/>
  <c r="BE226"/>
  <c r="BE230"/>
  <c r="BE236"/>
  <c r="BE260"/>
  <c r="BE274"/>
  <c r="BE296"/>
  <c r="BE327"/>
  <c r="BE342"/>
  <c r="BE368"/>
  <c r="BE372"/>
  <c r="BK371"/>
  <c r="J371"/>
  <c r="J109"/>
  <c i="8" r="J89"/>
  <c r="J92"/>
  <c r="BE142"/>
  <c r="BE167"/>
  <c r="BE199"/>
  <c r="BE206"/>
  <c r="BE218"/>
  <c r="BE238"/>
  <c r="BE247"/>
  <c r="BE257"/>
  <c r="BE272"/>
  <c r="BE291"/>
  <c r="BE298"/>
  <c r="BE311"/>
  <c r="BE317"/>
  <c r="BE335"/>
  <c r="BE399"/>
  <c r="BE403"/>
  <c i="9" r="F92"/>
  <c r="BE141"/>
  <c r="BE143"/>
  <c r="BE159"/>
  <c r="BE165"/>
  <c r="BE187"/>
  <c r="BE211"/>
  <c r="BE214"/>
  <c r="BE224"/>
  <c r="BE236"/>
  <c r="BE239"/>
  <c r="BE242"/>
  <c r="BE268"/>
  <c r="BE309"/>
  <c i="10" r="F94"/>
  <c r="BE138"/>
  <c r="BE150"/>
  <c r="BE163"/>
  <c r="BE166"/>
  <c r="BE206"/>
  <c r="BE210"/>
  <c r="BE219"/>
  <c r="BE222"/>
  <c r="BE230"/>
  <c i="11" r="J91"/>
  <c r="BE149"/>
  <c r="BE176"/>
  <c r="BE182"/>
  <c r="BE187"/>
  <c r="BE190"/>
  <c r="BK152"/>
  <c r="J152"/>
  <c r="J101"/>
  <c i="12" r="F94"/>
  <c r="BE233"/>
  <c r="BE234"/>
  <c r="BE238"/>
  <c r="BE239"/>
  <c r="BE240"/>
  <c r="BE243"/>
  <c r="BK224"/>
  <c r="J224"/>
  <c r="J106"/>
  <c i="13" r="E85"/>
  <c r="J91"/>
  <c r="J94"/>
  <c r="F121"/>
  <c r="BE152"/>
  <c r="BE154"/>
  <c r="BE155"/>
  <c r="BE160"/>
  <c i="14" r="E85"/>
  <c r="J94"/>
  <c r="BE152"/>
  <c r="BE156"/>
  <c r="BE214"/>
  <c r="BE263"/>
  <c r="BE275"/>
  <c r="BE292"/>
  <c r="BE297"/>
  <c r="BE302"/>
  <c r="BE303"/>
  <c r="BK151"/>
  <c r="J151"/>
  <c r="J102"/>
  <c r="BK253"/>
  <c r="J253"/>
  <c r="J108"/>
  <c i="15" r="J94"/>
  <c r="BE186"/>
  <c r="BE198"/>
  <c r="BE205"/>
  <c r="BK143"/>
  <c r="J143"/>
  <c r="J101"/>
  <c r="BK212"/>
  <c r="J212"/>
  <c r="J106"/>
  <c i="16" r="F94"/>
  <c r="BE134"/>
  <c r="BE146"/>
  <c r="BE157"/>
  <c r="BE158"/>
  <c r="BE159"/>
  <c r="BE160"/>
  <c r="BE161"/>
  <c r="BE163"/>
  <c r="BE170"/>
  <c r="BE176"/>
  <c r="BE178"/>
  <c r="BE180"/>
  <c r="BE195"/>
  <c r="BE202"/>
  <c r="BE212"/>
  <c i="17" r="F123"/>
  <c r="BE129"/>
  <c r="BE136"/>
  <c r="BE140"/>
  <c r="BE142"/>
  <c r="BE148"/>
  <c r="BE152"/>
  <c r="BE165"/>
  <c r="BE170"/>
  <c r="BE172"/>
  <c r="BE178"/>
  <c r="BE179"/>
  <c r="BE187"/>
  <c r="BE205"/>
  <c i="18" r="E85"/>
  <c r="J91"/>
  <c r="BE172"/>
  <c r="BE173"/>
  <c r="BE179"/>
  <c r="BE187"/>
  <c r="BE209"/>
  <c r="BE221"/>
  <c r="BE250"/>
  <c r="BE258"/>
  <c r="BE272"/>
  <c r="BE281"/>
  <c r="BE295"/>
  <c i="19" r="J121"/>
  <c r="BE163"/>
  <c r="BE193"/>
  <c r="BE198"/>
  <c r="BE203"/>
  <c r="BE233"/>
  <c r="BE250"/>
  <c i="20" r="J117"/>
  <c r="F120"/>
  <c r="BE126"/>
  <c r="BE148"/>
  <c r="BE179"/>
  <c i="21" r="J89"/>
  <c r="F92"/>
  <c r="BE125"/>
  <c r="BE133"/>
  <c r="BE135"/>
  <c r="BE137"/>
  <c r="BE145"/>
  <c r="BE150"/>
  <c r="BE152"/>
  <c r="BE156"/>
  <c r="BE160"/>
  <c r="BE162"/>
  <c r="BE164"/>
  <c r="BE172"/>
  <c r="BE180"/>
  <c r="BE181"/>
  <c i="2" r="J89"/>
  <c r="F130"/>
  <c r="BE167"/>
  <c r="BE203"/>
  <c r="BE242"/>
  <c r="BE276"/>
  <c r="BE282"/>
  <c r="BE298"/>
  <c r="BE308"/>
  <c i="4" r="BK361"/>
  <c r="J361"/>
  <c r="J103"/>
  <c r="BK491"/>
  <c r="J491"/>
  <c r="J111"/>
  <c i="5" r="E113"/>
  <c r="BE146"/>
  <c r="BE156"/>
  <c r="BE176"/>
  <c r="BE181"/>
  <c r="BE201"/>
  <c r="BE212"/>
  <c r="BE241"/>
  <c r="BE245"/>
  <c r="BK235"/>
  <c r="J235"/>
  <c r="J101"/>
  <c i="6" r="J91"/>
  <c r="F94"/>
  <c r="BE153"/>
  <c r="BE172"/>
  <c r="BE275"/>
  <c r="BE286"/>
  <c r="BE329"/>
  <c r="BE355"/>
  <c r="BE367"/>
  <c r="BE379"/>
  <c r="BE417"/>
  <c r="BE431"/>
  <c r="BE440"/>
  <c r="BE444"/>
  <c r="BK439"/>
  <c r="J439"/>
  <c r="J112"/>
  <c i="7" r="E123"/>
  <c r="J130"/>
  <c r="BE141"/>
  <c r="BE175"/>
  <c r="BE180"/>
  <c r="BE212"/>
  <c r="BE217"/>
  <c r="BE247"/>
  <c r="BE265"/>
  <c r="BE305"/>
  <c r="BE308"/>
  <c r="BE313"/>
  <c r="BE332"/>
  <c r="BE384"/>
  <c r="BK356"/>
  <c r="J356"/>
  <c r="J107"/>
  <c i="8" r="F92"/>
  <c r="BE134"/>
  <c r="BE149"/>
  <c r="BE162"/>
  <c r="BE188"/>
  <c r="BE203"/>
  <c r="BE235"/>
  <c r="BE313"/>
  <c r="BE328"/>
  <c r="BE347"/>
  <c r="BE351"/>
  <c r="BE360"/>
  <c r="BE373"/>
  <c r="BE379"/>
  <c r="BK372"/>
  <c r="J372"/>
  <c r="J107"/>
  <c i="9" r="J89"/>
  <c r="BE176"/>
  <c r="BE179"/>
  <c r="BE193"/>
  <c r="BE199"/>
  <c r="BE206"/>
  <c r="BE324"/>
  <c i="10" r="E118"/>
  <c r="J124"/>
  <c r="BE133"/>
  <c r="BE142"/>
  <c r="BE146"/>
  <c r="BE154"/>
  <c r="BE158"/>
  <c r="BE160"/>
  <c r="BE178"/>
  <c r="BE181"/>
  <c r="BE192"/>
  <c r="BE208"/>
  <c r="BE209"/>
  <c r="BE211"/>
  <c r="BE213"/>
  <c r="BK215"/>
  <c r="J215"/>
  <c r="J106"/>
  <c i="11" r="E115"/>
  <c r="BE159"/>
  <c r="BE162"/>
  <c r="BE169"/>
  <c r="BE180"/>
  <c r="BE183"/>
  <c r="BE186"/>
  <c r="BE188"/>
  <c i="12" r="J94"/>
  <c r="J124"/>
  <c r="BE133"/>
  <c r="BE144"/>
  <c r="BE155"/>
  <c r="BE159"/>
  <c r="BE168"/>
  <c r="BE179"/>
  <c r="BE196"/>
  <c r="BE200"/>
  <c r="BE212"/>
  <c r="BE218"/>
  <c r="BE237"/>
  <c r="BE242"/>
  <c r="BE245"/>
  <c r="BK203"/>
  <c r="J203"/>
  <c r="J102"/>
  <c r="BK228"/>
  <c r="J228"/>
  <c r="J107"/>
  <c i="13" r="BE136"/>
  <c r="BE140"/>
  <c r="BE151"/>
  <c r="BE158"/>
  <c r="BE159"/>
  <c r="BE161"/>
  <c i="14" r="F94"/>
  <c r="BE139"/>
  <c r="BE147"/>
  <c r="BE172"/>
  <c r="BE237"/>
  <c r="BE244"/>
  <c r="BE283"/>
  <c r="BE298"/>
  <c r="BK149"/>
  <c r="J149"/>
  <c r="J101"/>
  <c i="15" r="E85"/>
  <c r="J91"/>
  <c r="BE150"/>
  <c r="BE219"/>
  <c r="BE231"/>
  <c i="16" r="E85"/>
  <c r="J91"/>
  <c r="BE136"/>
  <c r="BE140"/>
  <c r="BE144"/>
  <c r="BE148"/>
  <c r="BE149"/>
  <c r="BE150"/>
  <c r="BE151"/>
  <c r="BE152"/>
  <c r="BE153"/>
  <c r="BE166"/>
  <c r="BE174"/>
  <c r="BE179"/>
  <c r="BE185"/>
  <c r="BE186"/>
  <c r="BE196"/>
  <c r="BE201"/>
  <c r="BE207"/>
  <c r="BE210"/>
  <c r="BE223"/>
  <c r="BE225"/>
  <c r="BE231"/>
  <c i="17" r="E114"/>
  <c r="BE133"/>
  <c r="BE135"/>
  <c r="BE137"/>
  <c r="BE144"/>
  <c r="BE150"/>
  <c r="BE154"/>
  <c r="BE158"/>
  <c r="BE161"/>
  <c r="BE168"/>
  <c r="BE176"/>
  <c r="BE188"/>
  <c r="BE202"/>
  <c i="18" r="J94"/>
  <c r="F129"/>
  <c r="BE157"/>
  <c r="BE159"/>
  <c r="BE165"/>
  <c r="BE234"/>
  <c r="BE253"/>
  <c r="BE256"/>
  <c r="BE263"/>
  <c r="BE270"/>
  <c r="BE273"/>
  <c r="BE284"/>
  <c r="BE287"/>
  <c r="BE293"/>
  <c i="19" r="E112"/>
  <c r="BE141"/>
  <c r="BE146"/>
  <c r="BE166"/>
  <c r="BE175"/>
  <c r="BE183"/>
  <c r="BE223"/>
  <c r="BE228"/>
  <c r="BE237"/>
  <c r="BE240"/>
  <c r="BE257"/>
  <c r="BK262"/>
  <c r="J262"/>
  <c r="J101"/>
  <c i="20" r="BE131"/>
  <c r="BE142"/>
  <c r="BE162"/>
  <c r="BE169"/>
  <c r="BE181"/>
  <c r="BK172"/>
  <c r="J172"/>
  <c r="J101"/>
  <c r="BK175"/>
  <c r="J175"/>
  <c r="J102"/>
  <c i="21" r="E85"/>
  <c r="J119"/>
  <c r="BE131"/>
  <c r="BE166"/>
  <c r="BE174"/>
  <c r="BE177"/>
  <c r="BE179"/>
  <c r="BE193"/>
  <c r="BE200"/>
  <c r="BE208"/>
  <c r="BE210"/>
  <c r="BE216"/>
  <c r="BE218"/>
  <c i="2" r="BE136"/>
  <c r="BE162"/>
  <c r="BE193"/>
  <c r="BE198"/>
  <c r="BE211"/>
  <c r="BE226"/>
  <c r="BE230"/>
  <c r="BE251"/>
  <c r="BE326"/>
  <c r="BE342"/>
  <c r="BE351"/>
  <c r="BE356"/>
  <c r="BE364"/>
  <c r="BE369"/>
  <c r="BE374"/>
  <c r="BE377"/>
  <c r="BE387"/>
  <c r="BE397"/>
  <c r="BE403"/>
  <c r="BE414"/>
  <c r="BE433"/>
  <c r="BE438"/>
  <c r="BE440"/>
  <c r="BE454"/>
  <c r="BK376"/>
  <c r="J376"/>
  <c r="J103"/>
  <c r="BK417"/>
  <c r="J417"/>
  <c r="J108"/>
  <c i="3" r="F117"/>
  <c r="BE123"/>
  <c r="BE142"/>
  <c i="4" r="E85"/>
  <c r="J92"/>
  <c r="BE169"/>
  <c r="BE230"/>
  <c r="BE233"/>
  <c r="BE238"/>
  <c r="BE245"/>
  <c r="BE250"/>
  <c r="BE264"/>
  <c r="BE282"/>
  <c r="BE304"/>
  <c r="BE336"/>
  <c r="BE356"/>
  <c r="BE362"/>
  <c r="BE375"/>
  <c r="BE377"/>
  <c r="BE382"/>
  <c r="BE383"/>
  <c r="BE385"/>
  <c r="BE396"/>
  <c r="BE402"/>
  <c r="BE451"/>
  <c r="BE456"/>
  <c r="BE462"/>
  <c r="BE468"/>
  <c r="BE486"/>
  <c r="BE494"/>
  <c r="BE519"/>
  <c i="5" r="BE151"/>
  <c r="BE198"/>
  <c r="BE205"/>
  <c i="6" r="BE140"/>
  <c r="BE147"/>
  <c r="BE159"/>
  <c r="BE186"/>
  <c r="BE193"/>
  <c r="BE214"/>
  <c r="BE239"/>
  <c r="BE263"/>
  <c r="BE267"/>
  <c r="BE271"/>
  <c r="BE299"/>
  <c r="BE317"/>
  <c r="BE326"/>
  <c r="BE384"/>
  <c r="BE393"/>
  <c r="BE404"/>
  <c r="BE414"/>
  <c r="BE436"/>
  <c r="BK204"/>
  <c r="J204"/>
  <c r="J101"/>
  <c r="BK278"/>
  <c r="J278"/>
  <c r="J103"/>
  <c r="BK298"/>
  <c r="J298"/>
  <c r="J104"/>
  <c i="7" r="BE156"/>
  <c r="BE172"/>
  <c r="BE190"/>
  <c r="BE206"/>
  <c r="BE241"/>
  <c r="BE280"/>
  <c r="BE319"/>
  <c r="BE335"/>
  <c r="BE339"/>
  <c r="BE357"/>
  <c r="BE364"/>
  <c r="BE387"/>
  <c r="BE394"/>
  <c r="BE404"/>
  <c r="BK411"/>
  <c r="J411"/>
  <c r="J113"/>
  <c i="8" r="E85"/>
  <c r="BE139"/>
  <c r="BE153"/>
  <c r="BE182"/>
  <c r="BE212"/>
  <c r="BE265"/>
  <c r="BE302"/>
  <c r="BE308"/>
  <c r="BE309"/>
  <c r="BE312"/>
  <c r="BE316"/>
  <c r="BE320"/>
  <c r="BE386"/>
  <c r="BK282"/>
  <c r="J282"/>
  <c r="J101"/>
  <c r="BK378"/>
  <c r="J378"/>
  <c r="J108"/>
  <c i="9" r="J92"/>
  <c r="BE130"/>
  <c r="BE146"/>
  <c r="BE249"/>
  <c r="BE261"/>
  <c r="BE275"/>
  <c r="BE280"/>
  <c r="BE302"/>
  <c r="BE329"/>
  <c r="BE334"/>
  <c r="BE344"/>
  <c r="BE346"/>
  <c r="BE350"/>
  <c r="BE354"/>
  <c i="10" r="BE169"/>
  <c r="BE184"/>
  <c r="BE187"/>
  <c r="BE197"/>
  <c r="BE200"/>
  <c r="BE216"/>
  <c r="BE226"/>
  <c r="BE231"/>
  <c i="11" r="J94"/>
  <c r="BE138"/>
  <c r="BE143"/>
  <c r="BE153"/>
  <c r="BE156"/>
  <c r="BE172"/>
  <c r="BE175"/>
  <c r="BE178"/>
  <c r="BE179"/>
  <c r="BE181"/>
  <c r="BE197"/>
  <c i="12" r="E118"/>
  <c r="BE141"/>
  <c r="BE147"/>
  <c r="BE149"/>
  <c r="BE176"/>
  <c r="BE188"/>
  <c r="BE204"/>
  <c r="BE215"/>
  <c r="BE221"/>
  <c r="BE223"/>
  <c r="BE225"/>
  <c r="BE236"/>
  <c r="BE246"/>
  <c i="14" r="J91"/>
  <c r="BE163"/>
  <c r="BE167"/>
  <c r="BE177"/>
  <c r="BE184"/>
  <c r="BE228"/>
  <c r="BE261"/>
  <c r="BE267"/>
  <c r="BE284"/>
  <c r="BE294"/>
  <c r="BK176"/>
  <c r="J176"/>
  <c r="J106"/>
  <c i="15" r="F94"/>
  <c r="BE137"/>
  <c r="BE213"/>
  <c r="BE217"/>
  <c r="BE223"/>
  <c r="BK172"/>
  <c r="J172"/>
  <c r="J103"/>
  <c r="BK204"/>
  <c r="J204"/>
  <c r="J105"/>
  <c i="16" r="J128"/>
  <c r="BE138"/>
  <c r="BE141"/>
  <c r="BE145"/>
  <c r="BE154"/>
  <c r="BE156"/>
  <c r="BE162"/>
  <c r="BE164"/>
  <c r="BE165"/>
  <c r="BE172"/>
  <c r="BE181"/>
  <c r="BE182"/>
  <c r="BE183"/>
  <c r="BE188"/>
  <c r="BE189"/>
  <c r="BE192"/>
  <c r="BE205"/>
  <c r="BE216"/>
  <c r="BE218"/>
  <c r="BE221"/>
  <c r="BE227"/>
  <c r="BE233"/>
  <c r="BE235"/>
  <c r="BE237"/>
  <c r="BE239"/>
  <c i="17" r="J91"/>
  <c r="J123"/>
  <c r="BE131"/>
  <c r="BE138"/>
  <c r="BE146"/>
  <c r="BE160"/>
  <c r="BE163"/>
  <c r="BE164"/>
  <c r="BE173"/>
  <c r="BE177"/>
  <c r="BE180"/>
  <c r="BE181"/>
  <c r="BE191"/>
  <c r="BE200"/>
  <c i="18" r="BE150"/>
  <c r="BE195"/>
  <c r="BE203"/>
  <c r="BE264"/>
  <c r="BE265"/>
  <c r="BE268"/>
  <c r="BE269"/>
  <c r="BE275"/>
  <c r="BE280"/>
  <c r="BE282"/>
  <c r="BE298"/>
  <c r="BE300"/>
  <c r="BE302"/>
  <c r="BE303"/>
  <c r="BE304"/>
  <c r="BE305"/>
  <c i="19" r="J91"/>
  <c r="BE136"/>
  <c r="BE151"/>
  <c r="BE160"/>
  <c r="BE178"/>
  <c r="BE188"/>
  <c r="BE208"/>
  <c r="BE211"/>
  <c r="BE220"/>
  <c i="20" r="J120"/>
  <c r="BE137"/>
  <c r="BE151"/>
  <c r="BE154"/>
  <c r="BE166"/>
  <c i="21" r="BE127"/>
  <c r="BE132"/>
  <c r="BE139"/>
  <c r="BE141"/>
  <c r="BE147"/>
  <c r="BE154"/>
  <c r="BE167"/>
  <c r="BE198"/>
  <c r="BE206"/>
  <c r="BE212"/>
  <c r="BE213"/>
  <c r="BE217"/>
  <c r="BE220"/>
  <c i="2" r="BE216"/>
  <c r="BE221"/>
  <c r="BE232"/>
  <c r="BE237"/>
  <c r="BE246"/>
  <c r="BE262"/>
  <c r="BE277"/>
  <c r="BE320"/>
  <c r="BE331"/>
  <c r="BE336"/>
  <c r="BE360"/>
  <c r="BE383"/>
  <c r="BE408"/>
  <c r="BE418"/>
  <c r="BE423"/>
  <c r="BE444"/>
  <c r="BE458"/>
  <c r="BE460"/>
  <c r="BK382"/>
  <c r="J382"/>
  <c r="J104"/>
  <c r="BK422"/>
  <c r="J422"/>
  <c r="J109"/>
  <c i="3" r="E85"/>
  <c r="BE136"/>
  <c r="BE148"/>
  <c r="BK122"/>
  <c r="J122"/>
  <c r="J98"/>
  <c r="BK129"/>
  <c r="J129"/>
  <c r="J99"/>
  <c r="BK147"/>
  <c r="J147"/>
  <c r="J100"/>
  <c i="4" r="BE139"/>
  <c r="BE145"/>
  <c r="BE157"/>
  <c r="BE163"/>
  <c r="BE174"/>
  <c r="BE181"/>
  <c r="BE186"/>
  <c r="BE192"/>
  <c r="BE209"/>
  <c r="BE221"/>
  <c r="BE240"/>
  <c r="BE244"/>
  <c r="BE271"/>
  <c r="BE274"/>
  <c r="BE281"/>
  <c r="BE298"/>
  <c r="BE309"/>
  <c r="BE317"/>
  <c r="BE326"/>
  <c r="BE346"/>
  <c r="BE351"/>
  <c r="BE379"/>
  <c r="BE392"/>
  <c r="BE394"/>
  <c r="BE395"/>
  <c r="BE399"/>
  <c r="BE405"/>
  <c r="BE410"/>
  <c r="BE414"/>
  <c r="BE431"/>
  <c r="BE439"/>
  <c r="BE447"/>
  <c r="BE465"/>
  <c r="BE479"/>
  <c r="BE492"/>
  <c r="BK485"/>
  <c r="J485"/>
  <c r="J110"/>
  <c i="5" r="F94"/>
  <c r="BE128"/>
  <c r="BE161"/>
  <c r="BE166"/>
  <c r="BE171"/>
  <c r="BE185"/>
  <c r="BE190"/>
  <c r="BE221"/>
  <c r="BE226"/>
  <c r="BE231"/>
  <c r="BE236"/>
  <c r="BE251"/>
  <c r="BE255"/>
  <c i="6" r="J94"/>
  <c r="BE183"/>
  <c r="BE251"/>
  <c r="BE279"/>
  <c r="BE312"/>
  <c r="BE315"/>
  <c r="BE320"/>
  <c r="BE342"/>
  <c r="BE446"/>
  <c r="BE450"/>
  <c i="7" r="BE147"/>
  <c r="BE151"/>
  <c r="BE169"/>
  <c r="BE187"/>
  <c r="BE197"/>
  <c r="BE200"/>
  <c r="BE252"/>
  <c r="BE289"/>
  <c r="BE291"/>
  <c r="BE301"/>
  <c r="BE323"/>
  <c r="BE347"/>
  <c r="BE352"/>
  <c r="BE377"/>
  <c r="BE397"/>
  <c r="BE407"/>
  <c r="BE412"/>
  <c i="8" r="BE175"/>
  <c r="BE194"/>
  <c r="BE228"/>
  <c r="BE283"/>
  <c r="BE294"/>
  <c r="BE296"/>
  <c r="BE342"/>
  <c r="BE355"/>
  <c r="BE365"/>
  <c r="BE384"/>
  <c r="BE390"/>
  <c r="BK364"/>
  <c r="J364"/>
  <c r="J106"/>
  <c i="9" r="E85"/>
  <c r="BE136"/>
  <c r="BE148"/>
  <c r="BE154"/>
  <c r="BE170"/>
  <c r="BE184"/>
  <c r="BE218"/>
  <c r="BE229"/>
  <c r="BE255"/>
  <c r="BE286"/>
  <c r="BE291"/>
  <c r="BE296"/>
  <c r="BE317"/>
  <c r="BE339"/>
  <c i="10" r="J94"/>
  <c r="BE172"/>
  <c r="BE175"/>
  <c r="BE202"/>
  <c r="BE232"/>
  <c r="BE236"/>
  <c i="11" r="F94"/>
  <c r="BE130"/>
  <c r="BE133"/>
  <c r="BE165"/>
  <c r="BE184"/>
  <c r="BE192"/>
  <c r="BE195"/>
  <c i="12" r="BE136"/>
  <c r="BE165"/>
  <c r="BE182"/>
  <c r="BE193"/>
  <c r="BE208"/>
  <c r="BE229"/>
  <c r="BE235"/>
  <c r="BE241"/>
  <c r="BE244"/>
  <c r="BK199"/>
  <c r="J199"/>
  <c r="J101"/>
  <c r="BK222"/>
  <c r="J222"/>
  <c r="J105"/>
  <c i="13" r="BE127"/>
  <c r="BE130"/>
  <c r="BE146"/>
  <c r="BE150"/>
  <c r="BE156"/>
  <c r="BE163"/>
  <c r="BE165"/>
  <c i="14" r="BE150"/>
  <c r="BE175"/>
  <c r="BE187"/>
  <c r="BE195"/>
  <c r="BE204"/>
  <c r="BE254"/>
  <c r="BE279"/>
  <c r="BE288"/>
  <c r="BE299"/>
  <c r="BE301"/>
  <c i="15" r="BE134"/>
  <c r="BE144"/>
  <c r="BE157"/>
  <c r="BE163"/>
  <c r="BE166"/>
  <c r="BE173"/>
  <c r="BE180"/>
  <c r="BE192"/>
  <c r="BE227"/>
  <c i="16" r="BE142"/>
  <c r="BE143"/>
  <c r="BE147"/>
  <c r="BE167"/>
  <c r="BE168"/>
  <c r="BE184"/>
  <c r="BE187"/>
  <c r="BE190"/>
  <c r="BE191"/>
  <c r="BE199"/>
  <c r="BE214"/>
  <c r="BE230"/>
  <c r="BE232"/>
  <c r="BK206"/>
  <c r="J206"/>
  <c r="J105"/>
  <c i="17" r="BE156"/>
  <c r="BE162"/>
  <c r="BE166"/>
  <c r="BE174"/>
  <c r="BE182"/>
  <c r="BE183"/>
  <c r="BE184"/>
  <c r="BE185"/>
  <c r="BE186"/>
  <c r="BE190"/>
  <c r="BE192"/>
  <c r="BE193"/>
  <c r="BE195"/>
  <c r="BE198"/>
  <c r="BE199"/>
  <c i="18" r="BE135"/>
  <c r="BE138"/>
  <c r="BE144"/>
  <c r="BE167"/>
  <c r="BE170"/>
  <c r="BE181"/>
  <c r="BE216"/>
  <c r="BE241"/>
  <c r="BE244"/>
  <c r="BE262"/>
  <c r="BE277"/>
  <c r="BE283"/>
  <c r="BE289"/>
  <c r="BE291"/>
  <c r="BE296"/>
  <c r="BE297"/>
  <c r="BE301"/>
  <c i="19" r="F94"/>
  <c r="BE127"/>
  <c r="BE154"/>
  <c r="BE157"/>
  <c r="BE169"/>
  <c r="BE172"/>
  <c r="BE214"/>
  <c r="BE217"/>
  <c r="BE225"/>
  <c r="BE230"/>
  <c r="BE247"/>
  <c r="BE249"/>
  <c r="BE263"/>
  <c r="BE275"/>
  <c r="BE277"/>
  <c i="20" r="E85"/>
  <c r="BE158"/>
  <c r="BE173"/>
  <c r="BE176"/>
  <c i="21" r="BE129"/>
  <c r="BE143"/>
  <c r="BE158"/>
  <c r="BE169"/>
  <c r="BE170"/>
  <c r="BE176"/>
  <c r="BE182"/>
  <c r="BE183"/>
  <c r="BE185"/>
  <c r="BE186"/>
  <c r="BE189"/>
  <c r="BE191"/>
  <c r="BE195"/>
  <c r="BE202"/>
  <c r="BE204"/>
  <c r="BE214"/>
  <c i="2" r="F36"/>
  <c i="1" r="BC95"/>
  <c i="5" r="F36"/>
  <c i="1" r="BA99"/>
  <c i="12" r="F39"/>
  <c i="1" r="BD107"/>
  <c i="14" r="F39"/>
  <c i="1" r="BD110"/>
  <c i="19" r="F38"/>
  <c i="1" r="BC115"/>
  <c i="7" r="F34"/>
  <c i="1" r="BA101"/>
  <c i="8" r="J34"/>
  <c i="1" r="AW102"/>
  <c i="13" r="F38"/>
  <c i="1" r="BC108"/>
  <c i="14" r="F37"/>
  <c i="1" r="BB110"/>
  <c i="16" r="F36"/>
  <c i="1" r="BA112"/>
  <c i="18" r="F39"/>
  <c i="1" r="BD114"/>
  <c i="20" r="F34"/>
  <c i="1" r="BA116"/>
  <c i="20" r="F37"/>
  <c i="1" r="BD116"/>
  <c i="3" r="F37"/>
  <c i="1" r="BD96"/>
  <c i="8" r="F35"/>
  <c i="1" r="BB102"/>
  <c i="11" r="F38"/>
  <c i="1" r="BC106"/>
  <c i="14" r="F38"/>
  <c i="1" r="BC110"/>
  <c i="17" r="F37"/>
  <c i="1" r="BB113"/>
  <c i="2" r="J34"/>
  <c i="1" r="AW95"/>
  <c i="7" r="F37"/>
  <c i="1" r="BD101"/>
  <c i="10" r="F39"/>
  <c i="1" r="BD105"/>
  <c i="11" r="J36"/>
  <c i="1" r="AW106"/>
  <c i="18" r="F38"/>
  <c i="1" r="BC114"/>
  <c i="21" r="F36"/>
  <c i="1" r="BC117"/>
  <c i="3" r="F36"/>
  <c i="1" r="BC96"/>
  <c i="4" r="F37"/>
  <c i="1" r="BD97"/>
  <c i="6" r="F38"/>
  <c i="1" r="BC100"/>
  <c i="8" r="F36"/>
  <c i="1" r="BC102"/>
  <c i="10" r="F37"/>
  <c i="1" r="BB105"/>
  <c i="16" r="J36"/>
  <c i="1" r="AW112"/>
  <c i="18" r="J36"/>
  <c i="1" r="AW114"/>
  <c i="21" r="J34"/>
  <c i="1" r="AW117"/>
  <c i="7" r="F36"/>
  <c i="1" r="BC101"/>
  <c i="10" r="J36"/>
  <c i="1" r="AW105"/>
  <c i="11" r="F36"/>
  <c i="1" r="BA106"/>
  <c i="12" r="F37"/>
  <c i="1" r="BB107"/>
  <c i="14" r="F36"/>
  <c i="1" r="BA110"/>
  <c i="16" r="F37"/>
  <c i="1" r="BB112"/>
  <c i="19" r="F36"/>
  <c i="1" r="BA115"/>
  <c i="2" r="F34"/>
  <c i="1" r="BA95"/>
  <c i="4" r="F34"/>
  <c i="1" r="BA97"/>
  <c i="6" r="J36"/>
  <c i="1" r="AW100"/>
  <c i="7" r="F35"/>
  <c i="1" r="BB101"/>
  <c i="9" r="F35"/>
  <c i="1" r="BB103"/>
  <c i="12" r="J36"/>
  <c i="1" r="AW107"/>
  <c i="19" r="F37"/>
  <c i="1" r="BB115"/>
  <c i="21" r="F37"/>
  <c i="1" r="BD117"/>
  <c i="3" r="F35"/>
  <c i="1" r="BB96"/>
  <c i="9" r="F36"/>
  <c i="1" r="BC103"/>
  <c i="12" r="F36"/>
  <c i="1" r="BA107"/>
  <c i="13" r="F36"/>
  <c i="1" r="BA108"/>
  <c i="13" r="F39"/>
  <c i="1" r="BD108"/>
  <c i="15" r="F36"/>
  <c i="1" r="BA111"/>
  <c i="16" r="F39"/>
  <c i="1" r="BD112"/>
  <c i="20" r="F35"/>
  <c i="1" r="BB116"/>
  <c i="21" r="F34"/>
  <c i="1" r="BA117"/>
  <c i="7" r="J34"/>
  <c i="1" r="AW101"/>
  <c i="10" r="F36"/>
  <c i="1" r="BA105"/>
  <c i="11" r="F37"/>
  <c i="1" r="BB106"/>
  <c i="18" r="F36"/>
  <c i="1" r="BA114"/>
  <c i="5" r="F37"/>
  <c i="1" r="BB99"/>
  <c i="8" r="F34"/>
  <c i="1" r="BA102"/>
  <c i="15" r="F38"/>
  <c i="1" r="BC111"/>
  <c i="19" r="J36"/>
  <c i="1" r="AW115"/>
  <c i="21" r="F35"/>
  <c i="1" r="BB117"/>
  <c i="4" r="F36"/>
  <c i="1" r="BC97"/>
  <c i="6" r="F36"/>
  <c i="1" r="BA100"/>
  <c i="16" r="F38"/>
  <c i="1" r="BC112"/>
  <c i="18" r="F37"/>
  <c i="1" r="BB114"/>
  <c i="20" r="F36"/>
  <c i="1" r="BC116"/>
  <c i="2" r="F35"/>
  <c i="1" r="BB95"/>
  <c i="8" r="F37"/>
  <c i="1" r="BD102"/>
  <c i="5" r="F39"/>
  <c i="1" r="BD99"/>
  <c i="9" r="J34"/>
  <c i="1" r="AW103"/>
  <c i="13" r="F37"/>
  <c i="1" r="BB108"/>
  <c i="15" r="J36"/>
  <c i="1" r="AW111"/>
  <c i="17" r="F39"/>
  <c i="1" r="BD113"/>
  <c i="20" r="J34"/>
  <c i="1" r="AW116"/>
  <c i="4" r="F35"/>
  <c i="1" r="BB97"/>
  <c i="6" r="F39"/>
  <c i="1" r="BD100"/>
  <c i="9" r="F37"/>
  <c i="1" r="BD103"/>
  <c i="11" r="F39"/>
  <c i="1" r="BD106"/>
  <c i="13" r="J36"/>
  <c i="1" r="AW108"/>
  <c i="17" r="F38"/>
  <c i="1" r="BC113"/>
  <c i="2" r="F37"/>
  <c i="1" r="BD95"/>
  <c i="3" r="F34"/>
  <c i="1" r="BA96"/>
  <c i="5" r="F38"/>
  <c i="1" r="BC99"/>
  <c i="10" r="F38"/>
  <c i="1" r="BC105"/>
  <c i="15" r="F39"/>
  <c i="1" r="BD111"/>
  <c i="17" r="F36"/>
  <c i="1" r="BA113"/>
  <c i="3" r="J34"/>
  <c i="1" r="AW96"/>
  <c i="4" r="J34"/>
  <c i="1" r="AW97"/>
  <c i="5" r="J36"/>
  <c i="1" r="AW99"/>
  <c i="6" r="F37"/>
  <c i="1" r="BB100"/>
  <c i="9" r="F34"/>
  <c i="1" r="BA103"/>
  <c i="12" r="F38"/>
  <c i="1" r="BC107"/>
  <c i="14" r="J36"/>
  <c i="1" r="AW110"/>
  <c i="15" r="F37"/>
  <c i="1" r="BB111"/>
  <c i="17" r="J36"/>
  <c i="1" r="AW113"/>
  <c i="19" r="F39"/>
  <c i="1" r="BD115"/>
  <c r="AS94"/>
  <c i="9" l="1" r="T128"/>
  <c r="T127"/>
  <c i="8" r="P132"/>
  <c r="P131"/>
  <c i="1" r="AU102"/>
  <c i="14" r="R265"/>
  <c i="7" r="P287"/>
  <c i="20" r="T124"/>
  <c r="T123"/>
  <c i="19" r="BK125"/>
  <c r="BK124"/>
  <c r="J124"/>
  <c r="J98"/>
  <c i="8" r="R318"/>
  <c i="18" r="T285"/>
  <c i="16" r="T193"/>
  <c i="10" r="P204"/>
  <c i="8" r="R132"/>
  <c r="R131"/>
  <c i="7" r="T287"/>
  <c i="6" r="R327"/>
  <c i="16" r="P132"/>
  <c r="P131"/>
  <c i="1" r="AU112"/>
  <c i="14" r="T170"/>
  <c i="11" r="T128"/>
  <c r="T127"/>
  <c i="10" r="R130"/>
  <c r="BK131"/>
  <c i="21" r="T123"/>
  <c r="T122"/>
  <c i="15" r="T132"/>
  <c r="T131"/>
  <c i="18" r="T133"/>
  <c r="T132"/>
  <c i="17" r="P127"/>
  <c r="P126"/>
  <c i="1" r="AU113"/>
  <c i="14" r="T265"/>
  <c r="R170"/>
  <c r="R137"/>
  <c r="R136"/>
  <c i="12" r="R131"/>
  <c r="R130"/>
  <c i="11" r="P128"/>
  <c r="P127"/>
  <c i="1" r="AU106"/>
  <c i="10" r="T131"/>
  <c r="T130"/>
  <c i="9" r="P128"/>
  <c r="P127"/>
  <c i="1" r="AU103"/>
  <c i="19" r="T125"/>
  <c r="T124"/>
  <c i="16" r="T132"/>
  <c r="T131"/>
  <c i="5" r="R125"/>
  <c i="4" r="BK507"/>
  <c r="J507"/>
  <c r="J114"/>
  <c i="21" r="R123"/>
  <c r="R122"/>
  <c i="14" r="T137"/>
  <c r="T136"/>
  <c i="7" r="P134"/>
  <c r="P133"/>
  <c i="1" r="AU101"/>
  <c i="6" r="P327"/>
  <c r="P138"/>
  <c r="P137"/>
  <c i="1" r="AU100"/>
  <c i="18" r="R133"/>
  <c r="R132"/>
  <c i="17" r="T127"/>
  <c r="T126"/>
  <c i="15" r="P131"/>
  <c i="1" r="AU111"/>
  <c i="9" r="BK315"/>
  <c r="J315"/>
  <c r="J102"/>
  <c i="6" r="BK327"/>
  <c r="J327"/>
  <c r="J106"/>
  <c i="4" r="R400"/>
  <c i="20" r="P124"/>
  <c r="P123"/>
  <c i="1" r="AU116"/>
  <c i="15" r="R132"/>
  <c r="R131"/>
  <c i="14" r="BK265"/>
  <c r="J265"/>
  <c r="J110"/>
  <c r="P170"/>
  <c r="P137"/>
  <c r="P136"/>
  <c i="1" r="AU110"/>
  <c i="13" r="R125"/>
  <c r="R124"/>
  <c i="12" r="T130"/>
  <c i="11" r="BK128"/>
  <c r="J128"/>
  <c r="J99"/>
  <c i="4" r="T400"/>
  <c r="T137"/>
  <c i="2" r="P385"/>
  <c r="R134"/>
  <c r="R133"/>
  <c i="20" r="R124"/>
  <c r="R123"/>
  <c i="17" r="R127"/>
  <c r="R126"/>
  <c i="13" r="T125"/>
  <c r="T124"/>
  <c i="2" r="T385"/>
  <c r="BK385"/>
  <c r="J385"/>
  <c r="J105"/>
  <c r="T134"/>
  <c r="T133"/>
  <c i="10" r="P131"/>
  <c r="P130"/>
  <c i="1" r="AU105"/>
  <c i="7" r="T134"/>
  <c r="T133"/>
  <c i="6" r="T327"/>
  <c i="4" r="P400"/>
  <c r="P137"/>
  <c r="P136"/>
  <c i="1" r="AU97"/>
  <c i="2" r="P134"/>
  <c r="P133"/>
  <c i="1" r="AU95"/>
  <c i="21" r="P123"/>
  <c r="P122"/>
  <c i="1" r="AU117"/>
  <c i="16" r="R132"/>
  <c r="R131"/>
  <c i="7" r="R287"/>
  <c r="R134"/>
  <c r="R133"/>
  <c i="6" r="T138"/>
  <c r="T137"/>
  <c i="4" r="T507"/>
  <c r="R137"/>
  <c r="R136"/>
  <c i="18" r="BK133"/>
  <c i="9" r="R315"/>
  <c r="R128"/>
  <c r="R127"/>
  <c i="8" r="T318"/>
  <c r="T132"/>
  <c r="T131"/>
  <c i="6" r="R138"/>
  <c r="R137"/>
  <c i="15" r="BK179"/>
  <c r="J179"/>
  <c r="J104"/>
  <c i="12" r="BK220"/>
  <c r="J220"/>
  <c r="J104"/>
  <c i="2" r="BK442"/>
  <c r="J442"/>
  <c r="J112"/>
  <c i="4" r="BK400"/>
  <c r="J400"/>
  <c r="J105"/>
  <c r="J508"/>
  <c r="J115"/>
  <c i="5" r="BK126"/>
  <c r="J126"/>
  <c r="J99"/>
  <c r="BK239"/>
  <c r="J239"/>
  <c r="J102"/>
  <c i="6" r="BK138"/>
  <c r="J138"/>
  <c r="J99"/>
  <c i="7" r="J376"/>
  <c r="J111"/>
  <c i="8" r="BK318"/>
  <c r="J318"/>
  <c r="J103"/>
  <c i="10" r="J132"/>
  <c r="J100"/>
  <c r="BK204"/>
  <c r="J204"/>
  <c r="J104"/>
  <c i="11" r="J129"/>
  <c r="J100"/>
  <c i="12" r="BK131"/>
  <c r="BK130"/>
  <c r="J130"/>
  <c i="14" r="J138"/>
  <c r="J100"/>
  <c r="J266"/>
  <c r="J111"/>
  <c i="17" r="BK127"/>
  <c r="J127"/>
  <c r="J99"/>
  <c i="18" r="J134"/>
  <c r="J100"/>
  <c i="20" r="BK124"/>
  <c r="J124"/>
  <c r="J97"/>
  <c i="6" r="J328"/>
  <c r="J107"/>
  <c r="J449"/>
  <c r="J115"/>
  <c i="7" r="BK287"/>
  <c r="J287"/>
  <c r="J102"/>
  <c r="BK410"/>
  <c r="J410"/>
  <c r="J112"/>
  <c i="8" r="J389"/>
  <c r="J111"/>
  <c i="9" r="BK128"/>
  <c r="J128"/>
  <c r="J97"/>
  <c r="J316"/>
  <c r="J103"/>
  <c r="BK348"/>
  <c r="J348"/>
  <c r="J106"/>
  <c i="15" r="J222"/>
  <c r="J109"/>
  <c i="18" r="BK260"/>
  <c r="J260"/>
  <c r="J106"/>
  <c r="J286"/>
  <c r="J109"/>
  <c i="19" r="J126"/>
  <c r="J100"/>
  <c i="2" r="BK134"/>
  <c r="J134"/>
  <c r="J97"/>
  <c r="J386"/>
  <c r="J106"/>
  <c i="4" r="J138"/>
  <c r="J98"/>
  <c i="8" r="J133"/>
  <c r="J98"/>
  <c i="14" r="BK170"/>
  <c r="J170"/>
  <c r="J104"/>
  <c i="16" r="BK193"/>
  <c r="J193"/>
  <c r="J102"/>
  <c i="3" r="BK121"/>
  <c r="BK120"/>
  <c r="J120"/>
  <c r="J96"/>
  <c i="13" r="BK125"/>
  <c r="J125"/>
  <c r="J99"/>
  <c i="21" r="BK123"/>
  <c r="J123"/>
  <c r="J97"/>
  <c i="1" r="BD98"/>
  <c i="2" r="J33"/>
  <c i="1" r="AV95"/>
  <c r="AT95"/>
  <c i="13" r="F35"/>
  <c i="1" r="AZ108"/>
  <c i="14" r="J35"/>
  <c i="1" r="AV110"/>
  <c r="AT110"/>
  <c i="20" r="F33"/>
  <c i="1" r="AZ116"/>
  <c i="9" r="J33"/>
  <c i="1" r="AV103"/>
  <c r="AT103"/>
  <c i="10" r="F35"/>
  <c i="1" r="AZ105"/>
  <c i="18" r="F35"/>
  <c i="1" r="AZ114"/>
  <c i="5" r="J35"/>
  <c i="1" r="AV99"/>
  <c r="AT99"/>
  <c i="10" r="J35"/>
  <c i="1" r="AV105"/>
  <c r="AT105"/>
  <c i="19" r="F35"/>
  <c i="1" r="AZ115"/>
  <c r="BA104"/>
  <c r="AW104"/>
  <c i="6" r="F35"/>
  <c i="1" r="AZ100"/>
  <c i="16" r="J35"/>
  <c i="1" r="AV112"/>
  <c r="AT112"/>
  <c i="17" r="J35"/>
  <c i="1" r="AV113"/>
  <c r="AT113"/>
  <c i="20" r="J33"/>
  <c i="1" r="AV116"/>
  <c r="AT116"/>
  <c i="12" r="J32"/>
  <c i="1" r="AG107"/>
  <c r="BB104"/>
  <c r="AX104"/>
  <c i="7" r="F33"/>
  <c i="1" r="AZ101"/>
  <c i="12" r="F35"/>
  <c i="1" r="AZ107"/>
  <c i="19" r="J35"/>
  <c i="1" r="AV115"/>
  <c r="AT115"/>
  <c i="5" r="F35"/>
  <c i="1" r="AZ99"/>
  <c i="12" r="J35"/>
  <c i="1" r="AV107"/>
  <c r="AT107"/>
  <c i="17" r="F35"/>
  <c i="1" r="AZ113"/>
  <c r="BC98"/>
  <c r="AY98"/>
  <c r="BD104"/>
  <c r="BB109"/>
  <c r="AX109"/>
  <c i="3" r="F33"/>
  <c i="1" r="AZ96"/>
  <c i="7" r="J33"/>
  <c i="1" r="AV101"/>
  <c r="AT101"/>
  <c i="15" r="J35"/>
  <c i="1" r="AV111"/>
  <c r="AT111"/>
  <c i="21" r="J33"/>
  <c i="1" r="AV117"/>
  <c r="AT117"/>
  <c i="4" r="F33"/>
  <c i="1" r="AZ97"/>
  <c i="11" r="J35"/>
  <c i="1" r="AV106"/>
  <c r="AT106"/>
  <c i="14" r="F35"/>
  <c i="1" r="AZ110"/>
  <c i="18" r="J35"/>
  <c i="1" r="AV114"/>
  <c r="AT114"/>
  <c i="16" r="F35"/>
  <c i="1" r="AZ112"/>
  <c r="BA109"/>
  <c r="AW109"/>
  <c i="6" r="J35"/>
  <c i="1" r="AV100"/>
  <c r="AT100"/>
  <c i="21" r="F33"/>
  <c i="1" r="AZ117"/>
  <c r="BA98"/>
  <c r="AW98"/>
  <c r="BD109"/>
  <c i="8" r="F33"/>
  <c i="1" r="AZ102"/>
  <c r="BC109"/>
  <c r="AY109"/>
  <c i="3" r="J33"/>
  <c i="1" r="AV96"/>
  <c r="AT96"/>
  <c i="9" r="F33"/>
  <c i="1" r="AZ103"/>
  <c i="11" r="F35"/>
  <c i="1" r="AZ106"/>
  <c i="13" r="J35"/>
  <c i="1" r="AV108"/>
  <c r="AT108"/>
  <c i="15" r="F35"/>
  <c i="1" r="AZ111"/>
  <c r="BB98"/>
  <c r="AX98"/>
  <c r="BC104"/>
  <c r="AY104"/>
  <c i="4" r="J33"/>
  <c i="1" r="AV97"/>
  <c r="AT97"/>
  <c i="2" r="F33"/>
  <c i="1" r="AZ95"/>
  <c i="8" r="J33"/>
  <c i="1" r="AV102"/>
  <c r="AT102"/>
  <c r="AU98"/>
  <c i="18" l="1" r="BK132"/>
  <c r="J132"/>
  <c r="J98"/>
  <c i="10" r="BK130"/>
  <c r="J130"/>
  <c r="J98"/>
  <c i="4" r="T136"/>
  <c i="12" r="J41"/>
  <c i="16" r="BK132"/>
  <c r="J132"/>
  <c r="J99"/>
  <c i="14" r="BK137"/>
  <c r="J137"/>
  <c r="J99"/>
  <c i="8" r="BK132"/>
  <c r="J132"/>
  <c r="J97"/>
  <c i="7" r="BK134"/>
  <c r="J134"/>
  <c r="J97"/>
  <c i="4" r="BK137"/>
  <c r="J137"/>
  <c r="J97"/>
  <c i="15" r="BK132"/>
  <c r="J132"/>
  <c r="J99"/>
  <c i="12" r="J131"/>
  <c r="J99"/>
  <c i="17" r="BK126"/>
  <c r="J126"/>
  <c r="J98"/>
  <c i="6" r="BK137"/>
  <c r="J137"/>
  <c r="J98"/>
  <c i="11" r="BK127"/>
  <c r="J127"/>
  <c r="J98"/>
  <c i="12" r="J98"/>
  <c i="18" r="J133"/>
  <c r="J99"/>
  <c i="19" r="J125"/>
  <c r="J99"/>
  <c i="2" r="BK133"/>
  <c r="J133"/>
  <c r="J96"/>
  <c i="3" r="J121"/>
  <c r="J97"/>
  <c i="9" r="BK127"/>
  <c r="J127"/>
  <c i="10" r="J131"/>
  <c r="J99"/>
  <c i="5" r="BK125"/>
  <c r="J125"/>
  <c r="J98"/>
  <c i="13" r="BK124"/>
  <c r="J124"/>
  <c i="20" r="BK123"/>
  <c r="J123"/>
  <c r="J96"/>
  <c i="21" r="BK122"/>
  <c r="J122"/>
  <c i="1" r="BC94"/>
  <c r="W32"/>
  <c r="BA94"/>
  <c r="W30"/>
  <c r="BB94"/>
  <c r="AX94"/>
  <c r="BD94"/>
  <c r="W33"/>
  <c r="AN107"/>
  <c r="AZ98"/>
  <c r="AV98"/>
  <c r="AT98"/>
  <c r="AU109"/>
  <c r="AU104"/>
  <c i="13" r="J32"/>
  <c i="1" r="AG108"/>
  <c r="AN108"/>
  <c r="AZ109"/>
  <c r="AV109"/>
  <c r="AT109"/>
  <c i="19" r="J32"/>
  <c i="1" r="AG115"/>
  <c r="AN115"/>
  <c r="AZ104"/>
  <c r="AV104"/>
  <c r="AT104"/>
  <c i="3" r="J30"/>
  <c i="1" r="AG96"/>
  <c r="AN96"/>
  <c i="9" r="J30"/>
  <c i="1" r="AG103"/>
  <c r="AN103"/>
  <c i="21" r="J30"/>
  <c i="1" r="AG117"/>
  <c r="AN117"/>
  <c i="3" l="1" r="J39"/>
  <c i="8" r="BK131"/>
  <c r="J131"/>
  <c i="9" r="J96"/>
  <c i="14" r="BK136"/>
  <c r="J136"/>
  <c r="J98"/>
  <c i="15" r="BK131"/>
  <c r="J131"/>
  <c r="J98"/>
  <c i="19" r="J41"/>
  <c i="4" r="BK136"/>
  <c r="J136"/>
  <c i="9" r="J39"/>
  <c i="13" r="J98"/>
  <c i="21" r="J96"/>
  <c i="7" r="BK133"/>
  <c r="J133"/>
  <c i="16" r="BK131"/>
  <c r="J131"/>
  <c r="J98"/>
  <c i="21" r="J39"/>
  <c i="13" r="J41"/>
  <c i="1" r="AZ94"/>
  <c r="AV94"/>
  <c r="AK29"/>
  <c r="AU94"/>
  <c i="20" r="J30"/>
  <c i="1" r="AG116"/>
  <c r="AN116"/>
  <c r="W31"/>
  <c i="5" r="J32"/>
  <c i="1" r="AG99"/>
  <c r="AN99"/>
  <c i="6" r="J32"/>
  <c i="1" r="AG100"/>
  <c r="AN100"/>
  <c r="AW94"/>
  <c r="AK30"/>
  <c i="2" r="J30"/>
  <c i="1" r="AG95"/>
  <c i="8" r="J30"/>
  <c i="1" r="AG102"/>
  <c r="AN102"/>
  <c i="11" r="J32"/>
  <c i="1" r="AG106"/>
  <c r="AN106"/>
  <c r="AY94"/>
  <c i="4" r="J30"/>
  <c i="1" r="AG97"/>
  <c r="AN97"/>
  <c i="17" r="J32"/>
  <c i="1" r="AG113"/>
  <c r="AN113"/>
  <c i="10" r="J32"/>
  <c i="1" r="AG105"/>
  <c r="AN105"/>
  <c i="18" r="J32"/>
  <c i="1" r="AG114"/>
  <c r="AN114"/>
  <c i="7" r="J30"/>
  <c i="1" r="AG101"/>
  <c r="AN101"/>
  <c i="5" l="1" r="J41"/>
  <c i="7" r="J96"/>
  <c i="8" r="J96"/>
  <c i="17" r="J41"/>
  <c i="1" r="AN95"/>
  <c i="4" r="J96"/>
  <c i="10" r="J41"/>
  <c i="20" r="J39"/>
  <c i="6" r="J41"/>
  <c i="2" r="J39"/>
  <c i="4" r="J39"/>
  <c i="7" r="J39"/>
  <c i="8" r="J39"/>
  <c i="11" r="J41"/>
  <c i="18" r="J41"/>
  <c i="1" r="AT94"/>
  <c i="15" r="J32"/>
  <c i="1" r="AG111"/>
  <c r="AN111"/>
  <c i="16" r="J32"/>
  <c i="1" r="AG112"/>
  <c r="AN112"/>
  <c r="AG98"/>
  <c r="AN98"/>
  <c r="AG104"/>
  <c r="AN104"/>
  <c r="W29"/>
  <c i="14" r="J32"/>
  <c i="1" r="AG110"/>
  <c r="AN110"/>
  <c i="15" l="1" r="J41"/>
  <c i="16" r="J41"/>
  <c i="14" r="J41"/>
  <c i="1" r="AG109"/>
  <c r="AN109"/>
  <c l="1" r="AG94"/>
  <c r="AN94"/>
  <c l="1" r="AK26"/>
  <c r="AK35"/>
</calcChain>
</file>

<file path=xl/sharedStrings.xml><?xml version="1.0" encoding="utf-8"?>
<sst xmlns="http://schemas.openxmlformats.org/spreadsheetml/2006/main">
  <si>
    <t>Export Komplet</t>
  </si>
  <si>
    <t/>
  </si>
  <si>
    <t>2.0</t>
  </si>
  <si>
    <t>False</t>
  </si>
  <si>
    <t>{d8a03f9e-3a1a-488e-9fb5-f06933ee2487}</t>
  </si>
  <si>
    <t xml:space="preserve">&gt;&gt;  skryté sloupce  &lt;&lt;</t>
  </si>
  <si>
    <t>0,01</t>
  </si>
  <si>
    <t>21</t>
  </si>
  <si>
    <t>15</t>
  </si>
  <si>
    <t>REKAPITULACE STAVBY</t>
  </si>
  <si>
    <t xml:space="preserve">v ---  níže se nacházejí doplnkové a pomocné údaje k sestavám  --- v</t>
  </si>
  <si>
    <t>Návod na vyplnění</t>
  </si>
  <si>
    <t>0,001</t>
  </si>
  <si>
    <t>Kód:</t>
  </si>
  <si>
    <t>Letovice_2020_12_02</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</si>
  <si>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</si>
  <si>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</si>
  <si>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VD Letovice, rekonstrukce VD</t>
  </si>
  <si>
    <t>KSO:</t>
  </si>
  <si>
    <t>CC-CZ:</t>
  </si>
  <si>
    <t>Místo:</t>
  </si>
  <si>
    <t>VD Letovice</t>
  </si>
  <si>
    <t>Datum:</t>
  </si>
  <si>
    <t>2. 12. 2020</t>
  </si>
  <si>
    <t>Zadavatel:</t>
  </si>
  <si>
    <t>IČ:</t>
  </si>
  <si>
    <t>70890013</t>
  </si>
  <si>
    <t>Povodí Moravy, s.p., Dřevařská 11, 60175 Brno</t>
  </si>
  <si>
    <t>DIČ:</t>
  </si>
  <si>
    <t>CZ70890013</t>
  </si>
  <si>
    <t>Uchazeč:</t>
  </si>
  <si>
    <t>Vyplň údaj</t>
  </si>
  <si>
    <t>Projektant:</t>
  </si>
  <si>
    <t>26475081</t>
  </si>
  <si>
    <t>Sweco Hydroprojekt a.s.</t>
  </si>
  <si>
    <t>CZ26475081</t>
  </si>
  <si>
    <t>True</t>
  </si>
  <si>
    <t>Zpracovatel:</t>
  </si>
  <si>
    <t xml:space="preserve"> </t>
  </si>
  <si>
    <t>Poznámka:</t>
  </si>
  <si>
    <t>Soupis prací je sestaven s využitím položek Cenové soustavy ÚRS. Cenové a technické podmínky položek Cenové soustavy ÚRS, které nejsou uvedeny v soupisu prací (informace z tzv. úvodních částí katalogů) jsou neomezeně dálkově k dispozici na www.cs-urs.cz. Položky soupisu prací, které nemají v sloupci "Cenová soustava" uveden žádný údaj, nepochází z Cenové soustavy ÚRS. Obchodní názvy výrobků jsou pouze informativní a lze je nahradit._x000d_
CU 2020/I</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</si>
  <si>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</si>
  <si>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</si>
  <si>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</si>
  <si>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</si>
  <si>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</si>
  <si>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</si>
  <si>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</si>
  <si>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</si>
  <si>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</si>
  <si>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</si>
  <si>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</si>
  <si>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</si>
  <si>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</si>
  <si>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</si>
  <si>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</si>
  <si>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</si>
  <si>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</si>
  <si>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</si>
  <si>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</si>
  <si>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</si>
  <si>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</si>
  <si>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</si>
  <si>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</si>
  <si>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</si>
  <si>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</si>
  <si>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</si>
  <si>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</si>
  <si>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</si>
  <si>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</si>
  <si>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</si>
  <si>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</si>
  <si>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</si>
  <si>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</si>
  <si>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</si>
  <si>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</si>
  <si>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</si>
  <si>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</si>
  <si>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</si>
  <si>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</si>
  <si>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</si>
  <si>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</si>
  <si>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</si>
  <si>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</si>
  <si>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</si>
  <si>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</si>
  <si>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SO 01</t>
  </si>
  <si>
    <t>Hráz</t>
  </si>
  <si>
    <t>STA</t>
  </si>
  <si>
    <t>1</t>
  </si>
  <si>
    <t>{69b25383-c8a6-4c54-9a95-17ca34e2ccce}</t>
  </si>
  <si>
    <t>2</t>
  </si>
  <si>
    <t>SO 02</t>
  </si>
  <si>
    <t>Opevnění návodního svahu hráze</t>
  </si>
  <si>
    <t>{f34f2338-54ed-4a77-83bf-b96141c8344d}</t>
  </si>
  <si>
    <t>SO 03</t>
  </si>
  <si>
    <t>Bezpečnostní přeliv a spadiště</t>
  </si>
  <si>
    <t>{9285aa6d-7844-42a9-bbbb-ad7d72557bd4}</t>
  </si>
  <si>
    <t>SO 04</t>
  </si>
  <si>
    <t>Skluz</t>
  </si>
  <si>
    <t>{26114cf6-c580-4e5d-a9ca-f1b5b1d9fbf2}</t>
  </si>
  <si>
    <t>SO 04.1</t>
  </si>
  <si>
    <t>Výlomové a zabezpečovací práce</t>
  </si>
  <si>
    <t>Soupis</t>
  </si>
  <si>
    <t>{0dd8d791-bf14-4214-a506-5fe98623144a}</t>
  </si>
  <si>
    <t>SO 04.2</t>
  </si>
  <si>
    <t>{aefeb10d-ba9a-4274-9e4d-934d50a79d2e}</t>
  </si>
  <si>
    <t>SO 05</t>
  </si>
  <si>
    <t>Přemostění skluzu</t>
  </si>
  <si>
    <t>{9bc05f58-2195-4a40-b415-95d488ec493c}</t>
  </si>
  <si>
    <t>SO 06</t>
  </si>
  <si>
    <t>Vývar</t>
  </si>
  <si>
    <t>{88ae884f-e68c-4fa0-8de3-aa058b92c501}</t>
  </si>
  <si>
    <t>SO 07</t>
  </si>
  <si>
    <t>Opevnění odpadního koryta za vývarem</t>
  </si>
  <si>
    <t>{809f04fc-7cb1-4c58-b754-96e2682fdf43}</t>
  </si>
  <si>
    <t>SO 08</t>
  </si>
  <si>
    <t>Systém TBD</t>
  </si>
  <si>
    <t>{bd9bfb7e-92ba-4856-8e2c-d49bfafbec99}</t>
  </si>
  <si>
    <t>SO 08.1</t>
  </si>
  <si>
    <t>Měření HPV</t>
  </si>
  <si>
    <t>{bcf21240-cf58-4fcd-93a1-a53a941d9a06}</t>
  </si>
  <si>
    <t>SO 08.2</t>
  </si>
  <si>
    <t>Měření deformací</t>
  </si>
  <si>
    <t>{6cf95e24-ac67-49e0-93cb-4608fa103714}</t>
  </si>
  <si>
    <t>SO 08.3</t>
  </si>
  <si>
    <t>Měření průsaků</t>
  </si>
  <si>
    <t>{768a5be1-3c49-4528-a731-c0db92d32dd3}</t>
  </si>
  <si>
    <t>SO 08.4</t>
  </si>
  <si>
    <t>Sběr dat</t>
  </si>
  <si>
    <t>{4e338404-0854-423d-af2d-a87ecdd56760}</t>
  </si>
  <si>
    <t>SO 09</t>
  </si>
  <si>
    <t>Ostatní úpravy na vodním díle</t>
  </si>
  <si>
    <t>{14298d29-5f63-496b-a404-2f55a5fe9b1f}</t>
  </si>
  <si>
    <t>SO 09.1</t>
  </si>
  <si>
    <t>Úpravy na odběrné věži a přístupové lávce</t>
  </si>
  <si>
    <t>{b454e087-b6a2-468f-bf79-028348185945}</t>
  </si>
  <si>
    <t>SO 09.2</t>
  </si>
  <si>
    <t>Rekonstrukce schodiště podél skluzu</t>
  </si>
  <si>
    <t>{179357d2-bf35-4840-a44e-679b7f407aca}</t>
  </si>
  <si>
    <t>SO 09.3</t>
  </si>
  <si>
    <t>Osvětlení na levé zdi skluzu</t>
  </si>
  <si>
    <t>{8957230d-c624-414b-973a-42771b7bc34d}</t>
  </si>
  <si>
    <t>SO 09.4</t>
  </si>
  <si>
    <t>Kamerový systém</t>
  </si>
  <si>
    <t>{eca8f846-e05f-401f-b637-86f60a0c2f18}</t>
  </si>
  <si>
    <t>SO 09.5</t>
  </si>
  <si>
    <t>Kabelová trasa od šachty Š1 k objektu hrázného</t>
  </si>
  <si>
    <t>{0013d7f9-9dba-4b37-abe3-b50c014256b3}</t>
  </si>
  <si>
    <t>SO 09.6</t>
  </si>
  <si>
    <t>Kácení dřevin</t>
  </si>
  <si>
    <t>{22867882-2950-41f2-b610-33cb7f3eee06}</t>
  </si>
  <si>
    <t>SO 10</t>
  </si>
  <si>
    <t>Opevnění koryta Křetínky pod VD</t>
  </si>
  <si>
    <t>{cf93ff4c-0183-4d14-9408-c140075e1b99}</t>
  </si>
  <si>
    <t>VON</t>
  </si>
  <si>
    <t>Vedlejší a ostatní náklady</t>
  </si>
  <si>
    <t>{928221fc-4404-4dc1-8ec5-c7bc980aa894}</t>
  </si>
  <si>
    <t>KRYCÍ LIST SOUPISU PRACÍ</t>
  </si>
  <si>
    <t>Objekt:</t>
  </si>
  <si>
    <t>SO 01 - Hráz</t>
  </si>
  <si>
    <t xml:space="preserve">odkaz na dokumentaci D.1.1	Technická zpráva D.1.2	Situace D.1.3	Podélný řez hrází D.1.4	Vzorový příčný řez hrází </t>
  </si>
  <si>
    <t>REKAPITULACE ČLENĚNÍ SOUPISU PRACÍ</t>
  </si>
  <si>
    <t>Kód dílu - Popis</t>
  </si>
  <si>
    <t>Cena celkem [CZK]</t>
  </si>
  <si>
    <t>Náklady ze soupisu prací</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</si>
  <si>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</si>
  <si>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</si>
  <si>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</si>
  <si>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</si>
  <si>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</si>
  <si>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</si>
  <si>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</si>
  <si>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</si>
  <si>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8 - Trubní vedení</t>
  </si>
  <si>
    <t xml:space="preserve">    9 - Ostatní konstrukce a práce-bourání</t>
  </si>
  <si>
    <t xml:space="preserve">      91 - Doplňující konstrukce a práce pozemních komunikací, letišť a ploch</t>
  </si>
  <si>
    <t xml:space="preserve">      93 - Různé dokončovací konstrukce a práce inženýrských staveb</t>
  </si>
  <si>
    <t xml:space="preserve">      95 - Různé dokončovací konstrukce a práce pozemních staveb</t>
  </si>
  <si>
    <t xml:space="preserve">      96 - Bourání konstrukcí</t>
  </si>
  <si>
    <t xml:space="preserve">    997 - Přesun sutě</t>
  </si>
  <si>
    <t xml:space="preserve">    998 - Přesun hmot</t>
  </si>
  <si>
    <t>PSV - Práce a dodávky PSV</t>
  </si>
  <si>
    <t xml:space="preserve">    711 - Izolace proti vodě, vlhkosti a plynům</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</si>
  <si>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</si>
  <si>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</si>
  <si>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</si>
  <si>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</si>
  <si>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</si>
  <si>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</si>
  <si>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</si>
  <si>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</si>
  <si>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</si>
  <si>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</si>
  <si>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</si>
  <si>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</si>
  <si>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</si>
  <si>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</si>
  <si>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</si>
  <si>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</si>
  <si>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</si>
  <si>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</si>
  <si>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113106183</t>
  </si>
  <si>
    <t>Rozebrání dlažeb vozovek z velkých kostek s ložem z kameniva strojně pl do 50 m2</t>
  </si>
  <si>
    <t>m2</t>
  </si>
  <si>
    <t>CS ÚRS 2020 01</t>
  </si>
  <si>
    <t>4</t>
  </si>
  <si>
    <t>-1026840323</t>
  </si>
  <si>
    <t>PP</t>
  </si>
  <si>
    <t>Rozebrání dlažeb a dílců vozovek a ploch s přemístěním hmot na skládku na vzdálenost do 3 m nebo s naložením na dopravní prostředek, s jakoukoliv výplní spár strojně plochy jednotlivě do 50 m2 z velkých kostek s ložem z kameniva</t>
  </si>
  <si>
    <t>PSC</t>
  </si>
  <si>
    <t xml:space="preserve">Poznámka k souboru cen:_x000d_
1. Ceny jsou určeny pro rozebrání dlažeb a dílců včetně odstranění lože.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 3. V cenách nejsou započteny náklady na popř. nutné očištění: a) dlažebních, které se oceňuje cenami souboru cen 979 07-11 Očištění vybouraných dlažebních kostek části C01, b) betonových, kameninových nebo kamenných desek nebo dlaždic, které se oceňuje cenami souboru cen 979 0 . - . . Očištění vybouraných obrubníků, krajníků, desek nebo dílců části C01. 4. Přemístění vybourané dlažby včetně materiálu z lože a spár na vzdálenost přes 3 m se oceňuje cenami souborů cen 997 22-1 Vodorovná doprava suti a vybouraných hmot. </t>
  </si>
  <si>
    <t>VV</t>
  </si>
  <si>
    <t>0,3*127</t>
  </si>
  <si>
    <t>113107222</t>
  </si>
  <si>
    <t>Odstranění podkladu z kameniva drceného tl 200 mm strojně pl přes 200 m2</t>
  </si>
  <si>
    <t>-1327294889</t>
  </si>
  <si>
    <t>Odstranění podkladů nebo krytů strojně plochy jednotlivě přes 200 m2 s přemístěním hmot na skládku na vzdálenost do 20 m nebo s naložením na dopravní prostředek z kameniva hrubého drceného, o tl. vrstvy přes 100 do 200 mm</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</si>
  <si>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Ceny a) –7111 až –7113, –7151 až -7153, -7211 až -7213 a -7311 až -7313 lze použít i pro odstranění podkladů nebo krytů ze štěrkopísku, škváry, strusky nebo z mechanicky zpevněných zemin, b) –7121 až 7125, –7161 až -7165, -7221 až -7225 a -7321 až -7325 lze použít i pro odstranění podkladů nebo krytů ze zemin stabilizovaných vápnem, c) –7130 až -7134, –7170 až -7174, –7230 až -7234 a -7330 až -7334 lze použít i pro odstranění dlažeb uložených do betonového lože a dlažeb z mozaiky uložených do cementové malty nebo podkladu ze zemin stabilizovaných cementem. 3. Ceny lze použít i pro odstranění podkladů nebo krytů opatřených živičnými postřiky nebo nátěry. 4. Ceny odlišené podle tloušťky (např. do 100 mm, do 200 mm) jsou určeny vždy pro celou tloušťku jednotlivých konstrukcí.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6. Přemístění vybouraného materiálu větší vzdálenost, než je uvedeno, se oceňuje cenami souborů cen 997 22-1 Vodorovná doprava suti. 7. Ceny -714 . , -718 . , –724 . a -734 . nelze použít pro odstranění podkladu nebo krytu frézováním. </t>
  </si>
  <si>
    <t>Odstranění stávající komunikace - asfalt tl. 200mm</t>
  </si>
  <si>
    <t>127*2,7"m2"</t>
  </si>
  <si>
    <t>3</t>
  </si>
  <si>
    <t>113107241</t>
  </si>
  <si>
    <t>Odstranění podkladu živičného tl 50 mm strojně pl přes 200 m2</t>
  </si>
  <si>
    <t>-595809154</t>
  </si>
  <si>
    <t>Odstranění podkladů nebo krytů strojně plochy jednotlivě přes 200 m2 s přemístěním hmot na skládku na vzdálenost do 20 m nebo s naložením na dopravní prostředek živičných, o tl. vrstvy do 50 mm</t>
  </si>
  <si>
    <t>122251106</t>
  </si>
  <si>
    <t>Odkopávky a prokopávky nezapažené v hornině třídy těžitelnosti I, skupiny 3 objem do 5000 m3 strojně</t>
  </si>
  <si>
    <t>m3</t>
  </si>
  <si>
    <t>-1121352542</t>
  </si>
  <si>
    <t>Odkopávky a prokopávky nezapažené strojně v hornině třídy těžitelnosti I skupiny 3 přes 1 000 do 5 000 m3</t>
  </si>
  <si>
    <t xml:space="preserve">Poznámka k souboru cen:_x000d_
1. V cenách jsou započteny i náklady na přehození výkopku na vzdálenost do 3 m nebo naložení na dopravní prostředek. </t>
  </si>
  <si>
    <t>Odkop tělesa hráze, odměřeno z modelu Revit</t>
  </si>
  <si>
    <t>1570,86</t>
  </si>
  <si>
    <t>Součet</t>
  </si>
  <si>
    <t>5</t>
  </si>
  <si>
    <t>132251254</t>
  </si>
  <si>
    <t>Hloubení rýh nezapažených š do 2000 mm v hornině třídy těžitelnosti I, skupiny 3 objem do 500 m3 strojně</t>
  </si>
  <si>
    <t>-1062069707</t>
  </si>
  <si>
    <t>Hloubení nezapažených rýh šířky přes 800 do 2 000 mm strojně s urovnáním dna do předepsaného profilu a spádu v hornině třídy těžitelnosti I skupiny 3 přes 100 do 500 m3</t>
  </si>
  <si>
    <t xml:space="preserve">Poznámka k souboru cen:_x000d_
1. V cenách jsou započteny i náklady na případné nutné přemístění výkopku ve výkopišti na vzdálenost do 3 m a na přehození výkopku na přilehlém terénu na vzdálenost do 3 m od osy rýhy nebo naložení na dopravní prostředek. </t>
  </si>
  <si>
    <t>výkop pro zálivku jílocementem, odměřeno z modelu Revit</t>
  </si>
  <si>
    <t>136,5"m3"</t>
  </si>
  <si>
    <t>6</t>
  </si>
  <si>
    <t>15172111.R</t>
  </si>
  <si>
    <t>Záporové pažení, v délce 4,2 m, výška 2,5 m, zřízení a odstranění</t>
  </si>
  <si>
    <t>R-položka</t>
  </si>
  <si>
    <t>1668149969</t>
  </si>
  <si>
    <t>P</t>
  </si>
  <si>
    <t>Poznámka k položce:_x000d_
ZÁPOROVÉ PAŽENÍ, V DÉLCE 53,3M, NA VÝŠKU 2,5 AŽ 3,3M, KOTVENÉ DOČASNÝMI KOTVAMI, zápory HEB140 osazeny do předvrtů D160 mm( délka zápor i předvrtů = výška pažení + 2,0m)- plocha pažení 154,6 m2_x000d_
_x000d_
ZÁPOROVÉ PAŽENÍ
V DÉLCE 2,0M, NA VÝŠKU 5,5M, ZAJIŠTĚNÉ OPĚRAMI zápory HEB140 osazeny do předvrtů D160mm( délka zápor i předvrtů = výška pažení + 2,0m)- plocha pažení 11 m2</t>
  </si>
  <si>
    <t>"odměřeno z modelu Revit</t>
  </si>
  <si>
    <t>4,2"m"*2,5"m"</t>
  </si>
  <si>
    <t>7</t>
  </si>
  <si>
    <t>16275111R</t>
  </si>
  <si>
    <t>Likvidace výkopku z hor. tř. 1 až 3 zákonným způsobem</t>
  </si>
  <si>
    <t>-74447767</t>
  </si>
  <si>
    <t xml:space="preserve">1570,86   "odkop tělesa hráze</t>
  </si>
  <si>
    <t xml:space="preserve">136,5"m3"   "výkop pro zálivku</t>
  </si>
  <si>
    <t xml:space="preserve">-20,93"m3"   "odpočet, zpětný zásyp</t>
  </si>
  <si>
    <t>8</t>
  </si>
  <si>
    <t>171103201</t>
  </si>
  <si>
    <t>Uložení sypanin z horniny třídy těžitelnosti I a II, skupiny 1 až 4 do hrází nádrží se zhutněním 100 % PS C s příměsí jílu do 20 %</t>
  </si>
  <si>
    <t>-591120501</t>
  </si>
  <si>
    <t>Uložení netříděných sypanin do zemních hrází z hornin třídy těžitelnosti I a II, skupiny 1 až 4 pro jakoukoliv šířku koruny přehradních a jiných vodních nádrží se zhutněním do 100 % PS - koef. C s příměsí jílové hlíny do 20 % objemu</t>
  </si>
  <si>
    <t xml:space="preserve">Poznámka k souboru cen:_x000d_
1. Ceny nelze použít pro rozšíření návodního nebo vzdušného líce zemních hrází, jehož šířka je menší než 3 m; toto rozšíření se ocení cenou 172 15-3102 Zřízení těsnícího jádra nebo šířky těsnící vrstvy přes 1 do 3 m. </t>
  </si>
  <si>
    <t>Těsnící jádro jilohlinité (B)</t>
  </si>
  <si>
    <t xml:space="preserve">514,93"m3"      "odměřeno z modelu Revit</t>
  </si>
  <si>
    <t>Hutněný násyp z hlinitokamenitého materiálu (G) max. zrno 32mm</t>
  </si>
  <si>
    <t>128,61"m3" "odměřeno z modelu Revit</t>
  </si>
  <si>
    <t xml:space="preserve">Dosypání materiálem vhodným pro stabilizační část hráze (C) -  kamenité sutě (nový materiál)</t>
  </si>
  <si>
    <t>416,37"m3" "odměřeno z modelu Revit</t>
  </si>
  <si>
    <t>9</t>
  </si>
  <si>
    <t>M</t>
  </si>
  <si>
    <t>10364100</t>
  </si>
  <si>
    <t>zemina pro terénní úpravy - tříděná</t>
  </si>
  <si>
    <t>t</t>
  </si>
  <si>
    <t>1517777388</t>
  </si>
  <si>
    <t>Poznámka k položce:_x000d_
nákup vč. dopravy</t>
  </si>
  <si>
    <t xml:space="preserve">514,93"m3"*1,8"t/m3"      "odměřeno z modelu Revit</t>
  </si>
  <si>
    <t>10</t>
  </si>
  <si>
    <t>1036410R</t>
  </si>
  <si>
    <t>suťové zeminy s hlinitopísčitou výplní mezer</t>
  </si>
  <si>
    <t>-490072583</t>
  </si>
  <si>
    <t>416,37"m3"*1,8"t/m3" "odměřeno z modelu Revit</t>
  </si>
  <si>
    <t>11</t>
  </si>
  <si>
    <t>5833734R</t>
  </si>
  <si>
    <t>hlinitokamenitý materiál (G) max. zrno 32mm</t>
  </si>
  <si>
    <t>-2106611669</t>
  </si>
  <si>
    <t>štěrkopísek frakce 0/32</t>
  </si>
  <si>
    <t xml:space="preserve">128,61"m3"*2"t/m3"     "odměřeno z modelu Revit</t>
  </si>
  <si>
    <t>12</t>
  </si>
  <si>
    <t>174101101</t>
  </si>
  <si>
    <t>Zásyp jam, šachet rýh nebo kolem objektů sypaninou se zhutněním</t>
  </si>
  <si>
    <t>1172778202</t>
  </si>
  <si>
    <t xml:space="preserve">Zásyp sypaninou z jakékoliv horniny  s uložením výkopku ve vrstvách se zhutněním jam, šachet, rýh nebo kolem objektů v těchto vykopávkách</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</si>
  <si>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</si>
  <si>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ZPĚTNÝ HUTNĚNÝ ZÁSYP u zavazovací zdi</t>
  </si>
  <si>
    <t>20,93"m3"</t>
  </si>
  <si>
    <t>13</t>
  </si>
  <si>
    <t>181411121</t>
  </si>
  <si>
    <t>Založení lučního trávníku výsevem plochy do 1000 m2 v rovině a ve svahu do 1:5</t>
  </si>
  <si>
    <t>1575376444</t>
  </si>
  <si>
    <t>Založení trávníku na půdě předem připravené plochy do 1000 m2 výsevem včetně utažení lučního v rovině nebo na svahu do 1:5</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</si>
  <si>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</si>
  <si>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příloha D.1.4</t>
  </si>
  <si>
    <t>678,4"m2"</t>
  </si>
  <si>
    <t>14</t>
  </si>
  <si>
    <t>00572100</t>
  </si>
  <si>
    <t>osivo jetelotráva intenzivní víceletá</t>
  </si>
  <si>
    <t>kg</t>
  </si>
  <si>
    <t>-1315222758</t>
  </si>
  <si>
    <t>678,4*0,015 'Přepočtené koeficientem množství</t>
  </si>
  <si>
    <t>181951112</t>
  </si>
  <si>
    <t>Úprava pláně v hornině třídy těžitelnosti I, skupiny 1 až 3 se zhutněním</t>
  </si>
  <si>
    <t>-1847178541</t>
  </si>
  <si>
    <t>Úprava pláně vyrovnáním výškových rozdílů strojně v hornině třídy těžitelnosti I, skupiny 1 až 3 se zhutněním</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</si>
  <si>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 2. Ceny nelze použít pro urovnání lavic šířky do 3 m přerušujících svahy, pro urovnání dna silničních a železničních příkopů pro jakoukoliv šířku dna; toto urovnání se oceňuje cenami souboru cen 182 Svahování. 3. Urovnání ploch ve sklonu přes 1 : 5 se oceňuje cenami souboru cen 182 Svahování trvalých svahů do projektovaných profilů strojně. 4. Ceny se zhutněním jsou určeny pro jakoukoliv míru zhutnění. </t>
  </si>
  <si>
    <t>735,6+101,6</t>
  </si>
  <si>
    <t>16</t>
  </si>
  <si>
    <t>182201101</t>
  </si>
  <si>
    <t>Svahování násypů</t>
  </si>
  <si>
    <t>-1991700964</t>
  </si>
  <si>
    <t xml:space="preserve">Svahování trvalých svahů do projektovaných profilů  s potřebným přemístěním výkopku při svahování násypů v jakékoliv hornině</t>
  </si>
  <si>
    <t xml:space="preserve">Poznámka k souboru cen:_x000d_
1. Ceny jsou určeny pro svahování všech nově zřizovaných ploch výkopů nebo násypů ve sklonu přes 1 : 5 a pro úpravu lavic (berem) šířky do 3 m přerušujících svahy, pod jakékoliv zpevnění ploch, pod humusování, drnování apod., pro úpravy dna a stěn silničních a železničních příkopů a pro úpravy dna šířky do 1 m melioračních kanálů a vodotečí. 2. Ceny nelze použít pro urovnání stěn příkopů při čištění; toto urovnání se oceňuje cenami souboru cen 938 90-2 . čištění příkopů komunikací v suchu nebo ve vodě A02 Zemní práce pro objekty oborů 821 až 828. 3. Úprava ploch vodorovných nebo ve sklonu do 1 : 5 s výjimkou ustanovení v poznámce č. 1 se oceňuje cenami souboru cen 181 *0-11 Úprava pláně vyrovnáním výškových rozdílů. </t>
  </si>
  <si>
    <t>pod ohumusování</t>
  </si>
  <si>
    <t>17</t>
  </si>
  <si>
    <t>182301131</t>
  </si>
  <si>
    <t>Rozprostření ornice pl přes 500 m2 ve svahu nad 1:5 tl vrstvy do 200 mm strojně</t>
  </si>
  <si>
    <t>-750669525</t>
  </si>
  <si>
    <t>Rozprostření a urovnání ornice ve svahu sklonu přes 1:5 při souvislé ploše přes 500 m2, tl. vrstvy do 100 mm</t>
  </si>
  <si>
    <t xml:space="preserve">Poznámka k souboru cen:_x000d_
1. V ceně jsou započteny i náklady na případné nutné přemístění hromad nebo dočasných skládek na místo spotřeby ze vzdálenosti do 30 m. 2. V ceně nejsou započteny náklady na získání ornice; toto získání se oceňuje cenami souboru cen 121 10-11 Sejmutí ornice. 3. Případné nakládání ornice, v souvislosti s pozn. č. 3, se oceňuje cenami souboru cen 167 10-11 Nakládání, skládání a překládání neulehlého výkopku nebo sypaniny.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 </t>
  </si>
  <si>
    <t>18</t>
  </si>
  <si>
    <t>10364101</t>
  </si>
  <si>
    <t xml:space="preserve">zemina pro terénní úpravy -  ornice</t>
  </si>
  <si>
    <t>1842402543</t>
  </si>
  <si>
    <t>678,4"m2"*0,1*1,6"t/m3"</t>
  </si>
  <si>
    <t>Zakládání</t>
  </si>
  <si>
    <t>19</t>
  </si>
  <si>
    <t>21321000R</t>
  </si>
  <si>
    <t>Vyrovnávací vrstva tl. 20 mm z cementové malty MC30</t>
  </si>
  <si>
    <t>-347719719</t>
  </si>
  <si>
    <t>130"m" * 1,1"m"</t>
  </si>
  <si>
    <t>20</t>
  </si>
  <si>
    <t>226213613</t>
  </si>
  <si>
    <t>Vrty velkoprofilové svislé zapažené D do 1250 mm hl do 10 m hor. III</t>
  </si>
  <si>
    <t>m</t>
  </si>
  <si>
    <t>-5321608</t>
  </si>
  <si>
    <t xml:space="preserve">Velkoprofilové vrty náběrovým vrtáním svislé zapažené  ocelovými pažnicemi průměru přes 1050 do 1250 mm, v hl od 0 do 10 m v hornině tř. III</t>
  </si>
  <si>
    <t>DODATEČNÉ UTĚSNĚNÍ PROSTORU ZA OPĚROU MOSTU</t>
  </si>
  <si>
    <t>5,2"m"*6"ks"</t>
  </si>
  <si>
    <t>227211116</t>
  </si>
  <si>
    <t>Odpažení velkoprofilových vrtů průměru do 1250 mm</t>
  </si>
  <si>
    <t>-715335955</t>
  </si>
  <si>
    <t xml:space="preserve">Odpažení velkoprofilových vrtů průměru  přes 1050 do 1250 mm</t>
  </si>
  <si>
    <t>22</t>
  </si>
  <si>
    <t>26112190R</t>
  </si>
  <si>
    <t>Jílocementová zálivka</t>
  </si>
  <si>
    <t>1912399305</t>
  </si>
  <si>
    <t>odměřeno z modelu Revit</t>
  </si>
  <si>
    <t>132,86 + 3,64"m3"</t>
  </si>
  <si>
    <t>23</t>
  </si>
  <si>
    <t>274315412</t>
  </si>
  <si>
    <t>Základové pasy z betonu se zvýšenými nároky na prostředí C 25/30</t>
  </si>
  <si>
    <t>-200474944</t>
  </si>
  <si>
    <t>Základové konstrukce z betonu pasy prostého se zvýšenými nároky na prostředí tř. C 25/30</t>
  </si>
  <si>
    <t xml:space="preserve">Poznámka k souboru cen:_x000d_
1. Ceny lze použít i pro beton pod dlažbou dna vývaru. 2. Pro výpočet přesunu hmot se u položek -5122 až -5124 pro konstrukce z betonu prokládaného kamenem celková hmotnost položky sníží o hmotnost betonu, příp. i kamene, pokud jsou dodávány přímo na místo zabudování nebo do prostoru technologické manipulace. </t>
  </si>
  <si>
    <t>želbet. základový pas, odměřeno z modelu Revit</t>
  </si>
  <si>
    <t>136,29</t>
  </si>
  <si>
    <t>24</t>
  </si>
  <si>
    <t>274351111</t>
  </si>
  <si>
    <t>Bednění základových pasů tradiční oboustranné</t>
  </si>
  <si>
    <t>1346973982</t>
  </si>
  <si>
    <t>Bednění základových konstrukcí pasů tradiční oboustranné</t>
  </si>
  <si>
    <t xml:space="preserve">Poznámka k souboru cen:_x000d_
1. V cenách jsou započteny i náklady na: a) případné nutné přepažování, b) odstranění bednění. 2. Výška bednění se určuje jako svislá vzdálenost mezi základovou spárou a horní hranicí základu. </t>
  </si>
  <si>
    <t>želbet. základový pas</t>
  </si>
  <si>
    <t>0,9"m"*2*130,0"m"+1,06"m2"*13"ks"</t>
  </si>
  <si>
    <t>25</t>
  </si>
  <si>
    <t>282606011</t>
  </si>
  <si>
    <t>Trysková injektáž sloupy D do 1000 mm standardní podmínky</t>
  </si>
  <si>
    <t>483852997</t>
  </si>
  <si>
    <t xml:space="preserve">Trysková injektáž  sloupů ve standardních podmínkách, průměru do 1000 mm</t>
  </si>
  <si>
    <t xml:space="preserve">Poznámka k souboru cen:_x000d_
1. V cenách nejsou započteny náklady na: a) dodání injekčních hmot a směsí, toto dodání se oceňuje ve specifikaci, b) ocelovou výztuž, c) na provedení vrtu. 2. Množství měrných jednotek se určuje u položek -6011-6018 v m délky vrtu, u položek 6021-6028 projektovanou plochou stěny v m2. 3. Položka -6065 se použije v případě přeložení suché směsi z jímky na dopravní prostředek. </t>
  </si>
  <si>
    <t>26</t>
  </si>
  <si>
    <t>589,2-R</t>
  </si>
  <si>
    <t>injektážní směs</t>
  </si>
  <si>
    <t>-525123056</t>
  </si>
  <si>
    <t>beton C 20/25 X0XC2 kamenivo frakce 0/22</t>
  </si>
  <si>
    <t>3,14*0,50*0,50*31,2"m"</t>
  </si>
  <si>
    <t>24,492"m3"*1,1 "Přepočtené koeficientem množství</t>
  </si>
  <si>
    <t>Svislé a kompletní konstrukce</t>
  </si>
  <si>
    <t>27</t>
  </si>
  <si>
    <t>320101114</t>
  </si>
  <si>
    <t>Osazení betonových a železobetonových prefabrikátů hmotnosti nad 7000 do 10000 kg</t>
  </si>
  <si>
    <t>-601972196</t>
  </si>
  <si>
    <t>Osazení betonových a železobetonových prefabrikátů hmotnosti jednotlivě přes 7 000 do 10 000 kg</t>
  </si>
  <si>
    <t xml:space="preserve">Poznámka k souboru cen:_x000d_
1. Ceny neplatí pro : a) osazení patky pro dlažbu z prefabrikátů, tyto se oceňují cenami souboru cen 461 10-11 Osazení patky pro dlažbu z betonových nebo železobetonových prefabrikátů, b) zához a záhozovou patku z betonových bloků i tyto se oceňují cenami souboru cen 462 92- . . Zřízení záhozu z betonových bloků, c) dlažbu z betonových desek a tvárnic sklonu do 1:1 o hmotnosti prvku do 1500 kg; tyto se oceňují cenami souboru cen 465 92- . . Kladení dlažby z betonových desek a a tvárnic, d) osazení prefabrikátů předpínaných v konstrukci; tyto se oceňují individuálně. 2. V cenách jsou započteny i náklady na: a) kotevní prvky, b) odstranění transportní výztuže. 3. V cenách nejsou započteny náklady na: a) podkladní betony; tyto se oceňují cenami souboru cen 451 31-51 Podkladní nebo vyrovnávací vrstva z betonu prostého, b) výplňový beton otvorů (mimo spár), tento se oceňuje cenami souboru cen 936 45-71 Zálivka kotevních šroubů, ocelových konstrukcí, různých dutin apod., c) dodávku prefabrikátů; tyto se oceňují ve specifikaci. 4. Objem se stanoví v m3 hmoty prefabrikátů jednotlivých hmotnostních stupňů. </t>
  </si>
  <si>
    <t>VLNOLAM Z PREFABRIKOVANÝCH ŽELEZOBETONOVÝCH DÍLCŮ, BETON C30/37</t>
  </si>
  <si>
    <t>"PB01" 1.00"m3" * 3,0"m" * 36"ks"</t>
  </si>
  <si>
    <t>"PB02" ((1,0"m3" * 2,0"m") + (0,87"m3" * 1,0"m"))* 5"ks"</t>
  </si>
  <si>
    <t>"PB03" (1,0"m3" * 1,0"m") + (0,87"m3" * 2,0"m") * 1"ks"</t>
  </si>
  <si>
    <t>"PB04" (1,0"m3" * 1,46"m") + (0,87"m3" * 0,96"m") * 1"ks"</t>
  </si>
  <si>
    <t>28</t>
  </si>
  <si>
    <t>R01.1</t>
  </si>
  <si>
    <t xml:space="preserve">vlnolam s obracečem vln - želbet. prefabrikát,  dl. 3m</t>
  </si>
  <si>
    <t>kus</t>
  </si>
  <si>
    <t>-261029055</t>
  </si>
  <si>
    <t>29</t>
  </si>
  <si>
    <t>321321116</t>
  </si>
  <si>
    <t>Konstrukce vodních staveb ze ŽB mrazuvzdorného tř. C 30/37</t>
  </si>
  <si>
    <t>-128607686</t>
  </si>
  <si>
    <t>Konstrukce vodních staveb z betonu přehrad, jezů a plavebních komor, spodní stavby vodních elektráren, jader přehrad, odběrných věží a výpustných zařízení, opěrných zdí, šachet, šachtic a ostatních konstrukcí železového pro prostředí s mrazovými cykly tř.</t>
  </si>
  <si>
    <t xml:space="preserve">Poznámka k souboru cen:_x000d_
1. Ceny lze použít i pro: a) konstrukce těsnících ostruh, vývarů, patek, dotlačných klínů, vtoků hrází a vodních elektráren, injekčních, revizních a komunikačních štol a základových výpustí hrází, podklad pod dlažbu dna vývaru, b) betony nevodostavebné a nemrazuvzdorné, pokud jsou výjimečně použity v částech konstrukcí. 2. Ceny neplatí pro: a) předsádkový beton; tento se oceňuje cenami souboru cen 313 43- .1 Předsádkový beton konstrukcí vodních staveb, b) betonový podklad pod dlažbu; tento se oceňuje cenami souboru cen 451 31-51 Podkladní a výplňové vrstvy z betonu prostého pod dlažbu, c) betonovou těsnící nebo opevňovací vrstvu; tato se oceňuje cenami souboru cen 457 31- Těsnicí vrstva z betonu odolného proti agresivnímu prostředí, d) betonové zálivky kotevních šroubů, ocelových konstrukcí, různých dutin apod.; tyto se oceňují cenami souboru cen 936 45-71 Zálivka kotevních šroubů, ocelových konstrukcí, různých dutin apod.. 3. V cenách jsou započteny i náklady na : a) úpravu, opracování a ošetření pracovních spár tlakovou vodou, vzduchem nebo odstraněním betonové vrstvy, b) spojovací vrstvu na pracovních spárách, c) ošetření a ochranu čerstvého betonu proti povětrnostním vlivům a proti vysýchání, d) odstranění drátů z líce konstrukce a na úpravu líce v místě po odstraněných drátech, e) osazení kotevních želez při betonování konstrukce, f) ztížení práce u drážek otvorů, kapes, injekčních trubek apod.. 4. V cenách z betonu pro konstrukce bílých van 321 32-12 nejsou započteny náklady na těsnění dilatačních a pracovních spar, tyto se oceňují cenami souborů cen 953 33 části A08 katalogu 801-1 Budovy a haly - zděné a monolitické. 5. Objem se stanoví v m3 betonové konstrukce; objem dutin jednotlivě do 0,20 m3 se od celkového objemu neodečítá. </t>
  </si>
  <si>
    <t>ŽB ZAVAZOVACÍ ZEĎ VLNOLAMU, BETON C30/37</t>
  </si>
  <si>
    <t>7,01"m2"*0,6"m"</t>
  </si>
  <si>
    <t>30</t>
  </si>
  <si>
    <t>321351010</t>
  </si>
  <si>
    <t>Bednění konstrukcí vodních staveb rovinné - zřízení</t>
  </si>
  <si>
    <t>-2098710635</t>
  </si>
  <si>
    <t xml:space="preserve">Bednění konstrukcí z betonu prostého nebo železového vodních staveb  přehrad, jezů a plavebních komor, spodní stavby vodních elektráren, jader přehrad, odběrných věží a výpustných zařízení, opěrných zdí, šachet, šachtic a ostatních konstrukcí zřízení ploch rovinných</t>
  </si>
  <si>
    <t xml:space="preserve">Poznámka k souboru cen:_x000d_
1. Ceny jsou určeny pro: a) bednění prováděné v prostorách zapažených nebo nezapažených, b) bednění ploch vodorovných, svislých nebo skloněných, c) bednění v prostoru bez výztuže nebo s výztuží jakékoliv hustoty, d) bednění prováděné taženou lištou, taženým bedněním, prefabrikovaným bedněním apod., kromě betonového prefabrikovaného bednění. 2. Ceny neplatí pro: a) bednění pohledových betonů. Tyto náklady se oceňují individuálně; b) bednění konstrukcí spirál a savek. Tyto náklady se oceňují cenami souboru cen 321 35-6111 až -6940 Obednění a odbednění spirál a savek. c) bednění základových pasů, tyto práce lze ocenit cenami 27.35 katalogu 801-1. 3. V cenách jsou započteny i náklady na: a) podíl bednění otvorů, kapes, rýh, prostupů, výklenků apod. objemu jednotlivě do 1 m3, b) bednění v provedení, které nevyžaduje další úpravu betonových a železobetonových konstrukcí. 4. V cenách nejsou započteny náklady na podpěrné konstrukce; tyto se oceňují cenami katalogu 800-3 Lešení. 5. Plocha se stanoví v m2 rozvinuté plochy obedňované konstrukce. 6. Při výpočtu rozvinuté plochy obedňované konstrukce se neberou v úvahu otvory, kapsy, rýhy, prostupy, výklenky apod. objemu jednotlivě do 1 m3 . </t>
  </si>
  <si>
    <t>ŽB ZAVAZOVACÍ ZEĎ VLNOLAMU</t>
  </si>
  <si>
    <t>7,1"m2"*2+2,5"m"*0,6"m"+1,6"m"*0,6"m"</t>
  </si>
  <si>
    <t>31</t>
  </si>
  <si>
    <t>321352010</t>
  </si>
  <si>
    <t>Bednění konstrukcí vodních staveb rovinné - odstranění</t>
  </si>
  <si>
    <t>1934915389</t>
  </si>
  <si>
    <t xml:space="preserve">Bednění konstrukcí z betonu prostého nebo železového vodních staveb  přehrad, jezů a plavebních komor, spodní stavby vodních elektráren, jader přehrad, odběrných věží a výpustných zařízení, opěrných zdí, šachet, šachtic a ostatních konstrukcí odstranění ploch rovinných</t>
  </si>
  <si>
    <t>32</t>
  </si>
  <si>
    <t>321366111</t>
  </si>
  <si>
    <t>Výztuž železobetonových konstrukcí vodních staveb z oceli 10 505 D do 12 mm</t>
  </si>
  <si>
    <t>-1200219437</t>
  </si>
  <si>
    <t xml:space="preserve">Výztuž železobetonových konstrukcí vodních staveb  přehrad, jezů a plavebních komor, spodní stavby vodních elektráren, jader přehrad, odběrných věží a výpustných zařízení, opěrných zdí, šachet, šachtic a ostatních konstrukcí jednotlivé pruty průměru do 12 mm, z oceli 10 505 (R) nebo BSt 500</t>
  </si>
  <si>
    <t xml:space="preserve">Poznámka k souboru cen:_x000d_
1. Ceny lze použít i pro: a) výztuž prováděnou v obedněných prostorách, b) výztuž koster obalených sítí; potažení kostry hustým pletivem se oceňuje individuálně, c) výztuž z armokošů. 2. V cenách jsou započteny i náklady na bodové svařování nahrazující vázaní drátem. 3. V cenách nejsou započteny náklady na provedení nosných svarů a na provedení svarů přenášejících tahová napětí při přepravě a montáži výztuže z vyztužených koster; tyto se oceňují cenami souboru cen 320 36-0 Svařované nosné spoje. 4. Množství jednotek se stanoví v t hmotnosti výztuže bez prostřihu. </t>
  </si>
  <si>
    <t>příloha D.1.9.6</t>
  </si>
  <si>
    <t xml:space="preserve">132,4"kg"/1000   </t>
  </si>
  <si>
    <t>33</t>
  </si>
  <si>
    <t>321368211</t>
  </si>
  <si>
    <t>Výztuž železobetonových konstrukcí vodních staveb ze svařovaných sítí</t>
  </si>
  <si>
    <t>-1440529781</t>
  </si>
  <si>
    <t xml:space="preserve">Výztuž železobetonových konstrukcí vodních staveb  přehrad, jezů a plavebních komor, spodní stavby vodních elektráren, jader přehrad, odběrných věží a výpustných zařízení, opěrných zdí, šachet, šachtic a ostatních konstrukcí jednotlivé pruty svařované sítě z ocelových tažených drátů jakéhokoliv druhu oceli jakéhokoliv průměru a roztečí</t>
  </si>
  <si>
    <t>140,57"kg"/1000</t>
  </si>
  <si>
    <t>příloha D.1.9.5</t>
  </si>
  <si>
    <t>ZÁKLADOVÝ PAS VLNOLAMU</t>
  </si>
  <si>
    <t>4982,69"kg"/1000</t>
  </si>
  <si>
    <t>34</t>
  </si>
  <si>
    <t>38899521.R01</t>
  </si>
  <si>
    <t>Chránička kabelů z trub HDPE DN 50</t>
  </si>
  <si>
    <t>10003008</t>
  </si>
  <si>
    <t>Vlnolam zabetonované chráničky DN 50</t>
  </si>
  <si>
    <t>"PB02" 1"m"* 5"ks"</t>
  </si>
  <si>
    <t xml:space="preserve">"PB03"  1"m"* 1"ks"</t>
  </si>
  <si>
    <t xml:space="preserve">"PB04"  1"m"* 1"ks"</t>
  </si>
  <si>
    <t>35</t>
  </si>
  <si>
    <t>38899521.R02</t>
  </si>
  <si>
    <t>Chránička kabelů z trub HDPE DN 75</t>
  </si>
  <si>
    <t>-1200579054</t>
  </si>
  <si>
    <t>Vlnolam zabetonované chráničky DN 75</t>
  </si>
  <si>
    <t xml:space="preserve">"PB03"  1"m"* 2"ks"</t>
  </si>
  <si>
    <t xml:space="preserve">"PB04"  1"m"* 2"ks"</t>
  </si>
  <si>
    <t>Vodorovné konstrukce</t>
  </si>
  <si>
    <t>36</t>
  </si>
  <si>
    <t>452311131</t>
  </si>
  <si>
    <t>Podkladní desky z betonu prostého tř. C 12/15 otevřený výkop</t>
  </si>
  <si>
    <t>-572753848</t>
  </si>
  <si>
    <t>Podkladní a zajišťovací konstrukce z betonu prostého v otevřeném výkopu desky pod potrubí, stoky a drobné objekty z betonu tř. C 12/15</t>
  </si>
  <si>
    <t xml:space="preserve">Poznámka k souboru cen:_x000d_
1. Ceny -1121 až -1181 a -1192 lze použít i pro ochrannou vrstvu pod železobetonové konstrukce. 2. Ceny -2121 až -2181 a -2192 jsou určeny pro jakékoliv úkosy sedel. </t>
  </si>
  <si>
    <t>Podkladní beton tl. 100 mm, odměřeno z modelu Revit</t>
  </si>
  <si>
    <t xml:space="preserve">31,48"m3"   </t>
  </si>
  <si>
    <t>37</t>
  </si>
  <si>
    <t>45753211R</t>
  </si>
  <si>
    <t>Drenážní vrstva (F) tl. 200mm - kamenivo fr.4-32mm</t>
  </si>
  <si>
    <t>1051471031</t>
  </si>
  <si>
    <t xml:space="preserve">Filtrační vrstvy jakékoliv tloušťky a sklonu  z hrubého drceného kameniva se zhutněním do 10 pojezdů/m3, frakce od 4-8 do 22-32 mm</t>
  </si>
  <si>
    <t xml:space="preserve">Poznámka k souboru cen:_x000d_
1. Ceny jsou určeny při jakémkoliv množství filtračních vrstev. 2. Ceny neplatí, je-li předepsáno mísení více frakcí kameniva v jedné vrstvě; tyto práce se oceňují individuálně. 3. V cenách jsou započteny i náklady na: a) průměrné množství kameniva zatlačeného do podloží, b) urovnání líce vrstvy. 4. Objem se stanoví v m3 filtrační vrstvy. 5. Příplatek k cenám je určen pro položky -1111 až -2111. </t>
  </si>
  <si>
    <t xml:space="preserve">154,76"m3"   "odměřeno z modelu Revit</t>
  </si>
  <si>
    <t>38</t>
  </si>
  <si>
    <t>45754211R</t>
  </si>
  <si>
    <t>Vzdušní filtr (D) tl. 500mm - kopaný písek fr. 0-22mm</t>
  </si>
  <si>
    <t>1996237965</t>
  </si>
  <si>
    <t xml:space="preserve">Filtrační vrstvy jakékoliv tloušťky a sklonu  ze štěrkodrti se zhutněním do 10 pojezdů/m3, frakce od 0-22 do 0-63 mm</t>
  </si>
  <si>
    <t>60,26"m3" "odměřeno z modelu Revit</t>
  </si>
  <si>
    <t>39</t>
  </si>
  <si>
    <t>45757211R</t>
  </si>
  <si>
    <t>Přechodová vrstva (E) tl. 200mm - kamenivo fr. 0-32mm</t>
  </si>
  <si>
    <t>2124316584</t>
  </si>
  <si>
    <t xml:space="preserve">Filtrační vrstvy jakékoliv tloušťky a sklonu  ze štěrkopísků se zhutněním do 10 pojezdů/m3, frakce od 0-8 do 0-32 mm</t>
  </si>
  <si>
    <t>109,50"m3" " odměřeno z modelu Revit</t>
  </si>
  <si>
    <t>Komunikace pozemní</t>
  </si>
  <si>
    <t>40</t>
  </si>
  <si>
    <t>564861111</t>
  </si>
  <si>
    <t>Podklad ze štěrkodrtě ŠD tl 200 mm</t>
  </si>
  <si>
    <t>731602004</t>
  </si>
  <si>
    <t xml:space="preserve">Podklad ze štěrkodrti ŠD  s rozprostřením a zhutněním, po zhutnění tl. 200 mm</t>
  </si>
  <si>
    <t>469,5"m2"</t>
  </si>
  <si>
    <t>41</t>
  </si>
  <si>
    <t>564952111</t>
  </si>
  <si>
    <t>Podklad z mechanicky zpevněného kameniva MZK tl 150 mm</t>
  </si>
  <si>
    <t>-1456050790</t>
  </si>
  <si>
    <t xml:space="preserve">Podklad z mechanicky zpevněného kameniva MZK (minerální beton)  s rozprostřením a s hutněním, po zhutnění tl. 150 mm</t>
  </si>
  <si>
    <t xml:space="preserve">Poznámka k souboru cen:_x000d_
1. ČSN 73 6126-1 připouští pro MZK max. tl. 300 mm. 2. V cenách nejsou započteny náklady na: a) ochranu povrchu podkladu filtračním postřikem, který se oceňuje cenami souboru cen 573 11-11, b) spojovací postřik před pokládkou asfaltových směsí, který se oceňuje cenami souboru cen 573 2.-11. </t>
  </si>
  <si>
    <t>471,8"m2"</t>
  </si>
  <si>
    <t>42</t>
  </si>
  <si>
    <t>565145111</t>
  </si>
  <si>
    <t>Asfaltový beton vrstva podkladní ACP 16 (obalované kamenivo OKS) tl 60 mm š do 3 m</t>
  </si>
  <si>
    <t>1747147187</t>
  </si>
  <si>
    <t xml:space="preserve">Asfaltový beton vrstva podkladní ACP 16 (obalované kamenivo střednězrnné - OKS)  s rozprostřením a zhutněním v pruhu šířky do 3 m, po zhutnění tl. 60 mm</t>
  </si>
  <si>
    <t xml:space="preserve">Poznámka k souboru cen:_x000d_
1. ČSN EN 13108-1 připouští pro ACP 16 pouze tl. 50 až 80 mm. </t>
  </si>
  <si>
    <t>491,33"m2"</t>
  </si>
  <si>
    <t>43</t>
  </si>
  <si>
    <t>573111113</t>
  </si>
  <si>
    <t>Postřik živičný infiltrační s posypem z asfaltu množství 1,5 kg/m2</t>
  </si>
  <si>
    <t>-958916340</t>
  </si>
  <si>
    <t>Postřik infiltrační PI z asfaltu silničního s posypem kamenivem, v množství 1,50 kg/m2</t>
  </si>
  <si>
    <t>44</t>
  </si>
  <si>
    <t>573211111</t>
  </si>
  <si>
    <t>Postřik živičný spojovací z asfaltu v množství 0,60 kg/m2</t>
  </si>
  <si>
    <t>1330750326</t>
  </si>
  <si>
    <t>Postřik spojovací PS bez posypu kamenivem z asfaltu silničního, v množství 0,60 kg/m2</t>
  </si>
  <si>
    <t>45</t>
  </si>
  <si>
    <t>577134131</t>
  </si>
  <si>
    <t>Asfaltový beton vrstva obrusná ACO 11 (ABS) tř. I tl 40 mm š do 3 m z modifikovaného asfaltu</t>
  </si>
  <si>
    <t>-1812057219</t>
  </si>
  <si>
    <t xml:space="preserve">Asfaltový beton vrstva obrusná ACO 11 (ABS)  s rozprostřením a se zhutněním z modifikovaného asfaltu v pruhu šířky do 3 m, po zhutnění tl. 40 mm</t>
  </si>
  <si>
    <t xml:space="preserve">Poznámka k souboru cen:_x000d_
1. ČSN EN 13108-1 připouští pro ACO 11 pouze tl. 35 až 50 mm. </t>
  </si>
  <si>
    <t>46</t>
  </si>
  <si>
    <t>59621231R</t>
  </si>
  <si>
    <t>Kladení zámkové dlažby komunikací pro pěší tl 100 mm skupiny A pl do 300 m2 vč. lože tl. 150 mm</t>
  </si>
  <si>
    <t>1509561763</t>
  </si>
  <si>
    <t>Kladení dlažby z betonových zámkových dlaždic komunikací pro pěší s ložem z kameniva těženého tl. do 150 mm, s vyplněním spár s dvojitým hutněním, vibrováním a se smetením přebytečného materiálu na krajnici tl. 100 mm skupiny A, pro plochy přes 100 do 300 m2</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</si>
  <si>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40 mm se oceňuje cenami souboru cen 451 . . -9 . Příplatek za každých dalších 10 mm tloušťky podkladu nebo lože. </t>
  </si>
  <si>
    <t>101,5"m2"</t>
  </si>
  <si>
    <t>47</t>
  </si>
  <si>
    <t>5924522R</t>
  </si>
  <si>
    <t xml:space="preserve">dlažba zámková  tl.100mm </t>
  </si>
  <si>
    <t>1433035113</t>
  </si>
  <si>
    <t>101,5*1,02 'Přepočtené koeficientem množství</t>
  </si>
  <si>
    <t>Úpravy povrchů, podlahy a osazování výplní</t>
  </si>
  <si>
    <t>48</t>
  </si>
  <si>
    <t>624631400.R</t>
  </si>
  <si>
    <t>Vyplnění dilatačních spár těsnicím provazcem dn 30 mm</t>
  </si>
  <si>
    <t>-1027028363</t>
  </si>
  <si>
    <t xml:space="preserve">Poznámka k položce:_x000d_
V cenách těsnění spáry jsou započteny i náklady na vyplnění spáry PUR pěnou a vložení pásky do silikonového tmelu. V cenách tmelení spáry jsou započteny i náklady na očištění podkladu_x000d_
</t>
  </si>
  <si>
    <t>VLNOLAM, výplň dilatačních spár</t>
  </si>
  <si>
    <t xml:space="preserve">176"m"                  </t>
  </si>
  <si>
    <t>Trubní vedení</t>
  </si>
  <si>
    <t>49</t>
  </si>
  <si>
    <t>89480000R3</t>
  </si>
  <si>
    <t>Zrušení kabelové trasy</t>
  </si>
  <si>
    <t>kpl</t>
  </si>
  <si>
    <t>496041829</t>
  </si>
  <si>
    <t>Poznámka k položce:_x000d_
Jedná se o demontáž kabelů z podzemní trasy, předpokládaná hloubka uložení je 80 cm, délka v koruně hráze cca 150 m včetně úseku na mostě, pod schodištěm 80 m a pod přístupem ke strojovně uzávěrů 30 m. Kabely odkrýt, vyjmout a po rozdělení nebo jiné úpravě, která umožní přepravu odvézt k likvidaci. Nakládání se zeminou je zahrnuto v zemních pracích.</t>
  </si>
  <si>
    <t>Ostatní konstrukce a práce-bourání</t>
  </si>
  <si>
    <t>91</t>
  </si>
  <si>
    <t>Doplňující konstrukce a práce pozemních komunikací, letišť a ploch</t>
  </si>
  <si>
    <t>50</t>
  </si>
  <si>
    <t>916131213</t>
  </si>
  <si>
    <t>Osazení silničního obrubníku betonového stojatého s boční opěrou do lože z betonu prostého</t>
  </si>
  <si>
    <t>-335837048</t>
  </si>
  <si>
    <t>Osazení silničního obrubníku betonového se zřízením lože, s vyplněním a zatřením spár cementovou maltou stojatého s boční opěrou z betonu prostého, do lože z betonu prostého</t>
  </si>
  <si>
    <t xml:space="preserve">Poznámka k souboru cen:_x000d_
1. V cenách silničních obrubníků ležatých i stojatých jsou započteny: a) pro osazení do lože z kameniva těženého i náklady na dodání hmot pro lože tl. 80 až 100 mm, b) pro osazení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</si>
  <si>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osazení obrubníku do bet lože C12/15 - 0,05 m3/m</t>
  </si>
  <si>
    <t>276"m"</t>
  </si>
  <si>
    <t>51</t>
  </si>
  <si>
    <t>59217023</t>
  </si>
  <si>
    <t>obrubník betonový chodníkový 1000x150x250mm</t>
  </si>
  <si>
    <t>-1472403197</t>
  </si>
  <si>
    <t>276*1,03 'Přepočtené koeficientem množství</t>
  </si>
  <si>
    <t>93</t>
  </si>
  <si>
    <t>Různé dokončovací konstrukce a práce inženýrských staveb</t>
  </si>
  <si>
    <t>52</t>
  </si>
  <si>
    <t>931992121</t>
  </si>
  <si>
    <t>Výplň dilatačních spár z extrudovaného polystyrénu tl 20 mm</t>
  </si>
  <si>
    <t>689091501</t>
  </si>
  <si>
    <t xml:space="preserve">Výplň dilatačních spár z polystyrenu  extrudovaného, tloušťky 20 mm</t>
  </si>
  <si>
    <t xml:space="preserve">Poznámka k souboru cen:_x000d_
1. V cenách jsou započteny náklady na řezání desek z polystyrenu na požadovaný rozměr a uložení do bednění dilatační spáry s nutným zajištěním před betonáží. 2. V cenách nejsou započteny náklady bednění čela dilatační spáry a vložení lišt zkosení dilatační spáry, tmelení dilatační spáry s předtěsněním, tyto se oceňují souborem cen 931 99-41 Těsnění spáry betonové konstrukce pásy, profily a tmely. </t>
  </si>
  <si>
    <t xml:space="preserve"> 0,9"m2"*44"ks"</t>
  </si>
  <si>
    <t>53</t>
  </si>
  <si>
    <t>931994132</t>
  </si>
  <si>
    <t>Těsnění dilatační spáry betonové konstrukce silikonovým tmelem do pl 4,0 cm2</t>
  </si>
  <si>
    <t>-807072259</t>
  </si>
  <si>
    <t>4,2*44"ks"</t>
  </si>
  <si>
    <t>54</t>
  </si>
  <si>
    <t>935112211.R</t>
  </si>
  <si>
    <t>Osazení příkopového žlabu do betonu tl 100 mm z betonových tvárnic š 800 mm</t>
  </si>
  <si>
    <t>816980567</t>
  </si>
  <si>
    <t>Osazení betonového příkopového žlabu s vyplněním a zatřením spár cementovou maltou s ložem tl. 100 mm z betonu prostého z betonových příkopových tvárnic šířky přes 500 do 800 mm</t>
  </si>
  <si>
    <t xml:space="preserve">Poznámka k souboru cen:_x000d_
1. V cenách jsou započteny i náklady na dodání hmot pro lože a pro vyplnění spár. 2. V cenách nejsou započteny náklady na dodání příkopových tvárnic nebo betonových desek, které se oceňují ve specifikaci. 3. Množství měrných jednotek se určuje: a) pro příkopy z betonových tvárnic (žlabu) v m délky jejich podélné osy, b) pro příkopy z betonových desek v m2 rozvinuté lícní plochy dlažby (žlabu), c) pro lože z kameniva nebo z betonu prostého v cenách -1911 a -2911 v m2 rozvinuté lícní plochy dlažby (žlabu). 4. Šířkou žlabu příkopových tvárnic se rozumí největší světlá šířka tvárnice. </t>
  </si>
  <si>
    <t>osazení do betonu C25/30</t>
  </si>
  <si>
    <t xml:space="preserve">23,3"m"   </t>
  </si>
  <si>
    <t>55</t>
  </si>
  <si>
    <t>59227029</t>
  </si>
  <si>
    <t>žlabovka příkopová betonová 500x680x60mm</t>
  </si>
  <si>
    <t>270102096</t>
  </si>
  <si>
    <t>žlabovka betonová příkopová 500x680x60mm</t>
  </si>
  <si>
    <t>23,3*1,03 'Přepočtené koeficientem množství</t>
  </si>
  <si>
    <t>95</t>
  </si>
  <si>
    <t>Různé dokončovací konstrukce a práce pozemních staveb</t>
  </si>
  <si>
    <t>56</t>
  </si>
  <si>
    <t>953334118.R</t>
  </si>
  <si>
    <t>Bobtnavý pásek do pracovních spar betonových kcí bentonitový</t>
  </si>
  <si>
    <t>-1173545593</t>
  </si>
  <si>
    <t xml:space="preserve">ŽB ZAVAZOVACÍ ZEĎ VLNOLAMU, těsněná pracovní spára </t>
  </si>
  <si>
    <t>1,25</t>
  </si>
  <si>
    <t>96</t>
  </si>
  <si>
    <t>Bourání konstrukcí</t>
  </si>
  <si>
    <t>57</t>
  </si>
  <si>
    <t>962052211</t>
  </si>
  <si>
    <t>Bourání zdiva nadzákladového ze ŽB přes 1 m3</t>
  </si>
  <si>
    <t>-428145511</t>
  </si>
  <si>
    <t>Bourání zdiva železobetonového nadzákladového, objemu přes 1 m3</t>
  </si>
  <si>
    <t xml:space="preserve">Poznámka k souboru cen:_x000d_
1. Bourání pilířů o průřezu přes 0,36 m2 se oceňuje cenami - 2210 a -2211 jako bourání zdiva nadzákladového železobetonového. </t>
  </si>
  <si>
    <t>Bourání stávající bet. kce (vlnolam)</t>
  </si>
  <si>
    <t>209,55"m3"</t>
  </si>
  <si>
    <t>997</t>
  </si>
  <si>
    <t>Přesun sutě</t>
  </si>
  <si>
    <t>58</t>
  </si>
  <si>
    <t>99701350.R01</t>
  </si>
  <si>
    <t>Likvidace suti zákonným způsobem vč. nakládky, dopravy, vykládky, skládkovného, apod. - SUŤ</t>
  </si>
  <si>
    <t>1502973553</t>
  </si>
  <si>
    <t xml:space="preserve">33,604"t"           "živice</t>
  </si>
  <si>
    <t xml:space="preserve">502,92"t"       "žb. vlnolamu</t>
  </si>
  <si>
    <t>59</t>
  </si>
  <si>
    <t>99701350.R03</t>
  </si>
  <si>
    <t>Likvidace suti zákonným způsobem vč. nakládky, dopravy, vykládky, skládkovného, apod. - KAMENIVO</t>
  </si>
  <si>
    <t>381414758</t>
  </si>
  <si>
    <t xml:space="preserve">15,888"t"   "dlažba</t>
  </si>
  <si>
    <t xml:space="preserve">99,441"t"  "vrstva stávající komunikace</t>
  </si>
  <si>
    <t>998</t>
  </si>
  <si>
    <t>Přesun hmot</t>
  </si>
  <si>
    <t>60</t>
  </si>
  <si>
    <t>998321011</t>
  </si>
  <si>
    <t>Přesun hmot pro hráze přehradní zemní a kamenité</t>
  </si>
  <si>
    <t>1015841655</t>
  </si>
  <si>
    <t xml:space="preserve">Přesun hmot pro objekty hráze přehradní zemní a kamenité  dopravní vzdálenost do 500 m</t>
  </si>
  <si>
    <t>61</t>
  </si>
  <si>
    <t>998321091</t>
  </si>
  <si>
    <t>Příplatek k přesunu hmot pro hráze přehradní zemní a kamenné za zvětšený přesun do 1000 m</t>
  </si>
  <si>
    <t>-1443740603</t>
  </si>
  <si>
    <t xml:space="preserve">Přesun hmot pro objekty hráze přehradní zemní a kamenité  Příplatek k ceně za zvětšený přesun přes vymezenou největší dopravní vzdálenost do 1 000 m</t>
  </si>
  <si>
    <t>PSV</t>
  </si>
  <si>
    <t>Práce a dodávky PSV</t>
  </si>
  <si>
    <t>711</t>
  </si>
  <si>
    <t>Izolace proti vodě, vlhkosti a plynům</t>
  </si>
  <si>
    <t>62</t>
  </si>
  <si>
    <t>711112001</t>
  </si>
  <si>
    <t>Provedení izolace proti zemní vlhkosti svislé za studena nátěrem penetračním</t>
  </si>
  <si>
    <t>-859729450</t>
  </si>
  <si>
    <t xml:space="preserve">Provedení izolace proti zemní vlhkosti natěradly a tmely za studena  na ploše svislé S nátěrem penetračním</t>
  </si>
  <si>
    <t xml:space="preserve">Poznámka k souboru cen:_x000d_
1. Izolace plochy jednotlivě do 10 m2 se oceňují skladebně cenou příslušné izolace a cenou 711 19-9095 Příplatek za plochu do 10 m2. </t>
  </si>
  <si>
    <t>0,9"m"*2*130,0"m"+1,06"m2"</t>
  </si>
  <si>
    <t>1,0"m2"*2*44"ks"</t>
  </si>
  <si>
    <t>7,01"m2"*1,5+1,38"m"*0,6"m"+1,6"m"*0,6"m"</t>
  </si>
  <si>
    <t>63</t>
  </si>
  <si>
    <t>111631500</t>
  </si>
  <si>
    <t>lak penetrační asfaltový</t>
  </si>
  <si>
    <t>-666428483</t>
  </si>
  <si>
    <t>lak asfaltový PENETRAL ALP- 9 kg</t>
  </si>
  <si>
    <t>Poznámka k položce:_x000d_
Spotřeba 0,3-0,4kg/m2 dle povrchu, ředidlo technický benzín</t>
  </si>
  <si>
    <t>335,363*0,00035 'Přepočtené koeficientem množství</t>
  </si>
  <si>
    <t>64</t>
  </si>
  <si>
    <t>71176000R</t>
  </si>
  <si>
    <t xml:space="preserve">Těsnění spar těsnící fólií Hypalon tl. 1,0mm v pásech šířky 150mm, upevněnou ke konstrukci epoxidovým lepidlem </t>
  </si>
  <si>
    <t>-1402012396</t>
  </si>
  <si>
    <t>1,85"m"*44"ks" + 1,0"m"*14"ks" + 130,0"m"</t>
  </si>
  <si>
    <t>65</t>
  </si>
  <si>
    <t>998711101</t>
  </si>
  <si>
    <t>Přesun hmot tonážní pro izolace proti vodě, vlhkosti a plynům v objektech výšky do 6 m</t>
  </si>
  <si>
    <t>-63946296</t>
  </si>
  <si>
    <t xml:space="preserve">Přesun hmot pro izolace proti vodě, vlhkosti a plynům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</si>
  <si>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</si>
  <si>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SO 02 - Opevnění návodního svahu hráze</t>
  </si>
  <si>
    <t xml:space="preserve">odkaz na dokumentaci D.2.1	Technická zpráva D.2.2	Situace D.2.3	Vzorový příčný řez </t>
  </si>
  <si>
    <t>182151111</t>
  </si>
  <si>
    <t>Svahování v zářezech v hornině třídy těžitelnosti I, skupiny 1 až 3</t>
  </si>
  <si>
    <t>-887791017</t>
  </si>
  <si>
    <t>Svahování trvalých svahů do projektovaných profilů strojně s potřebným přemístěním výkopku při svahování v zářezech v hornině třídy těžitelnosti I, skupiny 1 až 3</t>
  </si>
  <si>
    <t xml:space="preserve">Poznámka k souboru cen:_x000d_
1. Ceny jsou určeny pro svahování všech nově zřizovaných ploch výkopů nebo násypů ve sklonu přes 1:5. 2. Úprava ploch vodorovných nebo ve sklonu do 1 : 5 se oceňuje cenami souboru cen 181 Úprava pláně vyrovnáním výškových rozdílů strojně. </t>
  </si>
  <si>
    <t>příloha D.2.3</t>
  </si>
  <si>
    <t>5676,667</t>
  </si>
  <si>
    <t>457532112</t>
  </si>
  <si>
    <t>Filtrační vrstvy z hrubého drceného kameniva se zhutněním frakce od 16 až 63 do 32 až 63 mm</t>
  </si>
  <si>
    <t>850253327</t>
  </si>
  <si>
    <t xml:space="preserve">Filtrační vrstvy jakékoliv tloušťky a sklonu  z hrubého drceného kameniva se zhutněním do 10 pojezdů/m3, frakce od 16-63 do 32-63 mm</t>
  </si>
  <si>
    <t>Drcené kamenivo 32 - 63 mm, tl. 150mm</t>
  </si>
  <si>
    <t>(5247*0,15)+(129,1*0,874)</t>
  </si>
  <si>
    <t>463212111</t>
  </si>
  <si>
    <t>Rovnanina z lomového kamene upraveného s vyklínováním spár úlomky kamene</t>
  </si>
  <si>
    <t>-204511528</t>
  </si>
  <si>
    <t xml:space="preserve">Rovnanina z lomového kamene upraveného, tříděného  jakékoliv tloušťky rovnaniny s vyklínováním spár a dutin úlomky kamene</t>
  </si>
  <si>
    <t xml:space="preserve">Poznámka k souboru cen:_x000d_
1. Ceny lze použít i pro rovnaniny za opěrami a křídly pro jakýkoliv jejich sklon. 2. Ceny neplatí s výjimkou rovnanin za opěrami a křídly pro rovnaninu o sklonu přes 1:1; tyto se oceňují cenami 321 21-4511 Zdivo nadzákladové z lomového kamene na sucho s tím, že vyplnění spár a dutin těženým kamenivem se oceňuje cenou 469 57-1112 Vyplnění otvorů kamenivem těženým v množství 0,25 m3 kameniva na 1 m3 rovnaniny. 3. Množství měrných jednotek a) rovnaniny se stanoví v m3 konstrukce rovnaniny, b) příplatků se stanoví v m2 vypracovaných líců. </t>
  </si>
  <si>
    <t>Kamenná rovnanina s vyklínováním tl. 600 mm</t>
  </si>
  <si>
    <t>(5247*0,6+0,12*46)*1,08</t>
  </si>
  <si>
    <t>463212191</t>
  </si>
  <si>
    <t>Příplatek za vypracováni líce rovnaniny</t>
  </si>
  <si>
    <t>-1873253308</t>
  </si>
  <si>
    <t xml:space="preserve">Rovnanina z lomového kamene upraveného, tříděného  Příplatek k cenám za vypracování líce</t>
  </si>
  <si>
    <t>3406"m2"/0,6</t>
  </si>
  <si>
    <t>996352739</t>
  </si>
  <si>
    <t>SO 03 - Bezpečnostní přeliv a spadiště</t>
  </si>
  <si>
    <t xml:space="preserve">odkaz na dokumentaci D.3.1	Technická zpráva D.3.2	Situace D.3.3	Podélný profil D.3.4	Vzorový příčný řez D.3.5	Příčné řezy </t>
  </si>
  <si>
    <t xml:space="preserve">      94 - Lešení a stavební výtahy</t>
  </si>
  <si>
    <t xml:space="preserve">      98 - Demolice a sanace</t>
  </si>
  <si>
    <t xml:space="preserve">    767 - Konstrukce zámečnické</t>
  </si>
  <si>
    <t>131351206</t>
  </si>
  <si>
    <t>Hloubení jam zapažených v hornině třídy těžitelnosti II, skupiny 4 objem do 5000 m3 strojně</t>
  </si>
  <si>
    <t>-1088984551</t>
  </si>
  <si>
    <t>Hloubení zapažených jam a zářezů strojně s urovnáním dna do předepsaného profilu a spádu v hornině třídy těžitelnosti II skupiny 4 přes 1 000 do 5 000 m3</t>
  </si>
  <si>
    <t xml:space="preserve">Poznámka k souboru cen:_x000d_
1. V cenách jsou započteny i náklady na případné nutné přemístění výkopku ve výkopišti a na přehození výkopku na přilehlém terénu na vzdálenost do 3 m od okraje jámy nebo naložení na dopravní prostředek. 2. Hloubení zapažených jam hloubky přes 16 m se oceňuje individuálně. 3. Výpočet objemu vykopávky v pažených prostorách se stanovuje dle přílohy č. 3 tohoto katalogu. </t>
  </si>
  <si>
    <t>507,79"m3"</t>
  </si>
  <si>
    <t>131551206</t>
  </si>
  <si>
    <t>Hloubení jam zapažených v hornině třídy těžitelnosti III, skupiny 6 objem do 5 000 m3 strojně</t>
  </si>
  <si>
    <t>-991542828</t>
  </si>
  <si>
    <t>Hloubení zapažených jam a zářezů strojně s urovnáním dna do předepsaného profilu a spádu v hornině třídy těžitelnosti III skupiny 6 přes 1 000 do 5 000 m3</t>
  </si>
  <si>
    <t>943,04"m3"</t>
  </si>
  <si>
    <t>15172111R</t>
  </si>
  <si>
    <t>Záporové pažení, v délce 2m, výška 5,5 m a v délce 53,3m, výška 2,5 až 3,3 m, zřízení a odstranění</t>
  </si>
  <si>
    <t>289205302</t>
  </si>
  <si>
    <t>2"m"*5,5"m"</t>
  </si>
  <si>
    <t>2,9"m"*53,3"m"</t>
  </si>
  <si>
    <t>162351124</t>
  </si>
  <si>
    <t>Vodorovné přemístění do 1000 m výkopku/sypaniny z hornin třídy těžitelnosti II, skupiny 4 a 5</t>
  </si>
  <si>
    <t>1703855319</t>
  </si>
  <si>
    <t>Vodorovné přemístění výkopku nebo sypaniny po suchu na obvyklém dopravním prostředku, bez naložení výkopku, avšak se složením bez rozhrnutí z horniny třídy těžitelnosti II na vzdálenost skupiny 4 a 5 na vzdálenost přes 500 do 1 000 m</t>
  </si>
  <si>
    <t xml:space="preserve">Poznámka k souboru cen:_x000d_
1. Přemísťuje-li se výkopek z dočasných skládek vzdálených do 50 m, neoceňuje se nakládání výkopku, i když se provádí. Toto ustanovení neplatí, vylučuje-li projekt použití dozeru. 2. Ceny nelze použít, předepisuje-li projekt přemístit výkopek na místo nepřístupné obvyklým dopravním prostředkům; toto přemístění se oceňuje individuálně. </t>
  </si>
  <si>
    <t>vod. přem. na mezideponii a zpět, zemina se využije do zpětného zásypu</t>
  </si>
  <si>
    <t>(298,41+15,295)"m3"*2</t>
  </si>
  <si>
    <t>162651152</t>
  </si>
  <si>
    <t>Vodorovné přemístění do 5000 m výkopku/sypaniny z horniny třídy těžitelnosti III, skupiny 6 a 7</t>
  </si>
  <si>
    <t>377966041</t>
  </si>
  <si>
    <t>Vodorovné přemístění výkopku nebo sypaniny po suchu na obvyklém dopravním prostředku, bez naložení výkopku, avšak se složením bez rozhrnutí z horniny třídy těžitelnosti III na vzdálenost skupiny 6 a 7 na vzdálenost přes 4 000 do 5 000 m</t>
  </si>
  <si>
    <t xml:space="preserve">Poznámka k položce:_x000d_
Akce bude prováděna v souběhu s akcí „odtěžení sedimentů“, kde investor předpokládá využití těchto materiálů. Jelikož jsou to oddělené stavby je nutné uložit materiál na mezideponii._x000d_
_x000d_
</t>
  </si>
  <si>
    <t xml:space="preserve">943,04"m3"    "přebytek výkopku hor. tř. 6</t>
  </si>
  <si>
    <t>16275113R</t>
  </si>
  <si>
    <t>Likvidace výkopku z hor. tř. 4 a 5 zákonným způsobem</t>
  </si>
  <si>
    <t>-1764581509</t>
  </si>
  <si>
    <t>Poznámka k položce:_x000d_
Vodorovné přemístění na skládku s poplatkem, likvidace zákonným způsobem</t>
  </si>
  <si>
    <t xml:space="preserve">507,79"m3"       "výkop v hor. tř. 4</t>
  </si>
  <si>
    <t xml:space="preserve">-313,705"m3"    "odpočet, zpětný zásyp</t>
  </si>
  <si>
    <t>167151112</t>
  </si>
  <si>
    <t>Nakládání výkopku z hornin třídy těžitelnosti II, skupiny 4 a 5 přes 100 m3</t>
  </si>
  <si>
    <t>-675367136</t>
  </si>
  <si>
    <t>Nakládání, skládání a překládání neulehlého výkopku nebo sypaniny strojně nakládání, množství přes 100 m3, z hornin třídy těžitelnosti II, skpiny 4 a 5</t>
  </si>
  <si>
    <t xml:space="preserve">Poznámka k souboru cen:_x000d_
1. Ceny -1131 až -1133 jsou určeny pro nakládání, překládání a vykládání na vzdálenost a) do 20 m vodorovně; vodorovná vzdálenost se měří od těžnice lodi k těžnici druhé lodi, nebo k těžišti hromady na břehu nebo k těžišti dopravního prostředku na suchu,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2. Množství měrných jednotek se určí v rostlém stavu horniny. </t>
  </si>
  <si>
    <t>naložení na mezideponii, zemina se využije do zpětného zásypu</t>
  </si>
  <si>
    <t xml:space="preserve">298,41"m3"   "zpětný zásyp</t>
  </si>
  <si>
    <t xml:space="preserve">15,295"m3"   "obsyp potrubí</t>
  </si>
  <si>
    <t>171201201</t>
  </si>
  <si>
    <t>Uložení sypaniny na skládky nebo meziskládky</t>
  </si>
  <si>
    <t>79253758</t>
  </si>
  <si>
    <t xml:space="preserve">Uložení sypaniny  na skládky</t>
  </si>
  <si>
    <t xml:space="preserve">Poznámka k souboru cen:_x000d_
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 ceně -1201 jsou započteny i náklady na rozprostření sypaniny ve vrstvách s hrubým urovnáním na skládce. 4. V ceně -1201 nejsou započteny náklady na získání skládek ani na poplatky za skládku. 5. Množství jednotek uložení výkopku (sypaniny) se určí v m3 uloženého výkopku (sypaniny),v rostlém stavu zpravidla ve výkopišti. </t>
  </si>
  <si>
    <t xml:space="preserve">943,04"m3"    "výkop</t>
  </si>
  <si>
    <t>1004903275</t>
  </si>
  <si>
    <t>298,41"m3"</t>
  </si>
  <si>
    <t>175151101</t>
  </si>
  <si>
    <t>Obsypání potrubí strojně sypaninou bez prohození, uloženou do 3 m</t>
  </si>
  <si>
    <t>566910846</t>
  </si>
  <si>
    <t>Obsypání potrubí strojně sypaninou z vhodných hornin tř. 1 až 4 nebo materiálem připraveným podél výkopu ve vzdálenosti do 3 m od jeho kraje, pro jakoukoliv hloubku výkopu a míru zhutnění bez prohození sypaniny</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</si>
  <si>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 2. Míru zhutnění předepisuje projekt. 3. V cenách nejsou zahrnuty náklady na nakupovanou sypaninu. Tato se oceňuje ve specifikaci. 4. V cenách nejsou zahrnuty náklady na prohození sypaniny, tyto náklady se oceňují položkou 17511-1109 Příplatek za prohození sypaniny. </t>
  </si>
  <si>
    <t>potrubí dešťové kanalizace</t>
  </si>
  <si>
    <t>obsyp z nesoudržného materiálu</t>
  </si>
  <si>
    <t>0,35"m2"*43,7"m"</t>
  </si>
  <si>
    <t>181351003</t>
  </si>
  <si>
    <t>Rozprostření ornice tl vrstvy do 200 mm pl do 100 m2 v rovině nebo ve svahu do 1:5 strojně</t>
  </si>
  <si>
    <t>-1321972780</t>
  </si>
  <si>
    <t>Rozprostření a urovnání ornice v rovině nebo ve svahu sklonu do 1:5 strojně při souvislé ploše do 100 m2, tl. vrstvy do 200 mm</t>
  </si>
  <si>
    <t xml:space="preserve">Poznámka k souboru cen:_x000d_
1. V ceně jsou započteny i náklady na případné nutné přemístění hromad nebo dočasných skládek na místo spotřeby ze vzdálenosti do 50 m. 2. V ceně nejsou započteny náklady na získání ornice; tyto se oceňují cenami souboru cen 121 Sejmutí ornice. </t>
  </si>
  <si>
    <t>rozprostření v tl. 100 mm</t>
  </si>
  <si>
    <t>90"m2"</t>
  </si>
  <si>
    <t>-127648216</t>
  </si>
  <si>
    <t>tl. 100 mm</t>
  </si>
  <si>
    <t>90"m2"*0,1"m"*1,6"t/m3"</t>
  </si>
  <si>
    <t>996739108</t>
  </si>
  <si>
    <t>862764446</t>
  </si>
  <si>
    <t>90*0,015 'Přepočtené koeficientem množství</t>
  </si>
  <si>
    <t>-102312042</t>
  </si>
  <si>
    <t xml:space="preserve">90"m2"    "odměřeno v modelu revit</t>
  </si>
  <si>
    <t>181951114</t>
  </si>
  <si>
    <t>Úprava pláně v hornině třídy těžitelnosti II, skupiny 4 a 5 se zhutněním</t>
  </si>
  <si>
    <t>-2051270540</t>
  </si>
  <si>
    <t>Úprava pláně vyrovnáním výškových rozdílů strojně v hornině třídy těžitelnosti II, skupiny 4 a 5 se zhutněním</t>
  </si>
  <si>
    <t xml:space="preserve">Úprava základové spáry pod žb. kcí </t>
  </si>
  <si>
    <t>428,4"m2"</t>
  </si>
  <si>
    <t>pod komunikací</t>
  </si>
  <si>
    <t xml:space="preserve">29,5"m2"   "odměřeno v modelu revit</t>
  </si>
  <si>
    <t>224210000R</t>
  </si>
  <si>
    <t>Injekční clona, rozteč vrtů a 1,5 m, pata vrtů na kotě 33,6 m n.m.</t>
  </si>
  <si>
    <t>-795887570</t>
  </si>
  <si>
    <t>Poznámka k položce:_x000d_
spočítáno dohromady i za část SO03 a v SO 04</t>
  </si>
  <si>
    <t>224211116</t>
  </si>
  <si>
    <t>Vrty maloprofilové D do 93 mm úklon do 45° hl do 25 m hor. V a VI</t>
  </si>
  <si>
    <t>-947188807</t>
  </si>
  <si>
    <t>Maloprofilové vrty průběžným sacím vrtáním průměru přes 56 do 93 mm do úklonu 45° v hl 0 až 25 m v hornině tř. V a VI</t>
  </si>
  <si>
    <t>spočítáno dohromady i za část SO03 a v SO 04</t>
  </si>
  <si>
    <t xml:space="preserve">zajišťovací injektáž dl.6 m </t>
  </si>
  <si>
    <t>6*82"ks"</t>
  </si>
  <si>
    <t>26112191R</t>
  </si>
  <si>
    <t>Jílocementová injektážní směs</t>
  </si>
  <si>
    <t>-85463874</t>
  </si>
  <si>
    <t>492*0,28"m3/m"</t>
  </si>
  <si>
    <t>282601122</t>
  </si>
  <si>
    <t>Injektování vrtů vysokotlaké sestupné s jednoduchým obturátorem tlakem do 2 MPa</t>
  </si>
  <si>
    <t>hod</t>
  </si>
  <si>
    <t>-781465808</t>
  </si>
  <si>
    <t xml:space="preserve">Injektování  s jednoduchým obturátorem nebo bez obturátoru sestupné, tlakem přes 0,60 do 2,0 MPa</t>
  </si>
  <si>
    <t xml:space="preserve">Poznámka k souboru cen:_x000d_
1. Ceny nelze použít pro injektování: a) mikropilot a kotev; toto injektování se oceňuje cenami souboru cen 28. 60-21 Injektování povrchové s dvojitým obturátorem mikropilot nebo kotev, b) aktivovanou maltou; toto injektování se oceňuje cenami souboru cen 28. 60-41 Injektování aktivovanými směsmi, c) vysokotlaké s dvojitým obturátorem; toto injektování se oceňuje cenami souboru cen 282 60-31 Injektování vysokotlaké s dvojitým obturátorem, d) organickými pryskyřicemi neředitelnými vodou; toto injektování se oceňuje cenami souboru cen 282 60-51 Injektování povrchové vysokotlaké pryskyřicemi neředitelnými vodou, e) živicemi za tepla; toto injektování se oceňuje individuálně, f) tryskové; tato injektáž se oceňuje cenami souboru cen 282 61-21 Trysková injektáž vrtů vzestupná. 2. Ceny nelze použít pro vysokotlaké injektování injekční stanicí s automatickou registrací parametrů; toto injektování se oceňuje cenami souboru cen 282 60-31 Injektování vysokotlaké s dvojitým obturátorem. 3. Rozhodující pro volbu ceny podle výšky tlaku je maximální tlak na jednom vrtu. 4. Cena -1129 Příplatek za injektování organickými pryskyřicemi nelze použít pro vodní zkoušky vrtů. </t>
  </si>
  <si>
    <t>31920211R</t>
  </si>
  <si>
    <t>Injektáž spar nízkotlakou injektáží na bázi silikonové mikroemulze.</t>
  </si>
  <si>
    <t>1924115173</t>
  </si>
  <si>
    <t>321321115</t>
  </si>
  <si>
    <t>Konstrukce vodních staveb ze ŽB mrazuvzdorného tř. C 25/30</t>
  </si>
  <si>
    <t>1699324839</t>
  </si>
  <si>
    <t>Konstrukce vodních staveb z betonu přehrad, jezů a plavebních komor, spodní stavby vodních elektráren, jader přehrad, odběrných věží a výpustných zařízení, opěrných zdí, šachet, šachtic a ostatních konstrukcí železového pro prostředí s mrazovými cykly tř. C 25/30</t>
  </si>
  <si>
    <t xml:space="preserve">158,75"m3"     "INJEKČNÍ BLOK</t>
  </si>
  <si>
    <t>-14899221</t>
  </si>
  <si>
    <t>ŽB polorámová kce koryta vývaru C30/37 XC4, XF3, odměřeno z modelu Revit</t>
  </si>
  <si>
    <t xml:space="preserve">223,61"m3"    "BLOK 01.1</t>
  </si>
  <si>
    <t xml:space="preserve">294,76"m3"     "BLOK 02</t>
  </si>
  <si>
    <t xml:space="preserve">350,00"m3"     "BLOK 03</t>
  </si>
  <si>
    <t xml:space="preserve">24,97"m3"       "BLOK 01.2 (ŽB ZAVAZOVACÍ KŘÍDLO)</t>
  </si>
  <si>
    <t xml:space="preserve">-14,3"m3"        "ŽB ŘÍMSA</t>
  </si>
  <si>
    <t>Mezisoučet</t>
  </si>
  <si>
    <t xml:space="preserve">TVAROVÉ KAMENY   </t>
  </si>
  <si>
    <t>betonový bloček C30/37: 0,023m3 *(35,6m+1,8m)</t>
  </si>
  <si>
    <t>0,023"m3" *(35,6"m"+1,8"m")</t>
  </si>
  <si>
    <t>693315869</t>
  </si>
  <si>
    <t>odměřeno CAD</t>
  </si>
  <si>
    <t xml:space="preserve">630"m2"       "bednění zdí a zavazovacího křídla</t>
  </si>
  <si>
    <t xml:space="preserve">10,5"m2"     "bednění injekčního bloku</t>
  </si>
  <si>
    <t>1755890501</t>
  </si>
  <si>
    <t>321222311</t>
  </si>
  <si>
    <t>Zdění obkladního zdiva vodních staveb kvádrového objem do 0,2 m3</t>
  </si>
  <si>
    <t>-1752773923</t>
  </si>
  <si>
    <t xml:space="preserve">Zdění obkladního zdiva vodních staveb  přehrad, jezů a plavebních komor, spodní stavby vodních elektráren, odběrných věží a výpustných zařízení, opěrných zdí, šachet, šachtic a ostatních konstrukcí kvádrového s vyspárováním na maltu cementovou MC30  kvádrů objemu do 0,2 m3</t>
  </si>
  <si>
    <t xml:space="preserve">Poznámka k souboru cen:_x000d_
1. Ceny -2311, -2312 lze použít i pro: a) osazení kamenných desek největší tl. přes 300 mm, b) zdivo kvádrové z šablonových kvádrů. 2. Ceny neplatí pro obklady zdí kamennými deskami; tyto se oceňují cenami katalogu 800-782 – Obklady z kamene. 3. Pro volbu cen -2311 a -2312 je rozhodující objem nejmenšího pravoúhlého rovnoběžnostěnu opsaného jednotlivým šablonovým kvádrům. 4. V cenách jsou započteny i náklady na vypracování lícních ploch. 5. Objem se stanoví: a) u ceny -2111 v m3 zdiva s tím, že objem dutin do 0,20 m3 jednotlivě se neodečítá, b) u cen -2311, -2312 v m3 součinem skutečného objemu kvádru a součinitele 1,057. 6. V cenách nejsou započteny náklady na dodávku kamene a kvádrů. Tyto se oceňují ve specifikaci. Ztratné lze dohodnout u řádkového zdiva hrubého ve výši 8 %, u řádkového zdiva čistého ve výši 10 % a u zdiva kvádrového ve výši 0,75 %. </t>
  </si>
  <si>
    <t>Kamenný obklad přelivné hrany - tvarový kámen</t>
  </si>
  <si>
    <t>s vyspárováním na maltu cementovou MC30</t>
  </si>
  <si>
    <t xml:space="preserve">23,15"m3"   "příloha D.3.9</t>
  </si>
  <si>
    <t>R_4</t>
  </si>
  <si>
    <t xml:space="preserve">tvarové kameny </t>
  </si>
  <si>
    <t>-14553442</t>
  </si>
  <si>
    <t>676204448</t>
  </si>
  <si>
    <t xml:space="preserve">Výztuž železobetonových konstrukcí vodních staveb  přehrad, jezů a plavebních komor, spodní stavby vodních elektráren, jader přehrad, odběrných věží a výpustných zařízení, opěrných zdí, šachet, šachtic a ostatních konstrukcí jednotlivé pruty průměru do 12</t>
  </si>
  <si>
    <t>příloha D.3.6-3</t>
  </si>
  <si>
    <t xml:space="preserve">(236,6+986,8)"m3"/1000           "BLOK 01.1 a BLOK 01.2 </t>
  </si>
  <si>
    <t xml:space="preserve">(225+1017,1)"m3"/1000             "BLOK 02</t>
  </si>
  <si>
    <t xml:space="preserve">(232,6+1122,6)"m3"/1000          "BLOK 03</t>
  </si>
  <si>
    <t>321366112</t>
  </si>
  <si>
    <t>Výztuž železobetonových konstrukcí vodních staveb z oceli 10 505 D do 32 mm</t>
  </si>
  <si>
    <t>-491528486</t>
  </si>
  <si>
    <t xml:space="preserve">Výztuž železobetonových konstrukcí vodních staveb  přehrad, jezů a plavebních komor, spodní stavby vodních elektráren, jader přehrad, odběrných věží a výpustných zařízení, opěrných zdí, šachet, šachtic a ostatních konstrukcí jednotlivé pruty přes 12 do 32 mm, z oceli 10 505 (R) nebo BSt 500</t>
  </si>
  <si>
    <t xml:space="preserve">(14804,8+2416,6)"m3"/1000         "BLOK 01.1 a BLOK 01.2 </t>
  </si>
  <si>
    <t xml:space="preserve">(14380,2+2146,4)"m3"/1000          "BLOK 02</t>
  </si>
  <si>
    <t xml:space="preserve">(15415,1+2387,6)"m3"/1000          "BLOK 03</t>
  </si>
  <si>
    <t>34810121R</t>
  </si>
  <si>
    <t>Branka uzamčená k přístupu k žebříku- montáž, dodávka a osazení</t>
  </si>
  <si>
    <t>623784781</t>
  </si>
  <si>
    <t>příloha D.3.10.2</t>
  </si>
  <si>
    <t xml:space="preserve">ocelová branka jednokřídlá,  rozměr 1100/1100mm</t>
  </si>
  <si>
    <t>kotvení branky, chem kotvy M14, hl. vrtu 150mm</t>
  </si>
  <si>
    <t>451311521</t>
  </si>
  <si>
    <t>Podklad pod dlažbu z betonu prostého pro prostředí s mrazovými cykly C 25/30 tl přes 100 do 150 mm</t>
  </si>
  <si>
    <t>542754414</t>
  </si>
  <si>
    <t>Podklad z prostého betonu pod dlažbu pro prostředí s mrazovými cykly tř. C 25/30, ve vrstvě tl. přes 100 do 150 mm</t>
  </si>
  <si>
    <t xml:space="preserve">Poznámka k souboru cen:_x000d_
1. Ceny lze použít i pro podklady z prostého betonu pod schody a pod prefabrikované konstrukce. 2. Ceny neplatí pro: a) těsnící nebo opevňovací betonovou vrstvu; tato se oceňuje cenami souboru cen 457 31- . . Těsnicí vrstva z betonu odolného proti agresivnímu prostředí b) podklad z prostého betonu pod dlažbu dna vývaru; tento se oceňuje cenami souboru cen 321 31-11 Konstrukce z prostého betonu. 3. V cenách nejsou započteny náklady na úpravu a těsnění dilatačních spár; tyto se oceňují cenami souboru cen 931 . . - . . Úprava dilatační spáry konstrukcí z prostého nebo železového betonu. 4. Plocha se stanoví v m2 dlažby, pod níž je podklad určen. </t>
  </si>
  <si>
    <t>Odměřeno z modelu Revit</t>
  </si>
  <si>
    <t>170,54"m2"</t>
  </si>
  <si>
    <t>451573111</t>
  </si>
  <si>
    <t>Lože pod potrubí otevřený výkop ze štěrkopísku</t>
  </si>
  <si>
    <t>-979802680</t>
  </si>
  <si>
    <t>Lože pod potrubí, stoky a drobné objekty v otevřeném výkopu z písku a štěrkopísku do 63 mm</t>
  </si>
  <si>
    <t xml:space="preserve">Poznámka k souboru cen:_x000d_
1. Ceny -1111 a -1192 lze použít i pro zřízení sběrných vrstev nad drenážními trubkami. 2. V cenách -5111 a -1192 jsou započteny i náklady na prohození výkopku získaného při zemních pracích. </t>
  </si>
  <si>
    <t xml:space="preserve">"ochranný obsyp ŠP FR. 0-22 - za rubem zdi" </t>
  </si>
  <si>
    <t>0,31"m2"*33"m"</t>
  </si>
  <si>
    <t xml:space="preserve">"ŠP lože potrubí" </t>
  </si>
  <si>
    <t>0,11"m2"*43,7"m"</t>
  </si>
  <si>
    <t>45157311R</t>
  </si>
  <si>
    <t>746832909</t>
  </si>
  <si>
    <t>Lože pod potrubí, stoky a drobné objekty v otevřeném výkopu z písku a štěrkopísku fr.4-8 mm</t>
  </si>
  <si>
    <t>drenážní potrubí PE d160</t>
  </si>
  <si>
    <t xml:space="preserve">"ochranný obsyp ŠP fr. 4-8 mm - pode dnem spadiště" </t>
  </si>
  <si>
    <t>0,16"m2"*2*29"m"</t>
  </si>
  <si>
    <t xml:space="preserve">"ochranný obsyp ŠP FR. 4-8 - za rubem zdi" </t>
  </si>
  <si>
    <t>0,17"m2"*33"m"</t>
  </si>
  <si>
    <t>888493804</t>
  </si>
  <si>
    <t>Podkladní beton, průměrná tl. 250 mm, odměřeno z modelu Revit</t>
  </si>
  <si>
    <t xml:space="preserve">13,87"m3"    "BLOK 01.1</t>
  </si>
  <si>
    <t xml:space="preserve">27,14"m3"    "BLOK 02</t>
  </si>
  <si>
    <t xml:space="preserve">29,82"m3"    "BLOK 03</t>
  </si>
  <si>
    <t>podkladní beton C12/15 pod drenážní potrubí dn 160 mm- sklonová vrstva za rubem zdi</t>
  </si>
  <si>
    <t>0,24"m2"*33"m"</t>
  </si>
  <si>
    <t>465513427.R</t>
  </si>
  <si>
    <t>Dlažba z lomového kamene na cementovou maltu s vyspárováním tl 350 mm pro hydromeliorace</t>
  </si>
  <si>
    <t>-1199528408</t>
  </si>
  <si>
    <t xml:space="preserve">Dlažba z lomového kamene lomařsky upraveného  na cementovou maltu, s vyspárováním cementovou maltou, tl. kamene 350 mm</t>
  </si>
  <si>
    <t xml:space="preserve">Poznámka k souboru cen:_x000d_
1. Ceny neplatí pro: a) dlažby o sklonu přes 1:1; tyto se oceňují příslušnými cenami souboru cen 326 21-1 . Zdivo nadzákladové z lomového kamene upraveného. 2. V cenách nejsou započteny náklady na: a) podkladní betonové lože; toto se oceňuje cenami souboru cen 451 31-51 Podkladní a výplňové vrstvy z betonu prostého, b) lože z kameniva; toto se oceňuje cenami souboru cen 451 . . - . . Lože z kameniva. 3. Plocha se stanoví v m2 rozvinuté lícní plochy dlažby. </t>
  </si>
  <si>
    <t>-1707322665</t>
  </si>
  <si>
    <t>22,8"m2"</t>
  </si>
  <si>
    <t>1464830798</t>
  </si>
  <si>
    <t>23,6"m2"</t>
  </si>
  <si>
    <t>1449505646</t>
  </si>
  <si>
    <t>29,5"m2"</t>
  </si>
  <si>
    <t>2060466687</t>
  </si>
  <si>
    <t>-275135580</t>
  </si>
  <si>
    <t>žb bloky, výplň dilatačních spár</t>
  </si>
  <si>
    <t xml:space="preserve">7,3"m"                    "dilatace B01.1-B01.2</t>
  </si>
  <si>
    <t xml:space="preserve">25,8"m"                   "dilatace B01.1-B02</t>
  </si>
  <si>
    <t xml:space="preserve">28,3"m"                   "dilatace B02-B03</t>
  </si>
  <si>
    <t xml:space="preserve">33,9"m"                   "dilatace B03-B04</t>
  </si>
  <si>
    <t>87123811.R</t>
  </si>
  <si>
    <t>Kladení drenážního potrubí dn 160 mm vč. dodávky</t>
  </si>
  <si>
    <t>-480983410</t>
  </si>
  <si>
    <t>"drenážní potrubí PE d160 - pode dnem spadiště" 2*29"m"</t>
  </si>
  <si>
    <t>"drenážní potrubí PE d160 - za rubem zdi" 33"m"</t>
  </si>
  <si>
    <t>87135041R</t>
  </si>
  <si>
    <t>Montáž a dodávka potrubí potrubí PE d160</t>
  </si>
  <si>
    <t>-483344071</t>
  </si>
  <si>
    <t>1,95"m"+1,64"m"+1,63"m"</t>
  </si>
  <si>
    <t>87136042R</t>
  </si>
  <si>
    <t>Montáž a dodávka potrubí potrubí PE d250</t>
  </si>
  <si>
    <t>856220422</t>
  </si>
  <si>
    <t>23,53"m"+14,94"m"</t>
  </si>
  <si>
    <t>891365321</t>
  </si>
  <si>
    <t>Montáž zpětných klapek DN 250</t>
  </si>
  <si>
    <t>793431533</t>
  </si>
  <si>
    <t>Montáž vodovodních armatur na potrubí zpětných klapek DN 250</t>
  </si>
  <si>
    <t xml:space="preserve">Poznámka k souboru cen:_x000d_
1. V cenách jsou započteny i náklady: a) u šoupátek ceny -1112 na vytvoření otvorů ve stropech šachet pro prostup zemních souprav šoupátek, b) u hlavních ventilů ceny -3111 na osazení zemních souprav, c) u navrtávacích pasů ceny -9111 na výkop montážních jamek, opravu izolace ocelových trubek a na osazení zemních souprav. 2. V cenách nejsou započteny náklady na: a) dodání vodoměrů, šoupátek, uzavíracích klapek, ventilů, montážních vložek, kompenzátorů, koncových nebo zpětných klapek, hydrantů, zemních souprav, šoupátkových koleček, šoupátkových a hydrantových klíčů, navrtávacích pasů, tvarovek a kompenzačních nástavců; tyto armatury se oceňují ve specifikaci, b) podkladní bloky pod armatury; bloky se oceňují příslušnými cenami souborů cen 452 2 . - . 1 Podkladní a zajišťovací konstrukce zděné na maltu cementovou, 452 3*- . 1 Podkladní a zajišťovací konstrukce z betonu, 452 35- . 1 Bednění podkladních a zajišťovacích konstrukcí části A 01 tohoto ceníku, c) obsyp odvodňovacího zařízení hydrantů ze štěrku nebo štěrkopísku; obsyp se oceňuje příslušnými cenami souboru cen 451 5 . - . 1 Lože pod potrubí, stoky a drobné objekty části A 01 tohoto katalogu, d) osazení hydrantových, šoupátkových a ventilových poklopů; osazení poklopů se oceňuje příslušnými cenami souboru cen 899 40-11 Osazení poklopů litinových části A 01 tohoto katalogu. 3. V cenách 891 52-4121 a -5211 nejsou započteny náklady na dodání těsnících pryžových kroužků. Tyto se oceňují ve specifikaci, nejsou-li zahrnuty v ceně trub. 4. V cenách 891 ..-5313 nejsou započteny náklady na dodání potrubní spojky. Tyto jsou zahrnuty v ceně trub. </t>
  </si>
  <si>
    <t>4228442R</t>
  </si>
  <si>
    <t xml:space="preserve">klapka zpětná  DN 250</t>
  </si>
  <si>
    <t>1891356301</t>
  </si>
  <si>
    <t>8944113R.31</t>
  </si>
  <si>
    <t>Šachta Š3.1 s prefabrikovaných dílců - montáž a dodávka</t>
  </si>
  <si>
    <t>1250150990</t>
  </si>
  <si>
    <t xml:space="preserve">Poznámka k položce:_x000d_
šachtové dno 1000/1000	1 ks_x000d_
skruž 1000/250/120	1 ks_x000d_
deska 625/200/120		1 ks_x000d_
vyrovnávací prstence 625/100/120	2 ks_x000d_
litinový poklop D400	1 ks	_x000d_
těsnění pro DN 1000 Q1	1 ks	_x000d_
podkladní beton C12/15: 1,77m2*0,05m	0,09 m3	_x000d_
obetonávka poklopu C30/37:2,11m2*0,9m-1,21m2*0,52m-0,54m2*0,36m	1,08 m3_x000d_
krystalizující nátěr 2x: 4,08m*1,61m+2,72m*0,36m	7,55 m2	_x000d_
</t>
  </si>
  <si>
    <t>89594131R</t>
  </si>
  <si>
    <t xml:space="preserve">Zřízení vpusti kanalizační uliční z betonových dílců </t>
  </si>
  <si>
    <t>-2115284291</t>
  </si>
  <si>
    <t xml:space="preserve">Zřízení vpusti kanalizační  uliční z betonových dílců </t>
  </si>
  <si>
    <t xml:space="preserve">Poznámka k souboru cen:_x000d_
1. V cenách jsou započteny i náklady na zřízení lože ze štěrkopísku. 2. V cenách nejsou započteny náklady na: a) dodání betonových dílců; betonové dílce se oceňují ve specifikaci, b) dodání kameninových dílců; kameninové dílce se oceňují ve specifikaci, c) litinové mříže; osazení mříží se oceňuje cenami souboru cen 899 20- . 1 Osazení mříží litinových včetně rámů a košů na bahno části A 01 tohoto katalogu; dodání mříží se oceňuje ve specifikaci, d) podkladní prstence; tyto se oceňují cenami souboru cen 452 38-6 . Podkladní a a vyrovnávací prstence části A 01 tohoto katalogu. </t>
  </si>
  <si>
    <t>dešťové vpusti V3.1;V3.2;V3.3</t>
  </si>
  <si>
    <t>příloha D.3.7.2</t>
  </si>
  <si>
    <t>5922385R</t>
  </si>
  <si>
    <t>dno pro uliční vpusť s kalovou prohlubní betonové 450x300</t>
  </si>
  <si>
    <t>-903035095</t>
  </si>
  <si>
    <t>59223864</t>
  </si>
  <si>
    <t>prstenec pro uliční vpusť vyrovnávací betonový 390x60x130mm</t>
  </si>
  <si>
    <t>-2007880595</t>
  </si>
  <si>
    <t>5922386R</t>
  </si>
  <si>
    <t>skruž 450/350 s otvorem pro PE d160</t>
  </si>
  <si>
    <t>-1358576636</t>
  </si>
  <si>
    <t>5922387R</t>
  </si>
  <si>
    <t xml:space="preserve">skruž  450/555</t>
  </si>
  <si>
    <t>-504928022</t>
  </si>
  <si>
    <t>89920411R</t>
  </si>
  <si>
    <t xml:space="preserve">Osazení mříží litinových včetně rámů a košů na bahno </t>
  </si>
  <si>
    <t>2120245052</t>
  </si>
  <si>
    <t xml:space="preserve">Poznámka k souboru cen:_x000d_
1. V cenách nejsou započteny náklady na dodání mříží, rámů a košů na bahno; tyto náklady se oceňují ve specifikaci. </t>
  </si>
  <si>
    <t>5524232R</t>
  </si>
  <si>
    <t>vtoková mříž s kalovým košem</t>
  </si>
  <si>
    <t>-329890137</t>
  </si>
  <si>
    <t>911334122</t>
  </si>
  <si>
    <t>Svodidlo ocelové zábradelní zádržnosti H2 kotvené do římsy s výplní ze svislých tyčí</t>
  </si>
  <si>
    <t>-1963670895</t>
  </si>
  <si>
    <t>Zábradelní svodidla ocelová s osazením sloupků kotvením do římsy, se svodnicí úrovně zádržnosti H2 s výplní ze svislých tyčí</t>
  </si>
  <si>
    <t xml:space="preserve">Poznámka k souboru cen:_x000d_
1. Ceny zábradelních svodidel obsahují i náklady na přišroubování patního sloupku s roztečí 2 m do betonové nebo ocelové římsy mostu, dotažení patní desky ke konstrukci a dodávku kompletní svodidlové sady (sloupku, svodnice, zábradelní výplně, distančních dílů, madla, spojovacího materiálu, chemických kotev atd.). 2. Ceny dilatace zábradelní výplně obsahují i dodávku dilatační svodnice a spojovacího materiálu. 3. Ceny dilatace madel obsahují i dodávku dilatační manžety madla a spojovacího materiálu. 4. Ceny neobsahují pružný nátěr spáry mezi betonem a sloupkem, tyto se oceňují souborem cen 628 61-11.. Nátěr mostních betonových konstrukcí akrylátový na siloxanové a plasticko-elastické bázi. </t>
  </si>
  <si>
    <t>91613121.R01</t>
  </si>
  <si>
    <t>1088695436</t>
  </si>
  <si>
    <t>osazení obrubníku do bet lože C12/15 - 0,07m3/m</t>
  </si>
  <si>
    <t>8"m"</t>
  </si>
  <si>
    <t>-1376736997</t>
  </si>
  <si>
    <t>8*1,03 'Přepočtené koeficientem množství</t>
  </si>
  <si>
    <t>-1692363723</t>
  </si>
  <si>
    <t xml:space="preserve">4,1"m2"                    "dilatace B01.1-B01.2</t>
  </si>
  <si>
    <t xml:space="preserve">23,8"m2"                   "dilatace B01.1-B02</t>
  </si>
  <si>
    <t xml:space="preserve">26,4"m2"                   "dilatace B02-B03</t>
  </si>
  <si>
    <t xml:space="preserve">44,4"m2"                   "dilatace B03-B04</t>
  </si>
  <si>
    <t>931994106.R</t>
  </si>
  <si>
    <t>Těsnění dilatační spáry betonové konstrukce vnitřním těsnicím pásem</t>
  </si>
  <si>
    <t>-186100597</t>
  </si>
  <si>
    <t>Těsnění dilatační spáry betonové konstrukce vnitřním pásem "waterstop"</t>
  </si>
  <si>
    <t>dilatační pás PVC š. 400mm</t>
  </si>
  <si>
    <t xml:space="preserve">3,1"m"                    "dilatace B01.1-B01.2</t>
  </si>
  <si>
    <t xml:space="preserve">19,4"m"                   "dilatace B01.1-B02</t>
  </si>
  <si>
    <t xml:space="preserve">20,9"m"                   "dilatace B02-B03</t>
  </si>
  <si>
    <t xml:space="preserve">24,3"m"                   "dilatace B03-B04</t>
  </si>
  <si>
    <t>-2033117380</t>
  </si>
  <si>
    <t>715269698</t>
  </si>
  <si>
    <t xml:space="preserve">33"m"   "odměřeno z modelu Revit</t>
  </si>
  <si>
    <t>1855391934</t>
  </si>
  <si>
    <t>33*1,03 'Přepočtené koeficientem množství</t>
  </si>
  <si>
    <t>94</t>
  </si>
  <si>
    <t>Lešení a stavební výtahy</t>
  </si>
  <si>
    <t>941111111</t>
  </si>
  <si>
    <t>Montáž lešení řadového trubkového lehkého s podlahami zatížení do 200 kg/m2 š do 0,9 m v do 10 m</t>
  </si>
  <si>
    <t>2071208221</t>
  </si>
  <si>
    <t xml:space="preserve">Montáž lešení řadového trubkového lehkého pracovního s podlahami  s provozním zatížením tř. 3 do 200 kg/m2 šířky tř. W06 od 0,6 do 0,9 m, výšky do 10 m</t>
  </si>
  <si>
    <t xml:space="preserve">Poznámka k souboru cen:_x000d_
1. V ceně jsou započteny i náklady na kotvení lešení. 2. Montáž lešení řadového trubkového lehkého výšky přes 25 m se oceňuje individuálně. 3. Šířkou se rozumí půdorysná vzdálenost, měřená od vnitřního líce sloupků zábradlí k protilehlému volnému okraji podlahy nebo mezi vnitřními líci. </t>
  </si>
  <si>
    <t xml:space="preserve">630"m2"  </t>
  </si>
  <si>
    <t>941111211</t>
  </si>
  <si>
    <t>Příplatek k lešení řadovému trubkovému lehkému s podlahami š 0,9 m v 10 m za první a ZKD den použití</t>
  </si>
  <si>
    <t>11640968</t>
  </si>
  <si>
    <t xml:space="preserve">Montáž lešení řadového trubkového lehkého pracovního s podlahami  s provozním zatížením tř. 3 do 200 kg/m2 Příplatek za první a každý další den použití lešení k ceně -1111</t>
  </si>
  <si>
    <t>předpokládá se doba použití 1,5 měsíc/blok</t>
  </si>
  <si>
    <t xml:space="preserve">630"m2"*45    "plocha pro bednění</t>
  </si>
  <si>
    <t>941111811</t>
  </si>
  <si>
    <t>Demontáž lešení řadového trubkového lehkého s podlahami zatížení do 200 kg/m2 š do 0,9 m v do 10 m</t>
  </si>
  <si>
    <t>1196056654</t>
  </si>
  <si>
    <t xml:space="preserve">Demontáž lešení řadového trubkového lehkého pracovního s podlahami  s provozním zatížením tř. 3 do 200 kg/m2 šířky tř. W06 od 0,6 do 0,9 m, výšky do 10 m</t>
  </si>
  <si>
    <t xml:space="preserve">Poznámka k souboru cen:_x000d_
1. Demontáž lešení řadového trubkového lehkého výšky přes 25 m se oceňuje individuálně. </t>
  </si>
  <si>
    <t>95333441R</t>
  </si>
  <si>
    <t xml:space="preserve">Těsnící plech do pracovních spar </t>
  </si>
  <si>
    <t>-1607859844</t>
  </si>
  <si>
    <t>66</t>
  </si>
  <si>
    <t>95396111.R1</t>
  </si>
  <si>
    <t>Chemické kotvení kotevních prvků s vyvrtáním otvoru hl. 150mm</t>
  </si>
  <si>
    <t>-1800733022</t>
  </si>
  <si>
    <t>kotvení tvarových kamenů</t>
  </si>
  <si>
    <t>56"ks"</t>
  </si>
  <si>
    <t>67</t>
  </si>
  <si>
    <t>95396111.R2</t>
  </si>
  <si>
    <t>Chemické kotvení kotevních prvků s vyvrtáním otvoru hl. 230mm</t>
  </si>
  <si>
    <t>97433103</t>
  </si>
  <si>
    <t>112"ks"</t>
  </si>
  <si>
    <t>68</t>
  </si>
  <si>
    <t>13021011</t>
  </si>
  <si>
    <t>tyč ocelová žebírková jakost BSt 500S výztuž do betonu D 8mm</t>
  </si>
  <si>
    <t>-328224824</t>
  </si>
  <si>
    <t>příloha D.3.9</t>
  </si>
  <si>
    <t>kotevní prvky - tvarové kameny</t>
  </si>
  <si>
    <t>30,82"kg"/1000</t>
  </si>
  <si>
    <t>69</t>
  </si>
  <si>
    <t>13021011R</t>
  </si>
  <si>
    <t>tyč nerez 1.4301 D 8mm</t>
  </si>
  <si>
    <t>1982365343</t>
  </si>
  <si>
    <t>43"kg"/1000</t>
  </si>
  <si>
    <t>70</t>
  </si>
  <si>
    <t>13021012</t>
  </si>
  <si>
    <t>tyč ocelová žebírková jakost BSt 500S výztuž do betonu D 10mm</t>
  </si>
  <si>
    <t>1767799002</t>
  </si>
  <si>
    <t>41,84"kg"/1000</t>
  </si>
  <si>
    <t>71</t>
  </si>
  <si>
    <t>-2090688918</t>
  </si>
  <si>
    <t>Bourání stávající bet kce</t>
  </si>
  <si>
    <t>699,28"m3"</t>
  </si>
  <si>
    <t>98</t>
  </si>
  <si>
    <t>Demolice a sanace</t>
  </si>
  <si>
    <t>72</t>
  </si>
  <si>
    <t>98542221R</t>
  </si>
  <si>
    <t>Iinjektáž spar tlaková injektáž na bázi polyuretanu.</t>
  </si>
  <si>
    <t>1084063506</t>
  </si>
  <si>
    <t>73</t>
  </si>
  <si>
    <t>1976504992</t>
  </si>
  <si>
    <t xml:space="preserve">1678,272"t"    "železobeton</t>
  </si>
  <si>
    <t>74</t>
  </si>
  <si>
    <t>99701350.R02</t>
  </si>
  <si>
    <t>Likvidace suti zákonným způsobem vč. nakládky, dopravy, vykládky, apod. - OCEL</t>
  </si>
  <si>
    <t>1253558719</t>
  </si>
  <si>
    <t xml:space="preserve">56"m"*30"kg/m"/1000   "zábradlí</t>
  </si>
  <si>
    <t>75</t>
  </si>
  <si>
    <t>997R</t>
  </si>
  <si>
    <t>Odevzdání zábradlí do šrotu</t>
  </si>
  <si>
    <t>1383031014</t>
  </si>
  <si>
    <t xml:space="preserve">-56"m"*30"kg/m"  "zábradlí</t>
  </si>
  <si>
    <t>76</t>
  </si>
  <si>
    <t>-1717763124</t>
  </si>
  <si>
    <t>77</t>
  </si>
  <si>
    <t>1617443878</t>
  </si>
  <si>
    <t>78</t>
  </si>
  <si>
    <t>1418334641</t>
  </si>
  <si>
    <t>2x penetrační nátěr plochy spáry</t>
  </si>
  <si>
    <t xml:space="preserve">4,1"m2"*2                    "dilatace B01.1-B01.2</t>
  </si>
  <si>
    <t xml:space="preserve">23,8"m2"*2                   "dilatace B01.1-B02</t>
  </si>
  <si>
    <t xml:space="preserve">26,4"m2"*2                   "dilatace B02-B03</t>
  </si>
  <si>
    <t xml:space="preserve">44,4"m2"*2                   "dilatace B03-B04</t>
  </si>
  <si>
    <t>79</t>
  </si>
  <si>
    <t>1828622593</t>
  </si>
  <si>
    <t>197,4*0,00035 'Přepočtené koeficientem množství</t>
  </si>
  <si>
    <t>80</t>
  </si>
  <si>
    <t>128937791</t>
  </si>
  <si>
    <t>767</t>
  </si>
  <si>
    <t>Konstrukce zámečnické</t>
  </si>
  <si>
    <t>81</t>
  </si>
  <si>
    <t>767161814</t>
  </si>
  <si>
    <t>Demontáž zábradlí rovného nerozebíratelného hmotnosti 1m zábradlí přes 20 kg do suti</t>
  </si>
  <si>
    <t>-654906669</t>
  </si>
  <si>
    <t>Demontáž zábradlí rovného nerozebíratelný spoj hmotnosti 1 m zábradlí přes 20 kg</t>
  </si>
  <si>
    <t>82</t>
  </si>
  <si>
    <t>76783210R</t>
  </si>
  <si>
    <t>Revizní žebřík (sklopný) - nerez ocel, štěříny z trubek 50/3 mm a stupadly z nerezového plechu s protiskluzovou úpravou - montáž, výroba a dodávka - montáž, výroba a dodávka</t>
  </si>
  <si>
    <t>-945450394</t>
  </si>
  <si>
    <t xml:space="preserve">Poznámka k položce:_x000d_
Revizní žebřík - nerez ocel, štěříny z trubek 50/3 mm a stupadly z nerezového plechu s protiskluzovou úpravou. Štěříny budou vytaženy do výškové úrovně 1.100 mm nad korunu zdi </t>
  </si>
  <si>
    <t>příloha D.3.10.1</t>
  </si>
  <si>
    <t>ocelový žebřík - 79,31kg</t>
  </si>
  <si>
    <t>kotvení žebříku, chem kotvy M10, hl. vrtu 100mm-16ks</t>
  </si>
  <si>
    <t>83</t>
  </si>
  <si>
    <t>998767101</t>
  </si>
  <si>
    <t>Přesun hmot tonážní pro zámečnické konstrukce v objektech v do 6 m</t>
  </si>
  <si>
    <t>-373575202</t>
  </si>
  <si>
    <t xml:space="preserve">Přesun hmot pro zámečnické konstrukce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</si>
  <si>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-7181 pro přesun prováděný bez použití mechanizace, tj. za ztížených podmínek, lze použít pouze pro hmotnost materiálu, která se tímto způsobem skutečně přemísťuje. </t>
  </si>
  <si>
    <t>SO 04 - Skluz</t>
  </si>
  <si>
    <t>Soupis:</t>
  </si>
  <si>
    <t>SO 04.1 - Výlomové a zabezpečovací práce</t>
  </si>
  <si>
    <t xml:space="preserve">    789 - Povrchové úpravy ocelových konstrukcí a technologických zařízení</t>
  </si>
  <si>
    <t>155211122</t>
  </si>
  <si>
    <t>Očištění skalních ploch ručními nástroji (motykami, páčidly) horolezeckou technikou</t>
  </si>
  <si>
    <t>1307153850</t>
  </si>
  <si>
    <t>Očištění skalních ploch horolezeckou technikou očištění ručními nástroji motykami, páčidly</t>
  </si>
  <si>
    <t xml:space="preserve">Poznámka k souboru cen:_x000d_
1. Množství měrných jednotek u ceny -1122 Očištění ručními nástroji se určuje v m3 materiálu odstraněného ze skalní stěny. 2. V cenách nejsou započteny náklady na dočasné ochranné sítě pro zajištění bezpečnosti horolezců a provozu na pozemních komunikacích a železnici; tyto náklady se oceňují cenami 944 51-1111, -1211 a -1811 Montáž, příplatek za každý den použití a demontáž ochranné sítě katalogu 800-3 Lešení. 3. Štěpkování se oceňuje cenou 111 25-1111 Drcení ořezaných větví strojně (štěpkování) části A02 katalogu 823-1 Plochy a úprava území. 4. Přesun odstraněné vegetace na vzdálenost větší než 50 m se oceňuje cenou 162 30-1501 Vodorovné přemístění smýcených křovin části A01 katalogu 800-1 Zemní práce. </t>
  </si>
  <si>
    <t xml:space="preserve">Soubor 03 - Odtěžení skalního masívu   </t>
  </si>
  <si>
    <t xml:space="preserve">"základní a druhotné očištění před pokládkou sítí, plocha zásahu, hloubka zásahu"1100*0,25   </t>
  </si>
  <si>
    <t>155211311</t>
  </si>
  <si>
    <t>Odtěžení nestabilních hornin ze skalních stěn horolezeckou technikou sbíječkou</t>
  </si>
  <si>
    <t>1974202154</t>
  </si>
  <si>
    <t>Odtěžení nestabilních hornin ze skalních stěn horolezeckou technikou s přehozením na vzdálenost do 3 m nebo s naložením na dopravní prostředek s použitím pneumatického nářadí</t>
  </si>
  <si>
    <t xml:space="preserve">Poznámka k souboru cen:_x000d_
1. V cenách nejsou započteny náklady na dočasné ochranné sítě pro zajištění bezpečnosti horolezců a provozu na pozemních komunikacích a železnici; tyto náklady se oceňují cenami 944 51-1111, -1211 a -1811 Montáž, příplatek za každý den použití a demontáž ochranné sítě katalogu 800-3 Lešení. 2. V ceně -1313 Odtěžení hornin hydraulickými klíny jsou započteny i náklady na provedení vrtů. 3. Odvoz odtěžených hornin se oceňuje cenami souboru cen 162 .1-11 Vodorovné přemístění výkopku nebo sypaniny po suchu části A01 katalogu 800-1 Zemní práce. </t>
  </si>
  <si>
    <t>2130"m3"</t>
  </si>
  <si>
    <t>155211313</t>
  </si>
  <si>
    <t>Odtěžení nestabilních hornin ze skalních stěn horolezeckou technikou hydraulickými klíny</t>
  </si>
  <si>
    <t>362013896</t>
  </si>
  <si>
    <t>Odtěžení nestabilních hornin ze skalních stěn horolezeckou technikou s přehozením na vzdálenost do 3 m nebo s naložením na dopravní prostředek hydraulickými klíny</t>
  </si>
  <si>
    <t>530"m3"</t>
  </si>
  <si>
    <t>155211314.R</t>
  </si>
  <si>
    <t xml:space="preserve">Odtěžení nestabilních hornin ze skalních stěn horolezeckou technikou s přehozením na vzdálenost 3 m nebo naložením na dopravní prostředek, rozpojování neexplosivní technologií   </t>
  </si>
  <si>
    <t>-1245880571</t>
  </si>
  <si>
    <t>3190"m3"</t>
  </si>
  <si>
    <t>155212112</t>
  </si>
  <si>
    <t>Vrty do skalních stěn vrtacími kladivy D 56 mm hor. tř. I a II prováděné horolezeckou technikou</t>
  </si>
  <si>
    <t>-1939909501</t>
  </si>
  <si>
    <t>Vrty do skalních stěn prováděné horolezeckou technikou hloubky do 5 m přenosnými vrtacími kladivy průměru do 56 mm, v hornině tř. I a II</t>
  </si>
  <si>
    <t xml:space="preserve">Poznámka k souboru cen:_x000d_
1. Vrty větších průměrů a hloubek se oceňují individuálně. 2. Zatřídění hornim podle vrtatelnosti je uvedeno v příloze č. 2 Všeobecných podmínek tohoto katalogu. </t>
  </si>
  <si>
    <t xml:space="preserve">Soubor 04 - Zajištění skalního masívu   </t>
  </si>
  <si>
    <t xml:space="preserve">"celková délka vrtů pro kotevní prvky 751 m, 15% v dané třídě horniny"751*0,15   </t>
  </si>
  <si>
    <t>155212114</t>
  </si>
  <si>
    <t>Vrty do skalních stěn vrtacími kladivy D 56 mm hor. tř. III a IV prováděné horolezeckou technikou</t>
  </si>
  <si>
    <t>251116496</t>
  </si>
  <si>
    <t>Vrty do skalních stěn prováděné horolezeckou technikou hloubky do 5 m přenosnými vrtacími kladivy průměru do 56 mm, v hornině tř. III a IV</t>
  </si>
  <si>
    <t xml:space="preserve">"celková délka vrtů pro kotevní prvky 751 m, 45% v dané třídě horniny"751*0,45   </t>
  </si>
  <si>
    <t>155212116</t>
  </si>
  <si>
    <t>Vrty do skalních stěn vrtacími kladivy D 56 mm hor. tř. V a VI prováděné horolezeckou technikou</t>
  </si>
  <si>
    <t>-1780647717</t>
  </si>
  <si>
    <t>Vrty do skalních stěn prováděné horolezeckou technikou hloubky do 5 m přenosnými vrtacími kladivy průměru do 56 mm, v hornině tř. V a VI</t>
  </si>
  <si>
    <t xml:space="preserve">"celková délka vrtů pro kotevní prvky 751 m, 40% v dané třídě horniny"751*0,4   </t>
  </si>
  <si>
    <t>155213112</t>
  </si>
  <si>
    <t>Trn z oceli pro sítě bez oka D 26 mm l 3 m zainjektovaný cementovou maltou prováděný horolezecky</t>
  </si>
  <si>
    <t>-2069151711</t>
  </si>
  <si>
    <t>Trny z oceli prováděné horolezeckou technikou bez oka z celozávitové oceli pro uchycení sítí zainjektované cementovou maltou délky do 3 m, průměru přes 20 do 26 mm</t>
  </si>
  <si>
    <t xml:space="preserve">Poznámka k souboru cen:_x000d_
1. V cenách jsou započteny i náklady na dodávku trnů a injektážní malty nebo lepicích ampulí. 2. V cenách -3111 až -3213 Trny bez oka jsou započteny i náklady na dodávku podložek a matic. 3. V cenách nejsou započteny náklady na: a) vrty pro trny; tyto se oceňují cenami souboru cen 155 21-2 Vrty do skalních stěn prováděné horolezeckou technikou, b) provedení antikorozní úpravy; tyto náklady se oceňují cenami katalogu 800-789 Povrchové úpravy ocelových konstrukcí a technologických zařízení. </t>
  </si>
  <si>
    <t xml:space="preserve">"plocha zajištění, zatížení kotevního prvku, množství prvků v ploše v %, profilace a doplnění"(1100*0,2)/6,25*1,15+0,52"zaokrouhlení položky"   </t>
  </si>
  <si>
    <t>155213122</t>
  </si>
  <si>
    <t>Trn z oceli pro sítě bez oka D 26 mm l 5 m zainjektovaný cementovou maltou prováděný horolezecky</t>
  </si>
  <si>
    <t>-539653850</t>
  </si>
  <si>
    <t>Trny z oceli prováděné horolezeckou technikou bez oka z celozávitové oceli pro uchycení sítí zainjektované cementovou maltou délky přes 3 do 5 m, průměru přes 20 do 26 mm</t>
  </si>
  <si>
    <t xml:space="preserve">"plocha zajištění, zatížení kotevního prvku, množství prvků v ploše v %, profilace a doplnění"(1100*0,2)/6,25-0,2"zaokrouhlení položky"     </t>
  </si>
  <si>
    <t>155213612</t>
  </si>
  <si>
    <t>Trn z injekčních zavrtávacích tyčí D 32 mm l 3 m včetně vrtu D 51 mm prováděný horolezecky</t>
  </si>
  <si>
    <t>691854880</t>
  </si>
  <si>
    <t>Trny z injekčních zavrtávacích tyčí prováděné horolezeckou technikou zainjektované cementovou maltou průměru 32 mm včetně vrtů přenosnými vrtacími kladivy na ztracenou korunku průměru 51 mm, délky přes 2 do 3 m</t>
  </si>
  <si>
    <t xml:space="preserve">Poznámka k souboru cen:_x000d_
1. V cenách jsou započteny i náklady na provedení vrtu kotevní tyčí se ztracenou korunkou, injektáž cementouvou maltou včetně dodávky injektážní hmoty, korunky, kotevních tyčí, spojníků, podložek a matic. </t>
  </si>
  <si>
    <t xml:space="preserve">"plocha zajištění, zatížení kotevního prvku, množství prvků v ploše v %, profilace a doplnění"(1100*0,3)/4*1,1+0,25"zaokrouhlení položky"   </t>
  </si>
  <si>
    <t>155214111</t>
  </si>
  <si>
    <t>Montáž ocelové sítě na skalní stěnu prováděná horolezeckou technikou</t>
  </si>
  <si>
    <t>-143954944</t>
  </si>
  <si>
    <t>Síťování skalních stěn prováděné horolezeckou technikou montáž pásů ocelové sítě</t>
  </si>
  <si>
    <t xml:space="preserve">Poznámka k souboru cen:_x000d_
1. V cenách -4111 a -4112 Montáž pásů sítě a geomříže jsou započteny i náklady na rozvinutí a vytažení pásů na skalní stěnu, jejich spojení předepsaným spojovacím materiálem včetně jeho dodávky a přitažení podložek a matic na ocelové trny. 2. V cenách -4211 a -4212 jsou započteny i náklady na manipulaci s lanem, montáž a dodávku spojovacího materiálu (svorky). 3. V cenách nejsou započteny náklady na: a) dodání sítě nebo lana; tyto náklady se oceňují ve specifikaci. Ztratné lze stanovit ve výši 20 %, b) vrty; tyto náklady se oceňují cenami souboru cen 155 21-2 Vrty do skalních stěn prováděné horolezeckou technikou, c) trny; tyto náklady se oceňují cenami souboru cen 155 21-3 Trny z oceli nebo 155 21-36 Trny z injekčních zavrtávacích tyčí prováděné horolezeckou technikou, d) dočasné ochranné sítě pro zajištění bezpečnosti horolezců a provozu na pozemních komunikacích a železnici; tyto náklady se oceňují cenami souborů cen 944 51-1111, -1211 a -1811 Montáž, příplatek za každý den použití a demontáž ochranné sítě katalogu 800-3 Lešení. </t>
  </si>
  <si>
    <t xml:space="preserve">"zajištění nového skalního svahu sítěmi v nové ploše dle modelu"1100   </t>
  </si>
  <si>
    <t>31319104</t>
  </si>
  <si>
    <t>síť na skálu s oky 80x100mm s vpleteným lanem po 500mm 2,2x25m</t>
  </si>
  <si>
    <t>328155299</t>
  </si>
  <si>
    <t xml:space="preserve">"Soubor 04 - Zajištění skalního masívu   </t>
  </si>
  <si>
    <t>1100"m2"*1,2</t>
  </si>
  <si>
    <t>155214112</t>
  </si>
  <si>
    <t>Montáž geomříže na skalní stěnu prováděná horolezeckou technikou</t>
  </si>
  <si>
    <t>-1173914269</t>
  </si>
  <si>
    <t>Síťování skalních stěn prováděné horolezeckou technikou montáž pásů geomříže</t>
  </si>
  <si>
    <t xml:space="preserve">"plošné podložení geomatracemi"1100   </t>
  </si>
  <si>
    <t>69321112</t>
  </si>
  <si>
    <t>geomatrace trojrozměrné protierozní/vegetační PE ultra vysokomolekulární</t>
  </si>
  <si>
    <t>-1269062348</t>
  </si>
  <si>
    <t>1100*1,2 'Přepočtené koeficientem množství</t>
  </si>
  <si>
    <t>155214212</t>
  </si>
  <si>
    <t>Montáž ocelového lana D přes 10 mm pro uchycení sítí prováděná horolezeckou technikou</t>
  </si>
  <si>
    <t>-277963151</t>
  </si>
  <si>
    <t>Síťování skalních stěn prováděné horolezeckou technikou montáž ocelového lana pro uchycení sítě průměru přes 10 mm</t>
  </si>
  <si>
    <t xml:space="preserve">"obvodová lana, obvod sítí včetně profilace"650+2*12"ochranné prvky během dolamování a přesunu"   </t>
  </si>
  <si>
    <t>31452113</t>
  </si>
  <si>
    <t>lano ocelové šestipramenné Pz+PVC 6x19 drátů D 12,5/14,5mm</t>
  </si>
  <si>
    <t>1359218059</t>
  </si>
  <si>
    <t>674*1,2 'Přepočtené koeficientem množství</t>
  </si>
  <si>
    <t>31452183</t>
  </si>
  <si>
    <t>svorka lanová Pz D 13mm</t>
  </si>
  <si>
    <t>-1164200806</t>
  </si>
  <si>
    <t xml:space="preserve">"lanová svorka cca 2 ks na 20 bm"(650/20)*2+11   </t>
  </si>
  <si>
    <t>31319130</t>
  </si>
  <si>
    <t>kroužky spojovací na sítě pro ochranu skal</t>
  </si>
  <si>
    <t>-276921102</t>
  </si>
  <si>
    <t xml:space="preserve">"zajištění ohybu sítí horní a spodní, pletivo 4 ks na 0,2m"((495)/0,2)*4   </t>
  </si>
  <si>
    <t xml:space="preserve">"zajištění ohybů vpletených lan, 5 ks na ohyb lan"(495*2)*5   </t>
  </si>
  <si>
    <t xml:space="preserve">"spojování pásů sítí po 0,1 m"((28/3)*11)/0,1+3,333 "zaokrouhlení na celé desítky ks"   </t>
  </si>
  <si>
    <t>-320936850</t>
  </si>
  <si>
    <t>přebytek výkopku hor. tř. 6</t>
  </si>
  <si>
    <t xml:space="preserve">"celkový objem hmot * třída zeminy v %"(275+2130+530+3190)*0,55   </t>
  </si>
  <si>
    <t>1838826696</t>
  </si>
  <si>
    <t xml:space="preserve">"celkový objem hmot * třída zeminy v %"(275+2130+530+3190)*0,45   </t>
  </si>
  <si>
    <t>167151122</t>
  </si>
  <si>
    <t>Skládání nebo překládání výkopku z horniny třídy těžitelnosti II, skupiny 4 a 5</t>
  </si>
  <si>
    <t>2064779953</t>
  </si>
  <si>
    <t>Nakládání, skládání a překládání neulehlého výkopku nebo sypaniny strojně skládání nebo překládání, z hornin třídy těžitelnosti II, skupiny 4 a 5</t>
  </si>
  <si>
    <t>hor. tř. 4</t>
  </si>
  <si>
    <t>167151123</t>
  </si>
  <si>
    <t>Skládání nebo překládání výkopku z horniny třídy těžitelnosti III, skupiny 6 a 7</t>
  </si>
  <si>
    <t>634317477</t>
  </si>
  <si>
    <t>Nakládání, skládání a překládání neulehlého výkopku nebo sypaniny strojně skládání nebo překládání, z hornin třídy těžitelnosti III, skupiny 6 a 7</t>
  </si>
  <si>
    <t>hor. tř. 6</t>
  </si>
  <si>
    <t>-453120224</t>
  </si>
  <si>
    <t>998004011</t>
  </si>
  <si>
    <t>Přesun hmot pro injektování, kotvy a mikropiloty</t>
  </si>
  <si>
    <t>-650130340</t>
  </si>
  <si>
    <t xml:space="preserve">Přesun hmot  pro injektování, mikropiloty nebo kotvy</t>
  </si>
  <si>
    <t xml:space="preserve">Poznámka k souboru cen:_x000d_
1. Přesunu hmot lze použít bez omezení největší dopravní vzdálenosti. 2. Ceny přesunu hmot - 1011 jsou určeny i pro výplně z kameniva. </t>
  </si>
  <si>
    <t>789</t>
  </si>
  <si>
    <t>Povrchové úpravy ocelových konstrukcí a technologických zařízení</t>
  </si>
  <si>
    <t>789324211</t>
  </si>
  <si>
    <t>Zhotovení nátěru ocelových konstrukcí třídy IV dvousložkového základního tl do 80 µm</t>
  </si>
  <si>
    <t>797765586</t>
  </si>
  <si>
    <t xml:space="preserve">Zhotovení nátěru ocelových konstrukcí  třídy IV dvousložkového základního, tloušťky do 80 μm</t>
  </si>
  <si>
    <t xml:space="preserve">"základní nátěr všech kotevních prvků včetně matek a podložek"(0,2*0,2*2+0,01+0,0125)*(41+35+91)   </t>
  </si>
  <si>
    <t>24629111</t>
  </si>
  <si>
    <t>hmota nátěrová PUR základní na ocelové konstrukce</t>
  </si>
  <si>
    <t>2081319633</t>
  </si>
  <si>
    <t>789324221</t>
  </si>
  <si>
    <t>Zhotovení nátěru ocelových konstrukcí třídy IV dvousložkového krycího (vrchního) tl do 80 µm</t>
  </si>
  <si>
    <t>-777877007</t>
  </si>
  <si>
    <t xml:space="preserve">Zhotovení nátěru ocelových konstrukcí  třídy IV dvousložkového krycího (vrchního), tloušťky do 80 μm</t>
  </si>
  <si>
    <t>31319150</t>
  </si>
  <si>
    <t>síť na skálu s oky 60x80mm pozinkovaná drát D 2,2mm 50x2m</t>
  </si>
  <si>
    <t>-466818916</t>
  </si>
  <si>
    <t xml:space="preserve">"dočasné ochranné prvky během přesunu vybouraných hmot, šířka závěsu 8 m, celkem 4 m, dvojí výměna 2 souborů"8*4*2*2   </t>
  </si>
  <si>
    <t>24613582</t>
  </si>
  <si>
    <t>hmota nátěrová PUR krycí (email) na kovy</t>
  </si>
  <si>
    <t>-1097988236</t>
  </si>
  <si>
    <t>SO 04.2 - Skluz</t>
  </si>
  <si>
    <t>131351205</t>
  </si>
  <si>
    <t>Hloubení jam zapažených v hornině třídy těžitelnosti II, skupiny 4 objem do 1000 m3 strojně</t>
  </si>
  <si>
    <t>357859218</t>
  </si>
  <si>
    <t>Hloubení zapažených jam a zářezů strojně s urovnáním dna do předepsaného profilu a spádu v hornině třídy těžitelnosti II skupiny 4 přes 500 do 1 000 m3</t>
  </si>
  <si>
    <t>příloha D.4.2.4.2</t>
  </si>
  <si>
    <t xml:space="preserve">871,156"m3"    "odměřeno z modelu Revit</t>
  </si>
  <si>
    <t>Pozn. ostatní výkopy zahrnuty v SO 04.1, pažení v SO 03</t>
  </si>
  <si>
    <t>308208697</t>
  </si>
  <si>
    <t>vod. přem. na mezideponii a zpět, zemina se využije do zpětného zásypu a obsypu</t>
  </si>
  <si>
    <t>(332,47+39,9)"m3"*2</t>
  </si>
  <si>
    <t>1193015019</t>
  </si>
  <si>
    <t xml:space="preserve">871,156"m3"    "výkop</t>
  </si>
  <si>
    <t xml:space="preserve">-(332,47+39,9)"m3"    "odpočet, zpětný zásyp</t>
  </si>
  <si>
    <t>-1593519137</t>
  </si>
  <si>
    <t>332,47"m3"</t>
  </si>
  <si>
    <t>naložení na mezideponii, zemina se využije do obsypu</t>
  </si>
  <si>
    <t>39,9"m3"</t>
  </si>
  <si>
    <t>-1238790042</t>
  </si>
  <si>
    <t xml:space="preserve">Zpětný hutněný zásyp </t>
  </si>
  <si>
    <t xml:space="preserve">332,47"m3"    "odměřeno z modelu Revit</t>
  </si>
  <si>
    <t>-759387182</t>
  </si>
  <si>
    <t>0,6"m2"*66,5"m"</t>
  </si>
  <si>
    <t>181351103</t>
  </si>
  <si>
    <t>Rozprostření ornice tl vrstvy do 200 mm pl do 500 m2 v rovině nebo ve svahu do 1:5 strojně</t>
  </si>
  <si>
    <t>-963353242</t>
  </si>
  <si>
    <t>Rozprostření a urovnání ornice v rovině nebo ve svahu sklonu do 1:5 strojně při souvislé ploše přes 100 do 500 m2, tl. vrstvy do 200 mm</t>
  </si>
  <si>
    <t xml:space="preserve">126,4"m2"    "odměřeno z modelu Revit</t>
  </si>
  <si>
    <t>-350063718</t>
  </si>
  <si>
    <t>126,4"m2"*0,1*1,6"t/m3"</t>
  </si>
  <si>
    <t>181411122</t>
  </si>
  <si>
    <t>Založení lučního trávníku výsevem plochy do 1000 m2 ve svahu do 1:2</t>
  </si>
  <si>
    <t>-977986378</t>
  </si>
  <si>
    <t>-256879960</t>
  </si>
  <si>
    <t>126,4*0,015 'Přepočtené koeficientem množství</t>
  </si>
  <si>
    <t>965877804</t>
  </si>
  <si>
    <t xml:space="preserve">1082,48"m2"   "odměřeno z modelu Revit</t>
  </si>
  <si>
    <t>856943504</t>
  </si>
  <si>
    <t xml:space="preserve">126,4"m2"   "odměřeno z modelu Revit</t>
  </si>
  <si>
    <t>221211115</t>
  </si>
  <si>
    <t>Vrty přenosnými kladivy D do 56 mm úklon do 90° hl do 10 m hor. V</t>
  </si>
  <si>
    <t>765022846</t>
  </si>
  <si>
    <t xml:space="preserve">Vrty přenosnými vrtacími kladivy v hloubce 0 až 10 m  průměru přes 13 do 56 mm, do úklonu 90° (úpadně až horizontálně ), v hornině tř. V</t>
  </si>
  <si>
    <t xml:space="preserve">vrt pr. 12 mm, hloubka vrtu 200mm, 500+30+360=890ks  (D.4.2.6.1, D.4.2.6.2.)</t>
  </si>
  <si>
    <t>(500+30+360)"ks"*0,2"m"</t>
  </si>
  <si>
    <t>vrt pr. 10, hloubka vrtu 125mm, 1197 ks (D.4.2.6.8)</t>
  </si>
  <si>
    <t>1197"ks"*0,125"m"</t>
  </si>
  <si>
    <t>vrt pr. 18, hloubka vrtu 300mm, 500+128 = 628ks (D.4.2.6.1, D.4.2.6.2.)</t>
  </si>
  <si>
    <t>(500+128)"ks"*0,3"m"</t>
  </si>
  <si>
    <t>28160000R</t>
  </si>
  <si>
    <t>Tlaková injektáž stávajcích betonových konstrukcí - vrty pr. 12mm</t>
  </si>
  <si>
    <t>-945345050</t>
  </si>
  <si>
    <t>PRŮMĚRNĚ HL. VRTU 1.0m* 50ks/m2 * PLOCHA ZDI 175m2</t>
  </si>
  <si>
    <t>8750"m"</t>
  </si>
  <si>
    <t>1956034904</t>
  </si>
  <si>
    <t xml:space="preserve">367,27"m3"     "BLOK 04.1</t>
  </si>
  <si>
    <t xml:space="preserve">320,43"m3"     "BLOK 05</t>
  </si>
  <si>
    <t xml:space="preserve">327,89"m3"     "BLOK 06</t>
  </si>
  <si>
    <t xml:space="preserve">284,20"m3"     "BLOK 07</t>
  </si>
  <si>
    <t xml:space="preserve">285,99"m3"     "BLOK 08</t>
  </si>
  <si>
    <t xml:space="preserve">287,37"m3"     "BLOK 09</t>
  </si>
  <si>
    <t xml:space="preserve">270,86"m3"     "BLOK 10</t>
  </si>
  <si>
    <t xml:space="preserve">37,16"m3"      "BLOK 04.2</t>
  </si>
  <si>
    <t>-1864624134</t>
  </si>
  <si>
    <t xml:space="preserve">1435"m2"    "odečteno CAD</t>
  </si>
  <si>
    <t>-1620003157</t>
  </si>
  <si>
    <t>1463877192</t>
  </si>
  <si>
    <t>příloha D.4.2.6.1-7</t>
  </si>
  <si>
    <t xml:space="preserve">(283,4+1271+3360,5)"m3"/1000     "BLOK 04.1 a BLOK 04.2</t>
  </si>
  <si>
    <t xml:space="preserve">(121,9+792,7+3047,3)"m3"/1000    "BLOK 05</t>
  </si>
  <si>
    <t xml:space="preserve">(93,1+755,2+28,9)"m3"/1000           "BLOK 06</t>
  </si>
  <si>
    <t xml:space="preserve">(91,6+722,6+28,9)"m3"/1000           "BLOK 07</t>
  </si>
  <si>
    <t xml:space="preserve">(91,6+725,4+28,9)"m3"/1000           "BLOK 08</t>
  </si>
  <si>
    <t xml:space="preserve">(84,6+737+28,9)"m3"/1000               "BLOK 09</t>
  </si>
  <si>
    <t xml:space="preserve">(80,8+693,6+57,8)"m3"/1000           "BLOK 10</t>
  </si>
  <si>
    <t>-2015670731</t>
  </si>
  <si>
    <t xml:space="preserve">(7117,8+10203,4)"m3"/1000        "BLOK 04.1 a BLOK 04.2</t>
  </si>
  <si>
    <t xml:space="preserve">(4589,9+8263,6)"m3"/1000          "BLOK 05</t>
  </si>
  <si>
    <t xml:space="preserve">(6375,2+12564,6)"m3"/1000        "BLOK 06</t>
  </si>
  <si>
    <t xml:space="preserve">(13245,5+2372,2)"m3"/1000        "BLOK 07</t>
  </si>
  <si>
    <t xml:space="preserve">(13311,3+2403)"m3"/1000            "BLOK 08</t>
  </si>
  <si>
    <t xml:space="preserve">(13391,4+2493,6)"m3"/1000        "BLOK 09</t>
  </si>
  <si>
    <t xml:space="preserve">(12364+2625,3)"m3"/1000            "BLOK 10</t>
  </si>
  <si>
    <t>1375130568</t>
  </si>
  <si>
    <t xml:space="preserve">CHRÁNIČKA  - uložená v kci zdi DN 50</t>
  </si>
  <si>
    <t>(14,2+4,6+1,8)*1</t>
  </si>
  <si>
    <t>1917637851</t>
  </si>
  <si>
    <t xml:space="preserve">CHRÁNIČKA  - uložená v kci zdi DN 75</t>
  </si>
  <si>
    <t>(14,2+5,0+5,0+0,85+0,85+0,85+0,85+0,89"m")*1"ks"</t>
  </si>
  <si>
    <t>38899521.R03</t>
  </si>
  <si>
    <t>Chránička kabelů z trub HDPE DN 110</t>
  </si>
  <si>
    <t>-1071077529</t>
  </si>
  <si>
    <t xml:space="preserve">CHRÁNIČKA  - uložená v kci zdi DN 110</t>
  </si>
  <si>
    <t>(8,5+12,8+12,9+13,3+13,6+4,7+2,5"m")*4"ks"</t>
  </si>
  <si>
    <t>R.1.2</t>
  </si>
  <si>
    <t>elektroinstalační kabelová chránička - průměr 110 mm</t>
  </si>
  <si>
    <t>406299868</t>
  </si>
  <si>
    <t>CHRÁNIČKA KOPOFLEX 110, uložená mimo zeď</t>
  </si>
  <si>
    <t>9"m"*4"ks"</t>
  </si>
  <si>
    <t>-458660453</t>
  </si>
  <si>
    <t>ŠP lože potrubí</t>
  </si>
  <si>
    <t>0,1"m2"*66,5"m"</t>
  </si>
  <si>
    <t>2012555913</t>
  </si>
  <si>
    <t xml:space="preserve">29,35"m3"    "BLOKY 04</t>
  </si>
  <si>
    <t xml:space="preserve">25,29"m3"    "BLOK 05</t>
  </si>
  <si>
    <t xml:space="preserve">44,29"m3"    "BLOK 06</t>
  </si>
  <si>
    <t xml:space="preserve">42,95"m3"    "BLOK 07</t>
  </si>
  <si>
    <t xml:space="preserve">43,15"m3"    "BLOK 08</t>
  </si>
  <si>
    <t xml:space="preserve">42,79"m3"    "BLOK 09</t>
  </si>
  <si>
    <t xml:space="preserve">42,80"m3"    "BLOK 10</t>
  </si>
  <si>
    <t>-19476265</t>
  </si>
  <si>
    <t xml:space="preserve">26,4"m"                  "dilatace B04.1-B04.2</t>
  </si>
  <si>
    <t xml:space="preserve">18,6"m"                   "dilatace B04.1-B05</t>
  </si>
  <si>
    <t xml:space="preserve">25,5"m"                   "dilatace B05-B06</t>
  </si>
  <si>
    <t xml:space="preserve">22,9"m"                   "dilatace B06-B07</t>
  </si>
  <si>
    <t xml:space="preserve">22,7"m"                   "dilatace B07-B08</t>
  </si>
  <si>
    <t xml:space="preserve">22,7"m"                   "dilatace B08-B09</t>
  </si>
  <si>
    <t xml:space="preserve">21,8"m"                   "dilatace B09-B10</t>
  </si>
  <si>
    <t xml:space="preserve">19,6"m2"                   "dilatace B10-B11</t>
  </si>
  <si>
    <t>430662501</t>
  </si>
  <si>
    <t>potrubí PE d160 (zabetonované v kci dna skluzu)</t>
  </si>
  <si>
    <t>87135043R</t>
  </si>
  <si>
    <t>Montáž a dodávka potrubí potrubí PE d315</t>
  </si>
  <si>
    <t>-880902601</t>
  </si>
  <si>
    <t>20,04"m"+18,86+19,49+6,0+2,11"m"</t>
  </si>
  <si>
    <t>89137532R</t>
  </si>
  <si>
    <t>Montáž zpětných klapek DN 315</t>
  </si>
  <si>
    <t>984068247</t>
  </si>
  <si>
    <t>Montáž vodovodních armatur na potrubí zpětných klapek DN 315</t>
  </si>
  <si>
    <t>5512808R</t>
  </si>
  <si>
    <t>klapka zpětná DN 315</t>
  </si>
  <si>
    <t>-793418659</t>
  </si>
  <si>
    <t>klapka uzavírací mezipřírubová PN 16 T 120°C disk litina DN 250</t>
  </si>
  <si>
    <t>8944113R.4</t>
  </si>
  <si>
    <t>Šachta Š4.1;Š4.2;Š4.3;Š4.4;Š4.5 z prefabrikovaných dílců - montáž a dodávka</t>
  </si>
  <si>
    <t>444292384</t>
  </si>
  <si>
    <t xml:space="preserve">Poznámka k položce:_x000d_
šachtové dno 1000/1000	5 ks_x000d_
skruž 1000/1000/120	3 ks_x000d_
skruž 1000/250/120	1 ks	_x000d_
deska 625/200/120		5 ks_x000d_
vyrovnávací prstence 625/100/120	10 ks_x000d_
litinový poklop D400		5 ks_x000d_
těsnění pro DN 1000 Q1		5 ks_x000d_
podkladní beton C12/15: (1,77m2*0,05m)*5ks	0,44 m3	_x000d_
obetonávka poklopu C30/37:(2,11m2*0,9m-1,21m2*0,52m-0,54m2*0,36)*2ks		2,15 m3_x000d_
krystalizující nátěr 2x: (4,08m*(2,36m+1,36+1,36+2,62+2,36)+(2,72m*0,36)*5ks	45,94 m2	_x000d_
</t>
  </si>
  <si>
    <t>příloha D.4.2.7.1</t>
  </si>
  <si>
    <t>89481111R</t>
  </si>
  <si>
    <t>Trubní spadiště PE d315 - montáž a dodávka</t>
  </si>
  <si>
    <t>2030863367</t>
  </si>
  <si>
    <t>-1411843322</t>
  </si>
  <si>
    <t xml:space="preserve">22,8"m2"                  "dilatace B04.1-B04.2</t>
  </si>
  <si>
    <t xml:space="preserve">27,7"m2"                   "dilatace B04.1-B05</t>
  </si>
  <si>
    <t xml:space="preserve">34,0"m2"                   "dilatace B05-B06</t>
  </si>
  <si>
    <t xml:space="preserve">30,1"m2"                   "dilatace B06-B07</t>
  </si>
  <si>
    <t xml:space="preserve">29,8"m2"                   "dilatace B07-B08</t>
  </si>
  <si>
    <t xml:space="preserve">29,7"m2"                   "dilatace B08-B09</t>
  </si>
  <si>
    <t xml:space="preserve">28,5"m2"                   "dilatace B09-B10</t>
  </si>
  <si>
    <t xml:space="preserve">27,8"m2"                   "dilatace B10-B11</t>
  </si>
  <si>
    <t>164029440</t>
  </si>
  <si>
    <t xml:space="preserve">14,2"m"    "dilatace B04.1-B04.2</t>
  </si>
  <si>
    <t xml:space="preserve">15,2"m"    "dilatace B04.1-B05</t>
  </si>
  <si>
    <t xml:space="preserve">10,9"m"    "dilatace B04.2-B05</t>
  </si>
  <si>
    <t xml:space="preserve">19,9"m"    "dilatace B05-B06</t>
  </si>
  <si>
    <t xml:space="preserve">17,9"m"    "dilatace B06-B07</t>
  </si>
  <si>
    <t xml:space="preserve">17,70"m"    "dilatace B07-B08</t>
  </si>
  <si>
    <t xml:space="preserve">17,00"m"    "dilatace B08-B09</t>
  </si>
  <si>
    <t xml:space="preserve">15,20"m"    "dilatace B10-B11</t>
  </si>
  <si>
    <t>-674181346</t>
  </si>
  <si>
    <t>-1942309964</t>
  </si>
  <si>
    <t xml:space="preserve">82"m"   "odměřeno z modelu Revit   </t>
  </si>
  <si>
    <t>-48125475</t>
  </si>
  <si>
    <t>82*1,03 'Přepočtené koeficientem množství</t>
  </si>
  <si>
    <t>440885203</t>
  </si>
  <si>
    <t xml:space="preserve">1435"m2"  </t>
  </si>
  <si>
    <t>217606619</t>
  </si>
  <si>
    <t xml:space="preserve">1435"m2"*45    "plocha pro bednění</t>
  </si>
  <si>
    <t>1345138259</t>
  </si>
  <si>
    <t>95333332R</t>
  </si>
  <si>
    <t>Dilatační pás PVC 200, jednostraně kotvený</t>
  </si>
  <si>
    <t>1219947023</t>
  </si>
  <si>
    <t xml:space="preserve">7,9"m"   "mezi bloky B03 a B04.1</t>
  </si>
  <si>
    <t xml:space="preserve">6,5"m"    "mezi bloky B05 a B06</t>
  </si>
  <si>
    <t>1878350757</t>
  </si>
  <si>
    <t>těsnění pracovních spar</t>
  </si>
  <si>
    <t xml:space="preserve">7,7*2+7,9+12,2*3+6,9+1,4+5,3+10+10     "BLOK 04.1</t>
  </si>
  <si>
    <t xml:space="preserve">5,3*3                                                                    "BLOK 04.2</t>
  </si>
  <si>
    <t xml:space="preserve">10,5*2+11,3*2+10,5*2                                   "BLOK 05</t>
  </si>
  <si>
    <t xml:space="preserve">13,3*4     "BLOK 06</t>
  </si>
  <si>
    <t xml:space="preserve">13,4*4     "BLOK 07</t>
  </si>
  <si>
    <t xml:space="preserve">13,6*4     "BLOK 08</t>
  </si>
  <si>
    <t xml:space="preserve">14*4        "BLOK 09</t>
  </si>
  <si>
    <t xml:space="preserve">13*4        "BLOK 10</t>
  </si>
  <si>
    <t>95394311R</t>
  </si>
  <si>
    <t>Osazování trnů do vrtu se zalitím</t>
  </si>
  <si>
    <t>-444250003</t>
  </si>
  <si>
    <t>Dodávka trnů je vykázána ve výztuži</t>
  </si>
  <si>
    <t>příloha D.4.2.6.1, D.4.2.6.2.</t>
  </si>
  <si>
    <t>(500+30+360)"ks"</t>
  </si>
  <si>
    <t>příloha D.4.2.6.8</t>
  </si>
  <si>
    <t>1197"ks"</t>
  </si>
  <si>
    <t>(500+128)"ks"</t>
  </si>
  <si>
    <t>96105511R.1</t>
  </si>
  <si>
    <t>Bourání železobetonových konstrukcí - hydrodemolice</t>
  </si>
  <si>
    <t>347625958</t>
  </si>
  <si>
    <t xml:space="preserve">BOURÁNÍ POMOCÍ TECHNOLOGIE HYDRODEMOLICE  vč. všech prací s tím spojených. V ceně je zahrnuto ruční dobourání detailů a obtížně přístupných míst v rozsahu max. do 10 % celkové výměry. Součástí dodávky jsou veškeré pomocné  podpůrné konstrukce, zajištění zdroje vody a její případná úprava, a zajištění odtoku vody ze stavby, viz D.4.1, kap. 5.6.2. Důvodem použití technologie je požadavek na minimalizaci vibrací při demoličních pracech u relativně subtilních konstrukcích pilířů.</t>
  </si>
  <si>
    <t xml:space="preserve">10"m3"        </t>
  </si>
  <si>
    <t>-258439752</t>
  </si>
  <si>
    <t xml:space="preserve">Bourání zdiva železobetonového  nadzákladového, objemu přes 1 m3</t>
  </si>
  <si>
    <t>1061,73"m3"-10</t>
  </si>
  <si>
    <t>985131111</t>
  </si>
  <si>
    <t>Očištění ploch stěn, rubu kleneb a podlah tlakovou vodou</t>
  </si>
  <si>
    <t>893684826</t>
  </si>
  <si>
    <t xml:space="preserve">Poznámka k souboru cen:_x000d_
1. V cenách jsou započteny i náklady na dodání všech hmot. 2. V cenách očištění ploch pískem jsou započteny i náklady smetení písku dohromady nebo naložení na dopravní prostředek. 3. V cenách očištění ploch pískem nejsou započteny náklady na odvoz písku, které se oceňují cenami odvozu suti příslušného katalogu pro objekt, na kterém se práce provádí. </t>
  </si>
  <si>
    <t>Sanace líce stávající zdi</t>
  </si>
  <si>
    <t>39"m2"</t>
  </si>
  <si>
    <t>Nadzemní část rubu zdi</t>
  </si>
  <si>
    <t>100,78</t>
  </si>
  <si>
    <t>985311112</t>
  </si>
  <si>
    <t>Reprofilace stěn cementovými sanačními maltami tl 20 mm</t>
  </si>
  <si>
    <t>-909492939</t>
  </si>
  <si>
    <t>Reprofilace betonu sanačními maltami na cementové bázi ručně stěn, tloušťky přes 10 do 20 mm</t>
  </si>
  <si>
    <t xml:space="preserve">Poznámka k souboru cen:_x000d_
1. Ceny pro danou tloušťku jsou určeny pro nanášení sanačních malt v jakémkoliv počtu vrstev. 2. V cenách nejsou započteny náklady na: a) odstranění degradovaného betonu, které se oceňují cenami souborů cen 985 11-21 Odsekání degradovaného betonu a 985 12-1 Tryskání degradovaného betonu, b) očištění povrchu betonu, které se oceňují cenami souboru cen 985 13 Očištění ploch, c) ochranný nátěr povrchu reprofilovaného betonu, které se oceňují cenami souboru cen 985 32-4 Ochranný nátěr betonu, d) uzavírací stěrku; tyto náklady se oceňují cenami souboru cen 985 31-21 Stěrka k vyrovnání ploch reprofilovaného betonu, e) případné vyztužení reprofilovaných vrstev svařovanými sítěmi, které se oceňují cenami souboru cen 985 56-2 Výztuž stříkaného betonu ze svařovaných sítí. </t>
  </si>
  <si>
    <t>nadzemní část rubu zdi</t>
  </si>
  <si>
    <t>985324022R</t>
  </si>
  <si>
    <t xml:space="preserve">Sjednocující hydrofobizační nátěr </t>
  </si>
  <si>
    <t>296639354</t>
  </si>
  <si>
    <t>1270545252</t>
  </si>
  <si>
    <t xml:space="preserve">2548,152"t"      </t>
  </si>
  <si>
    <t>678718118</t>
  </si>
  <si>
    <t>-423748786</t>
  </si>
  <si>
    <t>-1060832875</t>
  </si>
  <si>
    <t xml:space="preserve">22,8"m2"*2                  "dilatace B04.1-B04.2</t>
  </si>
  <si>
    <t xml:space="preserve">27,7"m2"*2                   "dilatace B04.1-B05</t>
  </si>
  <si>
    <t xml:space="preserve">34,0"m2"*2                   "dilatace B05-B06</t>
  </si>
  <si>
    <t xml:space="preserve">30,1"m2"*2                   "dilatace B06-B07</t>
  </si>
  <si>
    <t xml:space="preserve">29,8"m2"*2                   "dilatace B07-B08</t>
  </si>
  <si>
    <t xml:space="preserve">29,7"m2"*2                   "dilatace B08-B09</t>
  </si>
  <si>
    <t xml:space="preserve">28,5"m2"*2                   "dilatace B09-B10</t>
  </si>
  <si>
    <t xml:space="preserve">27,8"m2"*2                   "dilatace B10-B11</t>
  </si>
  <si>
    <t>-2059295058</t>
  </si>
  <si>
    <t>460,8*0,00035 'Přepočtené koeficientem množství</t>
  </si>
  <si>
    <t>-400415384</t>
  </si>
  <si>
    <t>SO 05 - Přemostění skluzu</t>
  </si>
  <si>
    <t xml:space="preserve">    9 - Ostatní konstrukce a práce, bourání</t>
  </si>
  <si>
    <t>M - Práce a dodávky M</t>
  </si>
  <si>
    <t xml:space="preserve">    22-M - Montáže technologických zařízení pro dopravní stavby</t>
  </si>
  <si>
    <t>113107184</t>
  </si>
  <si>
    <t>Odstranění podkladu živičného tl 200 mm strojně pl přes 50 do 200 m2</t>
  </si>
  <si>
    <t>1896707891</t>
  </si>
  <si>
    <t>Odstranění podkladů nebo krytů strojně plochy jednotlivě přes 50 m2 do 200 m2 s přemístěním hmot na skládku na vzdálenost do 20 m nebo s naložením na dopravní prostředek živičných, o tl. vrstvy přes 150 do 200 mm</t>
  </si>
  <si>
    <t>příloha D.5.3, D.5.4</t>
  </si>
  <si>
    <t>18"m"*3,7"m"</t>
  </si>
  <si>
    <t>131251102</t>
  </si>
  <si>
    <t>Hloubení jam nezapažených v hornině třídy těžitelnosti I, skupiny 3 objem do 50 m3 strojně</t>
  </si>
  <si>
    <t>1032530112</t>
  </si>
  <si>
    <t>Hloubení nezapažených jam a zářezů strojně s urovnáním dna do předepsaného profilu a spádu v hornině třídy těžitelnosti I skupiny 3 přes 20 do 50 m3</t>
  </si>
  <si>
    <t xml:space="preserve">Poznámka k souboru cen:_x000d_
1. Hloubení nezapažených jam hloubky přes 16 m se oceňuje individuálně. 2. V cenách jsou započteny i náklady na případné nutné přemístění výkopku ve výkopišti a na přehození výkopku na přilehlém terénu na vzdálenost do 3 m od okraje jámy nebo naložení na dopravní prostředek. </t>
  </si>
  <si>
    <t>příloha D.5.4</t>
  </si>
  <si>
    <t>2*5"m2"*5"m"</t>
  </si>
  <si>
    <t>-115707708</t>
  </si>
  <si>
    <t xml:space="preserve">50"m3"    "přebytek výkopku hor. tř. 3</t>
  </si>
  <si>
    <t>317171126</t>
  </si>
  <si>
    <t>Kotvení monolitického betonu římsy do mostovky kotvou do vývrtu</t>
  </si>
  <si>
    <t>2033225308</t>
  </si>
  <si>
    <t xml:space="preserve">Kotvení monolitického betonu římsy do mostovky  kotvou do vývrtu</t>
  </si>
  <si>
    <t xml:space="preserve">Poznámka k souboru cen:_x000d_
1. Kotvy spřažené se osazují do nosné konstrukce přivařením spodní části kotvy do výztuže mostovky. 2. Kotvy do vývrtu se osazují vyvrtaného otvoru v betonu mostovky, ukotví se do epoxidové ampule. 3. Kotvy talířové se zamáčknou do ukládaného betonu mostovky. 4. V cenách nejsou započteny náklady na kotvy; tyto se oceňují ve specifikaci. </t>
  </si>
  <si>
    <t>příloha D.5.8</t>
  </si>
  <si>
    <t>2*12"ks"</t>
  </si>
  <si>
    <t>5487920R</t>
  </si>
  <si>
    <t xml:space="preserve">kotva do vývrtu pro kotvení mostní  římsy</t>
  </si>
  <si>
    <t>471766196</t>
  </si>
  <si>
    <t>317321118</t>
  </si>
  <si>
    <t>Mostní římsy ze ŽB C 30/37</t>
  </si>
  <si>
    <t>45789137</t>
  </si>
  <si>
    <t xml:space="preserve">Římsy ze železového betonu  C 30/37</t>
  </si>
  <si>
    <t xml:space="preserve">Poznámka k souboru cen:_x000d_
1. V cenách jsou započteny náklady na: a) kontrolu výztuže a bednění s potřebným krytím výztuže, b) uhlazení horního povrchu římsy, ošetření čerstvě uloženého betonu požadované certifikované kvality. 2. Soubor cen nelze použít pro římsy, které jsou betonovány jako součást desky mostovky. </t>
  </si>
  <si>
    <t>výkres D.5.5, D.5.8</t>
  </si>
  <si>
    <t>beton C 30/37 XC4 XD3 XF4</t>
  </si>
  <si>
    <t xml:space="preserve">0,38"m2"*(12,1+12,3)"m"      "pohledová plocha * (součet délek)</t>
  </si>
  <si>
    <t>317353121</t>
  </si>
  <si>
    <t>Bednění mostních říms všech tvarů - zřízení</t>
  </si>
  <si>
    <t>493376782</t>
  </si>
  <si>
    <t xml:space="preserve">Bednění mostní římsy  zřízení všech tvarů</t>
  </si>
  <si>
    <t xml:space="preserve">Poznámka k souboru cen:_x000d_
1. Cenu -3121 lze použít pro klasické pohledové bednění všech tvarů z palubek a hranolů osazených na konzolách nebo na podporách vyložení římsy. 2. Cenu -3122 lze použít pro bednění konstantního tvaru zhotovené pojízdné formy přesunovaného k betonáži po jednotlivých záběrech 25 m. 3. Náklady na drobný spotřební materiál (např. hřebíky, latě, lavičáky) jsou započteny v režijních nákladech. 4. V ceně -3121 jsou započteny náklady na založení, sestavení a osazení bednění římsy, nástřik bednění odformovacím prostředkem a opotřebení pohledového bednění podle počtu užití. 5. V ceně -3122 jsou započteny náklady na osazení římsového vozíku a jeho měsíční nájemné vztažené k ploše bednění. 6. V cenách -3221 a -3222 jsou započteny náklady na odbednění a očištění bednění. 7. V ceně -3311 jsou započteny náklady na vložení matrice architektonického designu v pohledové ploše s nalepením vložky na podklad z jakéhokoliv bednění a výměnu opotřebeného designu matrice podle počtu užití. 8. Ceny obsahují i materiál distančních tělísek výztuže, ale vlastní ukládka tělísek je zahrnuta v souboru cen 317 36-11 Výztuž ztužujících věnců kleneb nebo ukončujících říms. 9. V cenách nejsou započteny náklady na: a) první montáž a poslední demontáž transportních dílců římsového vozíku, tyto se oceňují souborem cen 948 41-1 . Podpěrné skruže a podpěry dočasné kovové, b) výplně dilatačních spár včetně bednění čel dilatační spáry, tyto se oceňují souborem cen 931 99-41 Těsnění spáry betonové konstrukce pásy, profily, tmely, c) nátěr pečetící styčné plochy boku nosné konstrukce a římsy, tyto se oceňují souborem cen 628 61-11.. Nátěr mostních betonových konstrukcí epoxidový, d) podpěrné konstrukce pod bedněním říms, tyto práce se oceňují souborem cen 946 23-11 Zavěšené lešení pod bednění mostních říms. </t>
  </si>
  <si>
    <t>(0,3+0,8+0,3)*2*(12,1+12,3)"m"</t>
  </si>
  <si>
    <t>317353221</t>
  </si>
  <si>
    <t>Bednění mostních říms všech tvarů - odstranění</t>
  </si>
  <si>
    <t>-322799120</t>
  </si>
  <si>
    <t xml:space="preserve">Bednění mostní římsy  odstranění všech tvarů</t>
  </si>
  <si>
    <t>31735331R</t>
  </si>
  <si>
    <t>Letopočet výstavby mostu, vyznačen pomocí matrice vložené do bednění římsy mostu</t>
  </si>
  <si>
    <t>-35452042</t>
  </si>
  <si>
    <t xml:space="preserve">Bednění mostní římsy  vložení matrice do bednění</t>
  </si>
  <si>
    <t>317361116</t>
  </si>
  <si>
    <t>Výztuž mostních říms z betonářské oceli 10 505</t>
  </si>
  <si>
    <t>-611875506</t>
  </si>
  <si>
    <t xml:space="preserve">Výztuž mostních železobetonových říms  z betonářské oceli 10 505 (R) nebo BSt 500</t>
  </si>
  <si>
    <t xml:space="preserve">Poznámka k souboru cen:_x000d_
1. V cenách jsou započteny náklady na dodání polotovaru výztuže z betonářské žebírkové oceli nebo svařovaných sítí, sestavení armokošů a jejich uložení do bednění se zajištěním polohy, napojení na kotvy římsy uložené v nosné konstrukci, vázání nebo bodové sváry jako náhrada za vázání, případné úpravy výztuže pro uložení kotevních stoliček snímatelného zábradlí a stoliček snímatelných svodidel uložených do výztuže říms. 2. Boční třmínky výztuže ke kotvení výztuže římsy osazené v nosné konstrukci se oceňují souborem cen 421 36-1 . Výztuž deskových konstrukcí. 3. V cenách nejsou započteny náklady na osazení kotevních stoliček, tyto se oceňují souborem cen 936 17- . 1 Osazení kovových doplňků mostního vybavení jednotlivě. 4. V cenách jsou započteny i náklady na osazení distančních tělísek pro předepsané krytí výztuže. Materiál těchto tělísek je započten v cenách bednění římsy. </t>
  </si>
  <si>
    <t>výkres D.5.8</t>
  </si>
  <si>
    <t>937,9"kg"/1000</t>
  </si>
  <si>
    <t>334323118</t>
  </si>
  <si>
    <t>Mostní opěry a úložné prahy ze ŽB C 30/37</t>
  </si>
  <si>
    <t>971949469</t>
  </si>
  <si>
    <t>Mostní opěry a úložné prahy z betonu železového C 30/37</t>
  </si>
  <si>
    <t xml:space="preserve">Poznámka k souboru cen:_x000d_
1. V cenách jsou započteny náklady na betonáž dříku a úložných prahů na plošném základu nebo na vrtací šabloně při založení na pilotách, kontrolu bednění a kontrolu uložení krycí vrstvy výztuže, vlastní betonáž zejména čerpadlem betonu, rozhrnutí a hutnění betonu požadované konzistence bez ohledu na hustotu výztuže, uhlazení horního povrchu úložného prahu včetně vyspádování do odtokového žlábku u závěrné zídky prahu, ošetření a ochranu čerstvě uloženého betonu. 2. V cenách nejsou započteny náklady na: a) uložení plastového žlábku do úložného prahu opěry, tyto se oceňují souborem cen 212 79- . . Odvodnění z plastových trub u mostní opěry, b) navazující kamenný chrlič, tyto se oceňují souborem cen 936 91-11 Montáž chrliče Žlabového ze žulového kamene, c) výplň tmelem a ochranu pracovní nebo dilatační spáry rubové strany výplně za opěrou, tyto se oceňují souborem cen 931 99-41 Těsnění spáry betonové konstrukce pásy, profily, tmely. d) výplň dilatační spáry extrudovaným polystyrenem, tyto se oceňují souborem cen 931 99-21 Výplň dilatačních spár z polystyrenu, e) izolaci proti zemní vlhkosti, tyto se oceňují cenami katalogu 800-711 Izolace proti vodě, vlhkosti a plynům. </t>
  </si>
  <si>
    <t>příloha D.5.4, D.5.6</t>
  </si>
  <si>
    <t xml:space="preserve">"OP1"          1,1"m2"*4,7"m"+(1,2+1,65)"m2"*0,3      </t>
  </si>
  <si>
    <t xml:space="preserve">"OP2"         0,68"m2"*4,7"m"+(0,91+0,95)"m2"*0,3 </t>
  </si>
  <si>
    <t>33435000R</t>
  </si>
  <si>
    <t xml:space="preserve">Příplatek za zkosení hran betonových konstrukcí </t>
  </si>
  <si>
    <t>-1401159621</t>
  </si>
  <si>
    <t>4*(12,1+12,3)"m"</t>
  </si>
  <si>
    <t>334351112</t>
  </si>
  <si>
    <t>Bednění systémové mostních opěr a úložných prahů z překližek pro ŽB - zřízení</t>
  </si>
  <si>
    <t>479029683</t>
  </si>
  <si>
    <t xml:space="preserve">Bednění mostních opěr a úložných prahů ze systémového bednění  zřízení z překližek, pro železobeton</t>
  </si>
  <si>
    <t xml:space="preserve">Poznámka k souboru cen:_x000d_
1. V cenách jsou započteny i náklady na bednění dříku opěr a úložných prahů opěr do výšky 10 m ze systémového bednění s výplní pohledového bednění (palubky) pro lícovou stranu opěry a s výplní nepohledového bednění (překližky) pro rubovou stranu přesýpané výplně za opěrou. 2. V cenách zřízení je započteno sestavení a osazení inventárního bednění jeřábem, nástřik odformovacím prostředkem, nájemné rámů inventárního bednění a spínacích prvků vztažené k ploše bednění, spotřeba výplní opěry a distančních prvků. 3. V cenách odstranění je započteno odbednění dříku nebo úložného prahu, očištění bednění, vyplnění kuželových otvorů v betonu po spínacích tyčích bednění. 4. Drobný spotřební materiál (např. hřebíky, vruty, materiál pro vyplnění kuželových otvorů v základu po spínacích tyčích bednění) je započten v režijních nákladech. 5. Bednění pro železobetonovou konstrukci obsahuje materiál distančních tělísek krytí výztuže, ukládka tělísek je započtena v ukládce betonářské výztuže do bednění. 6. V cenách nejsou započteny náklady na: a) výklenky, drážky, kapsy přes 0,1 m3, zakřivení líce bednění nebo sklon, tyto práce se oceňují cenami příplatku k rovinnému bednění, b) vložení těsnících pásů do bednění pracovních čel nebo čel dilatačních spár, tyto se oceňují souborem cen 931 99-41 Těsnění spáry betonové konstrukce pásy, profily a tmely, c) bednění podpěrné těsnicích pásů, tyto se oceňují souborem cen 327 35-3 . Lištová vzpěra u bednění těsnicích pásů ve svislé spáře nebo souborem cen 411 35-3 . Lištová vzpěra u bednění těssnicích pásů ve vodorovné spáře, d) vložení extrudovaného polystyrenu do dilatačních spár, tyto se oceňují souborem cen 931 99-21 Výplň dilatačních spár z polystyrenu, e) očištění povrchu betonu po odbednění tlakovou vodou, tyto se oceňují cenou 938 53-3111 Očištění povrchu betonu tlakovou vodou části C01. </t>
  </si>
  <si>
    <t xml:space="preserve">"OP1"        2,26"m"*4,84"m"+(1,2+1,65+0,28*2)"m2 "  </t>
  </si>
  <si>
    <t xml:space="preserve">"OP2"        2*0,7"m"*4,84"m"+(0,91+0,95+0,28*2)"m2"</t>
  </si>
  <si>
    <t>334351211</t>
  </si>
  <si>
    <t>Bednění systémové mostních opěr a úložných prahů z překližek - odstranění</t>
  </si>
  <si>
    <t>-164911220</t>
  </si>
  <si>
    <t xml:space="preserve">Bednění mostních opěr a úložných prahů ze systémového bednění  odstranění z překližek</t>
  </si>
  <si>
    <t>388995212</t>
  </si>
  <si>
    <t>Chránička kabelů z trub HDPE v římse DN 110</t>
  </si>
  <si>
    <t>1322147520</t>
  </si>
  <si>
    <t xml:space="preserve">Chránička kabelů v římse z trub HDPE  přes DN 80 do DN 110</t>
  </si>
  <si>
    <t xml:space="preserve">Poznámka k souboru cen:_x000d_
1. V cenách jsou započteny náklady na osazení a dodání trubek a jejich spojkování na potřebnou délku v konstrukci římsy vyvázaně do výztuže římsy nebo do rýhy za opěrou, napojení trubních chrániček na případnou kabelovou komoru nebo přes dilataci na chráničku uloženou v zemní konstrukci za opěrou. 2. Cena nelze použít pro tvarovky HDPE chráničky multikanálu nebo žlabu s víkem, které se oceňují souborem cen 388 99-51 Tvarovka kabelovodu HDPE do konstrukce římsy. 3. V cenách nejsou započteny náklady na: a) prostup bedněním římsy, prostup se oceňuje souborem cen 334 35-91 Výřez bednění pro prostup betonovou konstrukcí, b) výkop rýhy pro chráničku za opěrou, výkop se oceňuje cenami katalogu 800-1 Zemní práce, c) pískové lože chráničky, lože se oceňuje souborem cen 451 57- . 1 Podkladní a výplňová vrstva z kameniva, d) obsyp chráničky a výstražnou fólii, protažení protahovacího lanka a kabelu trubní chráničkou. </t>
  </si>
  <si>
    <t>příloha D.5.4, D.5.5</t>
  </si>
  <si>
    <t>2*3*12,3"m"</t>
  </si>
  <si>
    <t>421331131</t>
  </si>
  <si>
    <t>Mostní předpjaté betonové nosné konstrukce deskové z betonu C 30/37</t>
  </si>
  <si>
    <t>-1573214280</t>
  </si>
  <si>
    <t xml:space="preserve">Mostní předpjaté betonové nosné konstrukce deskové, klenbové, trámové,  komorové  deskové, z betonu C 30/37</t>
  </si>
  <si>
    <t xml:space="preserve">Poznámka k souboru cen:_x000d_
1. Vylehčenou konstrukcí je míněno použití kruhového průlezného profilu ztraceného bednění kotveného do konstrukce s odvodněním dna. Toto ztracené bednění je započteno v ceně 423 35-53. 2. V cenách jsou započteny náklady na kontrolu bednění, kontrolu uložení betonářské výztuže s požadovanou krycí vrstvou a trubek předpínacích kabelů, vlastní betonáž zejména čerpadlem betonu, rozhrnutí a hutnění betonu požadované konzistence bez ohledu na hustotu výztuže, uhlazení betonu horního povrchu konstrukce, ošetření a ochranu čerstvě uloženého certifikovaného betonu. 3. Příplatek k ceně betonáže lze použít, pokud je nutná manipulace s prodloužením hadice na beton mimo dosah čerpadla betonu. 4. V cenách nejsou započteny náklady na rovinnost povrchu mostní konstrukce, tyto se oceňují cenou 457 31-1191 Příplatek k ceně za rovinnost. </t>
  </si>
  <si>
    <t>příloha D.5.4-D.5.6</t>
  </si>
  <si>
    <t>beton C 30/37 – XC4, XD1, XF3</t>
  </si>
  <si>
    <t>2,83"m2"*11,27"m"</t>
  </si>
  <si>
    <t>421351111</t>
  </si>
  <si>
    <t>Bednění přesahu spřažené mostovky š do 600 mm - zřízení</t>
  </si>
  <si>
    <t>1386041665</t>
  </si>
  <si>
    <t xml:space="preserve">Bednění deskových konstrukcí mostů z betonu železového nebo předpjatého  zřízení přesahu spřažené mostovky šíře do 600 mm</t>
  </si>
  <si>
    <t xml:space="preserve">Poznámka k souboru cen:_x000d_
1. Jedná se bednění: a) z palubek u podhledu vyložení spřahující desky nosné konstrukce, b) z prken u boku přechodové desky, c) z prken jako nepohledové bednění překryté následně mostní římsou u boční stěny spřahující desky nebo u boční stěny plné deskové konstrukce obdélníkového příčného řezu, d) z prken s otvory pro průchod betonářské výztuže do další lamely betonážní etapy nosné konstrukce u bednění čel pracovních spár. 2. V cenách jsou započteny náklady na založení a osazení bednění podhledů spřahující desky na ramenáty konzolového vyložení, u přechodové desky založení hranolů a sestavení bočních stěn desky na podkladní vrstvě z betonu, u bočních stěn deskové plné konstrukce mostu nebo spřahující desky založení hranolů na podlaze skruže nebo konzole vyložení spřahující desky, nástřik bednění odformovacím prostředkem, opotřebení bednění podle počtu užití, odbednění a očištění bednění. 3. U čel pracovní spáry železobetonové konstrukce je uvažováno pouze jedno užití. 4. V cenách jsou započteny náklady na distanční tělíska výztuže, ale vlastní ukládka tělísek je započtena v ceně výztuže deskové konstrukce. 5. Bednění vlastní deskové konstrukce se oceňuje cenami 421 95-5112 a -5113 Bednění na mostní skruži. 6. Ceny nelze použít pro bednění desky vylehčeného příčného řezu, které se oceňují souborem cen 423 35- . . Bednění trámové a komorové konstrukce. 7. V cenách nejsou započteny náklady na: a) ramenáty vyložení pro bednění podhledu nebo římsy, b) únosné pracovní podlahy a bednění spodního podhledu desky nosné konstrukce na skruži, tyto se oceňují souborem cen 421 95-3. Dřevěné podlahy mostní dočasné, c) podkladní vrstvu pod přechodovou deskou, tato vrstva se oceňuje souborem cen 451 31-51 Podkladní a výplňové vrstvy z betonu prostého. </t>
  </si>
  <si>
    <t>11,27*0,6*2+4,7*0,6*2+11,27*4,7</t>
  </si>
  <si>
    <t>421351211</t>
  </si>
  <si>
    <t>Bednění přesahu spřažené mostovky š do 600 mm - odstranění</t>
  </si>
  <si>
    <t>2046514553</t>
  </si>
  <si>
    <t xml:space="preserve">Bednění deskových konstrukcí mostů z betonu železového nebo předpjatého  odstranění přesahu spřažené mostovky šíře do 600 mm</t>
  </si>
  <si>
    <t>421361226</t>
  </si>
  <si>
    <t>Výztuž ŽB deskového mostu z betonářské oceli 10 505</t>
  </si>
  <si>
    <t>714615301</t>
  </si>
  <si>
    <t>Výztuž deskových konstrukcí z betonářské oceli 10 505 (R) nebo BSt 500 deskového mostu</t>
  </si>
  <si>
    <t xml:space="preserve">Poznámka k souboru cen:_x000d_
1. Jedná se o výztuž deskových konstrukcí přechodové desky, spřahující desky nebo desky nosné konstrukce a dále o doplňkovou výztuž uzavírací spáry u letmé montáže nebo doplňkovou výztuž po osazení dilatačního závěru. 2. V cenách jsou započteny náklady na: a) uložení hlavní a rozdělovací výztuže a třmínků betonářské výztuže do konstrukce včetně betonových distančních podložek zajištujících požadované krytí, vázání nebo bodové sváry k vytvoření prostorového armokoše, případné úpravy výztuže pro osazení bednění a úpravy pro zajištění průběhu trubek předpínací výztuže. b) manipulaci s výztuží při ukládce jeřábem a ručně. 3. V cenách jsou započteny i náklady na osazení distančních tělísek. Náklady na tělíska jsou započteny ve skladbě bednění. 4. V cenách nejsou započteny náklady na uchycení tupých spojů závitové výztuže do bednění a jejich napojování, tyto se oceňují souborem cen 273 36-21 Svarové nosné spoje. </t>
  </si>
  <si>
    <t>příloha D.5.7</t>
  </si>
  <si>
    <t>výztuž opěr a nosné konstrukce</t>
  </si>
  <si>
    <t>3826,1"kg"/1000</t>
  </si>
  <si>
    <t>428381312</t>
  </si>
  <si>
    <t>Zřízení vrubového kloubu mostního rámu ze ŽB</t>
  </si>
  <si>
    <t>-1856350506</t>
  </si>
  <si>
    <t xml:space="preserve">Vrubový a pérový kloub železobetonový  zřízení vrubového kloubu mostního rámu</t>
  </si>
  <si>
    <t xml:space="preserve">Poznámka k souboru cen:_x000d_
1. Klouby vrubové a kyvné trny zahrnují pouze zhotovení kloubu, nařezání a osazení desky z extrudovaného polystyrenu do bednění, tmelení spáry kloubu, antikorozní nátěr a uložení výztuže v místě vrubu nebo u kyvných trnů v rozteči po cca 0,5 m do přechodové desky (m závěrné zídky). 2. Klouby pérové zahrnují pouze zhotovení [Mesnagerova] kloubu spojujícího bezdilatačně dvě tuhé spřahující desky nosné konstrukce, antikorozní nátěr a uložení výztuže v místě zkřížení prutů (m běžné šířky mostu), uložení separační desky [Cetris] nad spárou v místě dobetonávky pružné desky, uložení polystyrenu do čel bez dilatačního spojení, tmelení spáry pružné desky. 3. Kloub ze železobetonu vrubový samostatný (jako ložisko 0,1 m3) zahrnuje betonáž jeřábem s bedněním, ukládku trubek z PE jako bednění trnů (cca 3 trny/1 kloub), osazení polystyrenu, nátěr a ukládku výztuže s antikorozním nátěrem, zálivku trnů plastbetonem, tmelení spáry vrubu. 4. Kloub ze železobetonového dílce zahrnuje osazení betonového dílce do konstrukce jeřábem, osazení trnů výztuže a jejich zalití, tmelení spáry. Rozprostření vrstvy plastmalty na dosedací ploše samostatného kloubu se oceňuje souborem cen 451 47- . 1 Podkladní vrstva plastbetonová. Prefabrikovaný dílec vrubového kloubu se oceňuje ve specifikaci. 5. Cena samostatné výztuže se uplatní v případě, pokud je uplatněna samostatně a není zahrnuta v příslušné části výztuže. 6. V cenách kloubů nejsou započteny náklady na beton a výztuž kloubů, tyto se zahrnují do příslušných částí konstrukce. </t>
  </si>
  <si>
    <t>2*4,7"m"</t>
  </si>
  <si>
    <t>462511112</t>
  </si>
  <si>
    <t>Zához prostoru z drenážního betonu</t>
  </si>
  <si>
    <t>-1720536259</t>
  </si>
  <si>
    <t xml:space="preserve">Zához prostoru  z drenážního betonu</t>
  </si>
  <si>
    <t xml:space="preserve">Poznámka k souboru cen:_x000d_
1. Drenážní beton může být použit k záhozu drenážních trub. 2. V cenách jsou započteny náklady na rozprostření záhozu bez zhutnění po vrstvách tak, aby zásyp tvořil pevný celek, případně v poslední vrstvě s urovnáním povrchu, náklady na manipulaci ručně kolečkem a odstranění záhozu ručně mezi pilotami pro odbourání hlav železobetonových vrtaných pilot nebo z prostoru mimo piloty ručně. 3. V cenách nejsou započteny náklady na nutné zemní práce. </t>
  </si>
  <si>
    <t>Drenážní beton C08/10</t>
  </si>
  <si>
    <t xml:space="preserve">(2+2,2)"m2"*5,3"m"    "pohledová plocha*délka</t>
  </si>
  <si>
    <t>564811111</t>
  </si>
  <si>
    <t>Podklad ze štěrkodrtě ŠD tl 50 mm</t>
  </si>
  <si>
    <t>-1669550640</t>
  </si>
  <si>
    <t xml:space="preserve">Podklad ze štěrkodrti ŠD  s rozprostřením a zhutněním, po zhutnění tl. 50 mm, ŠD 0/32 mm</t>
  </si>
  <si>
    <t>Konstrukce vozovky mimo most</t>
  </si>
  <si>
    <t xml:space="preserve">12"m2"+44"m2"    "ŠD 0/32 mm</t>
  </si>
  <si>
    <t>-2143016422</t>
  </si>
  <si>
    <t xml:space="preserve">Podklad z mechanicky zpevněného kameniva MZK (minerální beton)  s rozprostřením a s hutněním, po zhutnění tl. 150 mm,  MZK 0/32 mm</t>
  </si>
  <si>
    <t xml:space="preserve">12"m2"+44"m2"    "MZK 0/32 mm</t>
  </si>
  <si>
    <t>2091881610</t>
  </si>
  <si>
    <t>12"m2"+44"m2"</t>
  </si>
  <si>
    <t>573231109</t>
  </si>
  <si>
    <t>Postřik živičný spojovací ze silniční emulze v množství 0,60 kg/m2</t>
  </si>
  <si>
    <t>1094789354</t>
  </si>
  <si>
    <t>Postřik spojovací PS bez posypu kamenivem ze silniční emulze, v množství 0,60 kg/m2</t>
  </si>
  <si>
    <t>Konstrukce vozovky na mostě</t>
  </si>
  <si>
    <t xml:space="preserve">(11,35"m"*3,7"m")*2    "plocha*2vrstvy</t>
  </si>
  <si>
    <t>57613332.R01</t>
  </si>
  <si>
    <t>Asfaltový koberec mastixový MA 16 tl 45 mm š přes 3 m</t>
  </si>
  <si>
    <t>290329821</t>
  </si>
  <si>
    <t xml:space="preserve">Asfaltový koberec mastixový MA 16  s rozprostřením a se zhutněním v pruhu šířky přes 3 m, po zhutnění tl. 45 mm</t>
  </si>
  <si>
    <t>(11,35"m"*3,7"m")</t>
  </si>
  <si>
    <t>577134141</t>
  </si>
  <si>
    <t>Asfaltový beton vrstva obrusná ACO 11 (ABS) tř. I tl 40 mm š přes 3 m z modifikovaného asfaltu</t>
  </si>
  <si>
    <t>243359498</t>
  </si>
  <si>
    <t xml:space="preserve">Asfaltový beton vrstva obrusná ACO 11 (ABS)  s rozprostřením a se zhutněním z modifikovaného asfaltu v pruhu šířky přes 3 m tl. 40 mm</t>
  </si>
  <si>
    <t>11,35"m"*3,7"m"</t>
  </si>
  <si>
    <t>577135142</t>
  </si>
  <si>
    <t>Asfaltový beton vrstva ložní ACL 16 (ABH) tl 40 mm š přes 3 m z modifikovaného asfaltu</t>
  </si>
  <si>
    <t>-348801081</t>
  </si>
  <si>
    <t xml:space="preserve">Asfaltový beton vrstva ložní ACL 16 (ABH)  s rozprostřením a zhutněním z modifikovaného asfaltu v pruhu šířky přes 3 m, po zhutnění tl. 40 mm</t>
  </si>
  <si>
    <t xml:space="preserve">Poznámka k souboru cen:_x000d_
1. ČSN EN 13108-1 připouští pro ACL 16 pouze tl. 50 až 70 mm. </t>
  </si>
  <si>
    <t>577155142</t>
  </si>
  <si>
    <t>Asfaltový beton vrstva ložní ACL 16 (ABH) tl 60 mm š přes 3 m z modifikovaného asfaltu</t>
  </si>
  <si>
    <t>1845553972</t>
  </si>
  <si>
    <t xml:space="preserve">Asfaltový beton vrstva ložní ACL 16 (ABH)  s rozprostřením a zhutněním z modifikovaného asfaltu v pruhu šířky přes 3 m, po zhutnění tl. 60 mm</t>
  </si>
  <si>
    <t>Ostatní konstrukce a práce, bourání</t>
  </si>
  <si>
    <t>91355000R</t>
  </si>
  <si>
    <t>Evidenční číslo mostu-osazení a dodání vč. sloupku</t>
  </si>
  <si>
    <t>1707934708</t>
  </si>
  <si>
    <t>-891557684</t>
  </si>
  <si>
    <t>12,4"m"+13,1"m"</t>
  </si>
  <si>
    <t>911334411</t>
  </si>
  <si>
    <t>Ukončení ocelového zábradelního madla</t>
  </si>
  <si>
    <t>-886308704</t>
  </si>
  <si>
    <t>Zábradelní svodidla ocelová ukončení zábradelních madel</t>
  </si>
  <si>
    <t>příloha D.5.9</t>
  </si>
  <si>
    <t>2"ks"</t>
  </si>
  <si>
    <t>91133441.R01</t>
  </si>
  <si>
    <t>Napojení na silniční svodidlo</t>
  </si>
  <si>
    <t>-2018498234</t>
  </si>
  <si>
    <t>Napojení na silniční svodidlo SO 04</t>
  </si>
  <si>
    <t>91133441.R02</t>
  </si>
  <si>
    <t>Napojení na zábradelní svodidlo</t>
  </si>
  <si>
    <t>1527498743</t>
  </si>
  <si>
    <t>1"ks"</t>
  </si>
  <si>
    <t>919122121</t>
  </si>
  <si>
    <t>Těsnění spár zálivkou za tepla pro komůrky š 15 mm hl 25 mm s těsnicím profilem</t>
  </si>
  <si>
    <t>-226260644</t>
  </si>
  <si>
    <t xml:space="preserve">Utěsnění dilatačních spár zálivkou za tepla  v cementobetonovém nebo živičném krytu včetně adhezního nátěru s těsnicím profilem pod zálivkou, pro komůrky šířky 15 mm, hloubky 25 mm</t>
  </si>
  <si>
    <t xml:space="preserve">Poznámka k souboru cen:_x000d_
1. V cenách jsou započteny i náklady na vyčištění spár před těsněním a zalitím a náklady na impregnaci, těsnění a zalití spár včetně dodání hmot. </t>
  </si>
  <si>
    <t>2*3,8"m"</t>
  </si>
  <si>
    <t>919735114</t>
  </si>
  <si>
    <t>Řezání stávajícího živičného krytu hl do 200 mm</t>
  </si>
  <si>
    <t>387482440</t>
  </si>
  <si>
    <t xml:space="preserve">Řezání stávajícího živičného krytu nebo podkladu  hloubky přes 150 do 200 mm</t>
  </si>
  <si>
    <t xml:space="preserve">Poznámka k souboru cen:_x000d_
1. V cenách jsou započteny i náklady na spotřebu vody. </t>
  </si>
  <si>
    <t>93694212R</t>
  </si>
  <si>
    <t>Mostní odvodňovač komplet</t>
  </si>
  <si>
    <t>-361278061</t>
  </si>
  <si>
    <t>Poznámka k položce:_x000d_
Mostní odvodňovač komplet, montáž a dodávka - položka zahrnuje_x000d_
- odvodňovač LABE F - nízký_x000d_
- tvarovka F - litina_x000d_
- trubka PVC dn 200 mm_x000d_
- drenážní plastbeton_x000d_
- těsnící zálivka š. min 10 mm s předtěsněním_x000d_
- modif. zálivka š min. 15mm s předtěsněním_x000d_
- litý asfalt tl. 3 mm_x000d_
- penetrační nátěr pro zvýšení přilnavosti</t>
  </si>
  <si>
    <t>93694611R</t>
  </si>
  <si>
    <t>Ochranné vodivé propojení mostního vybavení - zemnící svod bludných proudů</t>
  </si>
  <si>
    <t>224544790</t>
  </si>
  <si>
    <t xml:space="preserve">Ochranné vodivé propojení mostního vybavení  zemnící svod bludných proudů</t>
  </si>
  <si>
    <t xml:space="preserve">Poznámka k souboru cen:_x000d_
1. V cenách bleskosvodu jsou započteny náklady na zřízení jiskřiště mezi nosnou konstrukcí a spodní stavbou, nastavení vzdálenosti pro přeskok jiskry náboje (cca 30 mm), tvarové propojení jiskřiště se svodem včetně osazení úchytek do hmoždinek k uzemnění spodní části jiskřiště, v horní části jiskřiště propojení s objímkou ocelového sloupku (zábradlí, svodidla, protihlukového rámu, stožárů) a propojení kompletu ochranného zařízení mostu (zábradlí, svodidla) přes dilatační spoje, napojení svodu jiskřiště na zemnící desku, kontrolu odporu elektrickým měřením a zápis do protokolu měření hodnot. 2. V cenách jsou započteny i náklady na propojení kabelem od měřícího místa do měřící skříně. 3. V cenách nejsou započteny náklady na vrtání a osazení hmoždinek do betonu pro úchytky drátu svodu, tyto se oceňují souborem cen 953 99-14 Osazení hmoždinek do betonu. </t>
  </si>
  <si>
    <t>946231111</t>
  </si>
  <si>
    <t>Montáž zavěšeného lešení pod bednění mostních říms s vyložením do 0,9 m</t>
  </si>
  <si>
    <t>1012433540</t>
  </si>
  <si>
    <t xml:space="preserve">Zavěšené lešení pod bednění mostních říms  pracovní a podpěrné s vyložením do 0,90 m montáž</t>
  </si>
  <si>
    <t xml:space="preserve">Poznámka k souboru cen:_x000d_
1. V ceně -1111 jsou započteny i náklady na použití lešení. </t>
  </si>
  <si>
    <t>(12,1+12,3)"m"</t>
  </si>
  <si>
    <t>946231121</t>
  </si>
  <si>
    <t>Demontáž zavěšeného lešení podpěrného pod bednění mostní římsy</t>
  </si>
  <si>
    <t>-2047686872</t>
  </si>
  <si>
    <t xml:space="preserve">Zavěšené lešení pod bednění mostních říms  pracovní a podpěrné s vyložením do 0,90 m demontáž</t>
  </si>
  <si>
    <t>948411111</t>
  </si>
  <si>
    <t>Zřízení podpěrné skruže dočasné kovové z věží výšky do 10 m</t>
  </si>
  <si>
    <t>-967330675</t>
  </si>
  <si>
    <t xml:space="preserve">Podpěrné skruže a podpěry dočasné kovové  zřízení skruží z věží výšky do 10 m</t>
  </si>
  <si>
    <t xml:space="preserve">Poznámka k souboru cen:_x000d_
1. V cenách podpěných skruží jsou započteny náklady na sestavení a zavětrování věží, osazení a vyrovnání stavěcích hlav a dolních základových rámů. 2. V cenách podpěr jsou započteny náklady na rozměření, sestavení modulů s uložením na základech, kontrolu stability, zavětrování konstrukce, osazení dočasných pomocných pracovních lávek a doprava podpěr do vzdálenosti 100 m v rámci staveniště. 3. Ceny nájemného skruží z věží a podpěr Pižmo jsou pouze informativní, je nutné je posoudit s ohledem na konkrétní podmínky stavby. 4. Měsíční nájemné podpěr ŽP 16 a P35, které je uvedené s nulovou hodnotou, se stanoví induviduálně podle konkrétních podmínek stavby, obvykle v hodnotě 6 % z ceny pořízení. 5. Drobný spotřební materiál (např. hřebíky, svorníky, matice) je započten v režijních nákladech. 6. V cenách nejsou započteny náklady na: a) odskružovací zařízení, tyto se oceňují souborem cen 429 94-1 . Odskružení bednění na podpěrné konstrukci, b) zřízení pracovních podlah a bednění spodní desky nebo trámu nosné konstrukce, tyto se oceňují souborem cen 421 95- . . Dřevěné deskové mostní nosné konstrukce, c) betonový základ nebo základ ze silničních panelů pod skruží nebo roznášecími nosníky dílců. d) mimostaveništní dopravu skruží a podpěr a jejich nakládku a vykládku; tyto náklady se oceňují individuálně. </t>
  </si>
  <si>
    <t>5,3*9,93*6,2</t>
  </si>
  <si>
    <t>948411211</t>
  </si>
  <si>
    <t>Odstranění podpěrné skruže dočasné kovové z věží výšky do 10 m</t>
  </si>
  <si>
    <t>1633283872</t>
  </si>
  <si>
    <t xml:space="preserve">Podpěrné skruže a podpěry dočasné kovové  odstranění skruží z věží výšky do 10 m</t>
  </si>
  <si>
    <t>948411911</t>
  </si>
  <si>
    <t>Měsíční nájemné podpěrné skruže dočasné kovové z věží výšky do 10 m</t>
  </si>
  <si>
    <t>1000518447</t>
  </si>
  <si>
    <t xml:space="preserve">Podpěrné skruže a podpěry dočasné kovové  měsíční nájemné skruží z věží výšky do 10 m</t>
  </si>
  <si>
    <t>(5,3*9,93*6,2)*6"měsíců"</t>
  </si>
  <si>
    <t>963051111</t>
  </si>
  <si>
    <t>Bourání mostní nosné konstrukce z ŽB</t>
  </si>
  <si>
    <t>1925150299</t>
  </si>
  <si>
    <t>Bourání mostních konstrukcí nosných konstrukcí ze železového betonu</t>
  </si>
  <si>
    <t xml:space="preserve">Poznámka k souboru cen:_x000d_
1. Cena 05-1111 lze použít i pro bourání konstrukcí z předpjatého betonu. 2. Ceny 06-5413 a 06-5423 lze použít i pro rozebrání dřevěných truhlíků nebo žlabů uložených na dřevěné konstrukci mostu. 3. Ceny nelze použít: a) pro bourání základových konstrukcí prováděné ve spojitosti se zemními pracemi; toto bourání se oceňuje cenami 122 90-1 - Bourání konstrukcí, části A 01 katalogu 800-1 Zemní práce; b) ceny nelze použít pro bourání konstrukcí pod vodou; tyto práce se oceňují podle ustanovení úvodního katalogu. 4. Ceny 04-1211 až 05-1111 nelze použít pro ocenění demontáže (vyjmutí) prefabrikovaných dílců nebo nosných konstrukcí v celku; tyto práce se oceňují podle ustanovení úvodního katalogu. 5. Ceny 06-5111 a 06-5112, 06-5611 a 06-5612 nelze použít pro vytažení pilot, bárek na pilotách a ledolamů; vytažení pilot se oceňuje příslušnými cenami katalogu 800-2 - Zvláštní zakládání objektů. 6. Množství měrných jednotek se určuje: a) u cen 02-1112 až 05-1111 v m3 objemu konstrukce nebo její části před bouráním, b) u cen 06-5111 až 06-5612 v m3 objemu dřeva v konstrukci nebo její části před bouráním. </t>
  </si>
  <si>
    <t>9,5"m"*2,65"m2"</t>
  </si>
  <si>
    <t>966075211</t>
  </si>
  <si>
    <t>Demontáž částí ocelového zábradlí mostů do 50 kg</t>
  </si>
  <si>
    <t>-228952784</t>
  </si>
  <si>
    <t>Demontáž částí ocelového zábradlí mostů svařovaného nebo šroubovaného, hmotnosti do 50 kg</t>
  </si>
  <si>
    <t xml:space="preserve">2*10"m"*30"kg/m"  "odhad</t>
  </si>
  <si>
    <t>427461264</t>
  </si>
  <si>
    <t xml:space="preserve">příloha D.5.3,  D.5.4</t>
  </si>
  <si>
    <t>očištění pod izolací</t>
  </si>
  <si>
    <t>4,7"m"*12"m"</t>
  </si>
  <si>
    <t>-2044060103</t>
  </si>
  <si>
    <t xml:space="preserve">60,42"t"      "Bourání stávající bet kce - přemostění</t>
  </si>
  <si>
    <t xml:space="preserve">29,97"t"       "vrstva stávající komunikace, asfalt</t>
  </si>
  <si>
    <t>1109263267</t>
  </si>
  <si>
    <t xml:space="preserve">20"m"*30"kg/m"/1000   "zábradlí</t>
  </si>
  <si>
    <t>998212111</t>
  </si>
  <si>
    <t>Přesun hmot pro mosty zděné, monolitické betonové nebo ocelové v do 20 m</t>
  </si>
  <si>
    <t>378562292</t>
  </si>
  <si>
    <t xml:space="preserve">Přesun hmot pro mosty zděné, betonové monolitické, spřažené ocelobetonové nebo kovové  vodorovná dopravní vzdálenost do 100 m výška mostu do 20 m</t>
  </si>
  <si>
    <t xml:space="preserve">Poznámka k souboru cen:_x000d_
1. Ceny nelze použít pro oceňování přesunu hmot ocelových mostních konstrukcí oceňovaných cenami katalogů montážních prací; tento přesun se oceňuje individuálně. 2. Přesun betonu do mostní konstrukce je zahrnut v cenách betonáže, které obsahují i ukládku betonu do konstrukce (čerpadlem betonu nebo jeřábem s kontejnerem). U betonů je proto uvedena nulová hmotnost, tzn. že hmotnost betonů nevstupuje do výpočtu přesunu hmot. </t>
  </si>
  <si>
    <t>2095755692</t>
  </si>
  <si>
    <t>betonové plochy ve styku se zeminou natřené, křídla</t>
  </si>
  <si>
    <t xml:space="preserve">"OP1"  1,2+1,65+0,28*2</t>
  </si>
  <si>
    <t>"OP2"0,91+0,95+0,28*2</t>
  </si>
  <si>
    <t>11163150</t>
  </si>
  <si>
    <t>1060903273</t>
  </si>
  <si>
    <t>5,83*0,00035 'Přepočtené koeficientem množství</t>
  </si>
  <si>
    <t>711112002</t>
  </si>
  <si>
    <t>Provedení izolace proti zemní vlhkosti svislé za studena lakem asfaltovým</t>
  </si>
  <si>
    <t>636777187</t>
  </si>
  <si>
    <t xml:space="preserve">Provedení izolace proti zemní vlhkosti natěradly a tmely za studena  na ploše svislé S nátěrem lakem asfaltovým</t>
  </si>
  <si>
    <t>11163152</t>
  </si>
  <si>
    <t>lak hydroizolační asfaltový</t>
  </si>
  <si>
    <t>1521940667</t>
  </si>
  <si>
    <t>5,83*0,0008 'Přepočtené koeficientem množství</t>
  </si>
  <si>
    <t>711141559</t>
  </si>
  <si>
    <t>Provedení izolace proti zemní vlhkosti pásy přitavením vodorovné NAIP</t>
  </si>
  <si>
    <t>-1986339762</t>
  </si>
  <si>
    <t xml:space="preserve">Provedení izolace proti zemní vlhkosti pásy přitavením  NAIP na ploše vodorovné V</t>
  </si>
  <si>
    <t xml:space="preserve">Poznámka k souboru cen:_x000d_
1. Izolace plochy jednotlivě do 10 m2 se oceňují skladebně cenou příslušné izolace a cenou 711 19-9097 Příplatek za plochu do 10 m2. </t>
  </si>
  <si>
    <t>Ochranná izolace mostovky</t>
  </si>
  <si>
    <t>4,7"m"*15"m"</t>
  </si>
  <si>
    <t>62832001</t>
  </si>
  <si>
    <t>pás asfaltový natavitelný oxidovaný tl 3,5mm typu V60 S35 s vložkou ze skleněné rohože, s jemnozrnným minerálním posypem</t>
  </si>
  <si>
    <t>354572061</t>
  </si>
  <si>
    <t>pás asfaltový natavitelný oxidovaný tl. 3,5mm typu V60 S35 s vložkou ze skleněné rohože, s jemnozrnným minerálním posypem</t>
  </si>
  <si>
    <t>70,5*1,15 'Přepočtené koeficientem množství</t>
  </si>
  <si>
    <t>-1305002401</t>
  </si>
  <si>
    <t>Práce a dodávky M</t>
  </si>
  <si>
    <t>22-M</t>
  </si>
  <si>
    <t>Montáže technologických zařízení pro dopravní stavby</t>
  </si>
  <si>
    <t>22086020R</t>
  </si>
  <si>
    <t>Montáž a dodávka - silniční závora dl. 4 m</t>
  </si>
  <si>
    <t>1949984773</t>
  </si>
  <si>
    <t>Poznámka k položce:_x000d_
Požaduje se dodávka silniční závory v původním technologickém stupni – ručně ovládaná, uzamykatelná. Barevné řešení – červenobílé pruhy, červené odrazky. Výška nad vozovkou 75 cm při sklopené poloze, technické řešení detailů zpracuje zhotovitel v rámci své dílenské PD. Nevyžaduje se schopnost fyzicky zadržet vozidlo, materiálově bude řešena jako ocelová, závora bude sklopná a vyvážená, ukotvená tak, aby odolala běžným provozním nárokům a vandalům.</t>
  </si>
  <si>
    <t>příloha D.5.3</t>
  </si>
  <si>
    <t>SO 06 - Vývar</t>
  </si>
  <si>
    <t xml:space="preserve">odkaz na dokumentaci D.6.1	Technická zpráva D.6.2	Situace D.6.3	Podélný profil D.6.4	Vzorový příčný řez D.6.5	Příčné řezy </t>
  </si>
  <si>
    <t>114203103</t>
  </si>
  <si>
    <t>Rozebrání dlažeb z lomového kamene nebo betonových tvárnic do cementové malty</t>
  </si>
  <si>
    <t>-594492030</t>
  </si>
  <si>
    <t>Rozebrání dlažeb nebo záhozů s naložením na dopravní prostředek dlažeb z lomového kamene nebo betonových tvárnic do cementové malty se spárami zalitými cementovou maltou</t>
  </si>
  <si>
    <t xml:space="preserve">Poznámka k souboru cen:_x000d_
1. Ceny jsou určeny pro rozebrání: a) dlažeb na suchu, nad vodou i ve vodě, při hloubce vody do 300 mm nad původně upraveným ložem pro dlažbu; b) záhozů, rovnanin a soustřeďovacích staveb z lomového kamene na suchu, nad vodou i ve vodě, při hloubce vody do 3 m nad kótou projektovaného rozebrání; c) schodů z lomového kamene. 2. Ceny nelze použít pro rozebrání: a) dlažeb ve vodě při hloubce vody přes 300 mm nad původně upraveným ložem pro dlažbu; b) záhozů, rovnanin a soustřeďovacích staveb z lomového kamene ve vodě při hloubce vody pře 3 m nad kótou projektovaného rozebrání; tyto práce se oceňují individuálně. 3. V cenách jsou započteny i náklady na: a) naložení kamene nebo tvárnic na dopravní prostředek, nebo uložení do 3 m za břehovou čáru; b) uložení materiálu odlišné velikosti od ostatní dlažby, získaného při bourání schodů, do 3 m za břehovou čáru. 4. V cenách nejsou započteny náklady na: a) očištění lomového kamene nebo tvárnic od hlíny, písku nebo malty; tyto práce se oceňují cenami souboru cen 114 20-32 Očištění lomového kamene nebo betonových tvárnic; b) třídění lomového kamene nebo tvárnic; tyto práce se oceňují cenou 114 20-3301 Třídění lomového kamene nebo betonových tvárnic; c) srovnání lomového kamene nebo tvárnic do měřitelných figur; tyto práce se oceňují cenami souboru cen 114 20-34 Srovnání lomového kamene nebo betonových tvárnic do měřitelných figur. 5. Objem rozebrání se určí v m3: a) dlažeb jako součin plochy a průměrné tloušťky dlažby bez podkladního lože; b) schodů jako součin plochy v šikmé rovině a tloušťky 350 mm; c) záhozů, rovnanin a soustřeďovacích staveb vypočtených z projektovaných rozměrů konstrukce nebo přepočtem hmotnosti vyzískaného materiálu, přičemž se předpokládá, že z 10 t kamene bylo provedeno 6,5 m3 záhozu, rovnaniny nebo soustřeďovacích staveb, příp. po dohodě s odběratelem v m3 figur z kamene na břehu, přičemž se předpokládá, že z 1 m3 objemu figury byl proveden 1 m3 záhozu, rovnaniny nebo soustřeďovací stavby. 6. Množství jednotek se určí v m3 dlažby, záhozu nebo soustřeďovací stavby. </t>
  </si>
  <si>
    <t xml:space="preserve">Vybourání stávající dlažby </t>
  </si>
  <si>
    <t>125,05*0,3</t>
  </si>
  <si>
    <t>114203202</t>
  </si>
  <si>
    <t>Očištění lomového kamene nebo betonových tvárnic od malty</t>
  </si>
  <si>
    <t>1625574497</t>
  </si>
  <si>
    <t>Očištění lomového kamene nebo betonových tvárnic získaných při rozebrání dlažeb, záhozů, rovnanin a soustřeďovacích staveb od malty</t>
  </si>
  <si>
    <t xml:space="preserve">Poznámka k souboru cen:_x000d_
1. V cenách jsou započteny i náklady na: a) přehození znečištěného i očištěného kamene nebo tvárnic na vzdálenost do 3 m nebo jeho naložení na dopravní prostředek, b) odklizení a uložení úlomků kamene a uvolněné hlíny či malty na vzdálenost do 10 m. 2. V cenách nejsou započteny náklady na: a) třídění lomového kamene nebo tvárnic; tyto práce se oceňují cenou 114 20-3301 Třídění lomového kamene nebo betonových tvárnic; b) srovnání lomového kamene nebo tvárnic do měřitelných figur; tyto práce se oceňují cenami souboru cen 114 20-34 Srovnání lomového kamene nebo betonových tvárnic do měřitelných figur. 3. Množství jednotek se určí v m3 lomového kamene nebo betonových tvárnic před očištěním. </t>
  </si>
  <si>
    <t>-11928438</t>
  </si>
  <si>
    <t>příloha D.6.4.2</t>
  </si>
  <si>
    <t xml:space="preserve">783,48"m3"    "odměřeno z modelu Revit</t>
  </si>
  <si>
    <t>Pozn. ostatní výkopy zahrnuty v SO 04.1</t>
  </si>
  <si>
    <t>Záporové pažení, v délce 20m, výška 2,8 až 3 m, zřízení a odstranění</t>
  </si>
  <si>
    <t>-1049180538</t>
  </si>
  <si>
    <t>Poznámka k položce:_x000d_
ZÁPOROVÉ PAŽENÍ_x000d_
V DÉLCE 20,0M, NA VÝŠKU 2,8 AŽ 3,0M, KOTVENÉ DOČASNÝMI KOTVAMI, zápory HEB140 osazeny do předvrtů D160mm( délka zápor i předvrtů = výška pažení + 2,0m)</t>
  </si>
  <si>
    <t>20"m"*2,9</t>
  </si>
  <si>
    <t>-1422837273</t>
  </si>
  <si>
    <t>vod. přem. na mezideponii, zemina se využije do zpětného zásypu</t>
  </si>
  <si>
    <t>783,48"m3"</t>
  </si>
  <si>
    <t>vod. přem. z mezideponie, zemina se využije do zpětného zásypu a obsypu</t>
  </si>
  <si>
    <t>(758,2+12,67)"m3"</t>
  </si>
  <si>
    <t>pozn. část zeminy se využije z výkopků z SO 04</t>
  </si>
  <si>
    <t xml:space="preserve">R-položka </t>
  </si>
  <si>
    <t>1044787869</t>
  </si>
  <si>
    <t xml:space="preserve">783,48"m3"    "výkop v hor. 4</t>
  </si>
  <si>
    <t xml:space="preserve">-(758,2+12,67)"m3"    "odpočet, zpětný zásyp a obsyp</t>
  </si>
  <si>
    <t>1284676287</t>
  </si>
  <si>
    <t>758,2"m3"</t>
  </si>
  <si>
    <t>12,67"m3"</t>
  </si>
  <si>
    <t>-1226882366</t>
  </si>
  <si>
    <t>příloha D.6.4.1, D.6.4.2</t>
  </si>
  <si>
    <t>zpětný hutněný zásyp, odměřeno z modelu Revit</t>
  </si>
  <si>
    <t>167969499</t>
  </si>
  <si>
    <t>0,35"m2"*36,2"m"</t>
  </si>
  <si>
    <t>-83140731</t>
  </si>
  <si>
    <t xml:space="preserve">247,2"m2"    "odměřeno z modelu Revit</t>
  </si>
  <si>
    <t>1886789336</t>
  </si>
  <si>
    <t>247,2"m2"*0,1*1,6"t/m3"</t>
  </si>
  <si>
    <t>181411123</t>
  </si>
  <si>
    <t>Založení lučního trávníku výsevem plochy do 1000 m2 ve svahu do 1:1</t>
  </si>
  <si>
    <t>-100529390</t>
  </si>
  <si>
    <t>Založení trávníku na půdě předem připravené plochy do 1000 m2 výsevem včetně utažení lučního na svahu přes 1:2 do 1:1</t>
  </si>
  <si>
    <t>-1281689547</t>
  </si>
  <si>
    <t>247,2*0,015 'Přepočtené koeficientem množství</t>
  </si>
  <si>
    <t>-1166576181</t>
  </si>
  <si>
    <t>Úprava základové spáry pod žb. kcí, odměřeno z modelu Revit</t>
  </si>
  <si>
    <t>462,08"m2"</t>
  </si>
  <si>
    <t>1754897075</t>
  </si>
  <si>
    <t>pod ohumusování, odměřeno z modelu Revit</t>
  </si>
  <si>
    <t>247,2"m2"</t>
  </si>
  <si>
    <t>-1416601646</t>
  </si>
  <si>
    <t xml:space="preserve">252,27"m3"       "BLOK 11</t>
  </si>
  <si>
    <t xml:space="preserve">308,79"m3"       "BLOK 12</t>
  </si>
  <si>
    <t xml:space="preserve">301,71"m3"       "BLOK 13</t>
  </si>
  <si>
    <t xml:space="preserve">305,51"m3"       "BLOK 14</t>
  </si>
  <si>
    <t>726648274</t>
  </si>
  <si>
    <t xml:space="preserve">892"m2"   </t>
  </si>
  <si>
    <t>-1743132904</t>
  </si>
  <si>
    <t>768295788</t>
  </si>
  <si>
    <t>příloha D.6.6.1-4</t>
  </si>
  <si>
    <t xml:space="preserve">(88,1+792,3+187,8)"kg"/1000      "BLOK 11</t>
  </si>
  <si>
    <t xml:space="preserve">(99,2+1004,5)"kg"/1000                 "BLOK 12</t>
  </si>
  <si>
    <t xml:space="preserve">(88+996,2)"kg"/1000                       "BLOK 13</t>
  </si>
  <si>
    <t xml:space="preserve">(91,4+892,3+4,6)"kg"/1000          "BLOK 14</t>
  </si>
  <si>
    <t>1566729293</t>
  </si>
  <si>
    <t xml:space="preserve">(5727,0+9771,8)"kg"/1000           "BLOK 11</t>
  </si>
  <si>
    <t xml:space="preserve">(8085,2+9724,9)"kg"/1000           "BLOK 12</t>
  </si>
  <si>
    <t xml:space="preserve">(7797,2+9698,0)"kg"/1000           "BLOK 13</t>
  </si>
  <si>
    <t xml:space="preserve">(8332,6+11489,5)"kg"/1000          "BLOK 14</t>
  </si>
  <si>
    <t>-1407418939</t>
  </si>
  <si>
    <t>0,66"m2"*27"m"</t>
  </si>
  <si>
    <t>obsyp dešťové kanalizace</t>
  </si>
  <si>
    <t>0,11"m2"*36,2"m"</t>
  </si>
  <si>
    <t>-112577653</t>
  </si>
  <si>
    <t>"ochranný obsyp ŠP FR. 4-8 - za rubem zdi"</t>
  </si>
  <si>
    <t>0,17"m2"*27"m"</t>
  </si>
  <si>
    <t>2086241048</t>
  </si>
  <si>
    <t xml:space="preserve">27,17"m3"    "BLOK 11</t>
  </si>
  <si>
    <t xml:space="preserve">27,27"m3"    "BLOK 12</t>
  </si>
  <si>
    <t xml:space="preserve">27,96"m3"    "BLOK 13</t>
  </si>
  <si>
    <t xml:space="preserve">33,12"m3"    "BLOK 14</t>
  </si>
  <si>
    <t>282300352</t>
  </si>
  <si>
    <t xml:space="preserve">32,6"m"       "dilatace B11-B12</t>
  </si>
  <si>
    <t xml:space="preserve">34,7"m2"       "dilatace B12-B13</t>
  </si>
  <si>
    <t xml:space="preserve">35,2"m2"       "dilatace B13-B14</t>
  </si>
  <si>
    <t>748760610</t>
  </si>
  <si>
    <t>"drenážní potrubí PE d160 - za rubem zdi" 27"m"</t>
  </si>
  <si>
    <t>-668331294</t>
  </si>
  <si>
    <t>1,4"m"+0,64"m"</t>
  </si>
  <si>
    <t>778804178</t>
  </si>
  <si>
    <t>31,66"m"+2,5"m"</t>
  </si>
  <si>
    <t>8944113R.6</t>
  </si>
  <si>
    <t>Šachta Š6.1 s prefabrikovaných dílců - montáž a dodávka</t>
  </si>
  <si>
    <t>565161078</t>
  </si>
  <si>
    <t xml:space="preserve">Poznámka k položce:_x000d_
šachtové dno 1000/1000	1 ks	_x000d_
skruž 1000/1000/120	1 ks	_x000d_
skruž 1000/250/120	1 ks	_x000d_
deska 625/200/120		1 ks_x000d_
vyrovnávací prstence 625/100/120	2 ks_x000d_
litinový poklop D400		1 ks_x000d_
těsnění pro DN 1000 Q1		1 ks_x000d_
podkladní beton C12/15: (1,77m2*0,05m)	 0,09 m3	_x000d_
obetonávka poklopu C30/37:(2,11m2*0,9m-1,21m2*0,52m-0,54m2*0,36)	1,08 m3_x000d_
krystalizující nátěr 2x: (4,08m*2,62m)+(2,72m*0,36)	11,67 m2	_x000d_
</t>
  </si>
  <si>
    <t>-1742716075</t>
  </si>
  <si>
    <t>dešťové vpusti HV6.1;V6.2;V6.3</t>
  </si>
  <si>
    <t>příloha D.4.2.7.2</t>
  </si>
  <si>
    <t>985321419</t>
  </si>
  <si>
    <t>816632818</t>
  </si>
  <si>
    <t>1008346178</t>
  </si>
  <si>
    <t>-1317521215</t>
  </si>
  <si>
    <t>-204490797</t>
  </si>
  <si>
    <t>-1043717771</t>
  </si>
  <si>
    <t>89920411R1</t>
  </si>
  <si>
    <t>Osazení a dodávka ocelová vtoková mříž ATYP 1180/570 - nerez 1.4301</t>
  </si>
  <si>
    <t>953833718</t>
  </si>
  <si>
    <t>1533657792</t>
  </si>
  <si>
    <t xml:space="preserve">39,9"m2"       "dilatace B11-B12</t>
  </si>
  <si>
    <t xml:space="preserve">38,3"m2"       "dilatace B12-B13</t>
  </si>
  <si>
    <t xml:space="preserve">38,6"m2"       "dilatace B13-B14</t>
  </si>
  <si>
    <t>573544353</t>
  </si>
  <si>
    <t xml:space="preserve">24,1"m"    "dilatace B11-B12</t>
  </si>
  <si>
    <t xml:space="preserve">24,3"m"    "dilatace B12-B13</t>
  </si>
  <si>
    <t xml:space="preserve">24,6"m"     "dilatace B13-B14</t>
  </si>
  <si>
    <t>-842525481</t>
  </si>
  <si>
    <t xml:space="preserve">34,7"m"       "dilatace B12-B13</t>
  </si>
  <si>
    <t xml:space="preserve">35,2"m"       "dilatace B13-B14</t>
  </si>
  <si>
    <t>2104764089</t>
  </si>
  <si>
    <t>35,6"m"</t>
  </si>
  <si>
    <t>1541250854</t>
  </si>
  <si>
    <t>35,6*1,03 'Přepočtené koeficientem množství</t>
  </si>
  <si>
    <t>235495712</t>
  </si>
  <si>
    <t xml:space="preserve">892"m2"  </t>
  </si>
  <si>
    <t>1599332354</t>
  </si>
  <si>
    <t xml:space="preserve">892"m2"*45    "plocha pro bednění</t>
  </si>
  <si>
    <t>220116204</t>
  </si>
  <si>
    <t>172241831</t>
  </si>
  <si>
    <t xml:space="preserve">53,8"m"      "BLOK 11</t>
  </si>
  <si>
    <t xml:space="preserve">56,4"m"      "BLOK 12</t>
  </si>
  <si>
    <t xml:space="preserve">56,4"m"      "BLOK 13</t>
  </si>
  <si>
    <t xml:space="preserve">68,0"m"      "BLOK 14</t>
  </si>
  <si>
    <t>-383719507</t>
  </si>
  <si>
    <t>769"m3"</t>
  </si>
  <si>
    <t>-717316407</t>
  </si>
  <si>
    <t xml:space="preserve">71,279       "dlažba</t>
  </si>
  <si>
    <t xml:space="preserve">1845,6     "beton"</t>
  </si>
  <si>
    <t>199572052</t>
  </si>
  <si>
    <t>1042248578</t>
  </si>
  <si>
    <t>1751970220</t>
  </si>
  <si>
    <t xml:space="preserve">39,9"m2"*2       "dilatace B11-B12</t>
  </si>
  <si>
    <t xml:space="preserve">38,3"m2"*2       "dilatace B12-B13</t>
  </si>
  <si>
    <t xml:space="preserve">38,6"m2"*2       "dilatace B13-B14</t>
  </si>
  <si>
    <t>1317930910</t>
  </si>
  <si>
    <t>233,6*0,00035 'Přepočtené koeficientem množství</t>
  </si>
  <si>
    <t>-939389554</t>
  </si>
  <si>
    <t>SO 07 - Opevnění odpadního koryta za vývarem</t>
  </si>
  <si>
    <t xml:space="preserve">odkaz na dokumentaci D.7	SO 07 Opevnění odpadního koryta za vývarem D.7.1	Technická zpráva D.7.2	Situace D.7.3	Vzorové příčné řezy D.7.4	Příčné řezy D.7.5	Podélný profil </t>
  </si>
  <si>
    <t>-658398644</t>
  </si>
  <si>
    <t>příloha D.7.4</t>
  </si>
  <si>
    <t>1762,38"m3"</t>
  </si>
  <si>
    <t>151101201</t>
  </si>
  <si>
    <t>Zřízení příložného pažení stěn výkopu hl do 4 m</t>
  </si>
  <si>
    <t>-922276528</t>
  </si>
  <si>
    <t xml:space="preserve">Zřízení pažení stěn výkopu bez rozepření nebo vzepření  příložné, hloubky do 4 m</t>
  </si>
  <si>
    <t xml:space="preserve">Poznámka k souboru cen:_x000d_
1. Ceny nelze použít pro oceňování rozepřeného pažení stěn rýh pro podzemní vedení; toto se oceňuje cenami souboru cen 151 . 0-11 Zřízení pažení a rozepření stěn rýh pro podzemní vedení pro všechny šířky rýhy. 2. Plocha mezer mezi pažinami příložného pažení se od plochy příložného pažení neodečítá; nezapažené plochy u pažení zátažného nebo hnaného se od plochy pažení odečítají. </t>
  </si>
  <si>
    <t>příloha D.7.3</t>
  </si>
  <si>
    <t>394,79"m2"</t>
  </si>
  <si>
    <t>151101211</t>
  </si>
  <si>
    <t>Odstranění příložného pažení stěn hl do 4 m</t>
  </si>
  <si>
    <t>-429530209</t>
  </si>
  <si>
    <t xml:space="preserve">Odstranění pažení stěn výkopu  s uložením pažin na vzdálenost do 3 m od okraje výkopu příložné, hloubky do 4 m</t>
  </si>
  <si>
    <t>151101401</t>
  </si>
  <si>
    <t>Zřízení vzepření stěn při pažení příložném hl do 4 m</t>
  </si>
  <si>
    <t>-323557705</t>
  </si>
  <si>
    <t xml:space="preserve">Zřízení vzepření zapažených stěn výkopů  s potřebným přepažováním při roubení příložném, hloubky do 4 m</t>
  </si>
  <si>
    <t xml:space="preserve">Poznámka k souboru cen:_x000d_
1. Ceny nelze použít pro kotvení zapažených stěn zvenku; toto kotvení se oceňuje příslušnými cenami katalogu 800-2 Zvláštní zakládání objektů. </t>
  </si>
  <si>
    <t>151101411</t>
  </si>
  <si>
    <t>Odstranění vzepření stěn při pažení příložném hl do 4 m</t>
  </si>
  <si>
    <t>548116830</t>
  </si>
  <si>
    <t xml:space="preserve">Odstranění vzepření stěn výkopů  s uložením materiálu na vzdálenost do 3 m od kraje výkopu při roubení příložném, hloubky do 4 m</t>
  </si>
  <si>
    <t>829449641</t>
  </si>
  <si>
    <t>205,79"m3"*2</t>
  </si>
  <si>
    <t>1904997998</t>
  </si>
  <si>
    <t xml:space="preserve">1762,38"m3"    "výkop v hor. tř. 4</t>
  </si>
  <si>
    <t xml:space="preserve">-205,79"m3"    "odpočet, zpětný zásyp</t>
  </si>
  <si>
    <t>-1068673302</t>
  </si>
  <si>
    <t>205,79"m3"</t>
  </si>
  <si>
    <t>1357352456</t>
  </si>
  <si>
    <t>1816218206</t>
  </si>
  <si>
    <t xml:space="preserve">374,8"m2"   "tl. 100 mm</t>
  </si>
  <si>
    <t>1338515809</t>
  </si>
  <si>
    <t>374,8"m2"*0,1*1,6"t/m3"</t>
  </si>
  <si>
    <t>-836953761</t>
  </si>
  <si>
    <t>374,8"m2"</t>
  </si>
  <si>
    <t>-217610835</t>
  </si>
  <si>
    <t>374,8*0,015 'Přepočtené koeficientem množství</t>
  </si>
  <si>
    <t>-1273113854</t>
  </si>
  <si>
    <t>Úprava pláně dna koryta</t>
  </si>
  <si>
    <t>1096,1"m2"</t>
  </si>
  <si>
    <t>-578046533</t>
  </si>
  <si>
    <t xml:space="preserve">úprava svahu  pod ohumusování</t>
  </si>
  <si>
    <t>182151112</t>
  </si>
  <si>
    <t>Svahování v zářezech v hornině třídy těžitelnosti II, skupiny 4 a 5</t>
  </si>
  <si>
    <t>-741952397</t>
  </si>
  <si>
    <t>Svahování trvalých svahů do projektovaných profilů strojně s potřebným přemístěním výkopku při svahování v zářezech v hornině třídy těžitelnosti II, skupiny 4 a 5</t>
  </si>
  <si>
    <t>svahy koryta</t>
  </si>
  <si>
    <t>614,95"m2"</t>
  </si>
  <si>
    <t>211971121</t>
  </si>
  <si>
    <t>Zřízení opláštění žeber nebo trativodů geotextilií v rýze nebo zářezu sklonu přes 1:2 š do 2,5 m</t>
  </si>
  <si>
    <t>-1102629197</t>
  </si>
  <si>
    <t xml:space="preserve">Zřízení opláštění výplně z geotextilie odvodňovacích žeber nebo trativodů  v rýze nebo zářezu se stěnami svislými nebo šikmými o sklonu přes 1:2 při rozvinuté šířce opláštění do 2,5 m</t>
  </si>
  <si>
    <t xml:space="preserve">Poznámka k souboru cen:_x000d_
1. Ceny jsou určeny: a) pro jakékoliv druhy a rozměry geotextilií, b) i pro zřízení svislého drénu z jedné nebo více vrstev geotextilie přiložených na stěnu rýhy nebo zářezu, c) pro způsob spojování geotextilií přesahy. 2. Ceny nelze použít: a) pro zřízení opláštění výplně v zapažených rýhách; toto opláštění se oceňuje individuálně, b) pro knotové drény (geodrény); tyto drény se oceňují cenami souboru cen 211 97-21 Vpichování svislých konsolidačních prefabrikovaných drénů, c) pro zřízení vrstev z geotextilií; toto zřízení vrstev z geotextilií se ocení cenami souboru cen 213 14 Zřízení vrstvy z geotextilie. 3. V cenách jsou započteny i náklady na zřízení předepsaných přesahů a na potřebné zatěžování nebo připevňování geotextilie ke stěnám výkopu při provádění. 4. V cenách nejsou započteny náklady na dodání geotextilie; toto dodání se oceňuje ve specifikaci. Ztratné lze dohodnout ve výši 2 %. 5. Množství měrných jednotek: a) se určuje v m2 rozvinuté plochy opláštění bez jakýchkoliv přesahů. Při opláštění z více vrstev geotextilií se pro určení množství měrných jednotek oceňuje každá vrstva samostatně, b) pro dodání geotextilie oceňované ve specifikaci se určí v m2 geotextilie včetně přesahů a prořezů stanovených projektovou dokumentací. </t>
  </si>
  <si>
    <t>geotextílie po obvodu filtrační vrstvy</t>
  </si>
  <si>
    <t>196,85"m2"</t>
  </si>
  <si>
    <t>69311068</t>
  </si>
  <si>
    <t>geotextilie netkaná separační, ochranná, filtrační, drenážní PP 300g/m2</t>
  </si>
  <si>
    <t>-1973420446</t>
  </si>
  <si>
    <t>196,85*1,03 'Přepočtené koeficientem množství</t>
  </si>
  <si>
    <t>21279221R</t>
  </si>
  <si>
    <t>Odvodnění PEHD DN 80 mm</t>
  </si>
  <si>
    <t>350914597</t>
  </si>
  <si>
    <t>Odvodnění PEHD DN 80 mm, montáž a dodávka</t>
  </si>
  <si>
    <t xml:space="preserve">Odvodnění podloží dlažby PEHD tr. DN 80 mm dl. cca 1,5m a  2,4m</t>
  </si>
  <si>
    <t>38"m"</t>
  </si>
  <si>
    <t>213311142</t>
  </si>
  <si>
    <t>Polštáře zhutněné pod základy ze štěrkopísku netříděného</t>
  </si>
  <si>
    <t>1315622547</t>
  </si>
  <si>
    <t xml:space="preserve">Polštáře zhutněné pod základy  ze štěrkopísku netříděného</t>
  </si>
  <si>
    <t xml:space="preserve">Poznámka k souboru cen:_x000d_
1. Ceny jsou určeny pro jakoukoliv míru zhutnění. 2. V cenách jsou započteny i náklady na urovnání povrchu polštáře. </t>
  </si>
  <si>
    <t>příloha D.7.2-D.7.4</t>
  </si>
  <si>
    <t>47,43"m3"</t>
  </si>
  <si>
    <t>1934860745</t>
  </si>
  <si>
    <t xml:space="preserve">kotevní trny </t>
  </si>
  <si>
    <t>1033"ks"*0,2"m"</t>
  </si>
  <si>
    <t>1353139298</t>
  </si>
  <si>
    <t>stabilizační práh beton C25/30 XC1, XA1, XF3</t>
  </si>
  <si>
    <t>410,17"m3"</t>
  </si>
  <si>
    <t>-172486377</t>
  </si>
  <si>
    <t>-1414496941</t>
  </si>
  <si>
    <t>321357110</t>
  </si>
  <si>
    <t>Bednění konstrukcí vodních staveb ztracené</t>
  </si>
  <si>
    <t>-559178884</t>
  </si>
  <si>
    <t xml:space="preserve">Bednění konstrukcí z betonu prostého nebo železového vodních staveb  přehrad, jezů a plavebních komor, spodní stavby vodních elektráren, jader přehrad, odběrných věží a výpustných zařízení, opěrných zdí, šachet, šachtic a ostatních konstrukcí bednění ztracené ploch rovinných, válcově zakřivených jinak zakřivených než válcově</t>
  </si>
  <si>
    <t>Ztracené bednění pro uložení štěrkopískového podsypu</t>
  </si>
  <si>
    <t>101"m2"</t>
  </si>
  <si>
    <t>25321084</t>
  </si>
  <si>
    <t>příloha D.7.7</t>
  </si>
  <si>
    <t>2794,06"kg"/1000</t>
  </si>
  <si>
    <t>1494905942</t>
  </si>
  <si>
    <t>5393,86"kg"/1000</t>
  </si>
  <si>
    <t>1308178884</t>
  </si>
  <si>
    <t>15411,61"kg"/1000</t>
  </si>
  <si>
    <t>45131510R</t>
  </si>
  <si>
    <t>Podkladní nebo vyrovnávací vrstva z betonu pod dlažbu tl 150 mm</t>
  </si>
  <si>
    <t>1049443890</t>
  </si>
  <si>
    <t xml:space="preserve">Podkladní nebo vyrovnávací vrstva z betonu prostého  ve vrstvě do 150 mm</t>
  </si>
  <si>
    <t xml:space="preserve">Poznámka k souboru cen:_x000d_
1. V ceně nejsou započteny náklady na úpravu úložné spáry; tyto práce se oceňují cenou 967 04-1111 - úprava úložné spáry v části B 01 tohoto katalogu. </t>
  </si>
  <si>
    <t>tl. 15 cm</t>
  </si>
  <si>
    <t>143"m2"</t>
  </si>
  <si>
    <t>45131511R</t>
  </si>
  <si>
    <t>Podkladní nebo vyrovnávací vrstva z betonu pod dlažbu tl 50 mm</t>
  </si>
  <si>
    <t>474401504</t>
  </si>
  <si>
    <t>tl. 5 cm</t>
  </si>
  <si>
    <t>370,75"m2"</t>
  </si>
  <si>
    <t>-976168634</t>
  </si>
  <si>
    <t xml:space="preserve">Poznámka k souboru cen:_x000d_
1. Ceny -1121 až -1191 a -1192 lze použít i pro ochrannou vrstvu pod železobetonové konstrukce. 2. Ceny -2121 až -2191 a -2192 jsou určeny pro jakékoliv úkosy sedel. </t>
  </si>
  <si>
    <t xml:space="preserve">Podkladní beton C12/15 tl. 10 cm </t>
  </si>
  <si>
    <t>81,24"m3"</t>
  </si>
  <si>
    <t>457532111R</t>
  </si>
  <si>
    <t>Filtrační vrstva ze ŠD fr. 8-16 mm</t>
  </si>
  <si>
    <t>-1072666196</t>
  </si>
  <si>
    <t>Filtrační vrstva ze ŠD fr. 8-16 mm se zhutněním, montáž a dodávka</t>
  </si>
  <si>
    <t>za rubem zdi, pozice D2 příloha D.7.4</t>
  </si>
  <si>
    <t>78,09"m3"</t>
  </si>
  <si>
    <t>457532112R</t>
  </si>
  <si>
    <t>Filtrační vrstva ze ŠD fr. 16-32 mm</t>
  </si>
  <si>
    <t>903268628</t>
  </si>
  <si>
    <t>Filtrační vrstva ze ŠD fr. 16-32 mm se zhutněním, montáž a dodávka</t>
  </si>
  <si>
    <t>za rubem zdi, pozice D1 příloha D.7.4</t>
  </si>
  <si>
    <t>63,14"m3"</t>
  </si>
  <si>
    <t>462512370</t>
  </si>
  <si>
    <t>Zához z lomového kamene s proštěrkováním z terénu hmotnost nad 200 do 500 kg</t>
  </si>
  <si>
    <t>897631514</t>
  </si>
  <si>
    <t xml:space="preserve">Zához z lomového kamene neupraveného záhozového  s proštěrkováním z terénu, hmotnosti jednotlivých kamenů přes 200 do 500 kg</t>
  </si>
  <si>
    <t xml:space="preserve">Poznámka k souboru cen:_x000d_
1. Ceny lze použít i pro záhozovou patku z lomového kamene. 2. Ceny neplatí pro zřízení konstrukce balvanitého skluzu; tento se oceňuje cenou 467 51-0111 Balvanitý skluz z lomového kamene. 3. V cenách jsou započteny i náklady na úpravu jednotlivých velkých kamenů hmotnosti přes 500 kg dodatečným rozpojením na místě uložení. 4. Množství měrných jednotek a) záhozu se stanoví v m3 konstrukce záhozu, b) příplatků se stanoví v m2 upravovaných ploch záhozu. </t>
  </si>
  <si>
    <t>opevnění dna koryta</t>
  </si>
  <si>
    <t>175,9+803,66</t>
  </si>
  <si>
    <t>462519003</t>
  </si>
  <si>
    <t>Příplatek za urovnání ploch záhozu z lomového kamene hmotnost nad 200 do 500 kg</t>
  </si>
  <si>
    <t>352021738</t>
  </si>
  <si>
    <t xml:space="preserve">Zához z lomového kamene neupraveného záhozového  Příplatek k cenám za urovnání viditelných ploch záhozu z kamene, hmotnosti jednotlivých kamenů přes 200 do 500 kg</t>
  </si>
  <si>
    <t xml:space="preserve">opevnění  dna tl. 1000 mm</t>
  </si>
  <si>
    <t>1085,84 "m2"</t>
  </si>
  <si>
    <t>465513327</t>
  </si>
  <si>
    <t>Dlažba z lomového kamene na cementovou maltu s vyspárováním tl 300 mm pro hydromeliorace</t>
  </si>
  <si>
    <t>1882950567</t>
  </si>
  <si>
    <t xml:space="preserve">Dlažba z lomového kamene lomařsky upraveného  na cementovou maltu, s vyspárováním cementovou maltou, tl. kamene 300 mm</t>
  </si>
  <si>
    <t>Dlažba tl. 300 mm</t>
  </si>
  <si>
    <t>517,65"m2"</t>
  </si>
  <si>
    <t>-449178764</t>
  </si>
  <si>
    <t>Lešení - plocha bednění 2/3 z celkové plochy</t>
  </si>
  <si>
    <t>479m2/3*2</t>
  </si>
  <si>
    <t>319,3</t>
  </si>
  <si>
    <t>130610739</t>
  </si>
  <si>
    <t>předpokládá se doba použití 1,5 měsíc</t>
  </si>
  <si>
    <t xml:space="preserve">319,3"m2"*45   "plocha pro bednění</t>
  </si>
  <si>
    <t>913288387</t>
  </si>
  <si>
    <t xml:space="preserve">319,3"m2"  </t>
  </si>
  <si>
    <t>953943111</t>
  </si>
  <si>
    <t>Osazování výrobků do 1 kg/kus do vysekaných kapes zdiva</t>
  </si>
  <si>
    <t>-1424571347</t>
  </si>
  <si>
    <t xml:space="preserve">Osazování drobných kovových předmětů  výrobků ostatních jinde neuvedených do vynechaných či vysekaných kapes zdiva, se zajištěním polohy se zalitím maltou cementovou, hmotnosti do 1 kg/kus</t>
  </si>
  <si>
    <t xml:space="preserve">Poznámka k souboru cen:_x000d_
1. V cenách nejsou započteny náklady na dodávku kovových předmětů; tyto se oceňují ve specifikaci. Ztratné se nestanoví. 2. Cenu -2841 lze použít pro osazení rámu pod pružinový (roštový) ocelový základ např. domovních praček, odstředivek, ždímaček, motorových zařízení, ventilátorů apod. 3. Cena -2851 je určena pro zednické osazení zábradlí ze samostatných dílů nevyžadující samostatnou montáž. 4. Ceny platí za každé zalití. </t>
  </si>
  <si>
    <t>kotevní trny</t>
  </si>
  <si>
    <t>1033"ks"</t>
  </si>
  <si>
    <t>1330934237</t>
  </si>
  <si>
    <t>kotevní trny dl. 400 mm, dn 10 mm, 5ks/m2</t>
  </si>
  <si>
    <t>1033"ks"*0,4"m"*0,617"kg/m"/1000</t>
  </si>
  <si>
    <t>1079250045</t>
  </si>
  <si>
    <t>-1537742732</t>
  </si>
  <si>
    <t>76799510R</t>
  </si>
  <si>
    <t>Montáž a dodávka - trubkové zábradlí h=1,1 m</t>
  </si>
  <si>
    <t>1409476134</t>
  </si>
  <si>
    <t>Poznámka k položce:_x000d_
Montáž a dodávka - trubkové zábradlí _x000d_
- montáž s dodávka ocel.kce_x000d_
- ukotvení sloupků chemickými kotvami M12_x000d_
- protikorozní ochrana: žárové pozinkování ponorem</t>
  </si>
  <si>
    <t>příloha D.7.8</t>
  </si>
  <si>
    <t>96"m"</t>
  </si>
  <si>
    <t>-1780571335</t>
  </si>
  <si>
    <t>SO 08 - Systém TBD</t>
  </si>
  <si>
    <t>SO 08.1 - Měření HPV</t>
  </si>
  <si>
    <t xml:space="preserve">    722 - Vnitřní armatury</t>
  </si>
  <si>
    <t xml:space="preserve">    734 - Ústřední vytápění - armatury</t>
  </si>
  <si>
    <t>OST - Ostatní</t>
  </si>
  <si>
    <t>131213101</t>
  </si>
  <si>
    <t>Hloubení jam v soudržných horninách třídy těžitelnosti I, skupiny 3 ručně</t>
  </si>
  <si>
    <t>789693448</t>
  </si>
  <si>
    <t>Hloubení jam ručně zapažených i nezapažených s urovnáním dna do předepsaného profilu a spádu v hornině třídy těžitelnosti I skupiny 3 soudržných</t>
  </si>
  <si>
    <t xml:space="preserve">Poznámka k souboru cen:_x000d_
1. V cenách jsou započteny i náklady na přehození výkopku na přilehlém terénu na vzdálenost do 3 m od okraje jámy nebo naložení na dopravní prostředek. </t>
  </si>
  <si>
    <t xml:space="preserve">0.8*0.7*0.7*11    "venkovních vrty</t>
  </si>
  <si>
    <t>3106802</t>
  </si>
  <si>
    <t xml:space="preserve">4,312"m3"    "výkop</t>
  </si>
  <si>
    <t>225221114</t>
  </si>
  <si>
    <t>Vrty maloprofilové jádrové D do 93 mm úklon do 45° hl do 25 m hor. III a IV omezený prostor</t>
  </si>
  <si>
    <t xml:space="preserve">Maloprofilové vrty jádrové  průměru přes 56 do 93 mm v omezeném prostoru do úklonu 45° v hl 0 až 25 m v hornině tř. III a IV</t>
  </si>
  <si>
    <t>vztlakoměrné vrty ve štole</t>
  </si>
  <si>
    <t>13"m"</t>
  </si>
  <si>
    <t>224311114</t>
  </si>
  <si>
    <t>Vrty maloprofilové D do 156 mm úklon do 45° hl do 25 m hor. III a IV</t>
  </si>
  <si>
    <t>Maloprofilové vrty průběžným sacím vrtáním průměru přes 93 do 156 mm do úklonu 45° v hl 0 až 25 m v hornině tř. III a IV</t>
  </si>
  <si>
    <t>venkovní vrty</t>
  </si>
  <si>
    <t>248"m"</t>
  </si>
  <si>
    <t>242791111</t>
  </si>
  <si>
    <t>Zapuštění zárubnice z plastických hmot hl do 50 m DN do 200</t>
  </si>
  <si>
    <t>Zapuštění zárubnice z trub do studňového vrtu, z plastických hmot z plastických hmot hl. do 50 m DN do 200</t>
  </si>
  <si>
    <t>Vystrojení vrtů</t>
  </si>
  <si>
    <t>261"m"</t>
  </si>
  <si>
    <t>275311128</t>
  </si>
  <si>
    <t>Základové patky a bloky z betonu prostého C 30/37</t>
  </si>
  <si>
    <t xml:space="preserve">Poznámka k souboru cen:_x000d_
1. V cenách jsou započteny i náklady na: a) kontrolu bednění před betonáží, vlastní betonáž zejména čerpadlem betonu, rozhrnutí a hutnění betonu požadované konzistence, uhlazení horního povrchu základu s případnou technologickou přestávkou nutnou pro vytvoření založení dříku opěry nebo pilíře, b) ošetření a ochranu čerstvě uloženého betonu. 2. V cenách nejsou započteny náklady na: a) zhutnění podkladní vrstvy nebo vyčištění základové spáry u plošného založení, b) zhotovení vrtací šablony pilot nebo odbourání hlav pilot u základu založeného na pilotách. </t>
  </si>
  <si>
    <t xml:space="preserve">0.9*0.7*0.7*11    "obetonování venkovních vrtů </t>
  </si>
  <si>
    <t>R-8.1.06</t>
  </si>
  <si>
    <t>Výplň stejnozrnným pískem 0,5-1 mm</t>
  </si>
  <si>
    <t>Poznámka k položce:_x000d_
v délce dle perforace u každého vrtu vystrojení vztlakoměrného vrtu</t>
  </si>
  <si>
    <t>R-8.1.07</t>
  </si>
  <si>
    <t>Bentonitové pelety v délce cca 0,3 m na vrt</t>
  </si>
  <si>
    <t>v délce 0,3 m u každého vrtu vystrojení vztlakoměrného vrtu</t>
  </si>
  <si>
    <t>13"ks"</t>
  </si>
  <si>
    <t>R-8.1.08</t>
  </si>
  <si>
    <t>Dodávka a montáž zátky potrubí PVC-U 1"</t>
  </si>
  <si>
    <t>Vystrojení vztlakoměrného vrtu</t>
  </si>
  <si>
    <t>4"ks"</t>
  </si>
  <si>
    <t>R-8.1.09</t>
  </si>
  <si>
    <t>Dodávka a montáž zátky potrubí PVC-U 2"</t>
  </si>
  <si>
    <t>22"ks"</t>
  </si>
  <si>
    <t>R-8.1.11</t>
  </si>
  <si>
    <t>trubka PVC-U 1"</t>
  </si>
  <si>
    <t>-19899286</t>
  </si>
  <si>
    <t xml:space="preserve">vystrojení vztlakoměrného vrtu </t>
  </si>
  <si>
    <t>11,2"m"</t>
  </si>
  <si>
    <t>R-8.1.12</t>
  </si>
  <si>
    <t>trubka PVC-U 2"</t>
  </si>
  <si>
    <t>-1031742884</t>
  </si>
  <si>
    <t>228,2"m"</t>
  </si>
  <si>
    <t>R-8.1.13a</t>
  </si>
  <si>
    <t>Výpažnice PVC-U se štěrbinovou perforací 0,2 až 0,5 mm - 1"</t>
  </si>
  <si>
    <t>3"m"</t>
  </si>
  <si>
    <t>R-8.1.13b</t>
  </si>
  <si>
    <t>Výpažnice PVC-U se štěrbinovou perforací 0,2 až 0,5 mm - 2"</t>
  </si>
  <si>
    <t>-1455851438</t>
  </si>
  <si>
    <t>55"m"</t>
  </si>
  <si>
    <t>R-8.1.14</t>
  </si>
  <si>
    <t>Vytvoření filtru obalením zárubnice filtračním návlekem v délce 3 m</t>
  </si>
  <si>
    <t>58"m"</t>
  </si>
  <si>
    <t>R-8.1.15</t>
  </si>
  <si>
    <t>Zálivka vrtu jílocementovou směsí.</t>
  </si>
  <si>
    <t>Zálivka pro vztlakoměrné vrty</t>
  </si>
  <si>
    <t>203"m"</t>
  </si>
  <si>
    <t>R-8.1.18</t>
  </si>
  <si>
    <t>Vodní tlakové zkoušky nízkotlaké vzestupné do 0,6 MPa</t>
  </si>
  <si>
    <t>Poznámka k položce:_x000d_
Vodní tlakové zkoušky v měrné etáži, max. 60 min na měrnou etáž. Popis VTZ viz. SO 01 D.1 Technická zpráva.</t>
  </si>
  <si>
    <t>Vodní tlakové zkoušky v měrné etáži, max. 60 min na měrnou etáž. Popis VTZ viz. SO 01 D.1 Technická zpráva.</t>
  </si>
  <si>
    <t>13"hod"</t>
  </si>
  <si>
    <t>997002611</t>
  </si>
  <si>
    <t>Nakládání suti a vybouraných hmot</t>
  </si>
  <si>
    <t>1008350262</t>
  </si>
  <si>
    <t xml:space="preserve">Nakládání suti a vybouraných hmot na dopravní prostředek  pro vodorovné přemístění</t>
  </si>
  <si>
    <t xml:space="preserve">Poznámka k souboru cen:_x000d_
1. Cena platí i pro překládání při lomené dopravě. 2. Cenu nelze použít při dopravě po železnici, po vodě nebo ručně. </t>
  </si>
  <si>
    <t>nakládání pro vnitrostav. přesun + přeložení pro odvoz na skládku</t>
  </si>
  <si>
    <t xml:space="preserve">10,964"t"       "odvoz vrtných jader a odpadu ze štoly na povrch" </t>
  </si>
  <si>
    <t>357558420</t>
  </si>
  <si>
    <t>546183320</t>
  </si>
  <si>
    <t>35037124</t>
  </si>
  <si>
    <t>722</t>
  </si>
  <si>
    <t>Vnitřní armatury</t>
  </si>
  <si>
    <t>R-8.1.19</t>
  </si>
  <si>
    <t>Plastové štítky s popisem a upevnění</t>
  </si>
  <si>
    <t>-25745816</t>
  </si>
  <si>
    <t>Poznámka k položce:_x000d_
Dodávka a instalace PVC štítku o rozměrech (150 x 80 mm) s popisem včetně upevnění pomocí plastových hmoždinek a nerezových vrut.</t>
  </si>
  <si>
    <t>R-8.1.20</t>
  </si>
  <si>
    <t>snímač tlaku na principu vibrující struny s vnitřním snímačem teploty, měrný rozsah 0 - 0,35 MPa, citlivost 0,025% měrného rozsahu, přesnost ±0,1% měrného rozsahu, průměr snímače do 20 mm, teplotní rozsah -20 °C až + 80 °C, použití ve hvězdicové síti</t>
  </si>
  <si>
    <t>534719408</t>
  </si>
  <si>
    <t>R-8.1.21</t>
  </si>
  <si>
    <t>sklolaminátová fixační tyč 4 mm</t>
  </si>
  <si>
    <t>R-8.1.22</t>
  </si>
  <si>
    <t>stíněný metalický datový kabel – 2 kroucené páry (2x2x0,5 mm2) - od nových snímačů do multiplexerů</t>
  </si>
  <si>
    <t>R-8.1.23</t>
  </si>
  <si>
    <t>Nerezové zhlaví vrtů - montáž včetně dodávky materiálu</t>
  </si>
  <si>
    <t>-496545218</t>
  </si>
  <si>
    <t>Poznámka k položce:_x000d_
Sestava včetně fitinků, uzávěrů, vlnovce, manometru, odvzdušňovacího ventilu, upevňovacích objímek atd.</t>
  </si>
  <si>
    <t>R-8.1.24</t>
  </si>
  <si>
    <t>Ocelové zhlaví vrtů, žárově zinkované - montáž včetně dodávky materiálu</t>
  </si>
  <si>
    <t>-1227905530</t>
  </si>
  <si>
    <t>734</t>
  </si>
  <si>
    <t>Ústřední vytápění - armatury</t>
  </si>
  <si>
    <t>998734101</t>
  </si>
  <si>
    <t>Přesun hmot tonážní pro armatury v objektech v do 6 m</t>
  </si>
  <si>
    <t>Přesun hmot pro armatury stanovený z hmotnosti přesunovaného materiálu vodorovná dopravní vzdálenost do 50 m v objektech výšky do 6 m</t>
  </si>
  <si>
    <t>R-8.1.25</t>
  </si>
  <si>
    <t xml:space="preserve">Výroba a montáž  převlečné nerezové ochranné trubky</t>
  </si>
  <si>
    <t xml:space="preserve">Trubka nerez. 40x2  (vnější průměr x síla stěny), dl. 0,3 m</t>
  </si>
  <si>
    <t>Přesun hmot pro zámečnické konstrukce stanovený z hmotnosti přesunovaného materiálu vodorovná dopravní vzdálenost do 50 m v objektech výšky do 6 m</t>
  </si>
  <si>
    <t xml:space="preserve">Poznámka k souboru cen:_x000d_
Poznámka k souboru cen: Poznámka k souboru cen: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-7181 pro přesun prováděný bez použití mechanizace, tj. za ztížených podmínek, lze použít pouze pro hmotnost materiálu, která se tímto způsobem skutečně přemísťuje. </t>
  </si>
  <si>
    <t>OST</t>
  </si>
  <si>
    <t>Ostatní</t>
  </si>
  <si>
    <t>R-8.1.01</t>
  </si>
  <si>
    <t>Dokumentace vrtných prací a jádra</t>
  </si>
  <si>
    <t>Poznámka k položce:_x000d_
dokumentace vrtů</t>
  </si>
  <si>
    <t>dokumentace vrtů,</t>
  </si>
  <si>
    <t>261</t>
  </si>
  <si>
    <t>R-8.1.02</t>
  </si>
  <si>
    <t>Dokumentace polohy osazení snímačů určení nadmořské výšky snímače ve vrtu</t>
  </si>
  <si>
    <t>ks</t>
  </si>
  <si>
    <t>R-8.1.03</t>
  </si>
  <si>
    <t>Dokumentace polohy zhlaví (určení nadmořské výšky zhlaví vrtu)</t>
  </si>
  <si>
    <t>R-8.1.04</t>
  </si>
  <si>
    <t>Vytýčení vrtů před zahájením prací</t>
  </si>
  <si>
    <t>Poznámka k položce:_x000d_
Vytýčení všech vrtů</t>
  </si>
  <si>
    <t xml:space="preserve">Vytýčení všech vrtů </t>
  </si>
  <si>
    <t>1"kpl"</t>
  </si>
  <si>
    <t>R-8.1.05</t>
  </si>
  <si>
    <t>Kamerový průzkum vrtu</t>
  </si>
  <si>
    <t>SO 08.2 - Měření deformací</t>
  </si>
  <si>
    <t>131313101</t>
  </si>
  <si>
    <t>Hloubení jam v soudržných horninách třídy těžitelnosti II, skupiny 4 ručně</t>
  </si>
  <si>
    <t>-1075747550</t>
  </si>
  <si>
    <t>Hloubení jam ručně zapažených i nezapažených s urovnáním dna do předepsaného profilu a spádu v hornině třídy těžitelnosti II skupiny 4 soudržných</t>
  </si>
  <si>
    <t>162211211</t>
  </si>
  <si>
    <t>Vodorovné přemístění do 10 m nošením výkopku z horniny třídy těžitelnosti II, skupiny 4 a 5</t>
  </si>
  <si>
    <t>527721030</t>
  </si>
  <si>
    <t>Vodorovné přemístění výkopku nebo sypaniny nošením s naložením a vyprázdněním nádoby na hromady nebo do dopravního prostředku na vzdálenost do 10 m z horniny třídy těžitelnosti II, skupiny 4 a 5</t>
  </si>
  <si>
    <t>na mezideponii a zpět</t>
  </si>
  <si>
    <t>4,631*2</t>
  </si>
  <si>
    <t>2010881827</t>
  </si>
  <si>
    <t xml:space="preserve">9,923"m3"    "výkop v hor. tř. 4</t>
  </si>
  <si>
    <t xml:space="preserve">-4,631"m3"    "odpočet, zpětný zásyp</t>
  </si>
  <si>
    <t>167151102</t>
  </si>
  <si>
    <t>Nakládání výkopku z hornin třídy těžitelnosti II, skupiny 4 a 5 do 100 m3</t>
  </si>
  <si>
    <t>-1029454037</t>
  </si>
  <si>
    <t>Nakládání, skládání a překládání neulehlého výkopku nebo sypaniny strojně nakládání, množství do 100 m3, z horniny třídy těžitelnosti II, skupiny 4 a 5</t>
  </si>
  <si>
    <t>naložení na mezideponii</t>
  </si>
  <si>
    <t>4,631"m3"</t>
  </si>
  <si>
    <t>Konstrukce vodních staveb z betonu přehrad, jezů a plavebních komor, spodní stavby vodních elektráren, jader přehrad, odběrných věží a výpustných zařízení, opěrných zdí, šachet, šachtic a ostatních konstrukcí železového pro prostředí s mrazovými cykly tř. C 30/37</t>
  </si>
  <si>
    <t>894411311</t>
  </si>
  <si>
    <t>Osazení betonových nebo železobetonových dílců pro šachty skruží rovných</t>
  </si>
  <si>
    <t>Osazení železobetonových dílců pro šachty skruží rovných</t>
  </si>
  <si>
    <t xml:space="preserve">Poznámka k souboru cen:_x000d_
1. V cenách nejsou započteny náklady na dodání železobetonových dílců; dodání těchto dílců se oceňuje ve specifikaci. </t>
  </si>
  <si>
    <t>592254R0</t>
  </si>
  <si>
    <t xml:space="preserve">skruž betonová šachetní 80/50 D800x50x9 cm bez stupadel  </t>
  </si>
  <si>
    <t>-1206849066</t>
  </si>
  <si>
    <t xml:space="preserve">skruž betonová šachetní 80/50 D800x50x9 cm bez stupadel   </t>
  </si>
  <si>
    <t>59225R1</t>
  </si>
  <si>
    <t>skruž betonová šachetní 120/50 D120x50 cm</t>
  </si>
  <si>
    <t>381461663</t>
  </si>
  <si>
    <t>59225R2</t>
  </si>
  <si>
    <t>skruž betonová šachetní 120/25</t>
  </si>
  <si>
    <t>161242259</t>
  </si>
  <si>
    <t>R-8.2.01</t>
  </si>
  <si>
    <t>Zrušení stávajících bodů</t>
  </si>
  <si>
    <t>R-8.2.02</t>
  </si>
  <si>
    <t>Osazení nivelační značky</t>
  </si>
  <si>
    <t>R-8.2.03</t>
  </si>
  <si>
    <t>hřebová nivelační značka průměr 10 mm délka 100 mm</t>
  </si>
  <si>
    <t>-1815577534</t>
  </si>
  <si>
    <t>R-8.2.04</t>
  </si>
  <si>
    <t>čepová nivelační značka průměr 20 mm , délka 120 mm</t>
  </si>
  <si>
    <t>-643243924</t>
  </si>
  <si>
    <t>R-8.2.05</t>
  </si>
  <si>
    <t>Zřízení hloubkové nivelační značky na koruně hráze</t>
  </si>
  <si>
    <t>R-8.2.06</t>
  </si>
  <si>
    <t>Dodávka a osazení centrační zděře - nerez</t>
  </si>
  <si>
    <t>R-8.2.07</t>
  </si>
  <si>
    <t>Dodávka a osazení krytu zhlaví pilíře z plechu tl. 3 mm</t>
  </si>
  <si>
    <t>R-8.2.08</t>
  </si>
  <si>
    <t>Dodávka a osazení pochůzného krytu sklolaminat</t>
  </si>
  <si>
    <t>1306030231</t>
  </si>
  <si>
    <t>R-8.2.09</t>
  </si>
  <si>
    <t>Dodávka a osazení I profilu 100 mm, délka 1,3 m, s navařenou pásovinou a úpravou pro montáž nivelační značky</t>
  </si>
  <si>
    <t>119416779</t>
  </si>
  <si>
    <t>R-8.2.10</t>
  </si>
  <si>
    <t>Dodávka a montáž extensometru</t>
  </si>
  <si>
    <t>309402704</t>
  </si>
  <si>
    <t xml:space="preserve">Poznámka k položce:_x000d_
- popis extensometru je v TZ str. 6 („Extenzometry budou provedeny s laminátovou či nerezovou tyčí se snímačem posunu o rozsahu 15 mm. „) a příloha č. D8.17. _x000d_
_x000d_
Další specifikace:_x000d_
- délka extenosometru 5 m_x000d_
- kotva pro ukotvení do jílovitého materiálu (s fixací roztažením ve vrtu)_x000d_
- snímač extensometru na principu vibrující struny s rozsahem 15 mm_x000d_
- přesnost snímače &lt;0.025% FS_x000d_
- rozsah snímače &lt;0.5% FS_x000d_
</t>
  </si>
  <si>
    <t>R-8.2.11</t>
  </si>
  <si>
    <t>Dodávka a montáž náklonoměru</t>
  </si>
  <si>
    <t>1366621661</t>
  </si>
  <si>
    <t xml:space="preserve">Poznámka k položce:_x000d_
- popis náklonoměru je v TZ str. 6 („Náklonoměry budou použity příložné na instalovanou základnu, s ručním odečtem“) a příloha č. D8.17. _x000d_
_x000d_
Další specifikace:_x000d_
- instalována bude základna pro příložný náklonoměr, _x000d_
parametry náklonoměru:_x000d_
- dvouosý náklonoměr_x000d_
- rozlišení +-5  arcsec_x000d_
- rozsah +-15°_x000d_
</t>
  </si>
  <si>
    <t>R-8.2.12</t>
  </si>
  <si>
    <t>Dodávka a montáž klínometricék základny</t>
  </si>
  <si>
    <t>-728741961</t>
  </si>
  <si>
    <t xml:space="preserve">Poznámka k položce:_x000d_
- popis klinometrické základny je v TZ str. 6 („Klínometrické základny budou osazeny pro měření stávajícím přístrojem Huggenberger, s roztečí měrných čepů 1000 mm. „) a příloha č. D8.4. _x000d_
_x000d_
Další specifikace:_x000d_
- pro měření náklonu bude použit klínometr horizontální Huggenberger  s roztečí základny 1000 mm_x000d_
</t>
  </si>
  <si>
    <t>1093628011</t>
  </si>
  <si>
    <t>-2118249287</t>
  </si>
  <si>
    <t>SO 08.3 - Měření průsaků</t>
  </si>
  <si>
    <t xml:space="preserve">      9 - Ostatní konstrukce a práce, bourání</t>
  </si>
  <si>
    <t>113107142</t>
  </si>
  <si>
    <t>Odstranění podkladu živičného tl 100 mm ručně</t>
  </si>
  <si>
    <t>1947388408</t>
  </si>
  <si>
    <t>Odstranění podkladů nebo krytů ručně s přemístěním hmot na skládku na vzdálenost do 3 m nebo s naložením na dopravní prostředek živičných, o tl. vrstvy přes 50 do 100 mm</t>
  </si>
  <si>
    <t>121112003</t>
  </si>
  <si>
    <t>Sejmutí ornice tl vrstvy do 200 mm ručně</t>
  </si>
  <si>
    <t>274531311</t>
  </si>
  <si>
    <t>Sejmutí ornice ručně při souvislé ploše, tl. vrstvy do 200 mm</t>
  </si>
  <si>
    <t xml:space="preserve">Poznámka k souboru cen:_x000d_
1. V ceně jsou započteny i náklady na naložení sejmuté ornice na dopravní prostředek nebo odhození do 3 m. 2. Ceny lze použít i pro sejmutí podorničí. 3. V ceně není započteno vodorovné přemístění sejmuté ornice. </t>
  </si>
  <si>
    <t>3,3"m3"/0,15</t>
  </si>
  <si>
    <t>132254204</t>
  </si>
  <si>
    <t>Hloubení zapažených rýh š do 2000 mm v hornině třídy těžitelnosti I, skupiny 3 objem do 500 m3</t>
  </si>
  <si>
    <t>-1592061457</t>
  </si>
  <si>
    <t>Hloubení zapažených rýh šířky přes 800 do 2 000 mm strojně s urovnáním dna do předepsaného profilu a spádu v hornině třídy těžitelnosti I skupiny 3 přes 100 do 500 m3</t>
  </si>
  <si>
    <t>151101102</t>
  </si>
  <si>
    <t>Zřízení příložného pažení a rozepření stěn rýh hl do 4 m</t>
  </si>
  <si>
    <t>141180628</t>
  </si>
  <si>
    <t xml:space="preserve">Zřízení pažení a rozepření stěn rýh pro podzemní vedení pro všechny šířky rýhy  příložné pro jakoukoliv mezerovitost, hloubky do 4 m</t>
  </si>
  <si>
    <t xml:space="preserve">Poznámka k souboru cen:_x000d_
1. Ceny jsou určeny pro roubení a rozepření stěn i jiných výkopů se svislými stěnami, pokud jsou tyto výkopy pro podzemní vedení rozměru do 1 250 mm. 2. Plocha mezer mezi pažinami příložného pažení se od plochy příložného pažení neodečítá; nezapažené plochy u pažení zátažného nebo hnaného se od plochy pažení odečítají. 3. Předepisuje-li projekt: a) ponechat pažení ve výkopu, oceňuje se toto pažení cenami souboru cen 151 . 0-19 Pažení stěn s ponecháním a rozepření stěn cenami souboru cen 151 . 0-13 Zřízení rozepření zapažených stěn výkopů, b) vzepření stěn, oceňuje se toto odstranění pažení stěn výkopu cenami souboru cen 151 . 0-12 Pažení stěn a vzepření stěn cenami souboru cen 151 . 0-14 odstranění vzepření stěn, c) kotvení stěn, oceňuje se toto Odstranění pažení stěn cenami souboru cen 151 . 0-12 Pažení stěn a kotvení stěn příslušnými cenami katalogu 800-2 Zvláštní zakládání objektů. </t>
  </si>
  <si>
    <t>151101112</t>
  </si>
  <si>
    <t>Odstranění příložného pažení a rozepření stěn rýh hl do 4 m</t>
  </si>
  <si>
    <t>1046544758</t>
  </si>
  <si>
    <t>Odstranění pažení a rozepření stěn rýh pro podzemní vedení s uložením materiálu na vzdálenost do 3 m od kraje výkopu příložné, hloubky přes 2 do 4 m</t>
  </si>
  <si>
    <t>162351104</t>
  </si>
  <si>
    <t>Vodorovné přemístění do 1000 m výkopku/sypaniny z horniny třídy těžitelnosti I, skupiny 1 až 3</t>
  </si>
  <si>
    <t>-730975522</t>
  </si>
  <si>
    <t>Vodorovné přemístění výkopku nebo sypaniny po suchu na obvyklém dopravním prostředku, bez naložení výkopku, avšak se složením bez rozhrnutí z horniny třídy těžitelnosti I skupiny 1 až 3 na vzdálenost přes 500 do 1 000 m</t>
  </si>
  <si>
    <t>112"m3"*2</t>
  </si>
  <si>
    <t>-2097626104</t>
  </si>
  <si>
    <t xml:space="preserve">164"m3"    "výkop v hor. tř. 3</t>
  </si>
  <si>
    <t xml:space="preserve">-112"m3"    "odpočet, zpětný zásyp</t>
  </si>
  <si>
    <t>167151111</t>
  </si>
  <si>
    <t>Nakládání výkopku z hornin třídy těžitelnosti I, skupiny 1 až 3 přes 100 m3</t>
  </si>
  <si>
    <t>1956743188</t>
  </si>
  <si>
    <t>Nakládání, skládání a překládání neulehlého výkopku nebo sypaniny strojně nakládání, množství přes 100 m3, z hornin třídy těžitelnosti I, skupiny 1 až 3</t>
  </si>
  <si>
    <t>112"m3"</t>
  </si>
  <si>
    <t>1311410666</t>
  </si>
  <si>
    <t>175101201</t>
  </si>
  <si>
    <t>Obsypání objektu nad přilehlým původním terénem sypaninou bez prohození, uloženou do 3 m ručně</t>
  </si>
  <si>
    <t>-1046238710</t>
  </si>
  <si>
    <t>Obsypání objektů nad přilehlým původním terénem sypaninou z vhodných hornin 1 až 4 nebo materiálem uloženým ve vzdálenosti do 3 m od vnějšího kraje objektu pro jakoukoliv míru zhutnění bez prohození sypaniny sítem</t>
  </si>
  <si>
    <t xml:space="preserve">Poznámka k souboru cen:_x000d_
1. Ceny jsou určeny pro objem obsypu do vzdálenosti 3 m od přilehlého líce objektu nad přilehlým původním terénem. Zásyp pod tímto terénem se oceňuje jako zásyp okolo objektu cenami 174 10-1101, 174 10-1103 nebo 174 20-1101 a 174 20-1103; zbývající obsyp se ocení příslušnými cenami souboru cen 171 . 0-11 Uložení sypaniny do násypů. 2. Ceny platí i pro sypání ochranných valů nebo těch jejich částí, jejichž šířka je v koruně menší než 3 m. Uložení výkopku (sypaniny) do zmíněných valů nebo jejich částí, jejichž šířka v koruně je 3 m a více, se oceňuje cenou 171 20-1101 Uložení sypaniny do nezhutněných násypů. 3. Ceny nelze použít pro obsyp potrubí; tento se oceňuje cenami 175 11-11 Obsyp potrubí ručně, nebo 175 15-11 Obsypání potrubí strojně. 4. V cenách nejsou započteny náklady na: a) svahování obsypu; toto se oceňuje cenami souboru cen 182 . 0-11 Svahování, b) humusování obsypu; toto se oceňuje cenami souboru cen 18 . 30-11 Rozprostření a urovnání ornice, c) osetí obsypu; toto se oceňuje příslušnými cenami souborů cen části A01 Parkové úpravy a krajinářství katalogu 823-1 Plochy a úprava území. 5. Vzdáleností do 3 m uvedenou v popisu souboru cen se rozumí nejkratší vzdálenost těžiště hromady nebo dočasné skládky, z níž se sypanina odebírá, od vnějšího okraje objektu. Použije-li se pro obsyp objektů sypaniny ze zeminy, kterou je nutno přemisťovat ze vzdálenosti přes 30 m od vnějšího okraje objektu a rozpojovat, oceňuje se toto a) přemístění sypaniny cenami souboru cen 162 . 0-1 . Vodorovné přemístění výkopku, b) rozpojení dle čl. 3172 Všeobecných podmínek katalogu přičemž se vzdálenost 3 m od celkové vzdálenosti neodečítá. 6. Míru zhutnění předepisuje projekt. 7. V cenách nejsou zahrnuty náklady na nakupovanou sypaninu. Tato se oceňuje ve specifikaci. </t>
  </si>
  <si>
    <t>Obsyp potrubí bez prohození sypaniny - fr. 0-22 mm</t>
  </si>
  <si>
    <t>28,4"m3"</t>
  </si>
  <si>
    <t xml:space="preserve">Obsyp potrubí bez prohození sypaniny - fr.  4-8 mm</t>
  </si>
  <si>
    <t>20,3"m3"</t>
  </si>
  <si>
    <t>58343810</t>
  </si>
  <si>
    <t>kamenivo drcené hrubé frakce 4/8</t>
  </si>
  <si>
    <t>460840057</t>
  </si>
  <si>
    <t>20,3"m3"*2</t>
  </si>
  <si>
    <t>58344155</t>
  </si>
  <si>
    <t>štěrkodrť frakce 0/22</t>
  </si>
  <si>
    <t>-228098446</t>
  </si>
  <si>
    <t>28,4"m3"*2</t>
  </si>
  <si>
    <t>1031623424</t>
  </si>
  <si>
    <t>tl. 150 mm</t>
  </si>
  <si>
    <t>54"m2"</t>
  </si>
  <si>
    <t>351438952</t>
  </si>
  <si>
    <t>54"m2"*0,15*1,6"t/m3"</t>
  </si>
  <si>
    <t>886514029</t>
  </si>
  <si>
    <t>-935555175</t>
  </si>
  <si>
    <t>54*0,015 'Přepočtené koeficientem množství</t>
  </si>
  <si>
    <t>380316231</t>
  </si>
  <si>
    <t>Kompletní konstrukce ČOV, nádrží nebo vodojemů z betonu mrazuvzdorného tř. C 25/30 tl do 150 mm</t>
  </si>
  <si>
    <t>1628907356</t>
  </si>
  <si>
    <t xml:space="preserve">Kompletní konstrukce čistíren odpadních vod, nádrží, vodojemů, kanálů z betonu prostého  pro prostředí s mrazovými cykly tř. C 25/30, tl. přes 80 do 150 mm</t>
  </si>
  <si>
    <t xml:space="preserve">Poznámka k souboru cen:_x000d_
1. Ceny -1422, -1532 lze použít i pro jakoukoliv tloušťku betonu prostého obyčejného určeného: a) k vyplnění prostoru pod betonovými konstrukcemi nebo na nich (beton výplňový), b) k vytvoření spádů pod betonovými konstrukcemi nebo na nich (beton spádový), c) k vytvoření podkladu na základové spáře pro uložení jiných betonových konstrukcí (beton vyrovnávací), pokud povrch těchto konstrukcí je rovinný. </t>
  </si>
  <si>
    <t>539949405</t>
  </si>
  <si>
    <t>566901121</t>
  </si>
  <si>
    <t>Vyspravení podkladu po překopech ing sítí plochy do 15 m2 štěrkopískem tl. 100 mm</t>
  </si>
  <si>
    <t>1300492736</t>
  </si>
  <si>
    <t>Vyspravení podkladu po překopech inženýrských sítí plochy do 15 m2 s rozprostřením a zhutněním štěrkopískem tl. 100 mm</t>
  </si>
  <si>
    <t xml:space="preserve">Poznámka k souboru cen:_x000d_
1. Ceny jsou určeny pro vyspravení podkladů po překopech pro inženýrské sítětrvalé i dočasné (předepíše-li je projekt). 2. Ceny jsou určeny pouze pro případy havárií, přeložek nebo běžných oprav inženýrských sítí. 3. Ceny nelze použít v rámci výstavby nových inženýrských sítí. 4. V cenách nejsou započteny náklady na příp. nutný spojovací postřik, který se oceňuje cenami souboru cen 573 2.-11 Postřik živičný spojovací části A01 tohoto katalogu. </t>
  </si>
  <si>
    <t>4,9"m3"/0,15</t>
  </si>
  <si>
    <t>572131112</t>
  </si>
  <si>
    <t>Vyrovnání povrchu dosavadních krytů živičnou směsí pro asfaltový koberec otevřený AKO tl do 60 mm</t>
  </si>
  <si>
    <t>-1991397987</t>
  </si>
  <si>
    <t xml:space="preserve">Vyrovnání povrchu dosavadních krytů  s rozprostřením hmot a zhutněním živičnou směsí pro asfaltový koberec otevřený AKO tl. přes 40 do 60 mm</t>
  </si>
  <si>
    <t xml:space="preserve">Poznámka k souboru cen:_x000d_
1. Ceny jsou určeny pro vyrovnání povrchů (včetně výtluků) nebo i pro vyrovnání profilů v proměnlivých tloušťkách, prováděných jako souvislá úprava vozovky v rámci rekonstrukcí nebo obnov dosavadních krytů. Pro volbu ceny je rozhodující průměrná tloušťka krytu. 2. Ceny nelze použít: a) pro samostatné prováděné vyspravení ojedinělých výtluků, které se oceňuje cenami souboru cen 572 2 .- 1 Vyspravení výtluků dosavadního krytu, b) pro ložné a obrusné vrstvy na novostavbách nebo prováděné jako každá další vrstva na vrstvě oceňované cenami tohoto souboru cen; tyto stavební práce se oceňují cenami souboru cen stavebního dílu 56 popř. 57 části A 01 tohoto katalogu. 3. V cenách jsou započteny i náklady na: a) příp. nutné očištění povrchu krytu nebo výtluků dosavadního krytu, b) spojovací postřik dosavadního krytu. 4. V cenách 572 13-12 a 572 15- jsou započteny i náklady na zdrsňovací posyp. </t>
  </si>
  <si>
    <t>572141112</t>
  </si>
  <si>
    <t>Vyrovnání povrchu dosavadních krytů asfaltovým betonem ACO (AB) tl do 60 mm</t>
  </si>
  <si>
    <t>-1777245411</t>
  </si>
  <si>
    <t xml:space="preserve">Vyrovnání povrchu dosavadních krytů  s rozprostřením hmot a zhutněním asfaltovým betonem ACO (AB) tl. přes 40 do 60 mm</t>
  </si>
  <si>
    <t>573911118</t>
  </si>
  <si>
    <t>Asfaltový regenerační postřik s posypem kameniva v množství 0,80 kg/m2</t>
  </si>
  <si>
    <t>1866117459</t>
  </si>
  <si>
    <t>Asfaltový postřik regenerační PR s posypem kameniva v množství 0,80 kg/m2</t>
  </si>
  <si>
    <t>89972211R</t>
  </si>
  <si>
    <t>Výstražná folie</t>
  </si>
  <si>
    <t>66128587</t>
  </si>
  <si>
    <t>91613121R</t>
  </si>
  <si>
    <t>Osazení obrubníku betonového do lože z betonu prostého</t>
  </si>
  <si>
    <t>-43632676</t>
  </si>
  <si>
    <t>434724812</t>
  </si>
  <si>
    <t xml:space="preserve">2,288"t"           "živice</t>
  </si>
  <si>
    <t>998276101</t>
  </si>
  <si>
    <t>Přesun hmot pro trubní vedení z trub z plastických hmot otevřený výkop</t>
  </si>
  <si>
    <t>497747743</t>
  </si>
  <si>
    <t>Přesun hmot pro trubní vedení hloubené z trub z plastických hmot nebo sklolaminátových pro vodovody nebo kanalizace v otevřeném výkopu dopravní vzdálenost do 15 m</t>
  </si>
  <si>
    <t xml:space="preserve">Poznámka k souboru cen:_x000d_
1. Položky přesunu hmot nelze užít pro zeminu, sypaniny, štěrkopísek, kamenivo ap. Případná manipulace s tímto materiálem se oceňuje souborem cen 162 .0-11 Vodorovné přemístění výkopku nebo sypaniny katalogu 800-1 Zemní práce. </t>
  </si>
  <si>
    <t>R-8.3.01</t>
  </si>
  <si>
    <t>Roura prodlužovací 500/1000</t>
  </si>
  <si>
    <t>512</t>
  </si>
  <si>
    <t>-924240575</t>
  </si>
  <si>
    <t>R-8.3.02</t>
  </si>
  <si>
    <t>Těsnění R30</t>
  </si>
  <si>
    <t>357753701</t>
  </si>
  <si>
    <t>R-8.3.03</t>
  </si>
  <si>
    <t>Těsnící kroužek Forsheda F 910</t>
  </si>
  <si>
    <t>-2124013072</t>
  </si>
  <si>
    <t>R-8.3.04</t>
  </si>
  <si>
    <t>Hrdlové PVC trouby KGEM DN 300 vč. perforace</t>
  </si>
  <si>
    <t>1979667686</t>
  </si>
  <si>
    <t>R-8.3.05</t>
  </si>
  <si>
    <t>Plastový poklop B125</t>
  </si>
  <si>
    <t>1244578074</t>
  </si>
  <si>
    <t>R-8.3.06</t>
  </si>
  <si>
    <t>Betonový prstenec Kaczmarek</t>
  </si>
  <si>
    <t>-590336872</t>
  </si>
  <si>
    <t>R-8.3.07</t>
  </si>
  <si>
    <t>Teleskopický adaptér 1000/625</t>
  </si>
  <si>
    <t>-1906993064</t>
  </si>
  <si>
    <t>R-8.3.08</t>
  </si>
  <si>
    <t>Roura prodlužovací 1000/1000</t>
  </si>
  <si>
    <t>-1850258463</t>
  </si>
  <si>
    <t>R-8.3.09</t>
  </si>
  <si>
    <t>Dno slepé 1000</t>
  </si>
  <si>
    <t>-2086293422</t>
  </si>
  <si>
    <t>R-8.3.10</t>
  </si>
  <si>
    <t>Dno sběrné 1000</t>
  </si>
  <si>
    <t>-166465822</t>
  </si>
  <si>
    <t>R-8.3.11</t>
  </si>
  <si>
    <t xml:space="preserve">Parschalův žlab P1, D+M </t>
  </si>
  <si>
    <t>-2141690394</t>
  </si>
  <si>
    <t>R-8.3.12</t>
  </si>
  <si>
    <t>Nerez přepážka 400x200x200 s trojúhelníkovým přepadem</t>
  </si>
  <si>
    <t>-1014446620</t>
  </si>
  <si>
    <t>R-8.3.13</t>
  </si>
  <si>
    <t>Ultrazvukové čidlo s výstupem 485, rozsah 2 m</t>
  </si>
  <si>
    <t>1155936730</t>
  </si>
  <si>
    <t>R-8.3.14</t>
  </si>
  <si>
    <t xml:space="preserve">Stanovení Q/H charakteristiky </t>
  </si>
  <si>
    <t>-1726476015</t>
  </si>
  <si>
    <t>SO 08.4 - Sběr dat</t>
  </si>
  <si>
    <t>132251103</t>
  </si>
  <si>
    <t xml:space="preserve">Hloubení rýh nezapažených  š do 800 mm v hornině třídy těžitelnosti I, skupiny 3 objem do 100 m3 strojně</t>
  </si>
  <si>
    <t>-1720730203</t>
  </si>
  <si>
    <t>Hloubení nezapažených rýh šířky do 800 mm strojně s urovnáním dna do předepsaného profilu a spádu v hornině třídy těžitelnosti I skupiny 3 přes 50 do 100 m3</t>
  </si>
  <si>
    <t xml:space="preserve">Poznámka k souboru cen:_x000d_
1. V cenách jsou započteny i náklady na přehození výkopku na přilehlém terénu na vzdálenost do 3 m od podélné osy rýhy nebo naložení na dopravní prostředek. </t>
  </si>
  <si>
    <t>-978836391</t>
  </si>
  <si>
    <t>72,36"m3"*2</t>
  </si>
  <si>
    <t>-279963207</t>
  </si>
  <si>
    <t xml:space="preserve">96,48"m3"      "výkop v hor. tř. 3</t>
  </si>
  <si>
    <t xml:space="preserve">-72,36"m3"    "odpočet, zpětný zásyp</t>
  </si>
  <si>
    <t>167151101</t>
  </si>
  <si>
    <t>Nakládání výkopku z hornin třídy těžitelnosti I, skupiny 1 až 3 do 100 m3</t>
  </si>
  <si>
    <t>519007978</t>
  </si>
  <si>
    <t>Nakládání, skládání a překládání neulehlého výkopku nebo sypaniny strojně nakládání, množství do 100 m3, z horniny třídy těžitelnosti I, skupiny 1 až 3</t>
  </si>
  <si>
    <t>72,36"m3"</t>
  </si>
  <si>
    <t>R-8.4.01</t>
  </si>
  <si>
    <t>Pískového lože</t>
  </si>
  <si>
    <t>R-8.4.02</t>
  </si>
  <si>
    <t>Dodávka a montáž chráničky DN63 mm</t>
  </si>
  <si>
    <t>899722114</t>
  </si>
  <si>
    <t>Krytí potrubí z plastů výstražnou fólií z PVC 40 cm</t>
  </si>
  <si>
    <t>Krytí potrubí z plastů výstražnou fólií z PVC šířky 40 cm</t>
  </si>
  <si>
    <t>R-8.4.03</t>
  </si>
  <si>
    <t>Zřízení kabelové šachtičky DN315 mm</t>
  </si>
  <si>
    <t>R-8.4.04</t>
  </si>
  <si>
    <t>Kabelový žlab nerez 100x80</t>
  </si>
  <si>
    <t>R-8.4.05</t>
  </si>
  <si>
    <t>Dodávka a osazení rozvaděče DTBD</t>
  </si>
  <si>
    <t>Poznámka k položce:_x000d_
Rozvaděč DTBD02 - plastová skříň včetně vybavení</t>
  </si>
  <si>
    <t>R-8.4.06</t>
  </si>
  <si>
    <t>Vizualizace měření</t>
  </si>
  <si>
    <t>R-8.4.07</t>
  </si>
  <si>
    <t>Sw dataloggeru, program pro cyklické měření</t>
  </si>
  <si>
    <t>R-8.4.08</t>
  </si>
  <si>
    <t>Zajštění přenosu dat na dispečink Povodí Moravy s.p. včetně integrace do systému SCADA</t>
  </si>
  <si>
    <t>R-8.4.09</t>
  </si>
  <si>
    <t>Oživení systému, nastavení a kalibrace</t>
  </si>
  <si>
    <t>-990885238</t>
  </si>
  <si>
    <t>982412432</t>
  </si>
  <si>
    <t>SO 09 - Ostatní úpravy na vodním díle</t>
  </si>
  <si>
    <t>SO 09.1 - Úpravy na odběrné věži a přístupové lávce</t>
  </si>
  <si>
    <t xml:space="preserve">odkaz na dokumentaci D.9.1	Technická zpráva D.9.2.1	Situace D.9.2.2	Lávka a vzorový příčný řez </t>
  </si>
  <si>
    <t>113107182</t>
  </si>
  <si>
    <t>Odstranění podkladu živičného tl 100 mm strojně pl přes 50 do 200 m2</t>
  </si>
  <si>
    <t>-93862692</t>
  </si>
  <si>
    <t>Odstranění podkladů nebo krytů strojně plochy jednotlivě přes 50 m2 do 200 m2 s přemístěním hmot na skládku na vzdálenost do 20 m nebo s naložením na dopravní prostředek živičných, o tl. vrstvy přes 50 do 100 mm</t>
  </si>
  <si>
    <t>Poznámka k položce:_x000d_
Při sejmutí se musí dbát na to, aby nedošlo k napadání suti do vody, následně se odpad vyveze na skládku NO</t>
  </si>
  <si>
    <t>Dvouvrstvý litý asfalt tl. 40 - 60mm</t>
  </si>
  <si>
    <t>sejmutí stávající pochozí vrstvy na lávce</t>
  </si>
  <si>
    <t>70"m2"</t>
  </si>
  <si>
    <t>11331111R</t>
  </si>
  <si>
    <t xml:space="preserve">Odstranění - epoxidehtová izolace </t>
  </si>
  <si>
    <t>-933339947</t>
  </si>
  <si>
    <t xml:space="preserve">Poznámka k souboru cen:_x000d_
1. V cenách -1111 až -1131 nejsou započteny náklady na odstranění vrstev uložených nad geosyntetikem. 2. V ceně -1141 jsou započteny i náklady odstranění zásypu buněk a krycí vrstvy tl. 100 mm. </t>
  </si>
  <si>
    <t>38899000R</t>
  </si>
  <si>
    <t>Odstranění stávajících kabelových chrániček 2x DN 70mm vč. likvidace, zpětné osazení nových chrániček z nerezi 2x DN 70mm</t>
  </si>
  <si>
    <t>2073041125</t>
  </si>
  <si>
    <t>57814211R</t>
  </si>
  <si>
    <t>Litý asfalt tl 40-60 mm - obnova</t>
  </si>
  <si>
    <t>-1325122448</t>
  </si>
  <si>
    <t>příloha D.9.1.5</t>
  </si>
  <si>
    <t>Sanace přístupové lávky</t>
  </si>
  <si>
    <t>578901111</t>
  </si>
  <si>
    <t>Zdrsňovací posyp litého asfaltu v množství 4 kg/m2</t>
  </si>
  <si>
    <t>845510042</t>
  </si>
  <si>
    <t xml:space="preserve">Zdrsňovací posyp litého asfaltu z kameniva drobného drceného obaleného asfaltem  se zaválcováním a s odstraněním přebytečného materiálu s povrchu, v množství 4 kg/m2</t>
  </si>
  <si>
    <t>62861322.R02</t>
  </si>
  <si>
    <t>Protikorozní ochrana plechu lávky protikorozním nátěrem a nátěrem proti vlhkosti</t>
  </si>
  <si>
    <t>-1841780853</t>
  </si>
  <si>
    <t>Protikorozní ochrana ocelových mostních konstrukcí včetně otryskání povrchu základní a podkladní epoxidový a vrchní polyuretanový nátěr bez metalizace II. třídy</t>
  </si>
  <si>
    <t xml:space="preserve">Poznámka k souboru cen:_x000d_
1. V cenách jsou započteny i náklady na dodávku písku při tryskání. 2. V cenách -3231 až - 3234 nejsou započteny náklady na dodávku zinku pro žárové stříkání; tyto náklady se oceňují ve specifikaci. Orientační spotřeba zinku: a) tř. I - 2,200 kg/m2, b) tř. II - 1,872 kg/m2, c) tř. III - 1,517 kg/m2, d) tř. IV - 1,284 kg/m2. 3. Rozdělení ocelových konstrukcí do tříd je uvedeno v příloze č. 3 Všeobecných podmínek katalogu 800-789 Povrchové úpravy ocelových konstrukcí a technologických zařízení. </t>
  </si>
  <si>
    <t>62861322.R01</t>
  </si>
  <si>
    <t>Protikorozní ochrana OK konstrukce lávky</t>
  </si>
  <si>
    <t>692102719</t>
  </si>
  <si>
    <t>Protikorozní ochrana ocelových mostních konstrukcí včetně otryskání povrchu základní a podkladní epoxidový a vrchní polyuretanový nátěr bez metalizace III. třídy</t>
  </si>
  <si>
    <t>93650111R</t>
  </si>
  <si>
    <t>Limnigrafická lať, montáž a dodávka</t>
  </si>
  <si>
    <t>-1679986534</t>
  </si>
  <si>
    <t xml:space="preserve">Limnigrafická lať  osazená v jakémkoliv sklonu</t>
  </si>
  <si>
    <t xml:space="preserve">Poznámka k souboru cen:_x000d_
1. V ceně jsou započteny i náklady na provedení úpravy podkladů na nosné konstrukci. 2. Množství jednotek se stanoví v m celkové délky limnigrafické latě. </t>
  </si>
  <si>
    <t>93650111D</t>
  </si>
  <si>
    <t>Odstranění stávající vodočetné lati, včetně U-profilu a zabetonovaných kotev vč. likvidace</t>
  </si>
  <si>
    <t>288229700</t>
  </si>
  <si>
    <t>94631113.R</t>
  </si>
  <si>
    <t>Zavěšené lešení horolezeckým způsobem shora dolů s dopravou prvků po lávce, součástí lešení bude i osazení záchytných sítí a plachet. Kotveno bude závitovými tyčemi, zalepenými do vrtů v betonu.</t>
  </si>
  <si>
    <t>-1525834748</t>
  </si>
  <si>
    <t>Sanace pláště odběrné věže</t>
  </si>
  <si>
    <t>284"m2"</t>
  </si>
  <si>
    <t>Sanace pilíře lávky a opěry lávky</t>
  </si>
  <si>
    <t>14"m2"</t>
  </si>
  <si>
    <t>985111000R</t>
  </si>
  <si>
    <t xml:space="preserve">Lokální sanace konstrukce věžového objektu horolezeckým způsobem </t>
  </si>
  <si>
    <t>-1959938042</t>
  </si>
  <si>
    <t>Odsekání vrstev betonu stěn, tloušťka odsekané vrstvy do 80 mm</t>
  </si>
  <si>
    <t xml:space="preserve">Poznámka k souboru cen:_x000d_
1. Množství měrných jednotek se určuje v m2 odsekané plochy. 2. V cenách -1211 až -1233 jsou započteny i náklady na odsekání vrstvy rozrušeného betonu. 3. V cenách nejsou započteny náklady na tryskání pokladu pískem, očištění pokladu stlačeným vzduchem nebo tlakovou vodou; tyto práce se oceňují cenami souboru cen 985 13- Očištění ploch. </t>
  </si>
  <si>
    <t>985121122</t>
  </si>
  <si>
    <t>Tryskání degradovaného betonu stěn a rubu kleneb vodou pod tlakem do 1250 barů</t>
  </si>
  <si>
    <t>2140524124</t>
  </si>
  <si>
    <t>Tryskání degradovaného betonu stěn, rubu kleneb a podlah vodou pod tlakem přes 300 do 1 250 barů</t>
  </si>
  <si>
    <t xml:space="preserve">Poznámka k souboru cen:_x000d_
1. V cenách jsou započteny i náklady na dodání vody a písku. 2. V cenách tryskání pískem jsou započteny i náklady na smetení písku na hromady nebo naložení na dopravní prostředek. 3. V cenách tryskání pískem nejsou započteny náklady na odvoz písku, které se oceňují cenami odvozu suti příslušného katalogu pro objekt, na kterém se tryskání provádí. </t>
  </si>
  <si>
    <t>1530559080</t>
  </si>
  <si>
    <t>příloha D.9.1.3, D.9.1.4, D.9.1.5</t>
  </si>
  <si>
    <t>985321211</t>
  </si>
  <si>
    <t>Ochranný nátěr výztuže na epoxidové bázi stěn, líce kleneb a podhledů 1 vrstva tl 1 mm</t>
  </si>
  <si>
    <t>105248997</t>
  </si>
  <si>
    <t>Ochranný nátěr betonářské výztuže 1 vrstva tloušťky 1 mm na epoxidové bázi stěn, líce kleneb a podhledů</t>
  </si>
  <si>
    <t xml:space="preserve">Poznámka k souboru cen:_x000d_
1. Množství měrných jednotek se určuje v m2 rozvinuté betonové plochy, na které se výztuž ošetřuje. Je uvažováno 10 bm výztuže na 1 m2 plochy. </t>
  </si>
  <si>
    <t xml:space="preserve">ochranný nátěr odhalené výztuže </t>
  </si>
  <si>
    <t>284"m2"*3</t>
  </si>
  <si>
    <t>14"m2"*3</t>
  </si>
  <si>
    <t>985511113</t>
  </si>
  <si>
    <t>Stříkaný beton ze suché směsi pevnosti 25 MPa stěn tl 50 mm</t>
  </si>
  <si>
    <t>463505073</t>
  </si>
  <si>
    <t>Stříkaný beton ze suché směsi pevnosti v tlaku 25 MPa (tř. R3) stěn, jedné vrstvy tloušťky 50 mm</t>
  </si>
  <si>
    <t xml:space="preserve">Poznámka k souboru cen:_x000d_
1. Množství měrných jednotek se určuje v m2 rozvinuté lícní plochy stříkaného betonu. 2. Ceny jsou určeny pro zhotovení jedné vrsty stříkaného betonu. U stříkaného betonu nanášeného ve více vrstvách se oceňuje zřízení každé vrstvy samostatně. 3. V cenách jsou započteny i náklady na předvlhčení stříkané plochy, na smetení spadu na hromady nebo naložení na dopravní prostředek. 4. V cenách nejsou započteny náklady na: a) očištění, popř. nutnou úpravu plochy před zhotovením nástřiku z betonu, b) ocelovou výztuž; tyto náklady se oceňují cenami souborů cen: - 985 56-1 Výztuž stříkaného betonu z betonářské oceli, - 985 56-2 Výztuž stříkaného betonu ze svařovaných sítí, - 985 56-4 Kotvičky pro výztuž stříkaného betonu, c) odvoz spadu ze stříkaného betonu, které se oceňují cenami odvozu suti pro objekt, na kterém se stříkání provádí, d) stržení povrchu stříkaného betonu, které se oceňují cenou 985 51-3111. </t>
  </si>
  <si>
    <t>1. vrstva sanační správkové malty, aplikovaná stříkáním, průměrné tl. cca 60mm</t>
  </si>
  <si>
    <t>2. vrstva sanační správkové malty, aplikovaná stříkáním, průměrné tl. 50mm</t>
  </si>
  <si>
    <t>985511119</t>
  </si>
  <si>
    <t>Příplatek ke stříkanému betonu ze suché směsi pevnosti 25 MPa stěn ZKD 10 mm</t>
  </si>
  <si>
    <t>1192377679</t>
  </si>
  <si>
    <t>Stříkaný beton ze suché směsi pevnosti v tlaku 25 MPa (tř. R3) Příplatek k cenám za každých dalších i započatých 10 mm tloušťky</t>
  </si>
  <si>
    <t>98556210R</t>
  </si>
  <si>
    <t xml:space="preserve">Výztuž stříkaného betonu stěn z dvousměrné bazaltové tkaniny </t>
  </si>
  <si>
    <t>-905743284</t>
  </si>
  <si>
    <t>98556421R</t>
  </si>
  <si>
    <t>Kotvičky pro výztuž stříkaného betonu hl do 200 mm z basaltových kotviček do chemické malty</t>
  </si>
  <si>
    <t>124214673</t>
  </si>
  <si>
    <t xml:space="preserve">Poznámka k souboru cen:_x000d_
1. V cenách jsou započteny i náklady na: a) rozměření, vyvrtání otvoru a opotřebení vrtného materiálu, b) vyčištění otvoru, c) vyplnění otvorů maltou a osazení kotviček včetně jejich dodávky. </t>
  </si>
  <si>
    <t>MECHANICKÉ KOTVENÍ (100% plochy - 6kusů/m2)</t>
  </si>
  <si>
    <t>284"m2"*6</t>
  </si>
  <si>
    <t>14"m2"*6</t>
  </si>
  <si>
    <t>1788*1,02151 'Přepočtené koeficientem množství</t>
  </si>
  <si>
    <t>881006367</t>
  </si>
  <si>
    <t xml:space="preserve">15,4"t"   "asfalt</t>
  </si>
  <si>
    <t xml:space="preserve">0,133"t"   "izolace</t>
  </si>
  <si>
    <t xml:space="preserve">20,86"t"   "degradovaný beton</t>
  </si>
  <si>
    <t xml:space="preserve">(13,41+1,31)"t"   "stříkaný beton</t>
  </si>
  <si>
    <t>1218906093</t>
  </si>
  <si>
    <t>-24113741</t>
  </si>
  <si>
    <t>711191011</t>
  </si>
  <si>
    <t>Provedení adhezního můstku na svislé ploše</t>
  </si>
  <si>
    <t>254805299</t>
  </si>
  <si>
    <t>Provedení nátěru adhezního můstku na ploše svislé S</t>
  </si>
  <si>
    <t>58581220</t>
  </si>
  <si>
    <t>můstek adhezní pod izolační a vyrovnávací lepící hmoty</t>
  </si>
  <si>
    <t>-1831276987</t>
  </si>
  <si>
    <t>298*0,118 'Přepočtené koeficientem množství</t>
  </si>
  <si>
    <t>76799_R5</t>
  </si>
  <si>
    <t xml:space="preserve">Úprava zavzdušňovacího potrubí - nerez </t>
  </si>
  <si>
    <t>1070428578</t>
  </si>
  <si>
    <t xml:space="preserve">Poznámka k položce:_x000d_
_x000d_
</t>
  </si>
  <si>
    <t>267,7"kg"</t>
  </si>
  <si>
    <t>76799511R</t>
  </si>
  <si>
    <t>Doplnění podélných ztužidel ve spodní části nosné konstrukce</t>
  </si>
  <si>
    <t>20402393</t>
  </si>
  <si>
    <t>76799513R</t>
  </si>
  <si>
    <t>Montáž a dodávka - zábradlí na lávce</t>
  </si>
  <si>
    <t>298309</t>
  </si>
  <si>
    <t>Zábradlí vč. kotvení KOTVA HILTI M12</t>
  </si>
  <si>
    <t>182,6"kg"</t>
  </si>
  <si>
    <t>-2014495880</t>
  </si>
  <si>
    <t>789121141</t>
  </si>
  <si>
    <t>Čištění mechanizované ocelových konstrukcí třídy I stupeň přípravy St 3 stupeň zrezivění B</t>
  </si>
  <si>
    <t>-2021832733</t>
  </si>
  <si>
    <t xml:space="preserve">Úpravy povrchů pod nátěry ocelových konstrukcí  třídy I odstranění rzi a nečistot mechanizovaným čištěním stupeň přípravy St 3, stupeň zrezivění B</t>
  </si>
  <si>
    <t>78912117R</t>
  </si>
  <si>
    <t xml:space="preserve">Otryskání stávající PKO  - speciální technologie a zajištění proti úniku vody, práce z lešení a podvěsu</t>
  </si>
  <si>
    <t>1621080385</t>
  </si>
  <si>
    <t>446</t>
  </si>
  <si>
    <t>OST_1</t>
  </si>
  <si>
    <t>Zařízení staveniště pro odstraňování nátěrů</t>
  </si>
  <si>
    <t>-1917651661</t>
  </si>
  <si>
    <t>OST_2</t>
  </si>
  <si>
    <t>Odběr vody z přehrady</t>
  </si>
  <si>
    <t>-1424394930</t>
  </si>
  <si>
    <t>OST_3</t>
  </si>
  <si>
    <t>Zpřístupnění staveniště za pomocí závěsné lávky a dalších pomocných prostředků</t>
  </si>
  <si>
    <t>1158428921</t>
  </si>
  <si>
    <t>Poznámka k položce:_x000d_
Podvěsná lávka bude opatřena zařízením pro záchyt vody a laku a vše je včetně přečištění vody s odstraněním jak sloučenin olova, tak i PCB.</t>
  </si>
  <si>
    <t>OST_4</t>
  </si>
  <si>
    <t>Tryskání konstrukce VVP pod tlakem 2500 barů s kontinuelním odsáváním, včetně ručního dočištění, včetně filtrace vody </t>
  </si>
  <si>
    <t>-1133872004</t>
  </si>
  <si>
    <t>OST_5</t>
  </si>
  <si>
    <t>Likvidace vzniklého nebezpečného odpadu s vysokým obsahem kysličníků olova</t>
  </si>
  <si>
    <t>-1721844077</t>
  </si>
  <si>
    <t>OST_6</t>
  </si>
  <si>
    <t>Broušení a tmelení</t>
  </si>
  <si>
    <t>1218183213</t>
  </si>
  <si>
    <t>SO 09.2 - Rekonstrukce schodiště podél skluzu</t>
  </si>
  <si>
    <t xml:space="preserve">odkaz na dokumentaci D.9.1	Technická zpráva D.9.3.1	Situace D.9.3.2	Schodiště podél skluzu  </t>
  </si>
  <si>
    <t>393792412</t>
  </si>
  <si>
    <t>1599576421</t>
  </si>
  <si>
    <t>pod základy</t>
  </si>
  <si>
    <t xml:space="preserve">146,2"m2"   "odměřeno z modelu Revit</t>
  </si>
  <si>
    <t>275313811</t>
  </si>
  <si>
    <t>Základové patky z betonu tř. C 25/30</t>
  </si>
  <si>
    <t>-1371645569</t>
  </si>
  <si>
    <t>Základy z betonu prostého patky a bloky z betonu kamenem neprokládaného tř. C 25/30</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</si>
  <si>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t>
  </si>
  <si>
    <t>příloha D.9.2.5.1</t>
  </si>
  <si>
    <t>0,7"m2"*0,7"m"*7"ks"</t>
  </si>
  <si>
    <t>1969976420</t>
  </si>
  <si>
    <t>příloha D.9.2.3</t>
  </si>
  <si>
    <t>ŽB schodiště</t>
  </si>
  <si>
    <t xml:space="preserve">33,92"m3"    "odměřeno z modelu Revit</t>
  </si>
  <si>
    <t>1661760805</t>
  </si>
  <si>
    <t>117,43"m2"</t>
  </si>
  <si>
    <t>1912625364</t>
  </si>
  <si>
    <t>-2052613454</t>
  </si>
  <si>
    <t>příloha D.9.2.4</t>
  </si>
  <si>
    <t>výztuž schodiště</t>
  </si>
  <si>
    <t>2241"kg"/1000</t>
  </si>
  <si>
    <t>-416711194</t>
  </si>
  <si>
    <t>Podkladní beton tl. 100 mm</t>
  </si>
  <si>
    <t xml:space="preserve">14,62"m3"    "odměřeno z modelu Revit</t>
  </si>
  <si>
    <t>953961111.R</t>
  </si>
  <si>
    <t>Kotvy chemickým tmelem M 8 hl 70 mm do betonu, ŽB nebo kamene s vyvrtáním otvoru</t>
  </si>
  <si>
    <t>-568869184</t>
  </si>
  <si>
    <t xml:space="preserve">Kotvy chemické s vyvrtáním otvoru  do betonu, železobetonu nebo tvrdého kamene tmel, velikost M 8, hloubka 70 mm</t>
  </si>
  <si>
    <t xml:space="preserve">Poznámka k souboru cen:_x000d_
1. V cenách 953 96-11 a 953 96-12 jsou započteny i náklady na: a) rozměření, vrtání a spotřebu vrtáků. Pro velikost M 8 až M 30 jsou započteny náklady na vrtání příklepovými vrtáky, pro velikost M 33 až M 39 diamantovými korunkami, b) vyfoukání otvoru, přípravu kotev k uložení do otvorů, vyplnění kotevních otvorů tmelem nebo chemickou patronou včetně dodávky materiálu. 2. V cenách 953 96-51.. jsou započteny i náklady na dodání a zasunutí kotevního šroubu do otvoru vyplněného chemickým tmelem nebo patronou a dotažení matice. </t>
  </si>
  <si>
    <t>příloha D.9.2.5.2</t>
  </si>
  <si>
    <t>kotvení madla chem. kotvami M8, hl. vrtu 70mm</t>
  </si>
  <si>
    <t>152"ks"</t>
  </si>
  <si>
    <t>953961113</t>
  </si>
  <si>
    <t>Kotvy chemickým tmelem M 12 hl 110 mm do betonu, ŽB nebo kamene s vyvrtáním otvoru</t>
  </si>
  <si>
    <t>-1621780451</t>
  </si>
  <si>
    <t xml:space="preserve">Kotvy chemické s vyvrtáním otvoru  do betonu, železobetonu nebo tvrdého kamene tmel, velikost M 12, hloubka 110 mm</t>
  </si>
  <si>
    <t>kotvení zábradlí chem. kotvami M12, hl. vrtu 110mm</t>
  </si>
  <si>
    <t>953965111.R</t>
  </si>
  <si>
    <t xml:space="preserve">Kotevní šroub pro chemické kotvy M 8 </t>
  </si>
  <si>
    <t>-224443148</t>
  </si>
  <si>
    <t xml:space="preserve">Kotvy chemické s vyvrtáním otvoru  kotevní šrouby pro chemické kotvy, velikost M 8</t>
  </si>
  <si>
    <t xml:space="preserve">kotvení madla </t>
  </si>
  <si>
    <t>953965121.R</t>
  </si>
  <si>
    <t xml:space="preserve">Kotevní šroub pro chemické kotvy M 12 </t>
  </si>
  <si>
    <t>-95211621</t>
  </si>
  <si>
    <t xml:space="preserve">Kotvy chemické s vyvrtáním otvoru  kotevní šrouby pro chemické kotvy, velikost M 12</t>
  </si>
  <si>
    <t xml:space="preserve">kotvení zábradlí </t>
  </si>
  <si>
    <t>961044111</t>
  </si>
  <si>
    <t>Bourání základů z betonu prostého</t>
  </si>
  <si>
    <t>10439651</t>
  </si>
  <si>
    <t xml:space="preserve">Bourání základů z betonu  prostého</t>
  </si>
  <si>
    <t>Rozebrání stávajících prefabrikovaných betonových stupňů</t>
  </si>
  <si>
    <t>24,4"m3"*2</t>
  </si>
  <si>
    <t>Vybourání betonového lože tl. 100mm</t>
  </si>
  <si>
    <t>8"m3"</t>
  </si>
  <si>
    <t>-1573832430</t>
  </si>
  <si>
    <t>113,6"t"</t>
  </si>
  <si>
    <t>-96740191</t>
  </si>
  <si>
    <t>-1958963411</t>
  </si>
  <si>
    <t>1413948662</t>
  </si>
  <si>
    <t>16,41"m"</t>
  </si>
  <si>
    <t>76799512R</t>
  </si>
  <si>
    <t>Montáž a dodávka - ocelové madlo</t>
  </si>
  <si>
    <t>-1560638794</t>
  </si>
  <si>
    <t>60"m"</t>
  </si>
  <si>
    <t>-487544285</t>
  </si>
  <si>
    <t>SO 09.3 - Osvětlení na levé zdi skluzu</t>
  </si>
  <si>
    <t xml:space="preserve">odkaz na dokumentaci D.9.3.1	    Technická zpráva D.9.3.2.1    Situace - trubky NN A ROZVODY NN D.9.3.2.2    Situace - venkovního osvětlení D.9.3.3.1    Schéma přepojení elektro rozvodů D.9.3.3.2    Schéma zapojení VO D.9.3.4.1    Podélný  řez  schodištěm D.9.3.4.2    Schématický řez lávkou - uložení  kabelů D.9.3.5       Budova hrázného - dispozice elektro D.9.3.6.1    Schéma rozvaděče RM (budova hrázného) D.9.3.6.2    Schéma doplnění rozvaděče RM1 (strojovna) D.9.3.6.3    Schéma rozvaděče RM2 (věž) D.9.3.6.4    Zásuvková skříň ZS D.9.3.7       Vzorové řezy uložení kabelů D.9.3.8       Kabelová  listina</t>
  </si>
  <si>
    <t xml:space="preserve">    N001 - VENKOVNÍ OSVĚTLENÍ - specifikace el. materiálu včetně  montáže</t>
  </si>
  <si>
    <t xml:space="preserve">    N002 - KABELOVÉ PROPOJENÍ - el. materiál a montáž</t>
  </si>
  <si>
    <t xml:space="preserve">    N003 - ROZVADĚČE</t>
  </si>
  <si>
    <t xml:space="preserve">      N003A - Rozvaděče RM</t>
  </si>
  <si>
    <t xml:space="preserve">      N003B - Rozvaděče RM2</t>
  </si>
  <si>
    <t xml:space="preserve">    N004 - DEMONTÁŽE</t>
  </si>
  <si>
    <t xml:space="preserve">      N004A - Demontáž rozvaděče  RM</t>
  </si>
  <si>
    <t xml:space="preserve">      N004B - Demontáž rozvaděče  RM2</t>
  </si>
  <si>
    <t xml:space="preserve">    N005 - DOMÁCÍ  TELEFON</t>
  </si>
  <si>
    <t xml:space="preserve">    N006 - PROVIZORNÍ  PŘEPOJENÍ  EL  INSTALACE</t>
  </si>
  <si>
    <t>N001</t>
  </si>
  <si>
    <t xml:space="preserve">VENKOVNÍ OSVĚTLENÍ - specifikace el. materiálu včetně  montáže</t>
  </si>
  <si>
    <t>R_1.1</t>
  </si>
  <si>
    <t xml:space="preserve">Osvětlovací těleso  SHC 150W např. SCHREDER, SAPPHIRE 1/1632/SMOOTH... SAFIR 1_150W_B2, IP 66, včetně příruby na sloup komplet</t>
  </si>
  <si>
    <t>-1547951616</t>
  </si>
  <si>
    <t>Poznámka k položce:_x000d_
VO2,VO3</t>
  </si>
  <si>
    <t>R_1.2a</t>
  </si>
  <si>
    <t xml:space="preserve">Osvětlovací stožár - žárově zikovaný, třístupňový, přírubový výška 8 m. Ref typ JBUD 8 PT ( průměr 159/133/114) včetně výložníku 1 m, svorkovnice s pojistkou IP44 GURO EKM 2035, DO 16 MM2, včetně základového rámu 400x400 </t>
  </si>
  <si>
    <t>539326141</t>
  </si>
  <si>
    <t>Poznámka k položce:_x000d_
VO2</t>
  </si>
  <si>
    <t>R_1.2b</t>
  </si>
  <si>
    <t xml:space="preserve">Osvětlovací stožár - žárově zikovaný, třístupňový, přírubový výška 8 m. Ref  typ JBUD 8 PT ( průměr 159/133/114) včetně dvojitého výložníku 1 m, svorkovnice s pojistkou IP44 GURO EKM 2035, DO 16 MM2, včetně základového rámu 40</t>
  </si>
  <si>
    <t>931907332</t>
  </si>
  <si>
    <t>Poznámka k položce:_x000d_
VO3</t>
  </si>
  <si>
    <t>R_1.3</t>
  </si>
  <si>
    <t>Montáž</t>
  </si>
  <si>
    <t>1724528465</t>
  </si>
  <si>
    <t>R_1.4</t>
  </si>
  <si>
    <t xml:space="preserve">LED SL 20 MINI 38W 3510 lum světelným zdrojem s elektronikou  4000K, IP 66, včetně příruby na, skleněný kryt, teplotní  rozsah -35°C..+50°C  IP66</t>
  </si>
  <si>
    <t>366247680</t>
  </si>
  <si>
    <t>R_1.5</t>
  </si>
  <si>
    <t xml:space="preserve">Osvětlovací stožár sklopny refer typ " Radek"- výška  5 m, žárově zinkovaný včetně svorkovnice s pojistkou, včetně  montážního ráměčku do betonu 400x400, komplet</t>
  </si>
  <si>
    <t>297212983</t>
  </si>
  <si>
    <t>R_1.6</t>
  </si>
  <si>
    <t xml:space="preserve">Příslušenství  pro sklopné stožáry</t>
  </si>
  <si>
    <t>2126481921</t>
  </si>
  <si>
    <t>R_1.7</t>
  </si>
  <si>
    <t xml:space="preserve">Instalace montáž  rámu do betonu</t>
  </si>
  <si>
    <t>1579835700</t>
  </si>
  <si>
    <t>R_1.8</t>
  </si>
  <si>
    <t>kabel CYKY-J5x6 mm 2</t>
  </si>
  <si>
    <t>729437233</t>
  </si>
  <si>
    <t>R_1.9</t>
  </si>
  <si>
    <t>kabel CYKY J3x1,5 mm2</t>
  </si>
  <si>
    <t>-1371514872</t>
  </si>
  <si>
    <t>R_1.9a</t>
  </si>
  <si>
    <t>kabel CYKY J7x1,5 mm2</t>
  </si>
  <si>
    <t>529792972</t>
  </si>
  <si>
    <t>R_1.10</t>
  </si>
  <si>
    <t>FeZn 10 mm</t>
  </si>
  <si>
    <t>-455680375</t>
  </si>
  <si>
    <t>R_1.11</t>
  </si>
  <si>
    <t>FeZn 4x30 mm</t>
  </si>
  <si>
    <t>-1708505405</t>
  </si>
  <si>
    <t>R_1.12</t>
  </si>
  <si>
    <t xml:space="preserve">svorky  uzemnění</t>
  </si>
  <si>
    <t>-412139125</t>
  </si>
  <si>
    <t>R_1.13</t>
  </si>
  <si>
    <t>Montáž VO</t>
  </si>
  <si>
    <t>-617572073</t>
  </si>
  <si>
    <t>R_1.14</t>
  </si>
  <si>
    <t>-2095824466</t>
  </si>
  <si>
    <t>R_1.15</t>
  </si>
  <si>
    <t>Doplnění ovládání a jištění v rozvaděči - komplet</t>
  </si>
  <si>
    <t>82996405</t>
  </si>
  <si>
    <t>R_1.16</t>
  </si>
  <si>
    <t xml:space="preserve">Demontáže stávajícího venkovního osvětlení 6x sloup l-5m na přírubu   </t>
  </si>
  <si>
    <t>-1135351988</t>
  </si>
  <si>
    <t>N002</t>
  </si>
  <si>
    <t>KABELOVÉ PROPOJENÍ - el. materiál a montáž</t>
  </si>
  <si>
    <t>R_2.1</t>
  </si>
  <si>
    <t xml:space="preserve">kabel  AYKY J3x95+50 mm2  </t>
  </si>
  <si>
    <t>1742502789</t>
  </si>
  <si>
    <t>R_2.2</t>
  </si>
  <si>
    <t xml:space="preserve">kabel  AYKY J4x50  mm2</t>
  </si>
  <si>
    <t>-1691815090</t>
  </si>
  <si>
    <t>R_2.3</t>
  </si>
  <si>
    <t xml:space="preserve">kabel  CYKY J19x1,5 mm2</t>
  </si>
  <si>
    <t>-1553397644</t>
  </si>
  <si>
    <t>R_2.4</t>
  </si>
  <si>
    <t xml:space="preserve">kabel  CYKY J12x1,5 mm2</t>
  </si>
  <si>
    <t>-600455281</t>
  </si>
  <si>
    <t>R_2.5</t>
  </si>
  <si>
    <t xml:space="preserve">kabel  CYKY J5x4 mm2</t>
  </si>
  <si>
    <t>-958033902</t>
  </si>
  <si>
    <t>R_2.6</t>
  </si>
  <si>
    <t xml:space="preserve">kabel  CYKY J5x2,5 mm2</t>
  </si>
  <si>
    <t>-1934120301</t>
  </si>
  <si>
    <t>R_2.7</t>
  </si>
  <si>
    <t xml:space="preserve">kabel  CYKY J3x2,5 mm2</t>
  </si>
  <si>
    <t>-871011777</t>
  </si>
  <si>
    <t>R_2.8</t>
  </si>
  <si>
    <t xml:space="preserve">kabel  CYKY J3x1,5 mm2</t>
  </si>
  <si>
    <t>365136675</t>
  </si>
  <si>
    <t>R_2.9</t>
  </si>
  <si>
    <t>Kabel optický, J/A-(ZN)H, CRM, FTTx DROP, 8 vl., 9/125, G657A, LSOH, 3mm, KDP</t>
  </si>
  <si>
    <t>-1990444929</t>
  </si>
  <si>
    <t>R_2.10</t>
  </si>
  <si>
    <t xml:space="preserve">CY16  -  10  mm2  zž</t>
  </si>
  <si>
    <t>940557994</t>
  </si>
  <si>
    <t>R_2.11</t>
  </si>
  <si>
    <t xml:space="preserve">CY16  -  6  mm2  zž</t>
  </si>
  <si>
    <t>-1429712376</t>
  </si>
  <si>
    <t>R_2.12</t>
  </si>
  <si>
    <t>228126076</t>
  </si>
  <si>
    <t>R_2.13</t>
  </si>
  <si>
    <t>546067073</t>
  </si>
  <si>
    <t xml:space="preserve">Poznámka k položce:_x000d_
 stavba  provede  niky  pro osazení + hydroutěsnění kabelů</t>
  </si>
  <si>
    <t>R_2.14</t>
  </si>
  <si>
    <t xml:space="preserve">Zásuvková skříň IP 66 včetně zámku, osazená 1x zásuvka 230V16A IP44, zásuvka 400V 32A IP 44  včetně propojovací svorkovnice, průchodek, montáže, komplet</t>
  </si>
  <si>
    <t>2076473825</t>
  </si>
  <si>
    <t>R_2.15</t>
  </si>
  <si>
    <t xml:space="preserve">Kabelová komora modulární pro silniční použití, rozměr 860x860 - hl 900 mm, ocelové víko, materiál plast vyztužený skleněným vláknem </t>
  </si>
  <si>
    <t>-715455463</t>
  </si>
  <si>
    <t xml:space="preserve">Poznámka k položce:_x000d_
stavba  provede  niky v zemi  na  hrázi + hydroutěsnění</t>
  </si>
  <si>
    <t>R_2.16</t>
  </si>
  <si>
    <t xml:space="preserve">Kabelová komora modulární pro silniční použití, rozměr  860x860 - hl 600 mm, ocelové víko, materiál plast vyztužený skleněným vláknem</t>
  </si>
  <si>
    <t>-1352945414</t>
  </si>
  <si>
    <t>Poznámka k položce:_x000d_
stavba provede niky v beton zdi skluzu</t>
  </si>
  <si>
    <t>R_2.17</t>
  </si>
  <si>
    <t xml:space="preserve">Elektroinstalační kabelová chránička, bezhalogenová, ohebná dvouplášťová korugovaná pro zemní použití včetně zatahovacího drátu, včetně spojek těsnicích kroužků, distančních rozpěr - DN 110 mm   </t>
  </si>
  <si>
    <t>-175517739</t>
  </si>
  <si>
    <t>2*40+6*15+6*129+3*6+3*6+4*25</t>
  </si>
  <si>
    <t>R_2.18</t>
  </si>
  <si>
    <t xml:space="preserve">Trubka elektroinstalační ohebná dvouplášťová korugovaná zemní včetně protahovacího drátu, spojek a distančních rozpěr d těsnících kroužků  a zátek - HDPE, 450N, IP40   DN75 mm</t>
  </si>
  <si>
    <t>-1712779725</t>
  </si>
  <si>
    <t>R_2.19</t>
  </si>
  <si>
    <t xml:space="preserve">Trubka elektroinstalační ohebná dvouplášťová korugovaná zemní včetně protahovacího drátu, spojek a distančních rozpěr d těsnících kroužků a zátek - HDPE, 450N, IP40   DN63 mm</t>
  </si>
  <si>
    <t>267027069</t>
  </si>
  <si>
    <t>R_2.20</t>
  </si>
  <si>
    <t xml:space="preserve">Trubka elektroinstalační ohebná dvouplášťová korugovaná zemní včetně protahovacího drátu, spojek a distančních rozpěr d těsnících kroužků a zátek - HDPE, 450N, IP40   DN50 mm</t>
  </si>
  <si>
    <t>-827045710</t>
  </si>
  <si>
    <t>R_2.21</t>
  </si>
  <si>
    <t>Trubka elektroinstalační ohebná HDPE40</t>
  </si>
  <si>
    <t>822505608</t>
  </si>
  <si>
    <t>R_2.22</t>
  </si>
  <si>
    <t>-1953170395</t>
  </si>
  <si>
    <t>R_2.23</t>
  </si>
  <si>
    <t xml:space="preserve">pomocný  elektroinstalační  materiál, trubky, úchyty, koncovny, svorky …</t>
  </si>
  <si>
    <t>-976204355</t>
  </si>
  <si>
    <t>R_2.24</t>
  </si>
  <si>
    <t>vodotěsná ucpávka</t>
  </si>
  <si>
    <t>994622752</t>
  </si>
  <si>
    <t>R_2.25</t>
  </si>
  <si>
    <t>Folie výstražná š. 33, červená</t>
  </si>
  <si>
    <t>151149274</t>
  </si>
  <si>
    <t>R_2.26</t>
  </si>
  <si>
    <t xml:space="preserve">zemnicí pásek  FeZn 4x30 mm</t>
  </si>
  <si>
    <t>1788128746</t>
  </si>
  <si>
    <t>R_2.27</t>
  </si>
  <si>
    <t>svorka zemnicí - 2 šrouby</t>
  </si>
  <si>
    <t>-1921288634</t>
  </si>
  <si>
    <t>R_2.28</t>
  </si>
  <si>
    <t xml:space="preserve">barva antikorozní </t>
  </si>
  <si>
    <t>1382605043</t>
  </si>
  <si>
    <t>R_2.29</t>
  </si>
  <si>
    <t xml:space="preserve">Montáž  -  kabelová komora</t>
  </si>
  <si>
    <t>-1148481491</t>
  </si>
  <si>
    <t>R_2.32</t>
  </si>
  <si>
    <t>Montáž zemnící svorky</t>
  </si>
  <si>
    <t>-623707207</t>
  </si>
  <si>
    <t>R_2.31</t>
  </si>
  <si>
    <t>Montáž zemnícího pásku 120mm2</t>
  </si>
  <si>
    <t>-2017272049</t>
  </si>
  <si>
    <t>R_2.33</t>
  </si>
  <si>
    <t>Nátěr</t>
  </si>
  <si>
    <t>-391385908</t>
  </si>
  <si>
    <t>N003</t>
  </si>
  <si>
    <t>ROZVADĚČE</t>
  </si>
  <si>
    <t>N003A</t>
  </si>
  <si>
    <t>Rozvaděče RM</t>
  </si>
  <si>
    <t>R_3.1</t>
  </si>
  <si>
    <t xml:space="preserve">oceloplechový, skříňový sestavený ze dvou polí pole 1  š- 800x2000x400, pole  2 š- 600x2000x400 -  s dveřmi, IP 40/20, 1 pole se soklem, přívody a vývody spodem</t>
  </si>
  <si>
    <t>1046633607</t>
  </si>
  <si>
    <t>R_3.2</t>
  </si>
  <si>
    <t>přístroj náplň</t>
  </si>
  <si>
    <t>489927965</t>
  </si>
  <si>
    <t xml:space="preserve">viz výkresová  část  - D.9.3.6.1</t>
  </si>
  <si>
    <t>R_3.3</t>
  </si>
  <si>
    <t>364256537</t>
  </si>
  <si>
    <t>N003B</t>
  </si>
  <si>
    <t>Rozvaděče RM2</t>
  </si>
  <si>
    <t>R_3.4</t>
  </si>
  <si>
    <t xml:space="preserve">oceloplechový, skříňový pole 1  š- 800x2000x400, s dveřmi, IP 54/20,  1 pole  se  soklem, přívody a vývody spodem</t>
  </si>
  <si>
    <t>1445426475</t>
  </si>
  <si>
    <t>R_3.5</t>
  </si>
  <si>
    <t>-1423627695</t>
  </si>
  <si>
    <t xml:space="preserve">viz výkresová  část  - D.9.3.6.3</t>
  </si>
  <si>
    <t>R_3.6</t>
  </si>
  <si>
    <t>-858670832</t>
  </si>
  <si>
    <t>N004</t>
  </si>
  <si>
    <t>DEMONTÁŽE</t>
  </si>
  <si>
    <t>R_4.0</t>
  </si>
  <si>
    <t>Demontáž kabelových tras - kabely CYKY, AYKY v plastových a ocelových chráničkách</t>
  </si>
  <si>
    <t>-571488723</t>
  </si>
  <si>
    <t xml:space="preserve">Demontáž kabelových  tras - kabely CYKY , AYKY v plastových a ocelových chráničkách</t>
  </si>
  <si>
    <t>N004A</t>
  </si>
  <si>
    <t xml:space="preserve">Demontáž rozvaděče  RM</t>
  </si>
  <si>
    <t>R_4.1</t>
  </si>
  <si>
    <t xml:space="preserve">Demontáž rozvaděče RM, 2 pole š. 800 a š. 600  do váhy 100 kg</t>
  </si>
  <si>
    <t>496255329</t>
  </si>
  <si>
    <t>R_4.2</t>
  </si>
  <si>
    <t>Odpojení kabelů do 16 mm2</t>
  </si>
  <si>
    <t>-1586834147</t>
  </si>
  <si>
    <t>R_4.3</t>
  </si>
  <si>
    <t>Odpojení kabelů do 95 mm2</t>
  </si>
  <si>
    <t>-840852619</t>
  </si>
  <si>
    <t>R_4.4</t>
  </si>
  <si>
    <t xml:space="preserve">Popis kabelových vývodů   </t>
  </si>
  <si>
    <t>-1156249948</t>
  </si>
  <si>
    <t>R_4.5</t>
  </si>
  <si>
    <t xml:space="preserve">Zajištění beznap. stavu </t>
  </si>
  <si>
    <t>1374990985</t>
  </si>
  <si>
    <t>N004B</t>
  </si>
  <si>
    <t xml:space="preserve">Demontáž rozvaděče  RM2</t>
  </si>
  <si>
    <t>R_4.6</t>
  </si>
  <si>
    <t xml:space="preserve">Demontáž rozvaděče RM2, sestava z 12 litin. skříní  450x300, celková váha 100 kg</t>
  </si>
  <si>
    <t>225580780</t>
  </si>
  <si>
    <t>R_4.7</t>
  </si>
  <si>
    <t>-847035031</t>
  </si>
  <si>
    <t>R_4.8</t>
  </si>
  <si>
    <t>761287011</t>
  </si>
  <si>
    <t>R_4.9</t>
  </si>
  <si>
    <t>-1263437536</t>
  </si>
  <si>
    <t>N005</t>
  </si>
  <si>
    <t xml:space="preserve">DOMÁCÍ  TELEFON</t>
  </si>
  <si>
    <t>R_5.1</t>
  </si>
  <si>
    <t xml:space="preserve">Domácí telefon v průmyslovém provedení - MB IP 66 Indus Tel - bez  číselnice</t>
  </si>
  <si>
    <t>1489325411</t>
  </si>
  <si>
    <t>R_5.2</t>
  </si>
  <si>
    <t>Montáž - ukončení kabelů</t>
  </si>
  <si>
    <t>1636817559</t>
  </si>
  <si>
    <t>R_5.3</t>
  </si>
  <si>
    <t>TCEKPFLE 4x5x0,8</t>
  </si>
  <si>
    <t>-898453073</t>
  </si>
  <si>
    <t>R_5.4</t>
  </si>
  <si>
    <t>Stavební a přípomocné práce pro uložení kabelů v objektu hrázného a v objektu strojovny a věže, průrazy zdí do 25x25 cm-10x, provedení kabel. drážky pro kabelové trasy</t>
  </si>
  <si>
    <t>1441032037</t>
  </si>
  <si>
    <t>N006</t>
  </si>
  <si>
    <t xml:space="preserve">PROVIZORNÍ  PŘEPOJENÍ  EL  INSTALACE</t>
  </si>
  <si>
    <t>R_6.1</t>
  </si>
  <si>
    <t xml:space="preserve">Provizorní přepojení el.  instalace po dobu výstavby </t>
  </si>
  <si>
    <t>1750395957</t>
  </si>
  <si>
    <t xml:space="preserve">Poznámka k položce:_x000d_
provizorní vedení  vedení v ochr  chráničce - AYKY 3x95+50- 1000 m_x000d_
provizorní vedení  vedení v ochr  chráničce - AYKY 4x50- 1000 m_x000d_
provizorní vedení  vedení v ochr  chráničce - CYKY 19x1,5 2000 m_x000d_
provizorní vedení  vedení v ochr  chráničce - CYKY 5x6 - 500m _x000d_
_x000d_
</t>
  </si>
  <si>
    <t>R_6.2</t>
  </si>
  <si>
    <t>Pomocné konstrukce a ochrana kabelů provizorního vedení</t>
  </si>
  <si>
    <t>-1190858200</t>
  </si>
  <si>
    <t>R_6.3</t>
  </si>
  <si>
    <t>Instalace a přepojení</t>
  </si>
  <si>
    <t>1044781150</t>
  </si>
  <si>
    <t>SO 09.4 - Kamerový systém</t>
  </si>
  <si>
    <t xml:space="preserve">odkaz na dokumentaci D.9.1	Technická zpráva D.9.5.1  	Situace - kamerový systém D.9.5.2  	Schema umístění a zapojení kamer </t>
  </si>
  <si>
    <t xml:space="preserve">    N000 - SPECIFIKACE  -  DODÁVKY ZAŽÍZENÍ + MT6</t>
  </si>
  <si>
    <t xml:space="preserve">    N001 - ROZVADĚČE  R1-R4</t>
  </si>
  <si>
    <t xml:space="preserve">    N002 - ROZVADĚČ  RACK</t>
  </si>
  <si>
    <t xml:space="preserve">    N003 - MONTÁŽNÍ  MATERIÁL</t>
  </si>
  <si>
    <t xml:space="preserve">    N004 - STAVEBNÍ   PRÁCE </t>
  </si>
  <si>
    <t>N000</t>
  </si>
  <si>
    <t xml:space="preserve">SPECIFIKACE  -  DODÁVKY ZAŽÍZENÍ + MT6</t>
  </si>
  <si>
    <t xml:space="preserve">venkovní antivandal kamera otočná s vyhříváním </t>
  </si>
  <si>
    <t>597946502</t>
  </si>
  <si>
    <t xml:space="preserve">Poznámka k položce:_x000d_
Venkovní antivandal. kamera otočná s vyhříváním, referenční typ IP kamera2 MP IR VF Bullet Network Camera2 MP IR VF Bullet Network, Intrusion Detection AI TECH  čip 1/2.8" CMOS, motorický objektiv 2.8-12mm /120-28°, ONVIF S/G, IP67, IP66/IK10, při rozlišení 1920x1080 (2MPx) max. 60 snímků/sec, podpora 16:9, 9:16, IR do 50m, citlivost 0lux (BW IR zap) / 0.015lux (Color) při F=1.4, WDR 150dB (30 snímků/sec), H.265, H.264, MJPEG, multistreaming, DSP řady WiseNet 5, WiseStream 2, auto ICR filtr, přenos s vícenásobným ořezem, obousměrný zvuk, 2 sloty pro micro SDXC karty (každá až 256GB), SW pro Intrusion Detection od firmy AI TECH, SSDR, inteligentní analýza obrazu, micro USB, napájení PoE 802.3af, 12VDC/24VAC/max. 15W, rozměr průměr 91x367mm, hmotnost 2.18kg  komplet včetně zapojení a oživení</t>
  </si>
  <si>
    <t>R_1.2</t>
  </si>
  <si>
    <t>Venkovní antivandal kamera otočná s vyhříváním - montáž</t>
  </si>
  <si>
    <t>-693004196</t>
  </si>
  <si>
    <t xml:space="preserve">ROZVADĚČE  R1-R4</t>
  </si>
  <si>
    <t xml:space="preserve">rozvodnice  R1 (R2,R3,R4) </t>
  </si>
  <si>
    <t>-643519881</t>
  </si>
  <si>
    <t xml:space="preserve">Poznámka k položce:_x000d_
rozvodnice  R1(R2,R3,R4) - ocep. 300x200x150  IP 66  včetně  výbavy  převodníků, přepěťové  ochrany I+II  stupeň 1+N, ukončení optického kabelu, propojení  kabelem UTP  s  kamerou napojení top. Včetně  příruby  pro  montáž na  sloup  ( na zeď)</t>
  </si>
  <si>
    <t>Montáž včetně pomocného materiálu pro instalaci na sloup VO a na venkovní zdi</t>
  </si>
  <si>
    <t>-356944896</t>
  </si>
  <si>
    <t xml:space="preserve">jistič B/6A-1 </t>
  </si>
  <si>
    <t>338113273</t>
  </si>
  <si>
    <t>zásuvka na povrch 230V IP44 bílá</t>
  </si>
  <si>
    <t>111578061</t>
  </si>
  <si>
    <t>zásuvka FTTH pro ukončení optického vlákna (SC, LC duplex)</t>
  </si>
  <si>
    <t>2146052640</t>
  </si>
  <si>
    <t>Poznámka k položce:_x000d_
CSH2051A01</t>
  </si>
  <si>
    <t xml:space="preserve">spojka LC-LC, duplexní SM </t>
  </si>
  <si>
    <t>-1709206743</t>
  </si>
  <si>
    <t>Poznámka k položce:_x000d_
HMOL000056</t>
  </si>
  <si>
    <t>Pigtail LC/UPC 9/125µm OS2, Easy Strip, délka 2m, žlutá</t>
  </si>
  <si>
    <t>-499599187</t>
  </si>
  <si>
    <t>Poznámka k položce:_x000d_
HLP09L002E</t>
  </si>
  <si>
    <t xml:space="preserve">ochrana svárů 60mm </t>
  </si>
  <si>
    <t>1182307730</t>
  </si>
  <si>
    <t>Poznámka k položce:_x000d_
CSCOR00507</t>
  </si>
  <si>
    <t>Switch 4x (PoE/Hi-PoE) porty 10/100Mbps/Gigabit, kapacita 6.8Gbps, 96W, kov</t>
  </si>
  <si>
    <t>1559489794</t>
  </si>
  <si>
    <t>Poznámka k položce:_x000d_
PFS4206-4P-96</t>
  </si>
  <si>
    <t>průmyslový switch 4 porty 10/100Mbps, (4x PoE), kapacita 6.8Gbps, 60W, kov</t>
  </si>
  <si>
    <t>383818809</t>
  </si>
  <si>
    <t>Poznámka k položce:_x000d_
PFS3106-4P-60</t>
  </si>
  <si>
    <t>Switch 5 portů 10/100Mbps, (4x PoE, 1x bez PoE), kapacita 1Gbps, 58W, kov</t>
  </si>
  <si>
    <t>764253408</t>
  </si>
  <si>
    <t>Poznámka k položce:_x000d_
PFS3005-4P-58</t>
  </si>
  <si>
    <t>Small Form-factor, 1Gbps Ethernet, Single-Mode, LC (20km)</t>
  </si>
  <si>
    <t>375550717</t>
  </si>
  <si>
    <t>Poznámka k položce:_x000d_
PFT3970</t>
  </si>
  <si>
    <t xml:space="preserve">optický propojovací kabel duplex LC-LC 9/125 OS2, 1m </t>
  </si>
  <si>
    <t>-40902642</t>
  </si>
  <si>
    <t>Poznámka k položce:_x000d_
HLP29LL01F</t>
  </si>
  <si>
    <t>počítačový konektor MODULAR, 8/8 pinů, pro UTP drát</t>
  </si>
  <si>
    <t>-528603841</t>
  </si>
  <si>
    <t>Poznámka k položce:_x000d_
RJ-45-UTP-D</t>
  </si>
  <si>
    <t>R_1.17</t>
  </si>
  <si>
    <t>šroubovací příchytka se závitem M8</t>
  </si>
  <si>
    <t>1831330162</t>
  </si>
  <si>
    <t>Poznámka k položce:_x000d_
EB-TKNM8 386810</t>
  </si>
  <si>
    <t>R_1.18</t>
  </si>
  <si>
    <t>DIN lišta 1m</t>
  </si>
  <si>
    <t>-1983509181</t>
  </si>
  <si>
    <t>R_1.19</t>
  </si>
  <si>
    <t>ocelová montážní lišta 40x40 s otvory</t>
  </si>
  <si>
    <t>-1749841200</t>
  </si>
  <si>
    <t>R_1.20</t>
  </si>
  <si>
    <t>Přepěťová ochrana počítačového portu LAN Ethernet Cat.5</t>
  </si>
  <si>
    <t>-800657330</t>
  </si>
  <si>
    <t>R_1.21</t>
  </si>
  <si>
    <t>Přepěťová ochrana počítačového portu LAN Ethernet Cat.5 s PoE</t>
  </si>
  <si>
    <t>-1467398925</t>
  </si>
  <si>
    <t>R_1.22</t>
  </si>
  <si>
    <t>Prop. kabel, Cat.5e nestíněný, 2xRJ-45,délka 1m, barva červená</t>
  </si>
  <si>
    <t>-1758139859</t>
  </si>
  <si>
    <t>R_1.23</t>
  </si>
  <si>
    <t>Přepěťová ochrana II.stupně pro NN rozvody 230V</t>
  </si>
  <si>
    <t>608166173</t>
  </si>
  <si>
    <t>R_1.24</t>
  </si>
  <si>
    <t>Přepěťová ochrana III.stupně pro NN rozvody 230V</t>
  </si>
  <si>
    <t>-1437102551</t>
  </si>
  <si>
    <t xml:space="preserve">ROZVADĚČ  RACK</t>
  </si>
  <si>
    <t>rozvaděč RACK</t>
  </si>
  <si>
    <t>-528154689</t>
  </si>
  <si>
    <t xml:space="preserve">Poznámka k položce:_x000d_
- Datový rozvaděč RACK 19" 27 U, komplet  stojanový s krytím IP30_x000d_
- Příslušenství k datovému rozvaděči (montážní sada, pojízdná kolečka)_x000d_
- Ventilační jednotka s termostatem, ventilátor_x000d_
- Napájecí panel PDU 19", 8x ČSN, 1.25U, kabel 2 m_x000d_
- Osvětlovací jednotka _x000d_
- Patchpanel 24 portů cat.6a včetně keystonů_x000d_
- Vyvazovací panel s oky 1U_x000d_
- Ukládací police_x000d_
- Optická vana pro 24vláken, optická kazeta, včetně pgtailů_x000d_
- Trubička pro ochranu svárů_x000d_
- Optická vana pro 12vláken, optická kazeta, včetně pgtailů_x000d_
- Gigabit průmyslový media konvertor, SFP slot_x000d_
- Small Form-factor, 1Gbps Ethernet, Single-Mode, LC (20km)_x000d_
- Zásuvka FTTH pro ukončení optického vlákna (SC, LC duplex)_x000d_
- Spojka LC-LC, duplexní SM _x000d_
- Pigtail LC/UPC 9/125µm OS2, Easy Strip, délka 2m, žlutá, 4ks_x000d_
- Ochrana svárů 60mm _x000d_
- 19" vyvaz.panel,5x malé měkké plastové oko,1U,barva šedá _x000d_
- Prop. kabel, Cat.5e nestíněný,2xRJ-45,délka 1m,barva červená_x000d_
- Optický propojovací kabel duplex LC-LC 9/125 OS2, 1m _x000d_
</t>
  </si>
  <si>
    <t xml:space="preserve">DS-7708NI-K4  - 8 kanálový IP rekordér</t>
  </si>
  <si>
    <t>214445075</t>
  </si>
  <si>
    <t xml:space="preserve">Poznámka k položce:_x000d_
DS-7708NI-K4  - 8 kanálový IP rekordér - max. datový tok 80Mbps / 256Mbps (záznam / odchozí), 4x 6TB SATA HDD (není součástí), 2x Gigabit LAN, výstup HDMI (3840 x 2160pix) / VGA (1920 x 1080pix), H.265+ / H.265 / H.264+ / H.264, 16x ALARM vstup / 4x ALARM výstup, AUDIO 1x IN / 1x OUT, 2x USB 2.0 a 1x USB 3.0, napájení 240Vst / 20W bez HDD - max. 80W , rozměry 385 × 315 x 44,5 mm.</t>
  </si>
  <si>
    <t xml:space="preserve">záložní zdroj  UPS  3000 VA/ 2200W  / 30 min  do rozv  19" </t>
  </si>
  <si>
    <t>1856383718</t>
  </si>
  <si>
    <t xml:space="preserve">jistič 6A/1/B  včetně   montáž  do  stáv  rozvaděče  a  úpravy - komplet</t>
  </si>
  <si>
    <t>-868225759</t>
  </si>
  <si>
    <t xml:space="preserve">LCD  TV   50" - HDMI</t>
  </si>
  <si>
    <t>1451835449</t>
  </si>
  <si>
    <t xml:space="preserve">MONTÁŽNÍ  MATERIÁL</t>
  </si>
  <si>
    <t>nerezový výložník pro montáž kamery do l=0,6 m včetně příruby pro montáž do zdiva - komplet</t>
  </si>
  <si>
    <t>346275230</t>
  </si>
  <si>
    <t xml:space="preserve">nerezový výložník pro montáž kamery  do l=0,6 m včetně příruby pro montáž  na sloup VO  tl  60 mm - komplet</t>
  </si>
  <si>
    <t>-1034898238</t>
  </si>
  <si>
    <t xml:space="preserve">kabel  CYKY 3x2,5</t>
  </si>
  <si>
    <t>-2024896336</t>
  </si>
  <si>
    <t xml:space="preserve">Montáž - kabel  CYKY 3x2,5</t>
  </si>
  <si>
    <t>1994926337</t>
  </si>
  <si>
    <t xml:space="preserve">kabel  CYKY 3x1,5</t>
  </si>
  <si>
    <t>-69583237</t>
  </si>
  <si>
    <t xml:space="preserve">Montáž - kabel  CYKY 3x1,5</t>
  </si>
  <si>
    <t>978783583</t>
  </si>
  <si>
    <t>R_3.7</t>
  </si>
  <si>
    <t>kabel optický, J/A-(ZN)H, CRM, FTTx DROP, 16 vl., 9/125, G657A, LSOH, 3mm, KDP</t>
  </si>
  <si>
    <t>1227048398</t>
  </si>
  <si>
    <t>R_3.8</t>
  </si>
  <si>
    <t>Montáž - kabel optický, J/A-(ZN)H, CRM, FTTx DROP, 16 vl., 9/125, G657A, LSOH, 3mm, KDP</t>
  </si>
  <si>
    <t>-1859790200</t>
  </si>
  <si>
    <t>R_3.9</t>
  </si>
  <si>
    <t>kabel U/UTP Cat.5e 4x2xAWG24,PE venkovní plášť černý</t>
  </si>
  <si>
    <t>1246218424</t>
  </si>
  <si>
    <t>R_3.10</t>
  </si>
  <si>
    <t>Montáž - kabel U/UTP Cat.5e 4x2xAWG24,PE venkovní plášť černý</t>
  </si>
  <si>
    <t>-41572082</t>
  </si>
  <si>
    <t>R_3.11</t>
  </si>
  <si>
    <t xml:space="preserve">Ukončení optického  kabelu -  v rozv. RACK</t>
  </si>
  <si>
    <t>1821870100</t>
  </si>
  <si>
    <t>R_3.12</t>
  </si>
  <si>
    <t xml:space="preserve">chránička  HDPE 40 - chráničky optického kabelu </t>
  </si>
  <si>
    <t>-817940169</t>
  </si>
  <si>
    <t>R_3.13</t>
  </si>
  <si>
    <t xml:space="preserve">Montáž - chránička  HDPE 40 - chráničky optického kabelu, uložení</t>
  </si>
  <si>
    <t>-1509425863</t>
  </si>
  <si>
    <t>200+180+140+20</t>
  </si>
  <si>
    <t>R_3.14</t>
  </si>
  <si>
    <t xml:space="preserve">elektroinstalační trubka PVC bezhalog, světel stálá, včetně  úchytů komplet</t>
  </si>
  <si>
    <t>-993159678</t>
  </si>
  <si>
    <t>R_3.15</t>
  </si>
  <si>
    <t xml:space="preserve">Montáž - elektroinstalační trubka PVC bezhalog, světel stálá, včetně  úchytů komplet</t>
  </si>
  <si>
    <t>271513267</t>
  </si>
  <si>
    <t>R_3.16</t>
  </si>
  <si>
    <t>lišta plast LH 60x40</t>
  </si>
  <si>
    <t>-779105598</t>
  </si>
  <si>
    <t>R_3.17</t>
  </si>
  <si>
    <t>Montáž - lišta plast LH 60x40</t>
  </si>
  <si>
    <t>-976394579</t>
  </si>
  <si>
    <t xml:space="preserve">STAVEBNÍ   PRÁCE </t>
  </si>
  <si>
    <t>46005081.R</t>
  </si>
  <si>
    <t>Hloubení jámy pro kabel - 600x600xhl 1000</t>
  </si>
  <si>
    <t>454272407</t>
  </si>
  <si>
    <t>V=0,6*0,6*1=0,36m3</t>
  </si>
  <si>
    <t>46000001.R6</t>
  </si>
  <si>
    <t xml:space="preserve">Průraz základem do tl  50 cm - 20x20 cm</t>
  </si>
  <si>
    <t>-49560405</t>
  </si>
  <si>
    <t>46000001.R7</t>
  </si>
  <si>
    <t xml:space="preserve">Průraz cihel  zdí  tl 15 cm do 5x5 cm</t>
  </si>
  <si>
    <t>25184259</t>
  </si>
  <si>
    <t>46000001.R8</t>
  </si>
  <si>
    <t>Stavební oprava - zapravení prostupu</t>
  </si>
  <si>
    <t>1946185891</t>
  </si>
  <si>
    <t>Poznámka k položce:_x000d_
zapravení prostupu pro kabel, který je proveden v rámci položek č. 48 (46000001.R6) a č.49 (46000001.R7)</t>
  </si>
  <si>
    <t>16270110.R01</t>
  </si>
  <si>
    <t>Likvidace výkopku z hor. tř. 1 až 4 zákonným způsobem</t>
  </si>
  <si>
    <t>455205454</t>
  </si>
  <si>
    <t>0,6*0,6*1</t>
  </si>
  <si>
    <t>1095381251</t>
  </si>
  <si>
    <t>průraz základem</t>
  </si>
  <si>
    <t>(0,2*0,2*0,5)*2"t/m3"</t>
  </si>
  <si>
    <t>průraz cihelnou zdí</t>
  </si>
  <si>
    <t>(0,05*0,05*0,15)*1,5"t/m3"</t>
  </si>
  <si>
    <t>SO 09.5 - Kabelová trasa od šachty Š1 k objektu hrázného</t>
  </si>
  <si>
    <t xml:space="preserve">    46-M - Zemní práce při extr.mont.pracích</t>
  </si>
  <si>
    <t xml:space="preserve">    N001 - ROZVODY   NN - elektromontážní materiál </t>
  </si>
  <si>
    <t xml:space="preserve">    N002 - ROZVODY NN - montážní práce </t>
  </si>
  <si>
    <t>111201101</t>
  </si>
  <si>
    <t>Odstranění křovin a stromů průměru kmene do 100 mm i s kořeny z celkové plochy do 1000 m2</t>
  </si>
  <si>
    <t>522450543</t>
  </si>
  <si>
    <t xml:space="preserve">Odstranění křovin a stromů s odstraněním kořenů  průměru kmene do 100 mm do sklonu terénu 1 : 5, při celkové ploše do 1 000 m2</t>
  </si>
  <si>
    <t xml:space="preserve">Poznámka k souboru cen:_x000d_
1. Cenu -1104 lze použít jestliže se odstranění stromů a křovin neprovádí na holo. 2. Cena -1101 je určena i pro: a) odstraňování křovin a stromů o průměru kmene do 100 mm z ploch, jejichž celková výměra je větší než 1 000 m2 při sklonu terénu strmějším než 1 : 5; b) LTM při jakékoliv celkové ploše jednotlivě přes 30 m2. 3. V ceně jsou započteny i náklady na případné nutné odklizení křovin a stromů na hromady na vzdálenost do 50 m nebo naložení na dopravní prostředek. 4. Průměr kmenů stromů (křovin) se měří 0,15 m nad přilehlým terénem. 5. Množství jednotek se určí samostatně za každý objekt v m2 plochy rovné součtu půdorysných ploch omezených obalovými křivkami korun jednotlivých stromů a křovin, popř. skupin stromů a křovin, jejichž koruny se půdorysně překrývají. Jestliže by byl zmíněný součet ploch větší než půdorysná plocha staveniště, počítá se pouze s plochou staveniště. </t>
  </si>
  <si>
    <t>-1364587043</t>
  </si>
  <si>
    <t>Vybourání živičné vozovky v areálu Pmo tl. 30 cm</t>
  </si>
  <si>
    <t>7"m2"</t>
  </si>
  <si>
    <t>113107323</t>
  </si>
  <si>
    <t>Odstranění podkladu z kameniva drceného tl 300 mm strojně pl do 50 m2</t>
  </si>
  <si>
    <t>779911843</t>
  </si>
  <si>
    <t>Odstranění podkladů nebo krytů strojně plochy jednotlivě do 50 m2 s přemístěním hmot na skládku na vzdálenost do 3 m nebo s naložením na dopravní prostředek z kameniva hrubého drceného, o tl. vrstvy přes 200 do 300 mm</t>
  </si>
  <si>
    <t>131351202</t>
  </si>
  <si>
    <t>Hloubení jam zapažených v hornině třídy těžitelnosti II, skupiny 4 objem do 50 m3 strojně</t>
  </si>
  <si>
    <t>-434094858</t>
  </si>
  <si>
    <t>Hloubení zapažených jam a zářezů strojně s urovnáním dna do předepsaného profilu a spádu v hornině třídy těžitelnosti II skupiny 4 přes 20 do 50 m3</t>
  </si>
  <si>
    <t>Hloubení jam zapažených, včetně pažení příložného (zřízení a odstranění) - startovní a cílová jáma</t>
  </si>
  <si>
    <t xml:space="preserve">15,51"m3"   "startovací jáma</t>
  </si>
  <si>
    <t xml:space="preserve">13,93"m3"   "cílová jáma</t>
  </si>
  <si>
    <t>14172121R</t>
  </si>
  <si>
    <t>Řízený zemní protlak délky do 50 m hloubky do 6 m s protlačením potrubí vnějšího průměru vrtu do 225 mm v hornině třídy těžitelnosti I a II, skupiny 1 až 4 vč. dodávky potrubí</t>
  </si>
  <si>
    <t>-2049122268</t>
  </si>
  <si>
    <t>Řízený zemní protlak délky protlaku do 50 m v hornině třídy těžitelnosti I a II, skupiny 1 až 4 včetně protlačení trub v hloubce do 6 m vnějšího průměru vrtu přes 180 do 225 mm</t>
  </si>
  <si>
    <t>-1027458621</t>
  </si>
  <si>
    <t>Zřízení pažení stěn výkopu bez rozepření nebo vzepření příložné, hloubky do 4 m</t>
  </si>
  <si>
    <t xml:space="preserve">16,48"m2"   "startovací jáma</t>
  </si>
  <si>
    <t xml:space="preserve">13,33"m2"   "cílová jáma</t>
  </si>
  <si>
    <t>-1051450535</t>
  </si>
  <si>
    <t>Odstranění pažení stěn výkopu bez rozepření nebo vzepření s uložením pažin na vzdálenost do 3 m od okraje výkopu příložné, hloubky do 4 m</t>
  </si>
  <si>
    <t>151101301</t>
  </si>
  <si>
    <t>Zřízení rozepření stěn při pažení příložném hl do 4 m</t>
  </si>
  <si>
    <t>-718049327</t>
  </si>
  <si>
    <t>Zřízení rozepření zapažených stěn výkopů s potřebným přepažováním při pažení příložném, hloubky do 4 m</t>
  </si>
  <si>
    <t xml:space="preserve">Poznámka k souboru cen:_x000d_
1. Ceny nelze použít pro oceňování rozepření stěn rýh pro podzemní vedení v hloubce do 8m; toto rozepření je započteno v cenách souboru cen 151 . 0-11 Zřízení pažení a rozepření stěn rýh pro podzemní vedení pro všechny šířky rýhy. </t>
  </si>
  <si>
    <t>151101311</t>
  </si>
  <si>
    <t>Odstranění rozepření stěn při pažení příložném hl do 4 m</t>
  </si>
  <si>
    <t>1654623597</t>
  </si>
  <si>
    <t>Odstranění rozepření stěn výkopů s uložením materiálu na vzdálenost do 3 m od okraje výkopu pažení příložného, hloubky do 4 m</t>
  </si>
  <si>
    <t>162301501R</t>
  </si>
  <si>
    <t>Vodorovné přemístění křovin vč. likvidace dřevní hmoty</t>
  </si>
  <si>
    <t>-1400040697</t>
  </si>
  <si>
    <t>325423157</t>
  </si>
  <si>
    <t>22,38"m3"*2</t>
  </si>
  <si>
    <t>-801942417</t>
  </si>
  <si>
    <t>-821943083</t>
  </si>
  <si>
    <t>22,38"m3"</t>
  </si>
  <si>
    <t>-629209768</t>
  </si>
  <si>
    <t>Zásyp kolem šachet výkopkem</t>
  </si>
  <si>
    <t xml:space="preserve">11,98"m3"   "startovací jáma</t>
  </si>
  <si>
    <t xml:space="preserve">10,40"m3"   "cílová jáma</t>
  </si>
  <si>
    <t>564851111</t>
  </si>
  <si>
    <t>Podklad ze štěrkodrtě ŠD tl 150 mm</t>
  </si>
  <si>
    <t>1006675317</t>
  </si>
  <si>
    <t xml:space="preserve">Podklad ze štěrkodrti ŠD  s rozprostřením a zhutněním, po zhutnění tl. 150 mm</t>
  </si>
  <si>
    <t xml:space="preserve">Obnova živičné vozovky v areálu Pmo </t>
  </si>
  <si>
    <t>ŠDA 150 mm - štěrkodrť</t>
  </si>
  <si>
    <t>ŠDs 150 mm - štěrkodrť</t>
  </si>
  <si>
    <t>565135111</t>
  </si>
  <si>
    <t>Asfaltový beton vrstva podkladní ACP 16 (obalované kamenivo OKS) tl 50 mm š do 3 m</t>
  </si>
  <si>
    <t>-670810363</t>
  </si>
  <si>
    <t xml:space="preserve">Asfaltový beton vrstva podkladní ACP 16 (obalované kamenivo střednězrnné - OKS)  s rozprostřením a zhutněním v pruhu šířky do 3 m, po zhutnění tl. 50 mm</t>
  </si>
  <si>
    <t>577134111</t>
  </si>
  <si>
    <t>Asfaltový beton vrstva obrusná ACO 11 (ABS) tř. I tl 40 mm š do 3 m z nemodifikovaného asfaltu</t>
  </si>
  <si>
    <t>1272092476</t>
  </si>
  <si>
    <t xml:space="preserve">Asfaltový beton vrstva obrusná ACO 11 (ABS)  s rozprostřením a se zhutněním z nemodifikovaného asfaltu v pruhu šířky do 3 m tř. I, po zhutnění tl. 40 mm</t>
  </si>
  <si>
    <t>89430216R</t>
  </si>
  <si>
    <t>Zatahovací šachty vnitřní prostor 1x1,5 m, hloubka 75 cm, tl. stěn 30 cm, montáž a dodávka</t>
  </si>
  <si>
    <t>-1405904272</t>
  </si>
  <si>
    <t xml:space="preserve">Poznámka k položce:_x000d_
Zřízení zatahovací šachty vnitřní prostor 1x1,5 m, hloubka 75 cm, tl. stěn 30 cm, podkladní beton C8/10, konstrukce C30/37-XC4 - XF3, 150 kg oceli/m3, těsnění pracovních spár, včetně poklopu </t>
  </si>
  <si>
    <t xml:space="preserve">zatahovací šachta </t>
  </si>
  <si>
    <t>89910411R</t>
  </si>
  <si>
    <t>Poklopy na Š1 a Š2, demontáž a osazení nových poklopů</t>
  </si>
  <si>
    <t>1048139179</t>
  </si>
  <si>
    <t xml:space="preserve">Poznámka k položce:_x000d_
Položka obsahuje tyto práce:_x000d_
vyměna poklopů na šachtách u silnice Š1 a Š2_x000d_
- demontáž stávajících poklopů a jejich rámů, bourání betonu_x000d_
- osazení trnů dl. 0,45 m do vrtů 0,3 m – navrtání do odbouraného betonu, navaření kotevní tyče, které jsou na rámu a pak to zalijí betonem - 28 ks ,_x000d_
- očištění betonu na povrchu konstrukce vapkou_x000d_
- osazení rámů a přivaření k trnům _x000d_
- zřízení a odstranění bednění _x000d_
- betonáž koruny stěn komory – beton C30/37 XC4-XF3_x000d_
- poklop 377,782 kg nerez a  2,591 kg konstrukční oceli (trny do betonu pak váží 7,774 kg)_x000d_
- odvoz suti a uložení na skládku, výkop a odvoz, řezání asfaltu a obnova asfaltu _x000d_
</t>
  </si>
  <si>
    <t>příloha D.9.5.5</t>
  </si>
  <si>
    <t>všechno špatně – zapomněl jsem na to, že vyměňujeme poklopy na šachtách u silnice. Mělo by tam přibýt:</t>
  </si>
  <si>
    <t>-demontáž stávajících poklopů a jejich rámů – 2x , dal bych to jako komplety, kde bude i nějaké bourání – 2x0,24 m3</t>
  </si>
  <si>
    <t>-osazení trnů dl. 0,45 m do vrtů 0,3 m – navrtají to do odbouraného betonu a nechají kus čučet, navaří kotevní tyče, které jsou na rámu a pak to zalij</t>
  </si>
  <si>
    <t>-očištění betonu na povrchu konstrukce vapkou – 1,2 x 2 m2</t>
  </si>
  <si>
    <t>-osazení rámů a přivaření k trnům – 2x28 svarů</t>
  </si>
  <si>
    <t>-osazení bednění – 2x2,4 m2</t>
  </si>
  <si>
    <t>-betonáž koruny stěn komory – 2x0,24 m3, beton C30/37 XC4-XF3</t>
  </si>
  <si>
    <t>-poklopy 2x 377,782 kg nerez a 2x 2,591 kg konstrukční oceli (trny do betonu pak váží 7,774 kgx2)</t>
  </si>
  <si>
    <t>K tomu odvoz suti a uložení na skládku, nějaký ten výkop 2x0,63 m3, řezání asfaltu – asi 2,4 m2 a obnova asfaltu dtto, tohle jenom 1x….a snad už je to</t>
  </si>
  <si>
    <t>2"kpl"</t>
  </si>
  <si>
    <t>899623161</t>
  </si>
  <si>
    <t>Obetonování potrubí nebo zdiva stok betonem prostým tř. C 20/25 v otevřeném výkopu</t>
  </si>
  <si>
    <t>-1924462940</t>
  </si>
  <si>
    <t>Obetonování potrubí nebo zdiva stok betonem prostým v otevřeném výkopu, beton tř. C 20/25</t>
  </si>
  <si>
    <t xml:space="preserve">Poznámka k souboru cen:_x000d_
1. Obetonování zdiva stok ve štole se oceňuje cenami souboru cen 359 31-02 Výplň za rubem cihelného zdiva stok části A 03 tohoto katalogu. </t>
  </si>
  <si>
    <t>Obetonování chrániček ve skalním úseku C20/25-XC4-XF3</t>
  </si>
  <si>
    <t>19"m3"</t>
  </si>
  <si>
    <t>919735111</t>
  </si>
  <si>
    <t>Řezání stávajícího živičného krytu hl do 50 mm</t>
  </si>
  <si>
    <t>1989482113</t>
  </si>
  <si>
    <t xml:space="preserve">Řezání stávajícího živičného krytu nebo podkladu  hloubky do 50 mm</t>
  </si>
  <si>
    <t>96104400R</t>
  </si>
  <si>
    <t>Vybourání stávajících chrániček ve skalním svahu - beton</t>
  </si>
  <si>
    <t>1019974132</t>
  </si>
  <si>
    <t xml:space="preserve">0,686"t"           "živice</t>
  </si>
  <si>
    <t>298831124</t>
  </si>
  <si>
    <t xml:space="preserve">3,08"t"  "vrstva stávající komunikace</t>
  </si>
  <si>
    <t>726794343</t>
  </si>
  <si>
    <t>875552519</t>
  </si>
  <si>
    <t>46-M</t>
  </si>
  <si>
    <t>Zemní práce při extr.mont.pracích</t>
  </si>
  <si>
    <t>46001001.R</t>
  </si>
  <si>
    <t>Zaměření stávajících inženýrských sítí před zahájením zem.prací</t>
  </si>
  <si>
    <t>km</t>
  </si>
  <si>
    <t>838223625</t>
  </si>
  <si>
    <t>46001002.R</t>
  </si>
  <si>
    <t xml:space="preserve">Vytyčení trasy vedení </t>
  </si>
  <si>
    <t>-1552935272</t>
  </si>
  <si>
    <t>46015086.R</t>
  </si>
  <si>
    <t>Hloubení kabelové rýhy 100x100 cm v zemině tř.4 ručně včetně pažení</t>
  </si>
  <si>
    <t>-600999707</t>
  </si>
  <si>
    <t>46020286.R</t>
  </si>
  <si>
    <t>Hloubení kabelové rýhy 100x100 cm v zemině tř.4 strojně včetně pažení</t>
  </si>
  <si>
    <t>-902781666</t>
  </si>
  <si>
    <t xml:space="preserve">Hloubení nezapažených kabelových rýh strojně  zarovnání kabelových rýh po výkopu strojně, šířka rýhy bez zarovnání rýh šířky 80 cm, hloubky 100 cm, v hornině třídy 4</t>
  </si>
  <si>
    <t xml:space="preserve">Poznámka k souboru cen:_x000d_
1. Ceny hloubení rýh strojně v hornině třídy 6 a 7 jsou stanoveny za použití trhaviny. </t>
  </si>
  <si>
    <t>46020308.R</t>
  </si>
  <si>
    <t>Hloubení kabelové rýhy 100x120 cm v zemině tř.4 strojně včetně pažení</t>
  </si>
  <si>
    <t>-769901590</t>
  </si>
  <si>
    <t>46042101.R</t>
  </si>
  <si>
    <t xml:space="preserve">Zřízení kabelové lože z prosáté zeminy/ písku/ </t>
  </si>
  <si>
    <t>-455968526</t>
  </si>
  <si>
    <t>58331351</t>
  </si>
  <si>
    <t>kamenivo těžené drobné frakce 0/4</t>
  </si>
  <si>
    <t>256</t>
  </si>
  <si>
    <t>1735019074</t>
  </si>
  <si>
    <t>46051000.R</t>
  </si>
  <si>
    <t>Obetonování a podbetonování chráničky (křížení s ostat. sítěmi)</t>
  </si>
  <si>
    <t>-1746909573</t>
  </si>
  <si>
    <t>460561064</t>
  </si>
  <si>
    <t>Zásyp rýh ručně šířky 100 cm, hloubky 100 cm, z horniny třídy 4</t>
  </si>
  <si>
    <t>1158787876</t>
  </si>
  <si>
    <t>Zásyp kabelových rýh ručně s uložením výkopku ve vrstvách včetně zhutnění a urovnání povrchu šířky 100 cm hloubky 100 cm, v hornině třídy 4</t>
  </si>
  <si>
    <t>460561084</t>
  </si>
  <si>
    <t>Zásyp rýh ručně šířky 100 cm, hloubky 120 cm, z horniny třídy 4</t>
  </si>
  <si>
    <t>-190545939</t>
  </si>
  <si>
    <t>Zásyp kabelových rýh ručně s uložením výkopku ve vrstvách včetně zhutnění a urovnání povrchu šířky 100 cm hloubky 120 cm, v hornině třídy 4</t>
  </si>
  <si>
    <t>460620014</t>
  </si>
  <si>
    <t>Provizorní úprava terénu se zhutněním, v hornině tř 4</t>
  </si>
  <si>
    <t>78518520</t>
  </si>
  <si>
    <t xml:space="preserve">Úprava terénu  provizorní úprava terénu včetně odkopání drobných nerovností a zásypu prohlubní se zhutněním, v hornině třídy 4</t>
  </si>
  <si>
    <t xml:space="preserve">Poznámka k souboru cen:_x000d_
1. V cenách -0002 až -0003 nejsou zahrnuty dodávku drnů. Tato se oceňuje ve specifikaci. 2. V cenách -0022 až -0028 nejsou zahrnuty náklady na dodávku obrubníků. Tato dodávka se oceňuje ve specifikaci. </t>
  </si>
  <si>
    <t>46000001.R1</t>
  </si>
  <si>
    <t xml:space="preserve">Zajištění  výkopů - pro pojezd vozidel - provizorní instalace krycích ocel  pasů</t>
  </si>
  <si>
    <t>-1466412373</t>
  </si>
  <si>
    <t>46000001.R2</t>
  </si>
  <si>
    <t xml:space="preserve">Zhotovení průrazu základovým pasem tl  60 cm do budovy </t>
  </si>
  <si>
    <t>-1367948074</t>
  </si>
  <si>
    <t>46000001.R3</t>
  </si>
  <si>
    <t xml:space="preserve">Stavební  práce  v budově  hrázného -- sekání  kabelových rýh, oprava, omítnutí, nátěry </t>
  </si>
  <si>
    <t>-1261973949</t>
  </si>
  <si>
    <t>46000001.R4</t>
  </si>
  <si>
    <t>Izolace proti vodě</t>
  </si>
  <si>
    <t>-1709849593</t>
  </si>
  <si>
    <t>46000001.R5</t>
  </si>
  <si>
    <t xml:space="preserve">Stavební přípomocné práce - zazdění průrazu  obetonování  chrániček</t>
  </si>
  <si>
    <t>-338345874</t>
  </si>
  <si>
    <t xml:space="preserve">ROZVODY   NN - elektromontážní materiál </t>
  </si>
  <si>
    <t>R.1.1</t>
  </si>
  <si>
    <t xml:space="preserve">kabelová komora modulární  pro silniční použití rozměr 860x860 - hl 900 mm, ocelové víko, materiál  .plast vystužený skleněným vláknem</t>
  </si>
  <si>
    <t>-1715624566</t>
  </si>
  <si>
    <t xml:space="preserve">elektroinstalační kabelová chránička, bezhalogenová, ohebná dvouplášťová korugovaná pro zemní použití včetně zatahovacího drátu, včetně spojek těsnicích  kroužků, distančních rozpěr - průměr 110 mm</t>
  </si>
  <si>
    <t>1670097825</t>
  </si>
  <si>
    <t>R.1.3</t>
  </si>
  <si>
    <t xml:space="preserve">vodotěsná  ucpávka</t>
  </si>
  <si>
    <t>-1728006636</t>
  </si>
  <si>
    <t>R.1.4</t>
  </si>
  <si>
    <t xml:space="preserve">folie výstražná š. 33,  červená</t>
  </si>
  <si>
    <t>-1551585666</t>
  </si>
  <si>
    <t>R.1.5</t>
  </si>
  <si>
    <t>769441621</t>
  </si>
  <si>
    <t>R.1.6</t>
  </si>
  <si>
    <t>2064239829</t>
  </si>
  <si>
    <t>R.1.7</t>
  </si>
  <si>
    <t>-1077504051</t>
  </si>
  <si>
    <t>R.1.8</t>
  </si>
  <si>
    <t xml:space="preserve">trubka KOPODUR 110-červená-tuhá chránička dvouplášťová zemní  pr110 mm</t>
  </si>
  <si>
    <t>-1686735290</t>
  </si>
  <si>
    <t xml:space="preserve">ROZVODY NN - montážní práce </t>
  </si>
  <si>
    <t>R.1.9</t>
  </si>
  <si>
    <t>Montáž - kabelová komora</t>
  </si>
  <si>
    <t>-187675368</t>
  </si>
  <si>
    <t>R.1.10</t>
  </si>
  <si>
    <t>Montáž trubek 110 mm plastových tuhých volně</t>
  </si>
  <si>
    <t>-650370564</t>
  </si>
  <si>
    <t>R.1.11</t>
  </si>
  <si>
    <t xml:space="preserve">Montáž  zemnicího pásku  120mm2</t>
  </si>
  <si>
    <t>-1393654749</t>
  </si>
  <si>
    <t>R.1.12</t>
  </si>
  <si>
    <t xml:space="preserve">Montáž  zemnicí  svorky</t>
  </si>
  <si>
    <t>-1377663802</t>
  </si>
  <si>
    <t>R.1.13</t>
  </si>
  <si>
    <t>-1721338140</t>
  </si>
  <si>
    <t>R.1.14</t>
  </si>
  <si>
    <t>Montáž trubka KOPODUR 110</t>
  </si>
  <si>
    <t>-489425355</t>
  </si>
  <si>
    <t>SO 09.6 - Kácení dřevin</t>
  </si>
  <si>
    <t>111251103</t>
  </si>
  <si>
    <t>Odstranění křovin a stromů průměru kmene do 100 mm i s kořeny sklonu terénu do 1:5 z celkové plochy přes 500 m2 strojně</t>
  </si>
  <si>
    <t>-1148773921</t>
  </si>
  <si>
    <t>Odstranění křovin a stromů s odstraněním kořenů strojně průměru kmene do 100 mm v rovině nebo ve svahu sklonu terénu do 1:5, při celkové ploše přes 500 m2</t>
  </si>
  <si>
    <t xml:space="preserve">Poznámka k souboru cen:_x000d_
1. V ceně jsou započteny i náklady na případné nutné odklizení křovin a stromů na hromady na vzdálenost do 50 m, nebo naložení na dopravní prostředek. 2. Průměr kmenů stromů (křovin) se měří 0,15 m nad přilehlým terénem. 3. Množství jednotek se určí samostatně za každý objekt v m2 plochy rovné součtu půdorysných ploch omezených obalovými křivkami korun jednotlivých stromů a křovin, popř. skupin stromů a křovin, jejichž koruny se půdorysně překrývají. Jestliže by byl zmíněný součet ploch větší než půdorysná plocha staveniště, počítá se pouze s plochou staveniště. </t>
  </si>
  <si>
    <t>příloha D.9.6.1-3</t>
  </si>
  <si>
    <t>mýcené keře</t>
  </si>
  <si>
    <t>1490"m2"</t>
  </si>
  <si>
    <t>stromy do 100 mm</t>
  </si>
  <si>
    <t>4"ks"*4"m2/kus"</t>
  </si>
  <si>
    <t>112101101</t>
  </si>
  <si>
    <t>Odstranění stromů listnatých průměru kmene do 300 mm</t>
  </si>
  <si>
    <t>-870453999</t>
  </si>
  <si>
    <t>Odstranění stromů s odřezáním kmene a s odvětvením listnatých, průměru kmene přes 100 do 300 mm</t>
  </si>
  <si>
    <t xml:space="preserve">Poznámka k souboru cen:_x000d_
1. Ceny jsou určeny pro odstranění stromů v rámci přípravy staveniště. 2. Ceny lze použít i pro odstranění stromů ze sesuté zeminy, vývratů a polomů. 3. V ceně jsou započteny i náklady na případné nutné odklizení kmene a větví odděleně na vzdálenost do 50 m nebo s naložením na dopravní prostředek. 4. Průměr pařezu se měří v místě řezu kmene na základě dvojího na sebe kolmého měření a následného zprůměrování naměřených hodnot nejčastěji ve výšce 0,15 m. V případě přítomnosti výrazných kořenových náběhů je měření prováděno nad nimi, nejčastěji v rozmezí 0,15-0,45 m nad povrchem stávajícího terénu. 5. Ceny nelze užít v případě, kdy je nutné odstraňování stromu po částech; tyto práce lze oceňovat příslušnými cenami katalogu 823-1 Plochy a úprava území. </t>
  </si>
  <si>
    <t>33"ks"</t>
  </si>
  <si>
    <t>112101102</t>
  </si>
  <si>
    <t>Odstranění stromů listnatých průměru kmene do 500 mm</t>
  </si>
  <si>
    <t>-716340867</t>
  </si>
  <si>
    <t>Odstranění stromů s odřezáním kmene a s odvětvením listnatých, průměru kmene přes 300 do 500 mm</t>
  </si>
  <si>
    <t>21"ks"</t>
  </si>
  <si>
    <t>112101103</t>
  </si>
  <si>
    <t>Odstranění stromů listnatých průměru kmene do 700 mm</t>
  </si>
  <si>
    <t>238472813</t>
  </si>
  <si>
    <t>Odstranění stromů s odřezáním kmene a s odvětvením listnatých, průměru kmene přes 500 do 700 mm</t>
  </si>
  <si>
    <t>6"ks"</t>
  </si>
  <si>
    <t>112201101</t>
  </si>
  <si>
    <t>Odstranění pařezů D do 300 mm</t>
  </si>
  <si>
    <t>-957581147</t>
  </si>
  <si>
    <t xml:space="preserve">Odstranění pařezů  s jejich vykopáním, vytrháním nebo odstřelením, s přesekáním kořenů průměru přes 100 do 300 mm</t>
  </si>
  <si>
    <t xml:space="preserve">Poznámka k souboru cen:_x000d_
1. Ceny lze použít i pro odstranění pařezů ze sesuté zeminy, vývratů a polomů. 2. V ceně jsou započteny i náklady na případné nutné odklizení pařezů na hromady na vzdálenost do 50 m nebo naložení na dopravní prostředek. 3. Mají-li se odstraňovat pařezy z pokáceného souvislého lesního porostu, lze počet pařezů stanovit s přihlédnutím k tabulce v příloze č. 1. 4. Zásyp jam po pařezech se oceňuje cenami souboru cen 174 20-12 této části katalogu. 5. Průměr pařezu se měří v místě řezu kmene na základě dvojího na sebe kolmého měření a následného zprůměrování naměřených hodnot. </t>
  </si>
  <si>
    <t>112201102</t>
  </si>
  <si>
    <t>Odstranění pařezů D do 500 mm</t>
  </si>
  <si>
    <t>865715599</t>
  </si>
  <si>
    <t xml:space="preserve">Odstranění pařezů  s jejich vykopáním, vytrháním nebo odstřelením, s přesekáním kořenů průměru přes 300 do 500 mm</t>
  </si>
  <si>
    <t>112201103</t>
  </si>
  <si>
    <t>Odstranění pařezů D do 700 mm</t>
  </si>
  <si>
    <t>1010766267</t>
  </si>
  <si>
    <t xml:space="preserve">Odstranění pařezů  s jejich vykopáním, vytrháním nebo odstřelením, s přesekáním kořenů průměru přes 500 do 700 mm</t>
  </si>
  <si>
    <t>162201401</t>
  </si>
  <si>
    <t>Vodorovné přemístění větví stromů listnatých do 1 km D kmene do 300 mm</t>
  </si>
  <si>
    <t>-1309151351</t>
  </si>
  <si>
    <t>Vodorovné přemístění větví, kmenů nebo pařezů s naložením, složením a dopravou do 1000 m větví stromů listnatých, průměru kmene přes 100 do 300 mm</t>
  </si>
  <si>
    <t xml:space="preserve">Poznámka k souboru cen:_x000d_
1. Průměr kmene i pařezu se měří v místě řezu. 2. Měrná jednotka kus je 1 strom. </t>
  </si>
  <si>
    <t>162201402</t>
  </si>
  <si>
    <t>Vodorovné přemístění větví stromů listnatých do 1 km D kmene do 500 mm</t>
  </si>
  <si>
    <t>-1462085378</t>
  </si>
  <si>
    <t>Vodorovné přemístění větví, kmenů nebo pařezů s naložením, složením a dopravou do 1000 m větví stromů listnatých, průměru kmene přes 300 do 500 mm</t>
  </si>
  <si>
    <t>162201403</t>
  </si>
  <si>
    <t>Vodorovné přemístění větví stromů listnatých do 1 km D kmene do 700 mm</t>
  </si>
  <si>
    <t>-177067576</t>
  </si>
  <si>
    <t>Vodorovné přemístění větví, kmenů nebo pařezů s naložením, složením a dopravou do 1000 m větví stromů listnatých, průměru kmene přes 500 do 700 mm</t>
  </si>
  <si>
    <t>162201421</t>
  </si>
  <si>
    <t>Vodorovné přemístění pařezů do 1 km D do 300 mm</t>
  </si>
  <si>
    <t>697583656</t>
  </si>
  <si>
    <t>Vodorovné přemístění větví, kmenů nebo pařezů s naložením, složením a dopravou do 1000 m pařezů kmenů, průměru přes 100 do 300 mm</t>
  </si>
  <si>
    <t>162201422</t>
  </si>
  <si>
    <t>Vodorovné přemístění pařezů do 1 km D do 500 mm</t>
  </si>
  <si>
    <t>-709969380</t>
  </si>
  <si>
    <t>Vodorovné přemístění větví, kmenů nebo pařezů s naložením, složením a dopravou do 1000 m pařezů kmenů, průměru přes 300 do 500 mm</t>
  </si>
  <si>
    <t>162201423</t>
  </si>
  <si>
    <t>Vodorovné přemístění pařezů do 1 km D do 700 mm</t>
  </si>
  <si>
    <t>1435574700</t>
  </si>
  <si>
    <t>Vodorovné přemístění větví, kmenů nebo pařezů s naložením, složením a dopravou do 1000 m pařezů kmenů, průměru přes 500 do 700 mm</t>
  </si>
  <si>
    <t>162301931</t>
  </si>
  <si>
    <t>Příplatek k vodorovnému přemístění větví stromů listnatých D kmene do 300 mm ZKD 1 km</t>
  </si>
  <si>
    <t>-1543659078</t>
  </si>
  <si>
    <t>Vodorovné přemístění větví, kmenů nebo pařezů s naložením, složením a dopravou Příplatek k cenám za každých dalších i započatých 1000 m přes 1000 m větví stromů listnatých, průměru kmene přes 100 do 300 mm</t>
  </si>
  <si>
    <t>25km</t>
  </si>
  <si>
    <t>33"ks"*24</t>
  </si>
  <si>
    <t>162301932</t>
  </si>
  <si>
    <t>Příplatek k vodorovnému přemístění větví stromů listnatých D kmene do 500 mm ZKD 1 km</t>
  </si>
  <si>
    <t>-1825929749</t>
  </si>
  <si>
    <t>Vodorovné přemístění větví, kmenů nebo pařezů s naložením, složením a dopravou Příplatek k cenám za každých dalších i započatých 1000 m přes 1000 m větví stromů listnatých, průměru kmene přes 300 do 500 mm</t>
  </si>
  <si>
    <t>21"ks"*24</t>
  </si>
  <si>
    <t>162301933</t>
  </si>
  <si>
    <t>Příplatek k vodorovnému přemístění větví stromů listnatých D kmene do 700 mm ZKD 1 km</t>
  </si>
  <si>
    <t>1362337087</t>
  </si>
  <si>
    <t>Vodorovné přemístění větví, kmenů nebo pařezů s naložením, složením a dopravou Příplatek k cenám za každých dalších i započatých 1000 m přes 1000 m větví stromů listnatých, průměru kmene přes 500 do 700 mm</t>
  </si>
  <si>
    <t>6"ks"*24</t>
  </si>
  <si>
    <t>162301971</t>
  </si>
  <si>
    <t>Příplatek k vodorovnému přemístění pařezů D 300 mm ZKD 1 km</t>
  </si>
  <si>
    <t>740034867</t>
  </si>
  <si>
    <t>Vodorovné přemístění větví, kmenů nebo pařezů s naložením, složením a dopravou Příplatek k cenám za každých dalších i započatých 1000 m přes 1000 m pařezů kmenů, průměru přes 100 do 300 mm</t>
  </si>
  <si>
    <t>162301972</t>
  </si>
  <si>
    <t>Příplatek k vodorovnému přemístění pařezů D 500 mm ZKD 1 km</t>
  </si>
  <si>
    <t>1362615209</t>
  </si>
  <si>
    <t>Vodorovné přemístění větví, kmenů nebo pařezů s naložením, složením a dopravou Příplatek k cenám za každých dalších i započatých 1000 m přes 1000 m pařezů kmenů, průměru přes 300 do 500 mm</t>
  </si>
  <si>
    <t>162301973</t>
  </si>
  <si>
    <t>Příplatek k vodorovnému přemístění pařezů D 700 mm ZKD 1 km</t>
  </si>
  <si>
    <t>525931370</t>
  </si>
  <si>
    <t>Vodorovné přemístění větví, kmenů nebo pařezů s naložením, složením a dopravou Příplatek k cenám za každých dalších i započatých 1000 m přes 1000 m pařezů kmenů, průměru přes 500 do 700 mm</t>
  </si>
  <si>
    <t>183101314</t>
  </si>
  <si>
    <t>Jamky pro výsadbu s výměnou 100 % půdy zeminy tř 1 až 4 objem do 0,125 m3 v rovině a svahu do 1:5</t>
  </si>
  <si>
    <t>857199857</t>
  </si>
  <si>
    <t>Hloubení jamek pro vysazování rostlin v zemině tř.1 až 4 s výměnou půdy z 100% v rovině nebo na svahu do 1:5, objemu přes 0,05 do 0,125 m3</t>
  </si>
  <si>
    <t xml:space="preserve">Poznámka k souboru cen:_x000d_
1. V cenách jsou započteny i náklady na případné naložení přebytečných výkopků na dopravní prostředek, odvoz na vzdálenost do 20 km a složení výkopků. 2. V cenách nejsou započteny náklady na: a) substrát, tyto náklady se oceňují ve specifikaci, b) uložení odpadu na skládku. 3. V cenách o sklonu svahu přes 1:1 jsou uvažovány podmínky pro svahy běžně schůdné; bez použití lezeckých technik. V případě použití lezeckých technik se tyto náklady oceňují individuálně. </t>
  </si>
  <si>
    <t>10321100</t>
  </si>
  <si>
    <t>zahradní substrát pro výsadbu VL</t>
  </si>
  <si>
    <t>-853870143</t>
  </si>
  <si>
    <t>80*0,125 'Přepočtené koeficientem množství</t>
  </si>
  <si>
    <t>183111311</t>
  </si>
  <si>
    <t>Hloubení jamek s výměnou 100 % půdy zeminy tř 1 až 4 objem do 0,002 m3 v rovině a svahu do 1:5</t>
  </si>
  <si>
    <t>-1002090404</t>
  </si>
  <si>
    <t>Hloubení jamek pro vysazování rostlin v zemině tř.1 až 4 s výměnou půdy z 100% v rovině nebo na svahu do 1:5, objemu do 0,002 m3</t>
  </si>
  <si>
    <t>710038194</t>
  </si>
  <si>
    <t>20*0,002 'Přepočtené koeficientem množství</t>
  </si>
  <si>
    <t>184102211</t>
  </si>
  <si>
    <t>Výsadba keře bez balu v do 1 m do jamky se zalitím v rovině a svahu do 1:5</t>
  </si>
  <si>
    <t>119277576</t>
  </si>
  <si>
    <t xml:space="preserve">Výsadba keře bez balu do předem vyhloubené jamky se zalitím  v rovině nebo na svahu do 1:5 výšky do 1 m v terénu</t>
  </si>
  <si>
    <t xml:space="preserve">Poznámka k souboru cen:_x000d_
1. Ceny lze použít i pro výsadbu růží. 2. V cenách nejsou započteny náklady na vysazované dřeviny, tyto se oceňují ve specifikaci. 3. Výška keře se měří před sestřižením. 4. V cenách o sklonu svahu přes 1:1 jsou uvažovány podmínky pro svahy běžně schůdné; bez použití lezeckých technik. V případě použití lezeckých technik se tyto náklady oceňují individuálně. </t>
  </si>
  <si>
    <t>0265053R</t>
  </si>
  <si>
    <t>keře dodávka</t>
  </si>
  <si>
    <t>872635339</t>
  </si>
  <si>
    <t>Zlatice prostřední /Forsythia intermedia/ 20-35cm</t>
  </si>
  <si>
    <t>184201112</t>
  </si>
  <si>
    <t>Výsadba stromu bez balu do jamky výška kmene do 2,5 m v rovině a svahu do 1:5</t>
  </si>
  <si>
    <t>596203423</t>
  </si>
  <si>
    <t xml:space="preserve">Výsadba stromů bez balu do předem vyhloubené jamky se zalitím  v rovině nebo na svahu do 1:5, při výšce kmene přes 1,8 do 2,5 m</t>
  </si>
  <si>
    <t xml:space="preserve">Poznámka k souboru cen:_x000d_
1. V cenách jsou započteny i náklady na montáž kůlu a spojovací materiál. 2. V cenách nejsou započteny náklady na vysazované dřeviny, tyto se oceňují ve specifikaci. 3. Ceny -1111, -1121, -1131 a -1141 lze použít i pro keře výšky do 2,5 m. 4. Výška kmene se měří od kořenového krčku k první větvi koruny. 5. V cenách o sklonu svahu přes 1:1 jsou uvažovány podmínky pro svahy běžně schůdné; bez použití lezeckých technik. V případě použití lezeckých technik se tyto náklady oceňují individuálně. </t>
  </si>
  <si>
    <t>0265040R</t>
  </si>
  <si>
    <t xml:space="preserve">strom listnatý </t>
  </si>
  <si>
    <t>245364703</t>
  </si>
  <si>
    <t xml:space="preserve">Poznámka k položce:_x000d_
Specifikace stromů se doporučuje dle stávající skladby zeleně v počtu 80 ks stromů a 20 ks keřů._x000d_
Upozorňujeme, že počty a zejména umístění stromů musí respektovat povolení ke kácení vydaného OVŽP měst a Letovice ze dne 21.11.2019 č.j. MLE/10028/19/OVŽP. ) _x000d_
</t>
  </si>
  <si>
    <t>184215132</t>
  </si>
  <si>
    <t>Ukotvení kmene dřevin třemi kůly D do 0,1 m délky do 2 m</t>
  </si>
  <si>
    <t>1378471171</t>
  </si>
  <si>
    <t>Ukotvení dřeviny kůly třemi kůly, délky přes 1 do 2 m</t>
  </si>
  <si>
    <t xml:space="preserve">Poznámka k souboru cen:_x000d_
1. V cenách jsou započteny i náklady na ochranu proti poškození kmene v místě vzepření. 2. V cenách nejsou započteny náklady na dodání kůlů, tyto se oceňují ve specifikaci. 3. Ceny jsou určeny pro ukotvení dřevin kůly o průměru do 100 mm. </t>
  </si>
  <si>
    <t>05217108</t>
  </si>
  <si>
    <t>tyče dřevěné v kůře D 80mm dl 6m</t>
  </si>
  <si>
    <t>1639928251</t>
  </si>
  <si>
    <t>80"ks"*2,5"m"*3,14*0,04*0,04</t>
  </si>
  <si>
    <t>184813121</t>
  </si>
  <si>
    <t>Ochrana dřevin před okusem mechanicky pletivem v rovině a svahu do 1:5</t>
  </si>
  <si>
    <t>961215504</t>
  </si>
  <si>
    <t>Ochrana dřevin před okusem zvěří mechanicky v rovině nebo ve svahu do 1:5, pletivem, výšky do 2 m</t>
  </si>
  <si>
    <t xml:space="preserve">Poznámka k souboru cen:_x000d_
1. V ceně -3121 jsou započteny i náklady na spojení konců drátů po celé výšce pletiva a donesení připravených dílů pletiva k vybraným stromům na vzdálenost do 50 m. 2. V cenách prací -3131 až -3134 se provádí: a) sazenice listnaté - nátěr celého vrcholového výhonu s terminálním pupenem, b) sazenice jehličnaté - natírá se terminální pupen i s postraními větvemi horního přeslenu. 3. V ceně - 3121 je uvažována ochrana provedená pouze u kostry porostu, tj. 400 jedinců na hektar (spon 5 x 5 m). 4. Kostra porostu je cílový počet stromů na 1 hektar plochy lesa. 5. V cenách o sklonu svahu přes 1:1 jsou uvažovány podmínky pro svahy běžně schůdné; bez použití lezeckých technik. V případě použití lezeckých technik se tyto náklady oceňují individuálně. </t>
  </si>
  <si>
    <t>184816111</t>
  </si>
  <si>
    <t>Hnojení sazenic průmyslovými hnojivy do 0,25 kg k jedné sazenici</t>
  </si>
  <si>
    <t>-686390205</t>
  </si>
  <si>
    <t xml:space="preserve">Hnojení sazenic  průmyslovými hnojivy v množství do 0,25 kg k jedné sazenici</t>
  </si>
  <si>
    <t xml:space="preserve">Poznámka k souboru cen:_x000d_
1. V cenách jsou započteny i náklady spojené s dopravou hnojiva ze vzdálenosti do 200 m, pro jakoukoliv velikost jamky 2. V cenách nejsou započteny náklady na dodání hnojiva; hnojiva se oceňují ve specifikaci. Ztratné lze stanovit ve výši 5 %. </t>
  </si>
  <si>
    <t xml:space="preserve">hnojení 1 x v 1 roce výsadby </t>
  </si>
  <si>
    <t xml:space="preserve">20"ks"         "keře"</t>
  </si>
  <si>
    <t xml:space="preserve">80"ks"   "stromy</t>
  </si>
  <si>
    <t>2519115R</t>
  </si>
  <si>
    <t xml:space="preserve">hnojivo průmyslové </t>
  </si>
  <si>
    <t>-1117211231</t>
  </si>
  <si>
    <t>100*0,25 'Přepočtené koeficientem množství</t>
  </si>
  <si>
    <t>18491111R</t>
  </si>
  <si>
    <t>Uvázání dřeviny ke kůlům vč. dodávka úvazu</t>
  </si>
  <si>
    <t>739217717</t>
  </si>
  <si>
    <t>184911421</t>
  </si>
  <si>
    <t>Mulčování rostlin kůrou tl. do 0,1 m v rovině a svahu do 1:5</t>
  </si>
  <si>
    <t>889650340</t>
  </si>
  <si>
    <t>Mulčování vysazených rostlin mulčovací kůrou, tl. do 100 mm v rovině nebo na svahu do 1:5</t>
  </si>
  <si>
    <t xml:space="preserve">Poznámka k souboru cen:_x000d_
1. V cenách jsou započteny i náklady na naložení odpadu na dopravní prostředek, odvoz do 20 km a složení odpadu. 2. V cenách nejsou započteny náklady na: a) stabilizaci mulče proti erozi a přísady proti vznícení mulče. Tyto práce se oceňují individuálně, b) mulčovací kůru, tato se oceňuje ve specifikaci, c) uložení odpadu na skládku. 3. Tloušťka mulčovací kůry se měří v nakypřeném stavu. </t>
  </si>
  <si>
    <t>mulčování získanou štěpkou</t>
  </si>
  <si>
    <t xml:space="preserve">(0,5)^2*3,14*80"ks"   "stromy</t>
  </si>
  <si>
    <t xml:space="preserve">(0,15)^2*3,14*20"ks"   "stromy</t>
  </si>
  <si>
    <t>185804311</t>
  </si>
  <si>
    <t>Zalití rostlin vodou plocha do 20 m2</t>
  </si>
  <si>
    <t>-676037778</t>
  </si>
  <si>
    <t xml:space="preserve">Zalití rostlin vodou  plochy záhonů jednotlivě do 20 m2</t>
  </si>
  <si>
    <t xml:space="preserve">80"ks"*0,01"m3"*3       "stromy</t>
  </si>
  <si>
    <t xml:space="preserve">20"ks"*0,0105"m3" *3         "keře"</t>
  </si>
  <si>
    <t>997013811</t>
  </si>
  <si>
    <t>Poplatek za uložení na skládce (skládkovné) stavebního odpadu dřevěného kód odpadu 17 02 01</t>
  </si>
  <si>
    <t>1171353060</t>
  </si>
  <si>
    <t>Poplatek za uložení stavebního odpadu na skládce (skládkovné) dřevěného zatříděného do Katalogu odpadů pod kódem 170 201</t>
  </si>
  <si>
    <t xml:space="preserve">Poznámka k souboru cen:_x000d_
1. Ceny uvedené v souboru cen je doporučeno upravit podle aktuálních cen místně příslušné skládky odpadů.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</si>
  <si>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větve</t>
  </si>
  <si>
    <t>1506"m2"*0,03*1,5</t>
  </si>
  <si>
    <t>60"ks"*20*0,03*1,5</t>
  </si>
  <si>
    <t>kořeny</t>
  </si>
  <si>
    <t>33*0,3+21*0,5+6*0,7</t>
  </si>
  <si>
    <t>štěpka, část štěpky se využije jako mulč k nově vysazeným stromům a keřům</t>
  </si>
  <si>
    <t>-1684978619</t>
  </si>
  <si>
    <t>-94644983</t>
  </si>
  <si>
    <t>SO 10 - Opevnění koryta Křetínky pod VD</t>
  </si>
  <si>
    <t xml:space="preserve">odkaz na dokumentaci D.10.1	Technická zpráva D.10.2	Situace  stavby D.10.3	Vzorové příčné řezy </t>
  </si>
  <si>
    <t>124353101</t>
  </si>
  <si>
    <t>Vykopávky pro koryta vodotečí v hornině třídy těžitelnosti II, skupiny 4 objem do 1000 m3 strojně</t>
  </si>
  <si>
    <t>-1782159356</t>
  </si>
  <si>
    <t>Vykopávky pro koryta vodotečí strojně v hornině třídy těžitelnosti II skupiny 4 přes 100 do 1 000 m3</t>
  </si>
  <si>
    <t xml:space="preserve">Poznámka k souboru cen:_x000d_
1. Ceny lze použít i pro nezapažené odkopávky a prokopávky při úpravě území kolem vodotečí vně svislých ploch proložených projektovanými břehovými čarami souvisejí-li tyto odkopávky a prokopávky s prováděnými vykopávkami pro koryta vodotečí. 2. V cenách jsou započteny i náklady na přehození výkopku na vzdálenost do 3 m nebo naložení na dopravní prostředek. 3. Ceny nelze použít pro: a) vykopávky koryt vodotečí, které jsou dle projektu pod úrovní pracovní hladiny vody; tyto zemní práce se oceňují cenami souboru cen 127 . 5-.1 Vykopávky pod vodou strojně, b) vykopávky koryt vodotečí v prostorách s rozepřeným nebo vzepřeným pažením; tyto zemní práce se oceňují cenami souboru cen 131 . 5-.20. Hloubení zapažených jam a zářezů části A 03 tohoto katalogu. Štětová stěna vzepřená nebo rozepřená se z hlediska ocenění považuje za vzepřené nebo rozepřené pažení, c) vykopávky pod obrysem výkopu pro koryta vodotečí (pro opěrné zdi, patky, apod.); tyto zemní práce se oceňují podle své povahy cenami souboru cen 131 . 5-.20. Hloubení nezapažených jam, 131 . 5-.1. Hloubení zapažených jam, 132 . 5-.1. Hloubení rýh do 800 mm, 132 . 5-.2. Hloubení rýh do 2000 mm, 132 . 5 Hloubená vykopávka pod základy ručně 133 . 5- .10. Hloubení zapažených i nezapažených šachet části A03, d) hloubení zatrubněných nebo zastropených koryt vodotečí; tyto práce se oceňují cenami souboru cen 123 . 5-.1 Vykopávky zářezů se šikmými stěnami pro podzemní vedení. </t>
  </si>
  <si>
    <t>139,43</t>
  </si>
  <si>
    <t>770587303</t>
  </si>
  <si>
    <t>9,77"m3"*2</t>
  </si>
  <si>
    <t>-925014116</t>
  </si>
  <si>
    <t xml:space="preserve">139,43"m3"    "výkop v hor. tř. 4</t>
  </si>
  <si>
    <t xml:space="preserve">-9,77"m3"    "odpočet, zpětný zásyp</t>
  </si>
  <si>
    <t>1826070081</t>
  </si>
  <si>
    <t>9,77"m3"</t>
  </si>
  <si>
    <t>-1117506172</t>
  </si>
  <si>
    <t>725388892</t>
  </si>
  <si>
    <t>833502527</t>
  </si>
  <si>
    <t>213141111</t>
  </si>
  <si>
    <t>Zřízení vrstvy z geotextilie v rovině nebo ve sklonu do 1:5 š do 3 m</t>
  </si>
  <si>
    <t>969886331</t>
  </si>
  <si>
    <t xml:space="preserve">Zřízení vrstvy z geotextilie  filtrační, separační, odvodňovací, ochranné, výztužné nebo protierozní v rovině nebo ve sklonu do 1:5, šířky do 3 m</t>
  </si>
  <si>
    <t xml:space="preserve">Poznámka k souboru cen:_x000d_
1. Ceny jsou určeny pro zřízení vrstev na upraveném povrchu. 2. V cenách jsou započteny i náklady na položení a spojení geotextilií včetně přesahů. 3. V cenách nejsou započteny náklady na dodávku geotextilií, která se oceňuje ve specifikaci. Ztratné včetně přesahů lze stanovit ve výši 15 až 20 %. 4. Ceny -1131 až -1133 lze použít i pro vyvedení geotextilie na svislou konstrukci. </t>
  </si>
  <si>
    <t>635,61</t>
  </si>
  <si>
    <t>69311081</t>
  </si>
  <si>
    <t>geotextilie netkaná separační, ochranná, filtrační, drenážní PES 300g/m2</t>
  </si>
  <si>
    <t>1825292036</t>
  </si>
  <si>
    <t>635,61*1,15 'Přepočtené koeficientem množství</t>
  </si>
  <si>
    <t>462512270</t>
  </si>
  <si>
    <t>Zához z lomového kamene s proštěrkováním z terénu hmotnost do 200 kg</t>
  </si>
  <si>
    <t>-858310182</t>
  </si>
  <si>
    <t xml:space="preserve">Zához z lomového kamene neupraveného záhozového  s proštěrkováním z terénu, hmotnosti jednotlivých kamenů do 200 kg</t>
  </si>
  <si>
    <t>-424138895</t>
  </si>
  <si>
    <t>93890110R</t>
  </si>
  <si>
    <t>Očistění povrchu nátrže od zachyceného spláví a podobných nečistot</t>
  </si>
  <si>
    <t>-1399155277</t>
  </si>
  <si>
    <t>550"m2"</t>
  </si>
  <si>
    <t>954595945</t>
  </si>
  <si>
    <t xml:space="preserve">550"m2"*0,1*0,6   "splaví</t>
  </si>
  <si>
    <t>1596320557</t>
  </si>
  <si>
    <t>-548256686</t>
  </si>
  <si>
    <t>VON - Vedlejší a ostatní náklady</t>
  </si>
  <si>
    <t>VRN - Vedlejší rozpočtové náklady</t>
  </si>
  <si>
    <t xml:space="preserve">    VRN1 - Průzkumné, geodetické a projektové práce</t>
  </si>
  <si>
    <t xml:space="preserve">    VRN2 - Příprava staveniště</t>
  </si>
  <si>
    <t xml:space="preserve">    VRN3 - Zařízení staveniště</t>
  </si>
  <si>
    <t xml:space="preserve">    VRN4 - Inženýrská činnost</t>
  </si>
  <si>
    <t xml:space="preserve">    VRN9 - Ostatní náklady</t>
  </si>
  <si>
    <t>VRN</t>
  </si>
  <si>
    <t>Vedlejší rozpočtové náklady</t>
  </si>
  <si>
    <t>VRN1</t>
  </si>
  <si>
    <t>Průzkumné, geodetické a projektové práce</t>
  </si>
  <si>
    <t>0121030R1</t>
  </si>
  <si>
    <t xml:space="preserve">Vytýčení  - položka zahrnuje všechny geodetické práce, nezbytné pro vybudování předmětu Díla.  Přítomnost geodeta na stavbě, vytyčení stavebních konstrukcí během stavby, kontrola polohy před betonáží</t>
  </si>
  <si>
    <t>1024</t>
  </si>
  <si>
    <t>1302400334</t>
  </si>
  <si>
    <t xml:space="preserve">Poznámka k položce:_x000d_
Rozsah přítomnosti geodeta na stavbě je podmíněna jednak potřeba zhotovitele vytyčení jednotlivých stavebních objektů a jejich částí a jednak povinnost zhotovitele dokumentovat průběh prací v prostředí BIM, viz Soupis prací a dodávek kap. 2.4.1.8 DOKUMENTACE SKUTEČNÉHO PROVEDENÍ STAVBY METODOU BIM – „Pro zpracování dokumentace je nezbytná přítomnost geodeta na stavbě a zaměřování jednotlivých etap výstavby tak, aby bylo možné DSPS provést. Jedná se zejména o zaměření finálních výkopových, výlomových případně jiných prací před jejich zakrytím.  _x000d_
Pro tyto práce si zajistí zhotovitel odpovídající materiální a personální zdroje a vybavení.“_x000d_
Není to tedy permanentní přítomnost po celou dobu výstavby, ale velmi četná přítomnost pro potřeby plnění zhotovitele. Popis měl upozornit zhotovitele, že se jedná četnější sled geodetických prací_x000d_
</t>
  </si>
  <si>
    <t>012203000</t>
  </si>
  <si>
    <t xml:space="preserve">Přítomnost geotechnika po dobu  výstavby</t>
  </si>
  <si>
    <t>851232252</t>
  </si>
  <si>
    <t xml:space="preserve">Poznámka k položce:_x000d_
Zajištění přítomnosti autorizované osoby ČKAIT oboru geotechnika  _x000d_
-  Kontrola výlomových prací a jejich stabilizace_x000d_
-  Kontrola zemních prací na koruně hráze_x000d_
-  Kontrola prací při provádění jílocementové zálivky_x000d_
-  Kontrola základové spáry _x000d_
-  Spolupráce s geotechnikem investora při výstavbě_x000d_
_x000d_
Rozsah přítomnosti geotechnika na stavbě je podmíněna prováděním zemních prací, které vyžadují jeho dohled. Geotechnik musí být přítomen na stavbě zejména nikoliv však výlučně při přebírání všech základových spar, při dosypávání hráze, při všech zkouškách, které jsou spojeny s rozsahem jeho činnosti, a při všech kontrolních dnech, pokud probíhají práce spojené s geotechnickým dozorem. Není to tedy permanentní přítomnost po celou dobu výstavby, ale velmi četná přítomnost vyvolaná charakterem prováděných prací.</t>
  </si>
  <si>
    <t>012303000</t>
  </si>
  <si>
    <t>Geodetické práce pro potřeby DSPS</t>
  </si>
  <si>
    <t>1375061527</t>
  </si>
  <si>
    <t>Poznámka k položce:_x000d_
Veškeré geodetické práce v průběhu a na konci výstavby pro potřeby zpracování DSPS metodou BIM</t>
  </si>
  <si>
    <t>01240300R</t>
  </si>
  <si>
    <t>Inženýrské sítě - fyzické ověření vedení veškerých inženýrských sítí a jejich vytýčení v terénu</t>
  </si>
  <si>
    <t>-1810629572</t>
  </si>
  <si>
    <t>013254000</t>
  </si>
  <si>
    <t>DSPS dle vyhlášky 499/2006 Sb., o dokumentaci staveb, včetně zaměření stavby. Dále dokumentace, vypracovaná na základě RDS, se zapracováním změn oproti projektové dokumentaci.</t>
  </si>
  <si>
    <t>1840506890</t>
  </si>
  <si>
    <t>01325401R</t>
  </si>
  <si>
    <t>DSPS v prostředí BIM - Aktualizace BEP</t>
  </si>
  <si>
    <t>-601485133</t>
  </si>
  <si>
    <t>Poznámka k položce:_x000d_
-  Aktualizace BEP viz přílooha H1</t>
  </si>
  <si>
    <t>01325402R</t>
  </si>
  <si>
    <t>Zajištění datového prostředí po celou dobu projektu</t>
  </si>
  <si>
    <t>1556443314</t>
  </si>
  <si>
    <t xml:space="preserve">Poznámka k položce:_x000d_
-  Zajištění datového prostředí po celou dobu projektu viz přílooha H1. Tato příloha obsahuje dokument H.1.2 DATOVÉ PROSTŘEDÍ, kde je předmět definován_x000d_
_x000d_
_x000d_
</t>
  </si>
  <si>
    <t>01325403R</t>
  </si>
  <si>
    <t>Zpracování DSPS metodou BIM</t>
  </si>
  <si>
    <t>352078635</t>
  </si>
  <si>
    <t>Poznámka k položce:_x000d_
zpracování DSPS metodou BIM dle specifikace přílohy H, viz textová části viz Soupis prací a dodávek kap. 2.4.1.8 DOKUMENTACE SKUTEČNÉHO PROVEDENÍ STAVBY METODOU BIM, kde je odvolání na část H .</t>
  </si>
  <si>
    <t>013254001</t>
  </si>
  <si>
    <t>Vypracování projektu pro provedení stavby a dílenské dokumentace</t>
  </si>
  <si>
    <t>615600034</t>
  </si>
  <si>
    <t xml:space="preserve">Poznámka k položce:_x000d_
-  Projektová dokumentace zařízení staveniště_x000d_
-  Dokumentace pro pomocné práce a konstrukce (prováděcí výkresy pomocných a dočasných konstrukcí - např. bednění, pažení, převádění vody, lešení, podpůrné konstrukce, přístupy, příjezdy, jímkování, ochrana dřevin apod.),_x000d_
-  Výrobně technická dokumentace (dílenská dokumentace) všech technologických celků (rozvaděče, armatury zdiva, zámečnické konstrukce) v rozsahu nutném pro výrobu. Předkládaná dokumentace není dokumentací dílenskou._x000d_
-  Podrobný výkres výztuže_x000d_
-  Technologické a pracovní postupy prací Zhotovitele_x000d_
-  Dokumentace výrobků dodaných na stavbu (Zhotovitel nemusí zpracovat, stačí, když ji zajistí od výrobce),_x000d_
-  Výkresy prefabrikátů (budou-li použity)_x000d_
-  Montážní dokumentace,_x000d_
</t>
  </si>
  <si>
    <t>013294002</t>
  </si>
  <si>
    <t>Projekt a vybudování ZS, provedení veškerých prací a úkonů, spojených s povolením a se zhotovením, kompletním vybavením, provozem a likvidací zařízení staveniště</t>
  </si>
  <si>
    <t>735898114</t>
  </si>
  <si>
    <t>VRN2</t>
  </si>
  <si>
    <t>Příprava staveniště</t>
  </si>
  <si>
    <t>021203000</t>
  </si>
  <si>
    <t>Transfer vodních živočichů při snižování hladiny</t>
  </si>
  <si>
    <t>-1243052167</t>
  </si>
  <si>
    <t xml:space="preserve">Poznámka k položce:_x000d_
Před začátkem snižování hladiny bude ustanovena odborně způsobilá osoba, která zajistí biologický dohled po celou dobu realizace záměru (zajistí investor). O ustavení biologického dozoru bude proveden zápis do stavebního deníku._x000d_
Zhotovitel podle pokynů biologického dozoru zajistí průběžné přenášení nalezených jedinců měkkýšů z ploch postupně obnažovaného dna zátopy do prostoru ve vodní nádrži Letovice, který zůstane v trvalé zátopě po spuštění hladiny na nejnižší kótu. O počtech přenášených jedinců bude průběžně prováděn zápis do stavebního deníku._x000d_
</t>
  </si>
  <si>
    <t>021203001</t>
  </si>
  <si>
    <t>Zabezpečení podmínek pro přežití rybí obsádky - průběžné měření množství rozpuštěného kyslíku, aerace vody v nádrži</t>
  </si>
  <si>
    <t>-361742105</t>
  </si>
  <si>
    <t xml:space="preserve">Poznámka k položce:_x000d_
Realizační projekt aeračního systému_x000d_
Telemetrická stanice_x000d_
Oxymetrický  a teplotní senzor_x000d_
Instalace a nastavení monitorovacích jednotek_x000d_
Aerátor tryskový_x000d_
Kabel přívodní_x000d_
Rozvaděč stavební_x000d_
Kotvy aerátorů_x000d_
Instalace aerátorů, kotvení, rozvody_x000d_
Zapojení elektro a revize_x000d_
_x000d_
Zhotovitel zajistí po celou dobu prováděné rekonstrukce, především pak v průběhu zimních měsíců při snížené hladině v nádrži (pod ledem) prokysličováním vody provedením a periodickou obnovou větracích oken, případně instalací aerátorů. Dále zajistí dle SP periodické měření obsahu rozpuštěného kyslíku ve vodě min. 1x za 3 dny._x000d_
V rámci položky 13 (kod pol. 021203002) je návrh, dodávka, instalace a provoz těchto zařízení (měření kyslíku)._x000d_
_x000d_
Předpoklad provozu aeračního systému je řešen s ohledem na nejistotu nutnosti provozu a významné náklady s provozem (chodem) aerátorů spojeným v souladu s položkou 13 (kod pol. 021203002) po 90 dní, nicméně to je předpoklad doby, kdy bude areace v aktivním provozu. Provoz areace je pak vykazován dny, kdy byla areace v provozu z důvodu sníženého obsahu hladiny kyslíku ve vodě. Skutečný počet dní provozu (položky 13 - kod pol. 021203002) se tak bude patrně lišit od předpokladu 90 dní a to v závislosti na meteorologických a zejména hydrologických podmínkách (úroveň a kvalita vody v nádrži)._x000d_
</t>
  </si>
  <si>
    <t>021203002</t>
  </si>
  <si>
    <t>Provozní náklady monitorovacího a aeračního systému</t>
  </si>
  <si>
    <t>den</t>
  </si>
  <si>
    <t>2137471731</t>
  </si>
  <si>
    <t>Poznámka k položce:_x000d_
předpokládaná doba 3 měsíce</t>
  </si>
  <si>
    <t>VRN3</t>
  </si>
  <si>
    <t>Zařízení staveniště</t>
  </si>
  <si>
    <t>032103000</t>
  </si>
  <si>
    <t xml:space="preserve">Vybavení pro správce stavby/TDI - Kancelář (dvojbuňka, základní nábytek, připojení k el. energii a internetu.  Trvání po dobu výstavby.</t>
  </si>
  <si>
    <t>1916701225</t>
  </si>
  <si>
    <t xml:space="preserve">Poznámka k položce:_x000d_
Kancelář pro TDS 3-4 osoby, s vybavením základním nábytkem, tj. příslušný počet stolů a židlí a připojení k el. energii, zajištění přístupu k sociálnímu zařízení. Kanceláře budou uzamykatelné. Náklady na pronájem kanceláří, jejich vybavení a poskytované služby a média bude zhotovitel stavby jako majitel těchto prostor fakturovat subjektům zajišťujícím dozory TDS a BOZP. ) </t>
  </si>
  <si>
    <t>032403000</t>
  </si>
  <si>
    <t>Oprava brodu</t>
  </si>
  <si>
    <t>-1125097169</t>
  </si>
  <si>
    <t xml:space="preserve">Poznámka k položce:_x000d_
Objekt je popsán v technických specifikacích D.11 4.13 ÚPRAVA SJEZDU DO NÁDRŽE A BRODU PŘES KŘETÍNKU _x000d_
Brod bude využíván stavbou pro přístup na pravý břeh v podhrází a je zřejmé, že dojde k jeho narušení. Zhotovitel v rámci svých pomocných konstrukcí může provést jeho úpravu pro potřeby stavby a po dobu stavby tak, aby možnost poškození minimalizoval. Rozsah prací pro uvedení konstrukce brodu do původního stavu tak závisí zejména na chování zhotovitele během výstavby._x000d_
</t>
  </si>
  <si>
    <t>032403001</t>
  </si>
  <si>
    <t>Stávající příjezd</t>
  </si>
  <si>
    <t>-130421860</t>
  </si>
  <si>
    <t xml:space="preserve">Poznámka k položce:_x000d_
stávající příjezd - 1030m x 6m = 6180 m2 - kompletní rekonstrukce vozovky v podhrází_x000d_
_x000d_
Objekt je popsán v technických specifikacích D.11 4.13 ÚPRAVA SJEZDU DO NÁDRŽE A BRODU PŘES KŘETÍNKU _x000d_
Výkresová dokumentace k tomuto objektu není, skladbu lze jen předpokládat. Při přejímce stavby bude proveden pasport komunikace a po dokončení stavby bude nutné tuto komunikaci opravit, minimálně obnovou živičného krytu. _x000d_
_x000d_
Skladba D1-N-2-VI-PIII, dle TKP 170 Navrhování vozovek pozemních komunikací:_x000d_
ACO 40mm - asfaltový beton pro obrusné vrstvy._x000d_
ACP 50mm - asfaltový beton pro podkladní vrstvy_x000d_
ŠDA 150 mm - štěrkodrť_x000d_
ŠDs 150 mm - štěrkodrť_x000d_
_x000d_
</t>
  </si>
  <si>
    <t>032403002</t>
  </si>
  <si>
    <t xml:space="preserve">Panelová komunikace ke skluzu </t>
  </si>
  <si>
    <t>-371438820</t>
  </si>
  <si>
    <t>Poznámka k položce:_x000d_
Panelová komunikace ke skluzu - 170 m * 3 m - Příjezd k podhrází mimo stávající komunikaci k prostoru skluzu_x000d_
_x000d_
Jedná se o položku pro provedení stavby – dočasná konstrukce, jejíž parametry si navrhuje zhotovitel na základě své technicko-ekonomické úvahy při zohlednění parametrů své stavební techniky a technologických postupů.</t>
  </si>
  <si>
    <t>032403003</t>
  </si>
  <si>
    <t>Sjezd do spadiště a dál do nádrže</t>
  </si>
  <si>
    <t>1807897301</t>
  </si>
  <si>
    <t xml:space="preserve">Poznámka k položce:_x000d_
sjezd do spadiště a dál do nádrže- 500 m3 násypu se zpětným odtěžením,  100 m * 3 m panelová komunikace sjezd do nádrže, a zpětnou demontáž. _x000d_
_x000d_
Objekt je popsán v technických specifikacích D.11 v částech 2.4.1 PŘÍJEZD NA STAVENIŠTĚ a 4.13 ÚPRAVA SJEZDU DO NÁDRŽE A BRODU PŘES KŘETÍNKU._x000d_
Jedná se o položku pro provedení stavby – dočasná konstrukce, jejíž parametry si navrhuje zhotovitel na základě své technicko-ekonomické úvahy při zohlednění parametrů své stavební techniky a technologických postupů._x000d_
</t>
  </si>
  <si>
    <t>032403004</t>
  </si>
  <si>
    <t>Komunikace pro příjezd na pravý břeh</t>
  </si>
  <si>
    <t>-1035502855</t>
  </si>
  <si>
    <t xml:space="preserve">Poznámka k položce:_x000d_
komunikace pro příjezd na pravý břeh - předpoklad délka 250 m, šířka průměrně 3,5 m, plocha 875 m2 - Příjezd k podhrází mimo stávající komunikaci_x000d_
_x000d_
Jedná se o položku pro provedení stavby – dočasná konstrukce, jejíž parametry si navrhuje zhotovitel na základě své technicko-ekonomické úvahy při zohlednění parametrů své stavební techniky a technologických postupů._x000d_
_x000d_
</t>
  </si>
  <si>
    <t>032403005</t>
  </si>
  <si>
    <t>Zpevněné plochy pro ZS</t>
  </si>
  <si>
    <t>-1921229863</t>
  </si>
  <si>
    <t xml:space="preserve">Poznámka k položce:_x000d_
Zpevněné plochy - 780 m2_x000d_
_x000d_
Jedná se o položku pro provedení stavby – dočasná konstrukce, jejíž parametry si navrhuje zhotovitel na základě své technicko-ekonomické úvahy při zohlednění parametrů svých potřeb na zařízení staveniště, včetně uvedení ploch do původního stavu._x000d_
_x000d_
</t>
  </si>
  <si>
    <t>032503000</t>
  </si>
  <si>
    <t>Zabezpečení požární ochrany na staveništi</t>
  </si>
  <si>
    <t>-333821813</t>
  </si>
  <si>
    <t>Poznámka k položce:_x000d_
Zhotovitel zajistí uložení odpadů dle platné legislativy. Není nutné přímo zajistit nákup pozemku, ale uložení materiálu. Popis položky je dostatečně definován v části D.11 technické specifikace v kap. PROSTOR PRO ULOŽENÍ VYTĚŽENÝCH A VYBOURANÝCH MATERIÁLŮ</t>
  </si>
  <si>
    <t>032503001</t>
  </si>
  <si>
    <t>Prostor pro uložení vytěžených a vybouraných materiálů - vyhledání vhodných lokalit pro trvalé uložení zemních materiálů, vyhledání mezideponií, případně zajištění jiné metody likvidace materiálu, než skládkování, vše včetně projednání</t>
  </si>
  <si>
    <t>1793629424</t>
  </si>
  <si>
    <t>032803000</t>
  </si>
  <si>
    <t>Odvodnění staveniště převedení a čerpání vody</t>
  </si>
  <si>
    <t>-1146779212</t>
  </si>
  <si>
    <t xml:space="preserve">Poznámka k položce:_x000d_
Odvodnění staveniště převedení a čerpání vody, zřízení a odstranění - položka zahrnuje:_x000d_
         Jímkování staveniště bezpečnostního přelivu a jeho odvodnění_x000d_
         Jímkování staveniště vývaru proti vodě z Křetínky_x000d_
         Převedení vody kolem staveniště vývaru_x000d_
         Čerpání vody ze stavební jámy vývaru po dobu výstavby skluzu a vývaru_x000d_
</t>
  </si>
  <si>
    <t>033203000</t>
  </si>
  <si>
    <t>Vlastní rozvody elektřiny pro potřebu zhotovitele na staveništi</t>
  </si>
  <si>
    <t>-1073475113</t>
  </si>
  <si>
    <t>034103000</t>
  </si>
  <si>
    <t>Oplocení staveniště</t>
  </si>
  <si>
    <t>2043015158</t>
  </si>
  <si>
    <t>034103001</t>
  </si>
  <si>
    <t>Zajištění provozu a pořádku na staveništi</t>
  </si>
  <si>
    <t>1611721343</t>
  </si>
  <si>
    <t>034303000</t>
  </si>
  <si>
    <t>Řešení dopravy - DIO, včetně projednání</t>
  </si>
  <si>
    <t>309014158</t>
  </si>
  <si>
    <t>Poznámka k položce:_x000d_
návrh DIO, viz část E.4</t>
  </si>
  <si>
    <t>032603001</t>
  </si>
  <si>
    <t>786724642</t>
  </si>
  <si>
    <t>034403000</t>
  </si>
  <si>
    <t>Zajištění osvětlení staveniště, zřízení můstků přes překopy</t>
  </si>
  <si>
    <t>-372429210</t>
  </si>
  <si>
    <t>VRN4</t>
  </si>
  <si>
    <t>Inženýrská činnost</t>
  </si>
  <si>
    <t>042503000</t>
  </si>
  <si>
    <t>Bezpečnost - školení BOZP, organizační a fyzická opatření, kontrola dodržování platných předpisů a zákonů těchto opatření i platných předpisů a zákonů</t>
  </si>
  <si>
    <t>-189111571</t>
  </si>
  <si>
    <t>042503002</t>
  </si>
  <si>
    <t>Koordinace a součinnost s koordinátorem BOZP</t>
  </si>
  <si>
    <t>-130604549</t>
  </si>
  <si>
    <t>042603001</t>
  </si>
  <si>
    <t>Plán dodržování kvality - náklady na zavedení a provozování</t>
  </si>
  <si>
    <t>338827162</t>
  </si>
  <si>
    <t>042903000</t>
  </si>
  <si>
    <t>Inženýrská a koordinační činnost zhotovitele</t>
  </si>
  <si>
    <t>-454540151</t>
  </si>
  <si>
    <t>042903001</t>
  </si>
  <si>
    <t xml:space="preserve">Vypracování Povodňového plánu, Havarijního plánu, komunikace s úřady a investorem, předcházení vzniku škod  na objektech vlivem zmrzlé vody, předcházení tvorbě sedimentu ve vodotečích v dosahu vlivů stavby</t>
  </si>
  <si>
    <t>2135855926</t>
  </si>
  <si>
    <t>Poznámka k položce:_x000d_
Komunikací s úřady je míněno pojednání PP a HP, Běžná komunikace s úřady v souvislosti se stavebními pracemi (projednání DIO, hlučných prací, přípojky pro staveniště a tak dále, komunikace s investorem je míněna v podobě součinnosti s TDI, případně s AD. Předcházení vzniku škod na objektech VD vlivem zmrzlé vody se týká období, kdy bude vodní hladina pod úrovní trysek bublinkování na věžovém objektu, pokud dojde ke vzniku ledové celiny. Předcházením tvorbě sedimentu ve vodotečích v dosahu stavby se rozumí zamezení znečištění vodoteče zeminami, ať už při jejich transportu, nebo vlivem rozplavení mezideponií v těsné blízkosti toku při silných srážkách či povodňových událostech.</t>
  </si>
  <si>
    <t>043103003</t>
  </si>
  <si>
    <t>Opatření, plynoucí z uskladnění trhavin</t>
  </si>
  <si>
    <t>65266458</t>
  </si>
  <si>
    <t>043103001</t>
  </si>
  <si>
    <t xml:space="preserve">Provádění zkoušek - provádění zkoušek zhutnění, kontrolní zkoušky betonu, nátěrového systému atd. </t>
  </si>
  <si>
    <t>-862703299</t>
  </si>
  <si>
    <t>Zkoušky bez rozlišení</t>
  </si>
  <si>
    <t>Poznámka k položce:_x000d_
Položka řeší zkoušky, které zhotovitel provádí v průběhu výstavby a jejich četnost a rozsah je právě definován v rámci SZK (Systém zajištění kvality) a Plánu kontroly na základě platných ČSN. Položka rovněž obsahuje závěrečné revize elektrických rozvodů či provozních souborů, zkoušky vodotěsnosti a podobně.</t>
  </si>
  <si>
    <t>043114000</t>
  </si>
  <si>
    <t>Zavedení a provozování SZK</t>
  </si>
  <si>
    <t>31033980</t>
  </si>
  <si>
    <t>Poznámka k položce:_x000d_
SZK - Systém zajištění kvality</t>
  </si>
  <si>
    <t>043114001</t>
  </si>
  <si>
    <t>Plán kontroly</t>
  </si>
  <si>
    <t>-1333295849</t>
  </si>
  <si>
    <t xml:space="preserve">Poznámka k položce:_x000d_
Plán kontroly:   definice kontrolních sekcí_x000d_
                                seznam dozorčích povinností dodavatele a seznam dokumentace  plánované kontroly kvality_x000d_
                                popis typu zkoušek a jejich počet v každé kontrolní sekci_x000d_
                                zkušební postupy_x000d_
                                stanovení odpovědnosti za kontrolu, odběr a provádění zkoušek, za vyhodnocení a provedení eventuálních opravných akcí.</t>
  </si>
  <si>
    <t>043144000</t>
  </si>
  <si>
    <t>Materiály - zajištění osvědčení od autorizované zkušební laboratoře nebo certifikátu stejné váhy platnosti na všechny použité materiály do dokladové části při předání stavby</t>
  </si>
  <si>
    <t>-1286999929</t>
  </si>
  <si>
    <t>Zkoušky těsnosti</t>
  </si>
  <si>
    <t>04400301R</t>
  </si>
  <si>
    <t xml:space="preserve">Zkoušky při dokončení a provozu objektů ZS </t>
  </si>
  <si>
    <t>-1335306178</t>
  </si>
  <si>
    <t xml:space="preserve">Poznámka k položce:_x000d_
Náplní položky by měly být především revize dočasných elektrických rozvodů, a to jak rozvodů v rámci ZS, tak i dočasných elektrických rozvodů při demontáži stávajících kabelů. </t>
  </si>
  <si>
    <t>VRN9</t>
  </si>
  <si>
    <t>Ostatní náklady</t>
  </si>
  <si>
    <t>091003000</t>
  </si>
  <si>
    <t>Nájmy a poplatky</t>
  </si>
  <si>
    <t>1455407803</t>
  </si>
  <si>
    <t xml:space="preserve">Poznámka k položce:_x000d_
Dle definice v F1 kap. 2.4.5 NÁJMY A POPLATKY _x000d_
Položka zahrnuje prokazatelné náklady Zhotovitele spojené se zajištěním pronájmu objektů nebo zařízení nezbytných pro zhotovení Díla.  _x000d_
Návrh obsahu položky uvede Zhotovitel jako součást nabídky, včetně ocenění._x000d_
</t>
  </si>
  <si>
    <t>0910030R1</t>
  </si>
  <si>
    <t>Ochrana stávajících geodetických bodů a zařízení TBD na staveništi</t>
  </si>
  <si>
    <t>-486923688</t>
  </si>
  <si>
    <t>0910030R2</t>
  </si>
  <si>
    <t>Označení stavby v souladu s požadavky Stavebního zákona.</t>
  </si>
  <si>
    <t>1611522082</t>
  </si>
  <si>
    <t>0910030R3</t>
  </si>
  <si>
    <t>Pasportizace objektů a pozemků, které budou dotčeny činností zhotovitele</t>
  </si>
  <si>
    <t>-1843588953</t>
  </si>
  <si>
    <t>0910030R4</t>
  </si>
  <si>
    <t>Uskladnění dočasně demontovaných konstrukcí a zařízení</t>
  </si>
  <si>
    <t>-259937512</t>
  </si>
  <si>
    <t>0910030R5</t>
  </si>
  <si>
    <t>Ostatní náklady zhotovitele (ostraha, zimní opatření, pojištění stavby, zvýšené záruky apod.)</t>
  </si>
  <si>
    <t>1114124850</t>
  </si>
  <si>
    <t>0910030R6</t>
  </si>
  <si>
    <t>Zaškolení pracovníků zhotovitele</t>
  </si>
  <si>
    <t>-1480601593</t>
  </si>
  <si>
    <t>09150400R</t>
  </si>
  <si>
    <t>Kompletační činnost zhotovitele</t>
  </si>
  <si>
    <t>-2036435367</t>
  </si>
  <si>
    <t>09150402R</t>
  </si>
  <si>
    <t>Životní prostředí - ochrana stromů, očista dopravních prostředků, prevence ropných havárií a dopadů stavební činnosti na okolí</t>
  </si>
  <si>
    <t>-1400634827</t>
  </si>
  <si>
    <t>09150401R</t>
  </si>
  <si>
    <t>Propagace projektu - práce v rozsahu dle podkladů investora</t>
  </si>
  <si>
    <t>-1463297065</t>
  </si>
  <si>
    <t>Poznámka k položce:_x000d_
Specifikace je uvedena v části D.11 kap. 2.8 PROPAGACE PROJEKTU (VISUAL IDENTITY).</t>
  </si>
  <si>
    <t>09150405R</t>
  </si>
  <si>
    <t>Fotodokumentace průběhu stavby - min. 20 ks foto/objekt a měsíc, všechny přeložky a křížení sítí</t>
  </si>
  <si>
    <t>-1858912736</t>
  </si>
  <si>
    <t xml:space="preserve">09150403R </t>
  </si>
  <si>
    <t>Ochrana před vznikem škod na cizím majetku (komunikace, pozemní objekty, sítě apod.)</t>
  </si>
  <si>
    <t>1637333050</t>
  </si>
  <si>
    <t xml:space="preserve">09150404R </t>
  </si>
  <si>
    <t>Opatření proti zvýšené hlučnosti v lokalitě</t>
  </si>
  <si>
    <t>1662612291</t>
  </si>
  <si>
    <t xml:space="preserve">Poznámka k položce:_x000d_
S ohledem na lokalitu stavby se jedná spíše o opatření preventivního charakteru. Opatření vychází z použitých technologických postupů a použité techniky zhotovitele a jejich časového nasazení. _x000d_
_x000d_
</t>
  </si>
  <si>
    <t>092103001</t>
  </si>
  <si>
    <t>Koordinace v oblasti TBD po dobu realizace Díla</t>
  </si>
  <si>
    <t>-566618087</t>
  </si>
  <si>
    <t>Náklady na zkušební provoz</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</si>
</sst>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FF0000"/>
      <name val="Arial CE"/>
    </font>
    <font>
      <sz val="8"/>
      <color rgb="FF0000A8"/>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u/>
      <sz val="11"/>
      <color theme="10"/>
      <name val="Calibri"/>
      <scheme val="minor"/>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1" fillId="0" borderId="0" applyNumberFormat="0" applyFill="0" applyBorder="0" applyAlignment="0" applyProtection="0"/>
  </cellStyleXfs>
  <cellXfs count="254">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14" fillId="2" borderId="0" xfId="0" applyFont="1" applyFill="1" applyAlignment="1">
      <alignment horizontal="center" vertical="center"/>
    </xf>
    <xf numFmtId="0" fontId="0" fillId="0" borderId="0" xfId="0" applyFont="1" applyAlignment="1">
      <alignment horizontal="left" vertical="center"/>
    </xf>
    <xf numFmtId="0" fontId="0" fillId="0" borderId="1" xfId="0" applyBorder="1"/>
    <xf numFmtId="0" fontId="0" fillId="0" borderId="2" xfId="0" applyBorder="1"/>
    <xf numFmtId="0" fontId="0" fillId="0" borderId="3" xfId="0" applyBorder="1"/>
    <xf numFmtId="0" fontId="15" fillId="0" borderId="0" xfId="0" applyFont="1" applyAlignment="1">
      <alignment horizontal="left" vertical="center"/>
    </xf>
    <xf numFmtId="0" fontId="14"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17" fillId="0" borderId="0" xfId="0" applyFont="1" applyAlignment="1">
      <alignment horizontal="left" vertical="top" wrapText="1"/>
    </xf>
    <xf numFmtId="0" fontId="3" fillId="0" borderId="0" xfId="0" applyFont="1" applyAlignment="1">
      <alignment horizontal="left" vertical="top"/>
    </xf>
    <xf numFmtId="0" fontId="3" fillId="0" borderId="0" xfId="0" applyFont="1" applyAlignment="1">
      <alignment horizontal="left" vertical="top" wrapText="1"/>
    </xf>
    <xf numFmtId="0" fontId="17" fillId="0" borderId="0" xfId="0" applyFont="1" applyAlignment="1">
      <alignment horizontal="left" vertical="center"/>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0" fontId="0" fillId="0" borderId="4" xfId="0" applyBorder="1"/>
    <xf numFmtId="0" fontId="0" fillId="0" borderId="0" xfId="0" applyFont="1" applyAlignment="1">
      <alignment vertical="center"/>
    </xf>
    <xf numFmtId="0" fontId="0" fillId="0" borderId="3" xfId="0" applyFont="1" applyBorder="1" applyAlignment="1">
      <alignment vertical="center"/>
    </xf>
    <xf numFmtId="0" fontId="18" fillId="0" borderId="5" xfId="0" applyFont="1" applyBorder="1" applyAlignment="1">
      <alignment horizontal="left" vertical="center"/>
    </xf>
    <xf numFmtId="0" fontId="0" fillId="0" borderId="5" xfId="0" applyFont="1" applyBorder="1" applyAlignment="1">
      <alignment vertical="center"/>
    </xf>
    <xf numFmtId="4" fontId="18" fillId="0" borderId="5" xfId="0" applyNumberFormat="1" applyFont="1"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164" fontId="1" fillId="0" borderId="0" xfId="0" applyNumberFormat="1" applyFont="1" applyAlignment="1">
      <alignment horizontal="left" vertical="center"/>
    </xf>
    <xf numFmtId="4" fontId="19" fillId="0" borderId="0" xfId="0" applyNumberFormat="1" applyFont="1" applyAlignment="1">
      <alignment vertical="center"/>
    </xf>
    <xf numFmtId="0" fontId="19" fillId="0" borderId="0" xfId="0" applyFont="1" applyAlignment="1">
      <alignment horizontal="lef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center" vertical="center"/>
    </xf>
    <xf numFmtId="0" fontId="4" fillId="4" borderId="7" xfId="0" applyFont="1" applyFill="1" applyBorder="1" applyAlignment="1">
      <alignment horizontal="left"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0" fillId="0" borderId="3" xfId="0"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3" fillId="0" borderId="0" xfId="0" applyFont="1" applyAlignment="1">
      <alignment horizontal="left" vertical="center" wrapText="1"/>
    </xf>
    <xf numFmtId="0" fontId="18"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3" fillId="5" borderId="6" xfId="0" applyFont="1" applyFill="1" applyBorder="1" applyAlignment="1">
      <alignment horizontal="center" vertical="center"/>
    </xf>
    <xf numFmtId="0" fontId="23" fillId="5" borderId="7" xfId="0" applyFont="1" applyFill="1" applyBorder="1" applyAlignment="1">
      <alignment horizontal="left" vertical="center"/>
    </xf>
    <xf numFmtId="0" fontId="0" fillId="5" borderId="7" xfId="0" applyFont="1" applyFill="1" applyBorder="1" applyAlignment="1">
      <alignment vertical="center"/>
    </xf>
    <xf numFmtId="0" fontId="23" fillId="5" borderId="7" xfId="0" applyFont="1" applyFill="1" applyBorder="1" applyAlignment="1">
      <alignment horizontal="center" vertical="center"/>
    </xf>
    <xf numFmtId="0" fontId="23" fillId="5" borderId="7" xfId="0" applyFont="1" applyFill="1" applyBorder="1" applyAlignment="1">
      <alignment horizontal="right" vertical="center"/>
    </xf>
    <xf numFmtId="0" fontId="23" fillId="5" borderId="8" xfId="0" applyFont="1" applyFill="1" applyBorder="1" applyAlignment="1">
      <alignment horizontal="left" vertical="center"/>
    </xf>
    <xf numFmtId="0" fontId="23" fillId="5" borderId="0" xfId="0" applyFont="1" applyFill="1" applyAlignment="1">
      <alignment horizontal="center" vertical="center"/>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0" fillId="0" borderId="11" xfId="0" applyFont="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4" fillId="0" borderId="3" xfId="0" applyFont="1" applyBorder="1" applyAlignment="1">
      <alignment vertical="center"/>
    </xf>
    <xf numFmtId="0" fontId="25" fillId="0" borderId="0" xfId="0" applyFont="1" applyAlignment="1">
      <alignment horizontal="left" vertical="center"/>
    </xf>
    <xf numFmtId="0" fontId="25" fillId="0" borderId="0" xfId="0" applyFont="1" applyAlignment="1">
      <alignment vertical="center"/>
    </xf>
    <xf numFmtId="4" fontId="25" fillId="0" borderId="0" xfId="0" applyNumberFormat="1" applyFont="1" applyAlignment="1">
      <alignment horizontal="right" vertical="center"/>
    </xf>
    <xf numFmtId="4" fontId="25" fillId="0" borderId="0" xfId="0" applyNumberFormat="1" applyFont="1" applyAlignment="1">
      <alignment vertical="center"/>
    </xf>
    <xf numFmtId="0" fontId="4" fillId="0" borderId="0" xfId="0" applyFont="1" applyAlignment="1">
      <alignment horizontal="center" vertical="center"/>
    </xf>
    <xf numFmtId="4" fontId="21" fillId="0" borderId="14" xfId="0" applyNumberFormat="1" applyFont="1" applyBorder="1" applyAlignment="1">
      <alignment vertical="center"/>
    </xf>
    <xf numFmtId="4" fontId="21" fillId="0" borderId="0" xfId="0" applyNumberFormat="1" applyFont="1" applyBorder="1" applyAlignment="1">
      <alignment vertical="center"/>
    </xf>
    <xf numFmtId="166" fontId="21" fillId="0" borderId="0" xfId="0" applyNumberFormat="1" applyFont="1" applyBorder="1" applyAlignment="1">
      <alignment vertical="center"/>
    </xf>
    <xf numFmtId="4" fontId="21" fillId="0" borderId="15" xfId="0" applyNumberFormat="1" applyFont="1" applyBorder="1" applyAlignment="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3" xfId="0" applyFont="1" applyBorder="1" applyAlignment="1">
      <alignment vertical="center"/>
    </xf>
    <xf numFmtId="0" fontId="28" fillId="0" borderId="0" xfId="0" applyFont="1" applyAlignment="1">
      <alignment vertical="center"/>
    </xf>
    <xf numFmtId="0" fontId="28" fillId="0" borderId="0" xfId="0" applyFont="1" applyAlignment="1">
      <alignment horizontal="left" vertical="center" wrapText="1"/>
    </xf>
    <xf numFmtId="0" fontId="29" fillId="0" borderId="0" xfId="0" applyFont="1" applyAlignment="1">
      <alignment vertical="center"/>
    </xf>
    <xf numFmtId="4" fontId="29" fillId="0" borderId="0" xfId="0" applyNumberFormat="1" applyFont="1" applyAlignment="1">
      <alignment vertical="center"/>
    </xf>
    <xf numFmtId="0" fontId="3" fillId="0" borderId="0" xfId="0" applyFont="1" applyAlignment="1">
      <alignment horizontal="center" vertical="center"/>
    </xf>
    <xf numFmtId="4" fontId="30" fillId="0" borderId="14" xfId="0" applyNumberFormat="1" applyFont="1" applyBorder="1" applyAlignment="1">
      <alignment vertical="center"/>
    </xf>
    <xf numFmtId="4" fontId="30" fillId="0" borderId="0" xfId="0" applyNumberFormat="1" applyFont="1" applyBorder="1" applyAlignment="1">
      <alignment vertical="center"/>
    </xf>
    <xf numFmtId="166" fontId="30" fillId="0" borderId="0" xfId="0" applyNumberFormat="1" applyFont="1" applyBorder="1" applyAlignment="1">
      <alignment vertical="center"/>
    </xf>
    <xf numFmtId="4" fontId="30" fillId="0" borderId="15" xfId="0" applyNumberFormat="1" applyFont="1" applyBorder="1" applyAlignment="1">
      <alignment vertical="center"/>
    </xf>
    <xf numFmtId="0" fontId="5" fillId="0" borderId="0" xfId="0" applyFont="1" applyAlignment="1">
      <alignment horizontal="left" vertical="center"/>
    </xf>
    <xf numFmtId="4" fontId="29" fillId="0" borderId="0" xfId="0" applyNumberFormat="1" applyFont="1" applyAlignment="1">
      <alignment horizontal="right" vertical="center"/>
    </xf>
    <xf numFmtId="0" fontId="31" fillId="0" borderId="0" xfId="0" applyFont="1" applyAlignment="1">
      <alignment horizontal="left" vertical="center" wrapText="1"/>
    </xf>
    <xf numFmtId="4" fontId="7" fillId="0" borderId="0" xfId="0" applyNumberFormat="1" applyFont="1" applyAlignment="1">
      <alignment vertical="center"/>
    </xf>
    <xf numFmtId="0" fontId="2" fillId="0" borderId="0" xfId="0" applyFont="1" applyAlignment="1">
      <alignment horizontal="center" vertical="center"/>
    </xf>
    <xf numFmtId="4" fontId="1" fillId="0" borderId="14" xfId="0" applyNumberFormat="1" applyFont="1" applyBorder="1" applyAlignment="1">
      <alignment vertical="center"/>
    </xf>
    <xf numFmtId="4" fontId="1" fillId="0" borderId="0" xfId="0" applyNumberFormat="1" applyFont="1" applyBorder="1" applyAlignment="1">
      <alignment vertical="center"/>
    </xf>
    <xf numFmtId="166" fontId="1" fillId="0" borderId="0" xfId="0" applyNumberFormat="1" applyFont="1" applyBorder="1" applyAlignment="1">
      <alignment vertical="center"/>
    </xf>
    <xf numFmtId="4" fontId="1" fillId="0" borderId="15" xfId="0" applyNumberFormat="1" applyFont="1" applyBorder="1" applyAlignment="1">
      <alignment vertical="center"/>
    </xf>
    <xf numFmtId="4" fontId="30" fillId="0" borderId="19" xfId="0" applyNumberFormat="1" applyFont="1" applyBorder="1" applyAlignment="1">
      <alignment vertical="center"/>
    </xf>
    <xf numFmtId="4" fontId="30" fillId="0" borderId="20" xfId="0" applyNumberFormat="1" applyFont="1" applyBorder="1" applyAlignment="1">
      <alignment vertical="center"/>
    </xf>
    <xf numFmtId="166" fontId="30" fillId="0" borderId="20" xfId="0" applyNumberFormat="1" applyFont="1" applyBorder="1" applyAlignment="1">
      <alignment vertical="center"/>
    </xf>
    <xf numFmtId="4" fontId="30" fillId="0" borderId="21" xfId="0" applyNumberFormat="1" applyFont="1" applyBorder="1" applyAlignment="1">
      <alignment vertical="center"/>
    </xf>
    <xf numFmtId="0" fontId="32"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18" fillId="0" borderId="0" xfId="0" applyFont="1" applyAlignment="1">
      <alignment horizontal="lef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5" borderId="0" xfId="0" applyFont="1" applyFill="1" applyAlignment="1">
      <alignment vertical="center"/>
    </xf>
    <xf numFmtId="0" fontId="4" fillId="5" borderId="6" xfId="0" applyFont="1" applyFill="1" applyBorder="1" applyAlignment="1">
      <alignment horizontal="left" vertical="center"/>
    </xf>
    <xf numFmtId="0" fontId="4" fillId="5" borderId="7" xfId="0" applyFont="1" applyFill="1" applyBorder="1" applyAlignment="1">
      <alignment horizontal="right" vertical="center"/>
    </xf>
    <xf numFmtId="0" fontId="4" fillId="5" borderId="7" xfId="0" applyFont="1" applyFill="1" applyBorder="1" applyAlignment="1">
      <alignment horizontal="center" vertical="center"/>
    </xf>
    <xf numFmtId="4" fontId="4" fillId="5" borderId="7" xfId="0" applyNumberFormat="1" applyFont="1" applyFill="1" applyBorder="1" applyAlignment="1">
      <alignment vertical="center"/>
    </xf>
    <xf numFmtId="0" fontId="0" fillId="5" borderId="8" xfId="0" applyFont="1"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3" fillId="5" borderId="0" xfId="0" applyFont="1" applyFill="1" applyAlignment="1">
      <alignment horizontal="left" vertical="center"/>
    </xf>
    <xf numFmtId="0" fontId="23" fillId="5" borderId="0" xfId="0" applyFont="1" applyFill="1" applyAlignment="1">
      <alignment horizontal="right" vertical="center"/>
    </xf>
    <xf numFmtId="0" fontId="33"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lignment horizontal="center" vertical="center" wrapText="1"/>
    </xf>
    <xf numFmtId="0" fontId="23" fillId="5" borderId="16" xfId="0" applyFont="1" applyFill="1" applyBorder="1" applyAlignment="1">
      <alignment horizontal="center" vertical="center" wrapText="1"/>
    </xf>
    <xf numFmtId="0" fontId="23" fillId="5" borderId="17" xfId="0" applyFont="1" applyFill="1" applyBorder="1" applyAlignment="1">
      <alignment horizontal="center" vertical="center" wrapText="1"/>
    </xf>
    <xf numFmtId="0" fontId="23" fillId="5" borderId="18" xfId="0" applyFont="1" applyFill="1" applyBorder="1" applyAlignment="1">
      <alignment horizontal="center" vertical="center" wrapText="1"/>
    </xf>
    <xf numFmtId="0" fontId="0" fillId="0" borderId="3" xfId="0" applyBorder="1" applyAlignment="1">
      <alignment horizontal="center" vertical="center" wrapText="1"/>
    </xf>
    <xf numFmtId="4" fontId="25" fillId="0" borderId="0" xfId="0" applyNumberFormat="1" applyFont="1" applyAlignment="1"/>
    <xf numFmtId="166" fontId="34" fillId="0" borderId="12" xfId="0" applyNumberFormat="1" applyFont="1" applyBorder="1" applyAlignment="1"/>
    <xf numFmtId="166" fontId="34" fillId="0" borderId="13" xfId="0" applyNumberFormat="1" applyFont="1" applyBorder="1" applyAlignment="1"/>
    <xf numFmtId="4" fontId="35" fillId="0" borderId="0" xfId="0" applyNumberFormat="1" applyFont="1" applyAlignment="1">
      <alignment vertical="center"/>
    </xf>
    <xf numFmtId="0" fontId="8" fillId="0" borderId="3"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4" fontId="6" fillId="0" borderId="0" xfId="0" applyNumberFormat="1" applyFont="1" applyAlignment="1"/>
    <xf numFmtId="0" fontId="8" fillId="0" borderId="14" xfId="0" applyFont="1" applyBorder="1" applyAlignment="1"/>
    <xf numFmtId="0" fontId="8" fillId="0" borderId="0" xfId="0" applyFont="1" applyBorder="1" applyAlignment="1"/>
    <xf numFmtId="166" fontId="8" fillId="0" borderId="0" xfId="0" applyNumberFormat="1" applyFont="1" applyBorder="1" applyAlignment="1"/>
    <xf numFmtId="166" fontId="8" fillId="0" borderId="15"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3" xfId="0" applyFont="1" applyBorder="1" applyAlignment="1" applyProtection="1">
      <alignment vertical="center"/>
      <protection locked="0"/>
    </xf>
    <xf numFmtId="0" fontId="23" fillId="0" borderId="22" xfId="0" applyFont="1" applyBorder="1" applyAlignment="1" applyProtection="1">
      <alignment horizontal="center" vertical="center"/>
      <protection locked="0"/>
    </xf>
    <xf numFmtId="49" fontId="23" fillId="0" borderId="22" xfId="0" applyNumberFormat="1" applyFont="1" applyBorder="1" applyAlignment="1" applyProtection="1">
      <alignment horizontal="left" vertical="center" wrapText="1"/>
      <protection locked="0"/>
    </xf>
    <xf numFmtId="0" fontId="23" fillId="0" borderId="22" xfId="0" applyFont="1" applyBorder="1" applyAlignment="1" applyProtection="1">
      <alignment horizontal="left" vertical="center" wrapText="1"/>
      <protection locked="0"/>
    </xf>
    <xf numFmtId="0" fontId="23" fillId="0" borderId="22" xfId="0" applyFont="1" applyBorder="1" applyAlignment="1" applyProtection="1">
      <alignment horizontal="center" vertical="center" wrapText="1"/>
      <protection locked="0"/>
    </xf>
    <xf numFmtId="167" fontId="23" fillId="0" borderId="22" xfId="0" applyNumberFormat="1" applyFont="1" applyBorder="1" applyAlignment="1" applyProtection="1">
      <alignment vertical="center"/>
      <protection locked="0"/>
    </xf>
    <xf numFmtId="4" fontId="23" fillId="3"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protection locked="0"/>
    </xf>
    <xf numFmtId="0" fontId="24" fillId="3" borderId="14" xfId="0" applyFont="1" applyFill="1" applyBorder="1" applyAlignment="1" applyProtection="1">
      <alignment horizontal="left" vertical="center"/>
      <protection locked="0"/>
    </xf>
    <xf numFmtId="0" fontId="24" fillId="0" borderId="0" xfId="0" applyFont="1" applyBorder="1" applyAlignment="1">
      <alignment horizontal="center" vertical="center"/>
    </xf>
    <xf numFmtId="166" fontId="24" fillId="0" borderId="0" xfId="0" applyNumberFormat="1" applyFont="1" applyBorder="1" applyAlignment="1">
      <alignment vertical="center"/>
    </xf>
    <xf numFmtId="166" fontId="24" fillId="0" borderId="15" xfId="0" applyNumberFormat="1" applyFont="1" applyBorder="1" applyAlignment="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lignment horizontal="left" vertical="center"/>
    </xf>
    <xf numFmtId="0" fontId="37" fillId="0" borderId="0" xfId="0" applyFont="1" applyAlignment="1">
      <alignment horizontal="left" vertical="center" wrapText="1"/>
    </xf>
    <xf numFmtId="0" fontId="0" fillId="0" borderId="0" xfId="0" applyFont="1" applyAlignment="1" applyProtection="1">
      <alignment vertical="center"/>
      <protection locked="0"/>
    </xf>
    <xf numFmtId="0" fontId="0" fillId="0" borderId="14" xfId="0" applyFont="1" applyBorder="1" applyAlignment="1">
      <alignment vertical="center"/>
    </xf>
    <xf numFmtId="0" fontId="0" fillId="0" borderId="0" xfId="0" applyBorder="1" applyAlignment="1">
      <alignment vertical="center"/>
    </xf>
    <xf numFmtId="0" fontId="38" fillId="0" borderId="0" xfId="0" applyFont="1" applyAlignment="1">
      <alignment vertical="center" wrapText="1"/>
    </xf>
    <xf numFmtId="0" fontId="9" fillId="0" borderId="3"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0"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0"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0" xfId="0" applyFont="1" applyBorder="1" applyAlignment="1">
      <alignment vertical="center"/>
    </xf>
    <xf numFmtId="0" fontId="11" fillId="0" borderId="15" xfId="0" applyFont="1" applyBorder="1" applyAlignment="1">
      <alignment vertical="center"/>
    </xf>
    <xf numFmtId="0" fontId="39" fillId="0" borderId="22" xfId="0" applyFont="1" applyBorder="1" applyAlignment="1" applyProtection="1">
      <alignment horizontal="center" vertical="center"/>
      <protection locked="0"/>
    </xf>
    <xf numFmtId="49" fontId="39" fillId="0" borderId="22" xfId="0" applyNumberFormat="1" applyFont="1" applyBorder="1" applyAlignment="1" applyProtection="1">
      <alignment horizontal="left" vertical="center" wrapText="1"/>
      <protection locked="0"/>
    </xf>
    <xf numFmtId="0" fontId="39" fillId="0" borderId="22" xfId="0" applyFont="1" applyBorder="1" applyAlignment="1" applyProtection="1">
      <alignment horizontal="left" vertical="center" wrapText="1"/>
      <protection locked="0"/>
    </xf>
    <xf numFmtId="0" fontId="39" fillId="0" borderId="22" xfId="0" applyFont="1" applyBorder="1" applyAlignment="1" applyProtection="1">
      <alignment horizontal="center" vertical="center" wrapText="1"/>
      <protection locked="0"/>
    </xf>
    <xf numFmtId="167" fontId="39" fillId="0" borderId="22" xfId="0" applyNumberFormat="1" applyFont="1" applyBorder="1" applyAlignment="1" applyProtection="1">
      <alignment vertical="center"/>
      <protection locked="0"/>
    </xf>
    <xf numFmtId="4" fontId="39" fillId="3" borderId="22" xfId="0" applyNumberFormat="1" applyFont="1" applyFill="1" applyBorder="1" applyAlignment="1" applyProtection="1">
      <alignment vertical="center"/>
      <protection locked="0"/>
    </xf>
    <xf numFmtId="4" fontId="39" fillId="0" borderId="22" xfId="0" applyNumberFormat="1" applyFont="1" applyBorder="1" applyAlignment="1" applyProtection="1">
      <alignment vertical="center"/>
      <protection locked="0"/>
    </xf>
    <xf numFmtId="0" fontId="40" fillId="0" borderId="3" xfId="0" applyFont="1" applyBorder="1" applyAlignment="1">
      <alignment vertical="center"/>
    </xf>
    <xf numFmtId="0" fontId="39" fillId="3" borderId="14" xfId="0" applyFont="1" applyFill="1" applyBorder="1" applyAlignment="1" applyProtection="1">
      <alignment horizontal="left" vertical="center"/>
      <protection locked="0"/>
    </xf>
    <xf numFmtId="0" fontId="39" fillId="0" borderId="0" xfId="0" applyFont="1" applyBorder="1" applyAlignment="1">
      <alignment horizontal="center" vertical="center"/>
    </xf>
    <xf numFmtId="0" fontId="0" fillId="0" borderId="19" xfId="0" applyFont="1" applyBorder="1" applyAlignment="1">
      <alignment vertical="center"/>
    </xf>
    <xf numFmtId="0" fontId="0" fillId="0" borderId="20" xfId="0" applyBorder="1" applyAlignment="1">
      <alignment vertical="center"/>
    </xf>
    <xf numFmtId="0" fontId="0" fillId="0" borderId="20" xfId="0" applyFont="1" applyBorder="1" applyAlignment="1">
      <alignment vertical="center"/>
    </xf>
    <xf numFmtId="0" fontId="0" fillId="0" borderId="21" xfId="0" applyFont="1" applyBorder="1" applyAlignment="1">
      <alignment vertical="center"/>
    </xf>
    <xf numFmtId="0" fontId="12" fillId="0" borderId="3"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4" xfId="0" applyFont="1" applyBorder="1" applyAlignment="1">
      <alignment vertical="center"/>
    </xf>
    <xf numFmtId="0" fontId="12" fillId="0" borderId="0" xfId="0" applyFont="1" applyBorder="1" applyAlignment="1">
      <alignment vertical="center"/>
    </xf>
    <xf numFmtId="0" fontId="12" fillId="0" borderId="15" xfId="0" applyFont="1" applyBorder="1" applyAlignment="1">
      <alignment vertical="center"/>
    </xf>
    <xf numFmtId="0" fontId="9" fillId="0" borderId="19" xfId="0" applyFont="1" applyBorder="1" applyAlignment="1">
      <alignment vertical="center"/>
    </xf>
    <xf numFmtId="0" fontId="9" fillId="0" borderId="20" xfId="0" applyFont="1" applyBorder="1" applyAlignment="1">
      <alignment vertical="center"/>
    </xf>
    <xf numFmtId="0" fontId="9" fillId="0" borderId="21" xfId="0" applyFont="1" applyBorder="1" applyAlignment="1">
      <alignment vertical="center"/>
    </xf>
    <xf numFmtId="0" fontId="24" fillId="3" borderId="19" xfId="0" applyFont="1" applyFill="1" applyBorder="1" applyAlignment="1" applyProtection="1">
      <alignment horizontal="left" vertical="center"/>
      <protection locked="0"/>
    </xf>
    <xf numFmtId="0" fontId="24" fillId="0" borderId="20" xfId="0" applyFont="1" applyBorder="1" applyAlignment="1">
      <alignment horizontal="center" vertical="center"/>
    </xf>
    <xf numFmtId="166" fontId="24" fillId="0" borderId="20" xfId="0" applyNumberFormat="1" applyFont="1" applyBorder="1" applyAlignment="1">
      <alignment vertical="center"/>
    </xf>
    <xf numFmtId="166" fontId="24" fillId="0" borderId="21" xfId="0" applyNumberFormat="1" applyFont="1" applyBorder="1" applyAlignment="1">
      <alignment vertical="center"/>
    </xf>
    <xf numFmtId="0" fontId="11" fillId="0" borderId="19" xfId="0" applyFont="1" applyBorder="1" applyAlignment="1">
      <alignment vertical="center"/>
    </xf>
    <xf numFmtId="0" fontId="11" fillId="0" borderId="20" xfId="0" applyFont="1" applyBorder="1" applyAlignment="1">
      <alignment vertical="center"/>
    </xf>
    <xf numFmtId="0" fontId="11" fillId="0" borderId="21" xfId="0" applyFont="1" applyBorder="1" applyAlignment="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styles" Target="styles.xml" /><Relationship Id="rId23" Type="http://schemas.openxmlformats.org/officeDocument/2006/relationships/theme" Target="theme/theme1.xml" /><Relationship Id="rId24" Type="http://schemas.openxmlformats.org/officeDocument/2006/relationships/calcChain" Target="calcChain.xml" /><Relationship Id="rId25"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drawing" Target="../drawings/drawing21.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1</v>
      </c>
      <c r="BT1" s="17" t="s">
        <v>3</v>
      </c>
      <c r="BU1" s="17" t="s">
        <v>3</v>
      </c>
      <c r="BV1" s="17" t="s">
        <v>4</v>
      </c>
    </row>
    <row r="2" s="1" customFormat="1" ht="36.96" customHeight="1">
      <c r="AR2" s="18" t="s">
        <v>5</v>
      </c>
      <c r="AS2" s="1"/>
      <c r="AT2" s="1"/>
      <c r="AU2" s="1"/>
      <c r="AV2" s="1"/>
      <c r="AW2" s="1"/>
      <c r="AX2" s="1"/>
      <c r="AY2" s="1"/>
      <c r="AZ2" s="1"/>
      <c r="BA2" s="1"/>
      <c r="BB2" s="1"/>
      <c r="BC2" s="1"/>
      <c r="BD2" s="1"/>
      <c r="BE2" s="1"/>
      <c r="BS2" s="19" t="s">
        <v>6</v>
      </c>
      <c r="BT2" s="19" t="s">
        <v>7</v>
      </c>
    </row>
    <row r="3" s="1" customFormat="1" ht="6.96"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1" customFormat="1" ht="24.96" customHeight="1">
      <c r="B4" s="22"/>
      <c r="D4" s="23" t="s">
        <v>9</v>
      </c>
      <c r="AR4" s="22"/>
      <c r="AS4" s="24" t="s">
        <v>10</v>
      </c>
      <c r="BE4" s="25" t="s">
        <v>11</v>
      </c>
      <c r="BS4" s="19" t="s">
        <v>12</v>
      </c>
    </row>
    <row r="5" s="1" customFormat="1" ht="12" customHeight="1">
      <c r="B5" s="22"/>
      <c r="D5" s="26" t="s">
        <v>13</v>
      </c>
      <c r="K5" s="27" t="s">
        <v>14</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R5" s="22"/>
      <c r="BE5" s="28" t="s">
        <v>15</v>
      </c>
      <c r="BS5" s="19" t="s">
        <v>6</v>
      </c>
    </row>
    <row r="6" s="1" customFormat="1" ht="36.96" customHeight="1">
      <c r="B6" s="22"/>
      <c r="D6" s="29" t="s">
        <v>16</v>
      </c>
      <c r="K6" s="30" t="s">
        <v>17</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R6" s="22"/>
      <c r="BE6" s="31"/>
      <c r="BS6" s="19" t="s">
        <v>6</v>
      </c>
    </row>
    <row r="7" s="1" customFormat="1" ht="12" customHeight="1">
      <c r="B7" s="22"/>
      <c r="D7" s="32" t="s">
        <v>18</v>
      </c>
      <c r="K7" s="27" t="s">
        <v>1</v>
      </c>
      <c r="AK7" s="32" t="s">
        <v>19</v>
      </c>
      <c r="AN7" s="27" t="s">
        <v>1</v>
      </c>
      <c r="AR7" s="22"/>
      <c r="BE7" s="31"/>
      <c r="BS7" s="19" t="s">
        <v>6</v>
      </c>
    </row>
    <row r="8" s="1" customFormat="1" ht="12" customHeight="1">
      <c r="B8" s="22"/>
      <c r="D8" s="32" t="s">
        <v>20</v>
      </c>
      <c r="K8" s="27" t="s">
        <v>21</v>
      </c>
      <c r="AK8" s="32" t="s">
        <v>22</v>
      </c>
      <c r="AN8" s="33" t="s">
        <v>23</v>
      </c>
      <c r="AR8" s="22"/>
      <c r="BE8" s="31"/>
      <c r="BS8" s="19" t="s">
        <v>6</v>
      </c>
    </row>
    <row r="9" s="1" customFormat="1" ht="14.4" customHeight="1">
      <c r="B9" s="22"/>
      <c r="AR9" s="22"/>
      <c r="BE9" s="31"/>
      <c r="BS9" s="19" t="s">
        <v>6</v>
      </c>
    </row>
    <row r="10" s="1" customFormat="1" ht="12" customHeight="1">
      <c r="B10" s="22"/>
      <c r="D10" s="32" t="s">
        <v>24</v>
      </c>
      <c r="AK10" s="32" t="s">
        <v>25</v>
      </c>
      <c r="AN10" s="27" t="s">
        <v>26</v>
      </c>
      <c r="AR10" s="22"/>
      <c r="BE10" s="31"/>
      <c r="BS10" s="19" t="s">
        <v>6</v>
      </c>
    </row>
    <row r="11" s="1" customFormat="1" ht="18.48" customHeight="1">
      <c r="B11" s="22"/>
      <c r="E11" s="27" t="s">
        <v>27</v>
      </c>
      <c r="AK11" s="32" t="s">
        <v>28</v>
      </c>
      <c r="AN11" s="27" t="s">
        <v>29</v>
      </c>
      <c r="AR11" s="22"/>
      <c r="BE11" s="31"/>
      <c r="BS11" s="19" t="s">
        <v>6</v>
      </c>
    </row>
    <row r="12" s="1" customFormat="1" ht="6.96" customHeight="1">
      <c r="B12" s="22"/>
      <c r="AR12" s="22"/>
      <c r="BE12" s="31"/>
      <c r="BS12" s="19" t="s">
        <v>6</v>
      </c>
    </row>
    <row r="13" s="1" customFormat="1" ht="12" customHeight="1">
      <c r="B13" s="22"/>
      <c r="D13" s="32" t="s">
        <v>30</v>
      </c>
      <c r="AK13" s="32" t="s">
        <v>25</v>
      </c>
      <c r="AN13" s="34" t="s">
        <v>31</v>
      </c>
      <c r="AR13" s="22"/>
      <c r="BE13" s="31"/>
      <c r="BS13" s="19" t="s">
        <v>6</v>
      </c>
    </row>
    <row r="14">
      <c r="B14" s="22"/>
      <c r="E14" s="34" t="s">
        <v>31</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2" t="s">
        <v>28</v>
      </c>
      <c r="AN14" s="34" t="s">
        <v>31</v>
      </c>
      <c r="AR14" s="22"/>
      <c r="BE14" s="31"/>
      <c r="BS14" s="19" t="s">
        <v>6</v>
      </c>
    </row>
    <row r="15" s="1" customFormat="1" ht="6.96" customHeight="1">
      <c r="B15" s="22"/>
      <c r="AR15" s="22"/>
      <c r="BE15" s="31"/>
      <c r="BS15" s="19" t="s">
        <v>3</v>
      </c>
    </row>
    <row r="16" s="1" customFormat="1" ht="12" customHeight="1">
      <c r="B16" s="22"/>
      <c r="D16" s="32" t="s">
        <v>32</v>
      </c>
      <c r="AK16" s="32" t="s">
        <v>25</v>
      </c>
      <c r="AN16" s="27" t="s">
        <v>33</v>
      </c>
      <c r="AR16" s="22"/>
      <c r="BE16" s="31"/>
      <c r="BS16" s="19" t="s">
        <v>3</v>
      </c>
    </row>
    <row r="17" s="1" customFormat="1" ht="18.48" customHeight="1">
      <c r="B17" s="22"/>
      <c r="E17" s="27" t="s">
        <v>34</v>
      </c>
      <c r="AK17" s="32" t="s">
        <v>28</v>
      </c>
      <c r="AN17" s="27" t="s">
        <v>35</v>
      </c>
      <c r="AR17" s="22"/>
      <c r="BE17" s="31"/>
      <c r="BS17" s="19" t="s">
        <v>36</v>
      </c>
    </row>
    <row r="18" s="1" customFormat="1" ht="6.96" customHeight="1">
      <c r="B18" s="22"/>
      <c r="AR18" s="22"/>
      <c r="BE18" s="31"/>
      <c r="BS18" s="19" t="s">
        <v>6</v>
      </c>
    </row>
    <row r="19" s="1" customFormat="1" ht="12" customHeight="1">
      <c r="B19" s="22"/>
      <c r="D19" s="32" t="s">
        <v>37</v>
      </c>
      <c r="AK19" s="32" t="s">
        <v>25</v>
      </c>
      <c r="AN19" s="27" t="s">
        <v>1</v>
      </c>
      <c r="AR19" s="22"/>
      <c r="BE19" s="31"/>
      <c r="BS19" s="19" t="s">
        <v>6</v>
      </c>
    </row>
    <row r="20" s="1" customFormat="1" ht="18.48" customHeight="1">
      <c r="B20" s="22"/>
      <c r="E20" s="27" t="s">
        <v>38</v>
      </c>
      <c r="AK20" s="32" t="s">
        <v>28</v>
      </c>
      <c r="AN20" s="27" t="s">
        <v>1</v>
      </c>
      <c r="AR20" s="22"/>
      <c r="BE20" s="31"/>
      <c r="BS20" s="19" t="s">
        <v>36</v>
      </c>
    </row>
    <row r="21" s="1" customFormat="1" ht="6.96" customHeight="1">
      <c r="B21" s="22"/>
      <c r="AR21" s="22"/>
      <c r="BE21" s="31"/>
    </row>
    <row r="22" s="1" customFormat="1" ht="12" customHeight="1">
      <c r="B22" s="22"/>
      <c r="D22" s="32" t="s">
        <v>39</v>
      </c>
      <c r="AR22" s="22"/>
      <c r="BE22" s="31"/>
    </row>
    <row r="23" s="1" customFormat="1" ht="59.25" customHeight="1">
      <c r="B23" s="22"/>
      <c r="E23" s="36" t="s">
        <v>40</v>
      </c>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R23" s="22"/>
      <c r="BE23" s="31"/>
    </row>
    <row r="24" s="1" customFormat="1" ht="6.96" customHeight="1">
      <c r="B24" s="22"/>
      <c r="AR24" s="22"/>
      <c r="BE24" s="31"/>
    </row>
    <row r="25" s="1" customFormat="1" ht="6.96" customHeight="1">
      <c r="B25" s="22"/>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R25" s="22"/>
      <c r="BE25" s="31"/>
    </row>
    <row r="26" s="2" customFormat="1" ht="25.92" customHeight="1">
      <c r="A26" s="38"/>
      <c r="B26" s="39"/>
      <c r="C26" s="38"/>
      <c r="D26" s="40" t="s">
        <v>41</v>
      </c>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2">
        <f>ROUND(AG94,2)</f>
        <v>0</v>
      </c>
      <c r="AL26" s="41"/>
      <c r="AM26" s="41"/>
      <c r="AN26" s="41"/>
      <c r="AO26" s="41"/>
      <c r="AP26" s="38"/>
      <c r="AQ26" s="38"/>
      <c r="AR26" s="39"/>
      <c r="BE26" s="31"/>
    </row>
    <row r="27" s="2" customFormat="1" ht="6.96" customHeight="1">
      <c r="A27" s="38"/>
      <c r="B27" s="39"/>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9"/>
      <c r="BE27" s="31"/>
    </row>
    <row r="28" s="2" customFormat="1">
      <c r="A28" s="38"/>
      <c r="B28" s="39"/>
      <c r="C28" s="38"/>
      <c r="D28" s="38"/>
      <c r="E28" s="38"/>
      <c r="F28" s="38"/>
      <c r="G28" s="38"/>
      <c r="H28" s="38"/>
      <c r="I28" s="38"/>
      <c r="J28" s="38"/>
      <c r="K28" s="38"/>
      <c r="L28" s="43" t="s">
        <v>42</v>
      </c>
      <c r="M28" s="43"/>
      <c r="N28" s="43"/>
      <c r="O28" s="43"/>
      <c r="P28" s="43"/>
      <c r="Q28" s="38"/>
      <c r="R28" s="38"/>
      <c r="S28" s="38"/>
      <c r="T28" s="38"/>
      <c r="U28" s="38"/>
      <c r="V28" s="38"/>
      <c r="W28" s="43" t="s">
        <v>43</v>
      </c>
      <c r="X28" s="43"/>
      <c r="Y28" s="43"/>
      <c r="Z28" s="43"/>
      <c r="AA28" s="43"/>
      <c r="AB28" s="43"/>
      <c r="AC28" s="43"/>
      <c r="AD28" s="43"/>
      <c r="AE28" s="43"/>
      <c r="AF28" s="38"/>
      <c r="AG28" s="38"/>
      <c r="AH28" s="38"/>
      <c r="AI28" s="38"/>
      <c r="AJ28" s="38"/>
      <c r="AK28" s="43" t="s">
        <v>44</v>
      </c>
      <c r="AL28" s="43"/>
      <c r="AM28" s="43"/>
      <c r="AN28" s="43"/>
      <c r="AO28" s="43"/>
      <c r="AP28" s="38"/>
      <c r="AQ28" s="38"/>
      <c r="AR28" s="39"/>
      <c r="BE28" s="31"/>
    </row>
    <row r="29" s="3" customFormat="1" ht="14.4" customHeight="1">
      <c r="A29" s="3"/>
      <c r="B29" s="44"/>
      <c r="C29" s="3"/>
      <c r="D29" s="32" t="s">
        <v>45</v>
      </c>
      <c r="E29" s="3"/>
      <c r="F29" s="32" t="s">
        <v>46</v>
      </c>
      <c r="G29" s="3"/>
      <c r="H29" s="3"/>
      <c r="I29" s="3"/>
      <c r="J29" s="3"/>
      <c r="K29" s="3"/>
      <c r="L29" s="45">
        <v>0.20999999999999999</v>
      </c>
      <c r="M29" s="3"/>
      <c r="N29" s="3"/>
      <c r="O29" s="3"/>
      <c r="P29" s="3"/>
      <c r="Q29" s="3"/>
      <c r="R29" s="3"/>
      <c r="S29" s="3"/>
      <c r="T29" s="3"/>
      <c r="U29" s="3"/>
      <c r="V29" s="3"/>
      <c r="W29" s="46">
        <f>ROUND(AZ94, 2)</f>
        <v>0</v>
      </c>
      <c r="X29" s="3"/>
      <c r="Y29" s="3"/>
      <c r="Z29" s="3"/>
      <c r="AA29" s="3"/>
      <c r="AB29" s="3"/>
      <c r="AC29" s="3"/>
      <c r="AD29" s="3"/>
      <c r="AE29" s="3"/>
      <c r="AF29" s="3"/>
      <c r="AG29" s="3"/>
      <c r="AH29" s="3"/>
      <c r="AI29" s="3"/>
      <c r="AJ29" s="3"/>
      <c r="AK29" s="46">
        <f>ROUND(AV94, 2)</f>
        <v>0</v>
      </c>
      <c r="AL29" s="3"/>
      <c r="AM29" s="3"/>
      <c r="AN29" s="3"/>
      <c r="AO29" s="3"/>
      <c r="AP29" s="3"/>
      <c r="AQ29" s="3"/>
      <c r="AR29" s="44"/>
      <c r="BE29" s="47"/>
    </row>
    <row r="30" s="3" customFormat="1" ht="14.4" customHeight="1">
      <c r="A30" s="3"/>
      <c r="B30" s="44"/>
      <c r="C30" s="3"/>
      <c r="D30" s="3"/>
      <c r="E30" s="3"/>
      <c r="F30" s="32" t="s">
        <v>47</v>
      </c>
      <c r="G30" s="3"/>
      <c r="H30" s="3"/>
      <c r="I30" s="3"/>
      <c r="J30" s="3"/>
      <c r="K30" s="3"/>
      <c r="L30" s="45">
        <v>0.14999999999999999</v>
      </c>
      <c r="M30" s="3"/>
      <c r="N30" s="3"/>
      <c r="O30" s="3"/>
      <c r="P30" s="3"/>
      <c r="Q30" s="3"/>
      <c r="R30" s="3"/>
      <c r="S30" s="3"/>
      <c r="T30" s="3"/>
      <c r="U30" s="3"/>
      <c r="V30" s="3"/>
      <c r="W30" s="46">
        <f>ROUND(BA94, 2)</f>
        <v>0</v>
      </c>
      <c r="X30" s="3"/>
      <c r="Y30" s="3"/>
      <c r="Z30" s="3"/>
      <c r="AA30" s="3"/>
      <c r="AB30" s="3"/>
      <c r="AC30" s="3"/>
      <c r="AD30" s="3"/>
      <c r="AE30" s="3"/>
      <c r="AF30" s="3"/>
      <c r="AG30" s="3"/>
      <c r="AH30" s="3"/>
      <c r="AI30" s="3"/>
      <c r="AJ30" s="3"/>
      <c r="AK30" s="46">
        <f>ROUND(AW94, 2)</f>
        <v>0</v>
      </c>
      <c r="AL30" s="3"/>
      <c r="AM30" s="3"/>
      <c r="AN30" s="3"/>
      <c r="AO30" s="3"/>
      <c r="AP30" s="3"/>
      <c r="AQ30" s="3"/>
      <c r="AR30" s="44"/>
      <c r="BE30" s="47"/>
    </row>
    <row r="31" hidden="1" s="3" customFormat="1" ht="14.4" customHeight="1">
      <c r="A31" s="3"/>
      <c r="B31" s="44"/>
      <c r="C31" s="3"/>
      <c r="D31" s="3"/>
      <c r="E31" s="3"/>
      <c r="F31" s="32" t="s">
        <v>48</v>
      </c>
      <c r="G31" s="3"/>
      <c r="H31" s="3"/>
      <c r="I31" s="3"/>
      <c r="J31" s="3"/>
      <c r="K31" s="3"/>
      <c r="L31" s="45">
        <v>0.20999999999999999</v>
      </c>
      <c r="M31" s="3"/>
      <c r="N31" s="3"/>
      <c r="O31" s="3"/>
      <c r="P31" s="3"/>
      <c r="Q31" s="3"/>
      <c r="R31" s="3"/>
      <c r="S31" s="3"/>
      <c r="T31" s="3"/>
      <c r="U31" s="3"/>
      <c r="V31" s="3"/>
      <c r="W31" s="46">
        <f>ROUND(BB94, 2)</f>
        <v>0</v>
      </c>
      <c r="X31" s="3"/>
      <c r="Y31" s="3"/>
      <c r="Z31" s="3"/>
      <c r="AA31" s="3"/>
      <c r="AB31" s="3"/>
      <c r="AC31" s="3"/>
      <c r="AD31" s="3"/>
      <c r="AE31" s="3"/>
      <c r="AF31" s="3"/>
      <c r="AG31" s="3"/>
      <c r="AH31" s="3"/>
      <c r="AI31" s="3"/>
      <c r="AJ31" s="3"/>
      <c r="AK31" s="46">
        <v>0</v>
      </c>
      <c r="AL31" s="3"/>
      <c r="AM31" s="3"/>
      <c r="AN31" s="3"/>
      <c r="AO31" s="3"/>
      <c r="AP31" s="3"/>
      <c r="AQ31" s="3"/>
      <c r="AR31" s="44"/>
      <c r="BE31" s="47"/>
    </row>
    <row r="32" hidden="1" s="3" customFormat="1" ht="14.4" customHeight="1">
      <c r="A32" s="3"/>
      <c r="B32" s="44"/>
      <c r="C32" s="3"/>
      <c r="D32" s="3"/>
      <c r="E32" s="3"/>
      <c r="F32" s="32" t="s">
        <v>49</v>
      </c>
      <c r="G32" s="3"/>
      <c r="H32" s="3"/>
      <c r="I32" s="3"/>
      <c r="J32" s="3"/>
      <c r="K32" s="3"/>
      <c r="L32" s="45">
        <v>0.14999999999999999</v>
      </c>
      <c r="M32" s="3"/>
      <c r="N32" s="3"/>
      <c r="O32" s="3"/>
      <c r="P32" s="3"/>
      <c r="Q32" s="3"/>
      <c r="R32" s="3"/>
      <c r="S32" s="3"/>
      <c r="T32" s="3"/>
      <c r="U32" s="3"/>
      <c r="V32" s="3"/>
      <c r="W32" s="46">
        <f>ROUND(BC94, 2)</f>
        <v>0</v>
      </c>
      <c r="X32" s="3"/>
      <c r="Y32" s="3"/>
      <c r="Z32" s="3"/>
      <c r="AA32" s="3"/>
      <c r="AB32" s="3"/>
      <c r="AC32" s="3"/>
      <c r="AD32" s="3"/>
      <c r="AE32" s="3"/>
      <c r="AF32" s="3"/>
      <c r="AG32" s="3"/>
      <c r="AH32" s="3"/>
      <c r="AI32" s="3"/>
      <c r="AJ32" s="3"/>
      <c r="AK32" s="46">
        <v>0</v>
      </c>
      <c r="AL32" s="3"/>
      <c r="AM32" s="3"/>
      <c r="AN32" s="3"/>
      <c r="AO32" s="3"/>
      <c r="AP32" s="3"/>
      <c r="AQ32" s="3"/>
      <c r="AR32" s="44"/>
      <c r="BE32" s="47"/>
    </row>
    <row r="33" hidden="1" s="3" customFormat="1" ht="14.4" customHeight="1">
      <c r="A33" s="3"/>
      <c r="B33" s="44"/>
      <c r="C33" s="3"/>
      <c r="D33" s="3"/>
      <c r="E33" s="3"/>
      <c r="F33" s="32" t="s">
        <v>50</v>
      </c>
      <c r="G33" s="3"/>
      <c r="H33" s="3"/>
      <c r="I33" s="3"/>
      <c r="J33" s="3"/>
      <c r="K33" s="3"/>
      <c r="L33" s="45">
        <v>0</v>
      </c>
      <c r="M33" s="3"/>
      <c r="N33" s="3"/>
      <c r="O33" s="3"/>
      <c r="P33" s="3"/>
      <c r="Q33" s="3"/>
      <c r="R33" s="3"/>
      <c r="S33" s="3"/>
      <c r="T33" s="3"/>
      <c r="U33" s="3"/>
      <c r="V33" s="3"/>
      <c r="W33" s="46">
        <f>ROUND(BD94, 2)</f>
        <v>0</v>
      </c>
      <c r="X33" s="3"/>
      <c r="Y33" s="3"/>
      <c r="Z33" s="3"/>
      <c r="AA33" s="3"/>
      <c r="AB33" s="3"/>
      <c r="AC33" s="3"/>
      <c r="AD33" s="3"/>
      <c r="AE33" s="3"/>
      <c r="AF33" s="3"/>
      <c r="AG33" s="3"/>
      <c r="AH33" s="3"/>
      <c r="AI33" s="3"/>
      <c r="AJ33" s="3"/>
      <c r="AK33" s="46">
        <v>0</v>
      </c>
      <c r="AL33" s="3"/>
      <c r="AM33" s="3"/>
      <c r="AN33" s="3"/>
      <c r="AO33" s="3"/>
      <c r="AP33" s="3"/>
      <c r="AQ33" s="3"/>
      <c r="AR33" s="44"/>
      <c r="BE33" s="47"/>
    </row>
    <row r="34" s="2" customFormat="1" ht="6.96" customHeight="1">
      <c r="A34" s="38"/>
      <c r="B34" s="39"/>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9"/>
      <c r="BE34" s="31"/>
    </row>
    <row r="35" s="2" customFormat="1" ht="25.92" customHeight="1">
      <c r="A35" s="38"/>
      <c r="B35" s="39"/>
      <c r="C35" s="48"/>
      <c r="D35" s="49" t="s">
        <v>51</v>
      </c>
      <c r="E35" s="50"/>
      <c r="F35" s="50"/>
      <c r="G35" s="50"/>
      <c r="H35" s="50"/>
      <c r="I35" s="50"/>
      <c r="J35" s="50"/>
      <c r="K35" s="50"/>
      <c r="L35" s="50"/>
      <c r="M35" s="50"/>
      <c r="N35" s="50"/>
      <c r="O35" s="50"/>
      <c r="P35" s="50"/>
      <c r="Q35" s="50"/>
      <c r="R35" s="50"/>
      <c r="S35" s="50"/>
      <c r="T35" s="51" t="s">
        <v>52</v>
      </c>
      <c r="U35" s="50"/>
      <c r="V35" s="50"/>
      <c r="W35" s="50"/>
      <c r="X35" s="52" t="s">
        <v>53</v>
      </c>
      <c r="Y35" s="50"/>
      <c r="Z35" s="50"/>
      <c r="AA35" s="50"/>
      <c r="AB35" s="50"/>
      <c r="AC35" s="50"/>
      <c r="AD35" s="50"/>
      <c r="AE35" s="50"/>
      <c r="AF35" s="50"/>
      <c r="AG35" s="50"/>
      <c r="AH35" s="50"/>
      <c r="AI35" s="50"/>
      <c r="AJ35" s="50"/>
      <c r="AK35" s="53">
        <f>SUM(AK26:AK33)</f>
        <v>0</v>
      </c>
      <c r="AL35" s="50"/>
      <c r="AM35" s="50"/>
      <c r="AN35" s="50"/>
      <c r="AO35" s="54"/>
      <c r="AP35" s="48"/>
      <c r="AQ35" s="48"/>
      <c r="AR35" s="39"/>
      <c r="BE35" s="38"/>
    </row>
    <row r="36" s="2" customFormat="1" ht="6.96" customHeight="1">
      <c r="A36" s="38"/>
      <c r="B36" s="39"/>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9"/>
      <c r="BE36" s="38"/>
    </row>
    <row r="37" s="2" customFormat="1" ht="14.4" customHeight="1">
      <c r="A37" s="38"/>
      <c r="B37" s="39"/>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9"/>
      <c r="BE37" s="38"/>
    </row>
    <row r="38" s="1" customFormat="1" ht="14.4" customHeight="1">
      <c r="B38" s="22"/>
      <c r="AR38" s="22"/>
    </row>
    <row r="39" s="1" customFormat="1" ht="14.4" customHeight="1">
      <c r="B39" s="22"/>
      <c r="AR39" s="22"/>
    </row>
    <row r="40" s="1" customFormat="1" ht="14.4" customHeight="1">
      <c r="B40" s="22"/>
      <c r="AR40" s="22"/>
    </row>
    <row r="41" s="1" customFormat="1" ht="14.4" customHeight="1">
      <c r="B41" s="22"/>
      <c r="AR41" s="22"/>
    </row>
    <row r="42" s="1" customFormat="1" ht="14.4" customHeight="1">
      <c r="B42" s="22"/>
      <c r="AR42" s="22"/>
    </row>
    <row r="43" s="1" customFormat="1" ht="14.4" customHeight="1">
      <c r="B43" s="22"/>
      <c r="AR43" s="22"/>
    </row>
    <row r="44" s="1" customFormat="1" ht="14.4" customHeight="1">
      <c r="B44" s="22"/>
      <c r="AR44" s="22"/>
    </row>
    <row r="45" s="1" customFormat="1" ht="14.4" customHeight="1">
      <c r="B45" s="22"/>
      <c r="AR45" s="22"/>
    </row>
    <row r="46" s="1" customFormat="1" ht="14.4" customHeight="1">
      <c r="B46" s="22"/>
      <c r="AR46" s="22"/>
    </row>
    <row r="47" s="1" customFormat="1" ht="14.4" customHeight="1">
      <c r="B47" s="22"/>
      <c r="AR47" s="22"/>
    </row>
    <row r="48" s="1" customFormat="1" ht="14.4" customHeight="1">
      <c r="B48" s="22"/>
      <c r="AR48" s="22"/>
    </row>
    <row r="49" s="2" customFormat="1" ht="14.4" customHeight="1">
      <c r="B49" s="55"/>
      <c r="D49" s="56" t="s">
        <v>54</v>
      </c>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6" t="s">
        <v>55</v>
      </c>
      <c r="AI49" s="57"/>
      <c r="AJ49" s="57"/>
      <c r="AK49" s="57"/>
      <c r="AL49" s="57"/>
      <c r="AM49" s="57"/>
      <c r="AN49" s="57"/>
      <c r="AO49" s="57"/>
      <c r="AR49" s="55"/>
    </row>
    <row r="50">
      <c r="B50" s="22"/>
      <c r="AR50" s="22"/>
    </row>
    <row r="51">
      <c r="B51" s="22"/>
      <c r="AR51" s="22"/>
    </row>
    <row r="52">
      <c r="B52" s="22"/>
      <c r="AR52" s="22"/>
    </row>
    <row r="53">
      <c r="B53" s="22"/>
      <c r="AR53" s="22"/>
    </row>
    <row r="54">
      <c r="B54" s="22"/>
      <c r="AR54" s="22"/>
    </row>
    <row r="55">
      <c r="B55" s="22"/>
      <c r="AR55" s="22"/>
    </row>
    <row r="56">
      <c r="B56" s="22"/>
      <c r="AR56" s="22"/>
    </row>
    <row r="57">
      <c r="B57" s="22"/>
      <c r="AR57" s="22"/>
    </row>
    <row r="58">
      <c r="B58" s="22"/>
      <c r="AR58" s="22"/>
    </row>
    <row r="59">
      <c r="B59" s="22"/>
      <c r="AR59" s="22"/>
    </row>
    <row r="60" s="2" customFormat="1">
      <c r="A60" s="38"/>
      <c r="B60" s="39"/>
      <c r="C60" s="38"/>
      <c r="D60" s="58" t="s">
        <v>56</v>
      </c>
      <c r="E60" s="41"/>
      <c r="F60" s="41"/>
      <c r="G60" s="41"/>
      <c r="H60" s="41"/>
      <c r="I60" s="41"/>
      <c r="J60" s="41"/>
      <c r="K60" s="41"/>
      <c r="L60" s="41"/>
      <c r="M60" s="41"/>
      <c r="N60" s="41"/>
      <c r="O60" s="41"/>
      <c r="P60" s="41"/>
      <c r="Q60" s="41"/>
      <c r="R60" s="41"/>
      <c r="S60" s="41"/>
      <c r="T60" s="41"/>
      <c r="U60" s="41"/>
      <c r="V60" s="58" t="s">
        <v>57</v>
      </c>
      <c r="W60" s="41"/>
      <c r="X60" s="41"/>
      <c r="Y60" s="41"/>
      <c r="Z60" s="41"/>
      <c r="AA60" s="41"/>
      <c r="AB60" s="41"/>
      <c r="AC60" s="41"/>
      <c r="AD60" s="41"/>
      <c r="AE60" s="41"/>
      <c r="AF60" s="41"/>
      <c r="AG60" s="41"/>
      <c r="AH60" s="58" t="s">
        <v>56</v>
      </c>
      <c r="AI60" s="41"/>
      <c r="AJ60" s="41"/>
      <c r="AK60" s="41"/>
      <c r="AL60" s="41"/>
      <c r="AM60" s="58" t="s">
        <v>57</v>
      </c>
      <c r="AN60" s="41"/>
      <c r="AO60" s="41"/>
      <c r="AP60" s="38"/>
      <c r="AQ60" s="38"/>
      <c r="AR60" s="39"/>
      <c r="BE60" s="38"/>
    </row>
    <row r="61">
      <c r="B61" s="22"/>
      <c r="AR61" s="22"/>
    </row>
    <row r="62">
      <c r="B62" s="22"/>
      <c r="AR62" s="22"/>
    </row>
    <row r="63">
      <c r="B63" s="22"/>
      <c r="AR63" s="22"/>
    </row>
    <row r="64" s="2" customFormat="1">
      <c r="A64" s="38"/>
      <c r="B64" s="39"/>
      <c r="C64" s="38"/>
      <c r="D64" s="56" t="s">
        <v>58</v>
      </c>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6" t="s">
        <v>59</v>
      </c>
      <c r="AI64" s="59"/>
      <c r="AJ64" s="59"/>
      <c r="AK64" s="59"/>
      <c r="AL64" s="59"/>
      <c r="AM64" s="59"/>
      <c r="AN64" s="59"/>
      <c r="AO64" s="59"/>
      <c r="AP64" s="38"/>
      <c r="AQ64" s="38"/>
      <c r="AR64" s="39"/>
      <c r="BE64" s="38"/>
    </row>
    <row r="65">
      <c r="B65" s="22"/>
      <c r="AR65" s="22"/>
    </row>
    <row r="66">
      <c r="B66" s="22"/>
      <c r="AR66" s="22"/>
    </row>
    <row r="67">
      <c r="B67" s="22"/>
      <c r="AR67" s="22"/>
    </row>
    <row r="68">
      <c r="B68" s="22"/>
      <c r="AR68" s="22"/>
    </row>
    <row r="69">
      <c r="B69" s="22"/>
      <c r="AR69" s="22"/>
    </row>
    <row r="70">
      <c r="B70" s="22"/>
      <c r="AR70" s="22"/>
    </row>
    <row r="71">
      <c r="B71" s="22"/>
      <c r="AR71" s="22"/>
    </row>
    <row r="72">
      <c r="B72" s="22"/>
      <c r="AR72" s="22"/>
    </row>
    <row r="73">
      <c r="B73" s="22"/>
      <c r="AR73" s="22"/>
    </row>
    <row r="74">
      <c r="B74" s="22"/>
      <c r="AR74" s="22"/>
    </row>
    <row r="75" s="2" customFormat="1">
      <c r="A75" s="38"/>
      <c r="B75" s="39"/>
      <c r="C75" s="38"/>
      <c r="D75" s="58" t="s">
        <v>56</v>
      </c>
      <c r="E75" s="41"/>
      <c r="F75" s="41"/>
      <c r="G75" s="41"/>
      <c r="H75" s="41"/>
      <c r="I75" s="41"/>
      <c r="J75" s="41"/>
      <c r="K75" s="41"/>
      <c r="L75" s="41"/>
      <c r="M75" s="41"/>
      <c r="N75" s="41"/>
      <c r="O75" s="41"/>
      <c r="P75" s="41"/>
      <c r="Q75" s="41"/>
      <c r="R75" s="41"/>
      <c r="S75" s="41"/>
      <c r="T75" s="41"/>
      <c r="U75" s="41"/>
      <c r="V75" s="58" t="s">
        <v>57</v>
      </c>
      <c r="W75" s="41"/>
      <c r="X75" s="41"/>
      <c r="Y75" s="41"/>
      <c r="Z75" s="41"/>
      <c r="AA75" s="41"/>
      <c r="AB75" s="41"/>
      <c r="AC75" s="41"/>
      <c r="AD75" s="41"/>
      <c r="AE75" s="41"/>
      <c r="AF75" s="41"/>
      <c r="AG75" s="41"/>
      <c r="AH75" s="58" t="s">
        <v>56</v>
      </c>
      <c r="AI75" s="41"/>
      <c r="AJ75" s="41"/>
      <c r="AK75" s="41"/>
      <c r="AL75" s="41"/>
      <c r="AM75" s="58" t="s">
        <v>57</v>
      </c>
      <c r="AN75" s="41"/>
      <c r="AO75" s="41"/>
      <c r="AP75" s="38"/>
      <c r="AQ75" s="38"/>
      <c r="AR75" s="39"/>
      <c r="BE75" s="38"/>
    </row>
    <row r="76" s="2" customFormat="1">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9"/>
      <c r="BE76" s="38"/>
    </row>
    <row r="77" s="2" customFormat="1" ht="6.96" customHeight="1">
      <c r="A77" s="38"/>
      <c r="B77" s="60"/>
      <c r="C77" s="61"/>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39"/>
      <c r="BE77" s="38"/>
    </row>
    <row r="81" s="2" customFormat="1" ht="6.96" customHeight="1">
      <c r="A81" s="38"/>
      <c r="B81" s="62"/>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39"/>
      <c r="BE81" s="38"/>
    </row>
    <row r="82" s="2" customFormat="1" ht="24.96" customHeight="1">
      <c r="A82" s="38"/>
      <c r="B82" s="39"/>
      <c r="C82" s="23" t="s">
        <v>60</v>
      </c>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9"/>
      <c r="BE82" s="38"/>
    </row>
    <row r="83" s="2" customFormat="1" ht="6.96" customHeight="1">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9"/>
      <c r="BE83" s="38"/>
    </row>
    <row r="84" s="4" customFormat="1" ht="12" customHeight="1">
      <c r="A84" s="4"/>
      <c r="B84" s="64"/>
      <c r="C84" s="32" t="s">
        <v>13</v>
      </c>
      <c r="D84" s="4"/>
      <c r="E84" s="4"/>
      <c r="F84" s="4"/>
      <c r="G84" s="4"/>
      <c r="H84" s="4"/>
      <c r="I84" s="4"/>
      <c r="J84" s="4"/>
      <c r="K84" s="4"/>
      <c r="L84" s="4" t="str">
        <f>K5</f>
        <v>Letovice_2020_12_02</v>
      </c>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64"/>
      <c r="BE84" s="4"/>
    </row>
    <row r="85" s="5" customFormat="1" ht="36.96" customHeight="1">
      <c r="A85" s="5"/>
      <c r="B85" s="65"/>
      <c r="C85" s="66" t="s">
        <v>16</v>
      </c>
      <c r="D85" s="5"/>
      <c r="E85" s="5"/>
      <c r="F85" s="5"/>
      <c r="G85" s="5"/>
      <c r="H85" s="5"/>
      <c r="I85" s="5"/>
      <c r="J85" s="5"/>
      <c r="K85" s="5"/>
      <c r="L85" s="67" t="str">
        <f>K6</f>
        <v>VD Letovice, rekonstrukce VD</v>
      </c>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65"/>
      <c r="BE85" s="5"/>
    </row>
    <row r="86" s="2" customFormat="1" ht="6.96" customHeight="1">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9"/>
      <c r="BE86" s="38"/>
    </row>
    <row r="87" s="2" customFormat="1" ht="12" customHeight="1">
      <c r="A87" s="38"/>
      <c r="B87" s="39"/>
      <c r="C87" s="32" t="s">
        <v>20</v>
      </c>
      <c r="D87" s="38"/>
      <c r="E87" s="38"/>
      <c r="F87" s="38"/>
      <c r="G87" s="38"/>
      <c r="H87" s="38"/>
      <c r="I87" s="38"/>
      <c r="J87" s="38"/>
      <c r="K87" s="38"/>
      <c r="L87" s="68" t="str">
        <f>IF(K8="","",K8)</f>
        <v>VD Letovice</v>
      </c>
      <c r="M87" s="38"/>
      <c r="N87" s="38"/>
      <c r="O87" s="38"/>
      <c r="P87" s="38"/>
      <c r="Q87" s="38"/>
      <c r="R87" s="38"/>
      <c r="S87" s="38"/>
      <c r="T87" s="38"/>
      <c r="U87" s="38"/>
      <c r="V87" s="38"/>
      <c r="W87" s="38"/>
      <c r="X87" s="38"/>
      <c r="Y87" s="38"/>
      <c r="Z87" s="38"/>
      <c r="AA87" s="38"/>
      <c r="AB87" s="38"/>
      <c r="AC87" s="38"/>
      <c r="AD87" s="38"/>
      <c r="AE87" s="38"/>
      <c r="AF87" s="38"/>
      <c r="AG87" s="38"/>
      <c r="AH87" s="38"/>
      <c r="AI87" s="32" t="s">
        <v>22</v>
      </c>
      <c r="AJ87" s="38"/>
      <c r="AK87" s="38"/>
      <c r="AL87" s="38"/>
      <c r="AM87" s="69" t="str">
        <f>IF(AN8= "","",AN8)</f>
        <v>2. 12. 2020</v>
      </c>
      <c r="AN87" s="69"/>
      <c r="AO87" s="38"/>
      <c r="AP87" s="38"/>
      <c r="AQ87" s="38"/>
      <c r="AR87" s="39"/>
      <c r="BE87" s="38"/>
    </row>
    <row r="88" s="2" customFormat="1" ht="6.96" customHeight="1">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9"/>
      <c r="BE88" s="38"/>
    </row>
    <row r="89" s="2" customFormat="1" ht="15.15" customHeight="1">
      <c r="A89" s="38"/>
      <c r="B89" s="39"/>
      <c r="C89" s="32" t="s">
        <v>24</v>
      </c>
      <c r="D89" s="38"/>
      <c r="E89" s="38"/>
      <c r="F89" s="38"/>
      <c r="G89" s="38"/>
      <c r="H89" s="38"/>
      <c r="I89" s="38"/>
      <c r="J89" s="38"/>
      <c r="K89" s="38"/>
      <c r="L89" s="4" t="str">
        <f>IF(E11= "","",E11)</f>
        <v>Povodí Moravy, s.p., Dřevařská 11, 60175 Brno</v>
      </c>
      <c r="M89" s="38"/>
      <c r="N89" s="38"/>
      <c r="O89" s="38"/>
      <c r="P89" s="38"/>
      <c r="Q89" s="38"/>
      <c r="R89" s="38"/>
      <c r="S89" s="38"/>
      <c r="T89" s="38"/>
      <c r="U89" s="38"/>
      <c r="V89" s="38"/>
      <c r="W89" s="38"/>
      <c r="X89" s="38"/>
      <c r="Y89" s="38"/>
      <c r="Z89" s="38"/>
      <c r="AA89" s="38"/>
      <c r="AB89" s="38"/>
      <c r="AC89" s="38"/>
      <c r="AD89" s="38"/>
      <c r="AE89" s="38"/>
      <c r="AF89" s="38"/>
      <c r="AG89" s="38"/>
      <c r="AH89" s="38"/>
      <c r="AI89" s="32" t="s">
        <v>32</v>
      </c>
      <c r="AJ89" s="38"/>
      <c r="AK89" s="38"/>
      <c r="AL89" s="38"/>
      <c r="AM89" s="70" t="str">
        <f>IF(E17="","",E17)</f>
        <v>Sweco Hydroprojekt a.s.</v>
      </c>
      <c r="AN89" s="4"/>
      <c r="AO89" s="4"/>
      <c r="AP89" s="4"/>
      <c r="AQ89" s="38"/>
      <c r="AR89" s="39"/>
      <c r="AS89" s="71" t="s">
        <v>61</v>
      </c>
      <c r="AT89" s="72"/>
      <c r="AU89" s="73"/>
      <c r="AV89" s="73"/>
      <c r="AW89" s="73"/>
      <c r="AX89" s="73"/>
      <c r="AY89" s="73"/>
      <c r="AZ89" s="73"/>
      <c r="BA89" s="73"/>
      <c r="BB89" s="73"/>
      <c r="BC89" s="73"/>
      <c r="BD89" s="74"/>
      <c r="BE89" s="38"/>
    </row>
    <row r="90" s="2" customFormat="1" ht="15.15" customHeight="1">
      <c r="A90" s="38"/>
      <c r="B90" s="39"/>
      <c r="C90" s="32" t="s">
        <v>30</v>
      </c>
      <c r="D90" s="38"/>
      <c r="E90" s="38"/>
      <c r="F90" s="38"/>
      <c r="G90" s="38"/>
      <c r="H90" s="38"/>
      <c r="I90" s="38"/>
      <c r="J90" s="38"/>
      <c r="K90" s="38"/>
      <c r="L90" s="4" t="str">
        <f>IF(E14= "Vyplň údaj","",E14)</f>
        <v/>
      </c>
      <c r="M90" s="38"/>
      <c r="N90" s="38"/>
      <c r="O90" s="38"/>
      <c r="P90" s="38"/>
      <c r="Q90" s="38"/>
      <c r="R90" s="38"/>
      <c r="S90" s="38"/>
      <c r="T90" s="38"/>
      <c r="U90" s="38"/>
      <c r="V90" s="38"/>
      <c r="W90" s="38"/>
      <c r="X90" s="38"/>
      <c r="Y90" s="38"/>
      <c r="Z90" s="38"/>
      <c r="AA90" s="38"/>
      <c r="AB90" s="38"/>
      <c r="AC90" s="38"/>
      <c r="AD90" s="38"/>
      <c r="AE90" s="38"/>
      <c r="AF90" s="38"/>
      <c r="AG90" s="38"/>
      <c r="AH90" s="38"/>
      <c r="AI90" s="32" t="s">
        <v>37</v>
      </c>
      <c r="AJ90" s="38"/>
      <c r="AK90" s="38"/>
      <c r="AL90" s="38"/>
      <c r="AM90" s="70" t="str">
        <f>IF(E20="","",E20)</f>
        <v xml:space="preserve"> </v>
      </c>
      <c r="AN90" s="4"/>
      <c r="AO90" s="4"/>
      <c r="AP90" s="4"/>
      <c r="AQ90" s="38"/>
      <c r="AR90" s="39"/>
      <c r="AS90" s="75"/>
      <c r="AT90" s="76"/>
      <c r="AU90" s="77"/>
      <c r="AV90" s="77"/>
      <c r="AW90" s="77"/>
      <c r="AX90" s="77"/>
      <c r="AY90" s="77"/>
      <c r="AZ90" s="77"/>
      <c r="BA90" s="77"/>
      <c r="BB90" s="77"/>
      <c r="BC90" s="77"/>
      <c r="BD90" s="78"/>
      <c r="BE90" s="38"/>
    </row>
    <row r="91" s="2" customFormat="1" ht="10.8" customHeight="1">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9"/>
      <c r="AS91" s="75"/>
      <c r="AT91" s="76"/>
      <c r="AU91" s="77"/>
      <c r="AV91" s="77"/>
      <c r="AW91" s="77"/>
      <c r="AX91" s="77"/>
      <c r="AY91" s="77"/>
      <c r="AZ91" s="77"/>
      <c r="BA91" s="77"/>
      <c r="BB91" s="77"/>
      <c r="BC91" s="77"/>
      <c r="BD91" s="78"/>
      <c r="BE91" s="38"/>
    </row>
    <row r="92" s="2" customFormat="1" ht="29.28" customHeight="1">
      <c r="A92" s="38"/>
      <c r="B92" s="39"/>
      <c r="C92" s="79" t="s">
        <v>62</v>
      </c>
      <c r="D92" s="80"/>
      <c r="E92" s="80"/>
      <c r="F92" s="80"/>
      <c r="G92" s="80"/>
      <c r="H92" s="81"/>
      <c r="I92" s="82" t="s">
        <v>63</v>
      </c>
      <c r="J92" s="80"/>
      <c r="K92" s="80"/>
      <c r="L92" s="80"/>
      <c r="M92" s="80"/>
      <c r="N92" s="80"/>
      <c r="O92" s="80"/>
      <c r="P92" s="80"/>
      <c r="Q92" s="80"/>
      <c r="R92" s="80"/>
      <c r="S92" s="80"/>
      <c r="T92" s="80"/>
      <c r="U92" s="80"/>
      <c r="V92" s="80"/>
      <c r="W92" s="80"/>
      <c r="X92" s="80"/>
      <c r="Y92" s="80"/>
      <c r="Z92" s="80"/>
      <c r="AA92" s="80"/>
      <c r="AB92" s="80"/>
      <c r="AC92" s="80"/>
      <c r="AD92" s="80"/>
      <c r="AE92" s="80"/>
      <c r="AF92" s="80"/>
      <c r="AG92" s="83" t="s">
        <v>64</v>
      </c>
      <c r="AH92" s="80"/>
      <c r="AI92" s="80"/>
      <c r="AJ92" s="80"/>
      <c r="AK92" s="80"/>
      <c r="AL92" s="80"/>
      <c r="AM92" s="80"/>
      <c r="AN92" s="82" t="s">
        <v>65</v>
      </c>
      <c r="AO92" s="80"/>
      <c r="AP92" s="84"/>
      <c r="AQ92" s="85" t="s">
        <v>66</v>
      </c>
      <c r="AR92" s="39"/>
      <c r="AS92" s="86" t="s">
        <v>67</v>
      </c>
      <c r="AT92" s="87" t="s">
        <v>68</v>
      </c>
      <c r="AU92" s="87" t="s">
        <v>69</v>
      </c>
      <c r="AV92" s="87" t="s">
        <v>70</v>
      </c>
      <c r="AW92" s="87" t="s">
        <v>71</v>
      </c>
      <c r="AX92" s="87" t="s">
        <v>72</v>
      </c>
      <c r="AY92" s="87" t="s">
        <v>73</v>
      </c>
      <c r="AZ92" s="87" t="s">
        <v>74</v>
      </c>
      <c r="BA92" s="87" t="s">
        <v>75</v>
      </c>
      <c r="BB92" s="87" t="s">
        <v>76</v>
      </c>
      <c r="BC92" s="87" t="s">
        <v>77</v>
      </c>
      <c r="BD92" s="88" t="s">
        <v>78</v>
      </c>
      <c r="BE92" s="38"/>
    </row>
    <row r="93" s="2" customFormat="1" ht="10.8" customHeight="1">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9"/>
      <c r="AS93" s="89"/>
      <c r="AT93" s="90"/>
      <c r="AU93" s="90"/>
      <c r="AV93" s="90"/>
      <c r="AW93" s="90"/>
      <c r="AX93" s="90"/>
      <c r="AY93" s="90"/>
      <c r="AZ93" s="90"/>
      <c r="BA93" s="90"/>
      <c r="BB93" s="90"/>
      <c r="BC93" s="90"/>
      <c r="BD93" s="91"/>
      <c r="BE93" s="38"/>
    </row>
    <row r="94" s="6" customFormat="1" ht="32.4" customHeight="1">
      <c r="A94" s="6"/>
      <c r="B94" s="92"/>
      <c r="C94" s="93" t="s">
        <v>79</v>
      </c>
      <c r="D94" s="94"/>
      <c r="E94" s="94"/>
      <c r="F94" s="94"/>
      <c r="G94" s="94"/>
      <c r="H94" s="94"/>
      <c r="I94" s="94"/>
      <c r="J94" s="94"/>
      <c r="K94" s="94"/>
      <c r="L94" s="94"/>
      <c r="M94" s="94"/>
      <c r="N94" s="94"/>
      <c r="O94" s="94"/>
      <c r="P94" s="94"/>
      <c r="Q94" s="94"/>
      <c r="R94" s="94"/>
      <c r="S94" s="94"/>
      <c r="T94" s="94"/>
      <c r="U94" s="94"/>
      <c r="V94" s="94"/>
      <c r="W94" s="94"/>
      <c r="X94" s="94"/>
      <c r="Y94" s="94"/>
      <c r="Z94" s="94"/>
      <c r="AA94" s="94"/>
      <c r="AB94" s="94"/>
      <c r="AC94" s="94"/>
      <c r="AD94" s="94"/>
      <c r="AE94" s="94"/>
      <c r="AF94" s="94"/>
      <c r="AG94" s="95">
        <f>ROUND(AG95+SUM(AG96:AG98)+SUM(AG101:AG104)+AG109+AG116+AG117,2)</f>
        <v>0</v>
      </c>
      <c r="AH94" s="95"/>
      <c r="AI94" s="95"/>
      <c r="AJ94" s="95"/>
      <c r="AK94" s="95"/>
      <c r="AL94" s="95"/>
      <c r="AM94" s="95"/>
      <c r="AN94" s="96">
        <f>SUM(AG94,AT94)</f>
        <v>0</v>
      </c>
      <c r="AO94" s="96"/>
      <c r="AP94" s="96"/>
      <c r="AQ94" s="97" t="s">
        <v>1</v>
      </c>
      <c r="AR94" s="92"/>
      <c r="AS94" s="98">
        <f>ROUND(AS95+SUM(AS96:AS98)+SUM(AS101:AS104)+AS109+AS116+AS117,2)</f>
        <v>0</v>
      </c>
      <c r="AT94" s="99">
        <f>ROUND(SUM(AV94:AW94),2)</f>
        <v>0</v>
      </c>
      <c r="AU94" s="100">
        <f>ROUND(AU95+SUM(AU96:AU98)+SUM(AU101:AU104)+AU109+AU116+AU117,5)</f>
        <v>0</v>
      </c>
      <c r="AV94" s="99">
        <f>ROUND(AZ94*L29,2)</f>
        <v>0</v>
      </c>
      <c r="AW94" s="99">
        <f>ROUND(BA94*L30,2)</f>
        <v>0</v>
      </c>
      <c r="AX94" s="99">
        <f>ROUND(BB94*L29,2)</f>
        <v>0</v>
      </c>
      <c r="AY94" s="99">
        <f>ROUND(BC94*L30,2)</f>
        <v>0</v>
      </c>
      <c r="AZ94" s="99">
        <f>ROUND(AZ95+SUM(AZ96:AZ98)+SUM(AZ101:AZ104)+AZ109+AZ116+AZ117,2)</f>
        <v>0</v>
      </c>
      <c r="BA94" s="99">
        <f>ROUND(BA95+SUM(BA96:BA98)+SUM(BA101:BA104)+BA109+BA116+BA117,2)</f>
        <v>0</v>
      </c>
      <c r="BB94" s="99">
        <f>ROUND(BB95+SUM(BB96:BB98)+SUM(BB101:BB104)+BB109+BB116+BB117,2)</f>
        <v>0</v>
      </c>
      <c r="BC94" s="99">
        <f>ROUND(BC95+SUM(BC96:BC98)+SUM(BC101:BC104)+BC109+BC116+BC117,2)</f>
        <v>0</v>
      </c>
      <c r="BD94" s="101">
        <f>ROUND(BD95+SUM(BD96:BD98)+SUM(BD101:BD104)+BD109+BD116+BD117,2)</f>
        <v>0</v>
      </c>
      <c r="BE94" s="6"/>
      <c r="BS94" s="102" t="s">
        <v>80</v>
      </c>
      <c r="BT94" s="102" t="s">
        <v>81</v>
      </c>
      <c r="BU94" s="103" t="s">
        <v>82</v>
      </c>
      <c r="BV94" s="102" t="s">
        <v>83</v>
      </c>
      <c r="BW94" s="102" t="s">
        <v>4</v>
      </c>
      <c r="BX94" s="102" t="s">
        <v>84</v>
      </c>
      <c r="CL94" s="102" t="s">
        <v>1</v>
      </c>
    </row>
    <row r="95" s="7" customFormat="1" ht="16.5" customHeight="1">
      <c r="A95" s="104" t="s">
        <v>85</v>
      </c>
      <c r="B95" s="105"/>
      <c r="C95" s="106"/>
      <c r="D95" s="107" t="s">
        <v>86</v>
      </c>
      <c r="E95" s="107"/>
      <c r="F95" s="107"/>
      <c r="G95" s="107"/>
      <c r="H95" s="107"/>
      <c r="I95" s="108"/>
      <c r="J95" s="107" t="s">
        <v>87</v>
      </c>
      <c r="K95" s="107"/>
      <c r="L95" s="107"/>
      <c r="M95" s="107"/>
      <c r="N95" s="107"/>
      <c r="O95" s="107"/>
      <c r="P95" s="107"/>
      <c r="Q95" s="107"/>
      <c r="R95" s="107"/>
      <c r="S95" s="107"/>
      <c r="T95" s="107"/>
      <c r="U95" s="107"/>
      <c r="V95" s="107"/>
      <c r="W95" s="107"/>
      <c r="X95" s="107"/>
      <c r="Y95" s="107"/>
      <c r="Z95" s="107"/>
      <c r="AA95" s="107"/>
      <c r="AB95" s="107"/>
      <c r="AC95" s="107"/>
      <c r="AD95" s="107"/>
      <c r="AE95" s="107"/>
      <c r="AF95" s="107"/>
      <c r="AG95" s="109">
        <f>'SO 01 - Hráz'!J30</f>
        <v>0</v>
      </c>
      <c r="AH95" s="108"/>
      <c r="AI95" s="108"/>
      <c r="AJ95" s="108"/>
      <c r="AK95" s="108"/>
      <c r="AL95" s="108"/>
      <c r="AM95" s="108"/>
      <c r="AN95" s="109">
        <f>SUM(AG95,AT95)</f>
        <v>0</v>
      </c>
      <c r="AO95" s="108"/>
      <c r="AP95" s="108"/>
      <c r="AQ95" s="110" t="s">
        <v>88</v>
      </c>
      <c r="AR95" s="105"/>
      <c r="AS95" s="111">
        <v>0</v>
      </c>
      <c r="AT95" s="112">
        <f>ROUND(SUM(AV95:AW95),2)</f>
        <v>0</v>
      </c>
      <c r="AU95" s="113">
        <f>'SO 01 - Hráz'!P133</f>
        <v>0</v>
      </c>
      <c r="AV95" s="112">
        <f>'SO 01 - Hráz'!J33</f>
        <v>0</v>
      </c>
      <c r="AW95" s="112">
        <f>'SO 01 - Hráz'!J34</f>
        <v>0</v>
      </c>
      <c r="AX95" s="112">
        <f>'SO 01 - Hráz'!J35</f>
        <v>0</v>
      </c>
      <c r="AY95" s="112">
        <f>'SO 01 - Hráz'!J36</f>
        <v>0</v>
      </c>
      <c r="AZ95" s="112">
        <f>'SO 01 - Hráz'!F33</f>
        <v>0</v>
      </c>
      <c r="BA95" s="112">
        <f>'SO 01 - Hráz'!F34</f>
        <v>0</v>
      </c>
      <c r="BB95" s="112">
        <f>'SO 01 - Hráz'!F35</f>
        <v>0</v>
      </c>
      <c r="BC95" s="112">
        <f>'SO 01 - Hráz'!F36</f>
        <v>0</v>
      </c>
      <c r="BD95" s="114">
        <f>'SO 01 - Hráz'!F37</f>
        <v>0</v>
      </c>
      <c r="BE95" s="7"/>
      <c r="BT95" s="115" t="s">
        <v>89</v>
      </c>
      <c r="BV95" s="115" t="s">
        <v>83</v>
      </c>
      <c r="BW95" s="115" t="s">
        <v>90</v>
      </c>
      <c r="BX95" s="115" t="s">
        <v>4</v>
      </c>
      <c r="CL95" s="115" t="s">
        <v>1</v>
      </c>
      <c r="CM95" s="115" t="s">
        <v>91</v>
      </c>
    </row>
    <row r="96" s="7" customFormat="1" ht="16.5" customHeight="1">
      <c r="A96" s="104" t="s">
        <v>85</v>
      </c>
      <c r="B96" s="105"/>
      <c r="C96" s="106"/>
      <c r="D96" s="107" t="s">
        <v>92</v>
      </c>
      <c r="E96" s="107"/>
      <c r="F96" s="107"/>
      <c r="G96" s="107"/>
      <c r="H96" s="107"/>
      <c r="I96" s="108"/>
      <c r="J96" s="107" t="s">
        <v>93</v>
      </c>
      <c r="K96" s="107"/>
      <c r="L96" s="107"/>
      <c r="M96" s="107"/>
      <c r="N96" s="107"/>
      <c r="O96" s="107"/>
      <c r="P96" s="107"/>
      <c r="Q96" s="107"/>
      <c r="R96" s="107"/>
      <c r="S96" s="107"/>
      <c r="T96" s="107"/>
      <c r="U96" s="107"/>
      <c r="V96" s="107"/>
      <c r="W96" s="107"/>
      <c r="X96" s="107"/>
      <c r="Y96" s="107"/>
      <c r="Z96" s="107"/>
      <c r="AA96" s="107"/>
      <c r="AB96" s="107"/>
      <c r="AC96" s="107"/>
      <c r="AD96" s="107"/>
      <c r="AE96" s="107"/>
      <c r="AF96" s="107"/>
      <c r="AG96" s="109">
        <f>'SO 02 - Opevnění návodníh...'!J30</f>
        <v>0</v>
      </c>
      <c r="AH96" s="108"/>
      <c r="AI96" s="108"/>
      <c r="AJ96" s="108"/>
      <c r="AK96" s="108"/>
      <c r="AL96" s="108"/>
      <c r="AM96" s="108"/>
      <c r="AN96" s="109">
        <f>SUM(AG96,AT96)</f>
        <v>0</v>
      </c>
      <c r="AO96" s="108"/>
      <c r="AP96" s="108"/>
      <c r="AQ96" s="110" t="s">
        <v>88</v>
      </c>
      <c r="AR96" s="105"/>
      <c r="AS96" s="111">
        <v>0</v>
      </c>
      <c r="AT96" s="112">
        <f>ROUND(SUM(AV96:AW96),2)</f>
        <v>0</v>
      </c>
      <c r="AU96" s="113">
        <f>'SO 02 - Opevnění návodníh...'!P120</f>
        <v>0</v>
      </c>
      <c r="AV96" s="112">
        <f>'SO 02 - Opevnění návodníh...'!J33</f>
        <v>0</v>
      </c>
      <c r="AW96" s="112">
        <f>'SO 02 - Opevnění návodníh...'!J34</f>
        <v>0</v>
      </c>
      <c r="AX96" s="112">
        <f>'SO 02 - Opevnění návodníh...'!J35</f>
        <v>0</v>
      </c>
      <c r="AY96" s="112">
        <f>'SO 02 - Opevnění návodníh...'!J36</f>
        <v>0</v>
      </c>
      <c r="AZ96" s="112">
        <f>'SO 02 - Opevnění návodníh...'!F33</f>
        <v>0</v>
      </c>
      <c r="BA96" s="112">
        <f>'SO 02 - Opevnění návodníh...'!F34</f>
        <v>0</v>
      </c>
      <c r="BB96" s="112">
        <f>'SO 02 - Opevnění návodníh...'!F35</f>
        <v>0</v>
      </c>
      <c r="BC96" s="112">
        <f>'SO 02 - Opevnění návodníh...'!F36</f>
        <v>0</v>
      </c>
      <c r="BD96" s="114">
        <f>'SO 02 - Opevnění návodníh...'!F37</f>
        <v>0</v>
      </c>
      <c r="BE96" s="7"/>
      <c r="BT96" s="115" t="s">
        <v>89</v>
      </c>
      <c r="BV96" s="115" t="s">
        <v>83</v>
      </c>
      <c r="BW96" s="115" t="s">
        <v>94</v>
      </c>
      <c r="BX96" s="115" t="s">
        <v>4</v>
      </c>
      <c r="CL96" s="115" t="s">
        <v>1</v>
      </c>
      <c r="CM96" s="115" t="s">
        <v>91</v>
      </c>
    </row>
    <row r="97" s="7" customFormat="1" ht="16.5" customHeight="1">
      <c r="A97" s="104" t="s">
        <v>85</v>
      </c>
      <c r="B97" s="105"/>
      <c r="C97" s="106"/>
      <c r="D97" s="107" t="s">
        <v>95</v>
      </c>
      <c r="E97" s="107"/>
      <c r="F97" s="107"/>
      <c r="G97" s="107"/>
      <c r="H97" s="107"/>
      <c r="I97" s="108"/>
      <c r="J97" s="107" t="s">
        <v>96</v>
      </c>
      <c r="K97" s="107"/>
      <c r="L97" s="107"/>
      <c r="M97" s="107"/>
      <c r="N97" s="107"/>
      <c r="O97" s="107"/>
      <c r="P97" s="107"/>
      <c r="Q97" s="107"/>
      <c r="R97" s="107"/>
      <c r="S97" s="107"/>
      <c r="T97" s="107"/>
      <c r="U97" s="107"/>
      <c r="V97" s="107"/>
      <c r="W97" s="107"/>
      <c r="X97" s="107"/>
      <c r="Y97" s="107"/>
      <c r="Z97" s="107"/>
      <c r="AA97" s="107"/>
      <c r="AB97" s="107"/>
      <c r="AC97" s="107"/>
      <c r="AD97" s="107"/>
      <c r="AE97" s="107"/>
      <c r="AF97" s="107"/>
      <c r="AG97" s="109">
        <f>'SO 03 - Bezpečnostní přel...'!J30</f>
        <v>0</v>
      </c>
      <c r="AH97" s="108"/>
      <c r="AI97" s="108"/>
      <c r="AJ97" s="108"/>
      <c r="AK97" s="108"/>
      <c r="AL97" s="108"/>
      <c r="AM97" s="108"/>
      <c r="AN97" s="109">
        <f>SUM(AG97,AT97)</f>
        <v>0</v>
      </c>
      <c r="AO97" s="108"/>
      <c r="AP97" s="108"/>
      <c r="AQ97" s="110" t="s">
        <v>88</v>
      </c>
      <c r="AR97" s="105"/>
      <c r="AS97" s="111">
        <v>0</v>
      </c>
      <c r="AT97" s="112">
        <f>ROUND(SUM(AV97:AW97),2)</f>
        <v>0</v>
      </c>
      <c r="AU97" s="113">
        <f>'SO 03 - Bezpečnostní přel...'!P136</f>
        <v>0</v>
      </c>
      <c r="AV97" s="112">
        <f>'SO 03 - Bezpečnostní přel...'!J33</f>
        <v>0</v>
      </c>
      <c r="AW97" s="112">
        <f>'SO 03 - Bezpečnostní přel...'!J34</f>
        <v>0</v>
      </c>
      <c r="AX97" s="112">
        <f>'SO 03 - Bezpečnostní přel...'!J35</f>
        <v>0</v>
      </c>
      <c r="AY97" s="112">
        <f>'SO 03 - Bezpečnostní přel...'!J36</f>
        <v>0</v>
      </c>
      <c r="AZ97" s="112">
        <f>'SO 03 - Bezpečnostní přel...'!F33</f>
        <v>0</v>
      </c>
      <c r="BA97" s="112">
        <f>'SO 03 - Bezpečnostní přel...'!F34</f>
        <v>0</v>
      </c>
      <c r="BB97" s="112">
        <f>'SO 03 - Bezpečnostní přel...'!F35</f>
        <v>0</v>
      </c>
      <c r="BC97" s="112">
        <f>'SO 03 - Bezpečnostní přel...'!F36</f>
        <v>0</v>
      </c>
      <c r="BD97" s="114">
        <f>'SO 03 - Bezpečnostní přel...'!F37</f>
        <v>0</v>
      </c>
      <c r="BE97" s="7"/>
      <c r="BT97" s="115" t="s">
        <v>89</v>
      </c>
      <c r="BV97" s="115" t="s">
        <v>83</v>
      </c>
      <c r="BW97" s="115" t="s">
        <v>97</v>
      </c>
      <c r="BX97" s="115" t="s">
        <v>4</v>
      </c>
      <c r="CL97" s="115" t="s">
        <v>1</v>
      </c>
      <c r="CM97" s="115" t="s">
        <v>91</v>
      </c>
    </row>
    <row r="98" s="7" customFormat="1" ht="16.5" customHeight="1">
      <c r="A98" s="7"/>
      <c r="B98" s="105"/>
      <c r="C98" s="106"/>
      <c r="D98" s="107" t="s">
        <v>98</v>
      </c>
      <c r="E98" s="107"/>
      <c r="F98" s="107"/>
      <c r="G98" s="107"/>
      <c r="H98" s="107"/>
      <c r="I98" s="108"/>
      <c r="J98" s="107" t="s">
        <v>99</v>
      </c>
      <c r="K98" s="107"/>
      <c r="L98" s="107"/>
      <c r="M98" s="107"/>
      <c r="N98" s="107"/>
      <c r="O98" s="107"/>
      <c r="P98" s="107"/>
      <c r="Q98" s="107"/>
      <c r="R98" s="107"/>
      <c r="S98" s="107"/>
      <c r="T98" s="107"/>
      <c r="U98" s="107"/>
      <c r="V98" s="107"/>
      <c r="W98" s="107"/>
      <c r="X98" s="107"/>
      <c r="Y98" s="107"/>
      <c r="Z98" s="107"/>
      <c r="AA98" s="107"/>
      <c r="AB98" s="107"/>
      <c r="AC98" s="107"/>
      <c r="AD98" s="107"/>
      <c r="AE98" s="107"/>
      <c r="AF98" s="107"/>
      <c r="AG98" s="116">
        <f>ROUND(SUM(AG99:AG100),2)</f>
        <v>0</v>
      </c>
      <c r="AH98" s="108"/>
      <c r="AI98" s="108"/>
      <c r="AJ98" s="108"/>
      <c r="AK98" s="108"/>
      <c r="AL98" s="108"/>
      <c r="AM98" s="108"/>
      <c r="AN98" s="109">
        <f>SUM(AG98,AT98)</f>
        <v>0</v>
      </c>
      <c r="AO98" s="108"/>
      <c r="AP98" s="108"/>
      <c r="AQ98" s="110" t="s">
        <v>88</v>
      </c>
      <c r="AR98" s="105"/>
      <c r="AS98" s="111">
        <f>ROUND(SUM(AS99:AS100),2)</f>
        <v>0</v>
      </c>
      <c r="AT98" s="112">
        <f>ROUND(SUM(AV98:AW98),2)</f>
        <v>0</v>
      </c>
      <c r="AU98" s="113">
        <f>ROUND(SUM(AU99:AU100),5)</f>
        <v>0</v>
      </c>
      <c r="AV98" s="112">
        <f>ROUND(AZ98*L29,2)</f>
        <v>0</v>
      </c>
      <c r="AW98" s="112">
        <f>ROUND(BA98*L30,2)</f>
        <v>0</v>
      </c>
      <c r="AX98" s="112">
        <f>ROUND(BB98*L29,2)</f>
        <v>0</v>
      </c>
      <c r="AY98" s="112">
        <f>ROUND(BC98*L30,2)</f>
        <v>0</v>
      </c>
      <c r="AZ98" s="112">
        <f>ROUND(SUM(AZ99:AZ100),2)</f>
        <v>0</v>
      </c>
      <c r="BA98" s="112">
        <f>ROUND(SUM(BA99:BA100),2)</f>
        <v>0</v>
      </c>
      <c r="BB98" s="112">
        <f>ROUND(SUM(BB99:BB100),2)</f>
        <v>0</v>
      </c>
      <c r="BC98" s="112">
        <f>ROUND(SUM(BC99:BC100),2)</f>
        <v>0</v>
      </c>
      <c r="BD98" s="114">
        <f>ROUND(SUM(BD99:BD100),2)</f>
        <v>0</v>
      </c>
      <c r="BE98" s="7"/>
      <c r="BS98" s="115" t="s">
        <v>80</v>
      </c>
      <c r="BT98" s="115" t="s">
        <v>89</v>
      </c>
      <c r="BU98" s="115" t="s">
        <v>82</v>
      </c>
      <c r="BV98" s="115" t="s">
        <v>83</v>
      </c>
      <c r="BW98" s="115" t="s">
        <v>100</v>
      </c>
      <c r="BX98" s="115" t="s">
        <v>4</v>
      </c>
      <c r="CL98" s="115" t="s">
        <v>1</v>
      </c>
      <c r="CM98" s="115" t="s">
        <v>91</v>
      </c>
    </row>
    <row r="99" s="4" customFormat="1" ht="16.5" customHeight="1">
      <c r="A99" s="104" t="s">
        <v>85</v>
      </c>
      <c r="B99" s="64"/>
      <c r="C99" s="10"/>
      <c r="D99" s="10"/>
      <c r="E99" s="117" t="s">
        <v>101</v>
      </c>
      <c r="F99" s="117"/>
      <c r="G99" s="117"/>
      <c r="H99" s="117"/>
      <c r="I99" s="117"/>
      <c r="J99" s="10"/>
      <c r="K99" s="117" t="s">
        <v>102</v>
      </c>
      <c r="L99" s="117"/>
      <c r="M99" s="117"/>
      <c r="N99" s="117"/>
      <c r="O99" s="117"/>
      <c r="P99" s="117"/>
      <c r="Q99" s="117"/>
      <c r="R99" s="117"/>
      <c r="S99" s="117"/>
      <c r="T99" s="117"/>
      <c r="U99" s="117"/>
      <c r="V99" s="117"/>
      <c r="W99" s="117"/>
      <c r="X99" s="117"/>
      <c r="Y99" s="117"/>
      <c r="Z99" s="117"/>
      <c r="AA99" s="117"/>
      <c r="AB99" s="117"/>
      <c r="AC99" s="117"/>
      <c r="AD99" s="117"/>
      <c r="AE99" s="117"/>
      <c r="AF99" s="117"/>
      <c r="AG99" s="118">
        <f>'SO 04.1 - Výlomové a zabe...'!J32</f>
        <v>0</v>
      </c>
      <c r="AH99" s="10"/>
      <c r="AI99" s="10"/>
      <c r="AJ99" s="10"/>
      <c r="AK99" s="10"/>
      <c r="AL99" s="10"/>
      <c r="AM99" s="10"/>
      <c r="AN99" s="118">
        <f>SUM(AG99,AT99)</f>
        <v>0</v>
      </c>
      <c r="AO99" s="10"/>
      <c r="AP99" s="10"/>
      <c r="AQ99" s="119" t="s">
        <v>103</v>
      </c>
      <c r="AR99" s="64"/>
      <c r="AS99" s="120">
        <v>0</v>
      </c>
      <c r="AT99" s="121">
        <f>ROUND(SUM(AV99:AW99),2)</f>
        <v>0</v>
      </c>
      <c r="AU99" s="122">
        <f>'SO 04.1 - Výlomové a zabe...'!P125</f>
        <v>0</v>
      </c>
      <c r="AV99" s="121">
        <f>'SO 04.1 - Výlomové a zabe...'!J35</f>
        <v>0</v>
      </c>
      <c r="AW99" s="121">
        <f>'SO 04.1 - Výlomové a zabe...'!J36</f>
        <v>0</v>
      </c>
      <c r="AX99" s="121">
        <f>'SO 04.1 - Výlomové a zabe...'!J37</f>
        <v>0</v>
      </c>
      <c r="AY99" s="121">
        <f>'SO 04.1 - Výlomové a zabe...'!J38</f>
        <v>0</v>
      </c>
      <c r="AZ99" s="121">
        <f>'SO 04.1 - Výlomové a zabe...'!F35</f>
        <v>0</v>
      </c>
      <c r="BA99" s="121">
        <f>'SO 04.1 - Výlomové a zabe...'!F36</f>
        <v>0</v>
      </c>
      <c r="BB99" s="121">
        <f>'SO 04.1 - Výlomové a zabe...'!F37</f>
        <v>0</v>
      </c>
      <c r="BC99" s="121">
        <f>'SO 04.1 - Výlomové a zabe...'!F38</f>
        <v>0</v>
      </c>
      <c r="BD99" s="123">
        <f>'SO 04.1 - Výlomové a zabe...'!F39</f>
        <v>0</v>
      </c>
      <c r="BE99" s="4"/>
      <c r="BT99" s="27" t="s">
        <v>91</v>
      </c>
      <c r="BV99" s="27" t="s">
        <v>83</v>
      </c>
      <c r="BW99" s="27" t="s">
        <v>104</v>
      </c>
      <c r="BX99" s="27" t="s">
        <v>100</v>
      </c>
      <c r="CL99" s="27" t="s">
        <v>1</v>
      </c>
    </row>
    <row r="100" s="4" customFormat="1" ht="16.5" customHeight="1">
      <c r="A100" s="104" t="s">
        <v>85</v>
      </c>
      <c r="B100" s="64"/>
      <c r="C100" s="10"/>
      <c r="D100" s="10"/>
      <c r="E100" s="117" t="s">
        <v>105</v>
      </c>
      <c r="F100" s="117"/>
      <c r="G100" s="117"/>
      <c r="H100" s="117"/>
      <c r="I100" s="117"/>
      <c r="J100" s="10"/>
      <c r="K100" s="117" t="s">
        <v>99</v>
      </c>
      <c r="L100" s="117"/>
      <c r="M100" s="117"/>
      <c r="N100" s="117"/>
      <c r="O100" s="117"/>
      <c r="P100" s="117"/>
      <c r="Q100" s="117"/>
      <c r="R100" s="117"/>
      <c r="S100" s="117"/>
      <c r="T100" s="117"/>
      <c r="U100" s="117"/>
      <c r="V100" s="117"/>
      <c r="W100" s="117"/>
      <c r="X100" s="117"/>
      <c r="Y100" s="117"/>
      <c r="Z100" s="117"/>
      <c r="AA100" s="117"/>
      <c r="AB100" s="117"/>
      <c r="AC100" s="117"/>
      <c r="AD100" s="117"/>
      <c r="AE100" s="117"/>
      <c r="AF100" s="117"/>
      <c r="AG100" s="118">
        <f>'SO 04.2 - Skluz'!J32</f>
        <v>0</v>
      </c>
      <c r="AH100" s="10"/>
      <c r="AI100" s="10"/>
      <c r="AJ100" s="10"/>
      <c r="AK100" s="10"/>
      <c r="AL100" s="10"/>
      <c r="AM100" s="10"/>
      <c r="AN100" s="118">
        <f>SUM(AG100,AT100)</f>
        <v>0</v>
      </c>
      <c r="AO100" s="10"/>
      <c r="AP100" s="10"/>
      <c r="AQ100" s="119" t="s">
        <v>103</v>
      </c>
      <c r="AR100" s="64"/>
      <c r="AS100" s="120">
        <v>0</v>
      </c>
      <c r="AT100" s="121">
        <f>ROUND(SUM(AV100:AW100),2)</f>
        <v>0</v>
      </c>
      <c r="AU100" s="122">
        <f>'SO 04.2 - Skluz'!P137</f>
        <v>0</v>
      </c>
      <c r="AV100" s="121">
        <f>'SO 04.2 - Skluz'!J35</f>
        <v>0</v>
      </c>
      <c r="AW100" s="121">
        <f>'SO 04.2 - Skluz'!J36</f>
        <v>0</v>
      </c>
      <c r="AX100" s="121">
        <f>'SO 04.2 - Skluz'!J37</f>
        <v>0</v>
      </c>
      <c r="AY100" s="121">
        <f>'SO 04.2 - Skluz'!J38</f>
        <v>0</v>
      </c>
      <c r="AZ100" s="121">
        <f>'SO 04.2 - Skluz'!F35</f>
        <v>0</v>
      </c>
      <c r="BA100" s="121">
        <f>'SO 04.2 - Skluz'!F36</f>
        <v>0</v>
      </c>
      <c r="BB100" s="121">
        <f>'SO 04.2 - Skluz'!F37</f>
        <v>0</v>
      </c>
      <c r="BC100" s="121">
        <f>'SO 04.2 - Skluz'!F38</f>
        <v>0</v>
      </c>
      <c r="BD100" s="123">
        <f>'SO 04.2 - Skluz'!F39</f>
        <v>0</v>
      </c>
      <c r="BE100" s="4"/>
      <c r="BT100" s="27" t="s">
        <v>91</v>
      </c>
      <c r="BV100" s="27" t="s">
        <v>83</v>
      </c>
      <c r="BW100" s="27" t="s">
        <v>106</v>
      </c>
      <c r="BX100" s="27" t="s">
        <v>100</v>
      </c>
      <c r="CL100" s="27" t="s">
        <v>1</v>
      </c>
    </row>
    <row r="101" s="7" customFormat="1" ht="16.5" customHeight="1">
      <c r="A101" s="104" t="s">
        <v>85</v>
      </c>
      <c r="B101" s="105"/>
      <c r="C101" s="106"/>
      <c r="D101" s="107" t="s">
        <v>107</v>
      </c>
      <c r="E101" s="107"/>
      <c r="F101" s="107"/>
      <c r="G101" s="107"/>
      <c r="H101" s="107"/>
      <c r="I101" s="108"/>
      <c r="J101" s="107" t="s">
        <v>108</v>
      </c>
      <c r="K101" s="107"/>
      <c r="L101" s="107"/>
      <c r="M101" s="107"/>
      <c r="N101" s="107"/>
      <c r="O101" s="107"/>
      <c r="P101" s="107"/>
      <c r="Q101" s="107"/>
      <c r="R101" s="107"/>
      <c r="S101" s="107"/>
      <c r="T101" s="107"/>
      <c r="U101" s="107"/>
      <c r="V101" s="107"/>
      <c r="W101" s="107"/>
      <c r="X101" s="107"/>
      <c r="Y101" s="107"/>
      <c r="Z101" s="107"/>
      <c r="AA101" s="107"/>
      <c r="AB101" s="107"/>
      <c r="AC101" s="107"/>
      <c r="AD101" s="107"/>
      <c r="AE101" s="107"/>
      <c r="AF101" s="107"/>
      <c r="AG101" s="109">
        <f>'SO 05 - Přemostění skluzu'!J30</f>
        <v>0</v>
      </c>
      <c r="AH101" s="108"/>
      <c r="AI101" s="108"/>
      <c r="AJ101" s="108"/>
      <c r="AK101" s="108"/>
      <c r="AL101" s="108"/>
      <c r="AM101" s="108"/>
      <c r="AN101" s="109">
        <f>SUM(AG101,AT101)</f>
        <v>0</v>
      </c>
      <c r="AO101" s="108"/>
      <c r="AP101" s="108"/>
      <c r="AQ101" s="110" t="s">
        <v>88</v>
      </c>
      <c r="AR101" s="105"/>
      <c r="AS101" s="111">
        <v>0</v>
      </c>
      <c r="AT101" s="112">
        <f>ROUND(SUM(AV101:AW101),2)</f>
        <v>0</v>
      </c>
      <c r="AU101" s="113">
        <f>'SO 05 - Přemostění skluzu'!P133</f>
        <v>0</v>
      </c>
      <c r="AV101" s="112">
        <f>'SO 05 - Přemostění skluzu'!J33</f>
        <v>0</v>
      </c>
      <c r="AW101" s="112">
        <f>'SO 05 - Přemostění skluzu'!J34</f>
        <v>0</v>
      </c>
      <c r="AX101" s="112">
        <f>'SO 05 - Přemostění skluzu'!J35</f>
        <v>0</v>
      </c>
      <c r="AY101" s="112">
        <f>'SO 05 - Přemostění skluzu'!J36</f>
        <v>0</v>
      </c>
      <c r="AZ101" s="112">
        <f>'SO 05 - Přemostění skluzu'!F33</f>
        <v>0</v>
      </c>
      <c r="BA101" s="112">
        <f>'SO 05 - Přemostění skluzu'!F34</f>
        <v>0</v>
      </c>
      <c r="BB101" s="112">
        <f>'SO 05 - Přemostění skluzu'!F35</f>
        <v>0</v>
      </c>
      <c r="BC101" s="112">
        <f>'SO 05 - Přemostění skluzu'!F36</f>
        <v>0</v>
      </c>
      <c r="BD101" s="114">
        <f>'SO 05 - Přemostění skluzu'!F37</f>
        <v>0</v>
      </c>
      <c r="BE101" s="7"/>
      <c r="BT101" s="115" t="s">
        <v>89</v>
      </c>
      <c r="BV101" s="115" t="s">
        <v>83</v>
      </c>
      <c r="BW101" s="115" t="s">
        <v>109</v>
      </c>
      <c r="BX101" s="115" t="s">
        <v>4</v>
      </c>
      <c r="CL101" s="115" t="s">
        <v>1</v>
      </c>
      <c r="CM101" s="115" t="s">
        <v>91</v>
      </c>
    </row>
    <row r="102" s="7" customFormat="1" ht="16.5" customHeight="1">
      <c r="A102" s="104" t="s">
        <v>85</v>
      </c>
      <c r="B102" s="105"/>
      <c r="C102" s="106"/>
      <c r="D102" s="107" t="s">
        <v>110</v>
      </c>
      <c r="E102" s="107"/>
      <c r="F102" s="107"/>
      <c r="G102" s="107"/>
      <c r="H102" s="107"/>
      <c r="I102" s="108"/>
      <c r="J102" s="107" t="s">
        <v>111</v>
      </c>
      <c r="K102" s="107"/>
      <c r="L102" s="107"/>
      <c r="M102" s="107"/>
      <c r="N102" s="107"/>
      <c r="O102" s="107"/>
      <c r="P102" s="107"/>
      <c r="Q102" s="107"/>
      <c r="R102" s="107"/>
      <c r="S102" s="107"/>
      <c r="T102" s="107"/>
      <c r="U102" s="107"/>
      <c r="V102" s="107"/>
      <c r="W102" s="107"/>
      <c r="X102" s="107"/>
      <c r="Y102" s="107"/>
      <c r="Z102" s="107"/>
      <c r="AA102" s="107"/>
      <c r="AB102" s="107"/>
      <c r="AC102" s="107"/>
      <c r="AD102" s="107"/>
      <c r="AE102" s="107"/>
      <c r="AF102" s="107"/>
      <c r="AG102" s="109">
        <f>'SO 06 - Vývar'!J30</f>
        <v>0</v>
      </c>
      <c r="AH102" s="108"/>
      <c r="AI102" s="108"/>
      <c r="AJ102" s="108"/>
      <c r="AK102" s="108"/>
      <c r="AL102" s="108"/>
      <c r="AM102" s="108"/>
      <c r="AN102" s="109">
        <f>SUM(AG102,AT102)</f>
        <v>0</v>
      </c>
      <c r="AO102" s="108"/>
      <c r="AP102" s="108"/>
      <c r="AQ102" s="110" t="s">
        <v>88</v>
      </c>
      <c r="AR102" s="105"/>
      <c r="AS102" s="111">
        <v>0</v>
      </c>
      <c r="AT102" s="112">
        <f>ROUND(SUM(AV102:AW102),2)</f>
        <v>0</v>
      </c>
      <c r="AU102" s="113">
        <f>'SO 06 - Vývar'!P131</f>
        <v>0</v>
      </c>
      <c r="AV102" s="112">
        <f>'SO 06 - Vývar'!J33</f>
        <v>0</v>
      </c>
      <c r="AW102" s="112">
        <f>'SO 06 - Vývar'!J34</f>
        <v>0</v>
      </c>
      <c r="AX102" s="112">
        <f>'SO 06 - Vývar'!J35</f>
        <v>0</v>
      </c>
      <c r="AY102" s="112">
        <f>'SO 06 - Vývar'!J36</f>
        <v>0</v>
      </c>
      <c r="AZ102" s="112">
        <f>'SO 06 - Vývar'!F33</f>
        <v>0</v>
      </c>
      <c r="BA102" s="112">
        <f>'SO 06 - Vývar'!F34</f>
        <v>0</v>
      </c>
      <c r="BB102" s="112">
        <f>'SO 06 - Vývar'!F35</f>
        <v>0</v>
      </c>
      <c r="BC102" s="112">
        <f>'SO 06 - Vývar'!F36</f>
        <v>0</v>
      </c>
      <c r="BD102" s="114">
        <f>'SO 06 - Vývar'!F37</f>
        <v>0</v>
      </c>
      <c r="BE102" s="7"/>
      <c r="BT102" s="115" t="s">
        <v>89</v>
      </c>
      <c r="BV102" s="115" t="s">
        <v>83</v>
      </c>
      <c r="BW102" s="115" t="s">
        <v>112</v>
      </c>
      <c r="BX102" s="115" t="s">
        <v>4</v>
      </c>
      <c r="CL102" s="115" t="s">
        <v>1</v>
      </c>
      <c r="CM102" s="115" t="s">
        <v>91</v>
      </c>
    </row>
    <row r="103" s="7" customFormat="1" ht="16.5" customHeight="1">
      <c r="A103" s="104" t="s">
        <v>85</v>
      </c>
      <c r="B103" s="105"/>
      <c r="C103" s="106"/>
      <c r="D103" s="107" t="s">
        <v>113</v>
      </c>
      <c r="E103" s="107"/>
      <c r="F103" s="107"/>
      <c r="G103" s="107"/>
      <c r="H103" s="107"/>
      <c r="I103" s="108"/>
      <c r="J103" s="107" t="s">
        <v>114</v>
      </c>
      <c r="K103" s="107"/>
      <c r="L103" s="107"/>
      <c r="M103" s="107"/>
      <c r="N103" s="107"/>
      <c r="O103" s="107"/>
      <c r="P103" s="107"/>
      <c r="Q103" s="107"/>
      <c r="R103" s="107"/>
      <c r="S103" s="107"/>
      <c r="T103" s="107"/>
      <c r="U103" s="107"/>
      <c r="V103" s="107"/>
      <c r="W103" s="107"/>
      <c r="X103" s="107"/>
      <c r="Y103" s="107"/>
      <c r="Z103" s="107"/>
      <c r="AA103" s="107"/>
      <c r="AB103" s="107"/>
      <c r="AC103" s="107"/>
      <c r="AD103" s="107"/>
      <c r="AE103" s="107"/>
      <c r="AF103" s="107"/>
      <c r="AG103" s="109">
        <f>'SO 07 - Opevnění odpadníh...'!J30</f>
        <v>0</v>
      </c>
      <c r="AH103" s="108"/>
      <c r="AI103" s="108"/>
      <c r="AJ103" s="108"/>
      <c r="AK103" s="108"/>
      <c r="AL103" s="108"/>
      <c r="AM103" s="108"/>
      <c r="AN103" s="109">
        <f>SUM(AG103,AT103)</f>
        <v>0</v>
      </c>
      <c r="AO103" s="108"/>
      <c r="AP103" s="108"/>
      <c r="AQ103" s="110" t="s">
        <v>88</v>
      </c>
      <c r="AR103" s="105"/>
      <c r="AS103" s="111">
        <v>0</v>
      </c>
      <c r="AT103" s="112">
        <f>ROUND(SUM(AV103:AW103),2)</f>
        <v>0</v>
      </c>
      <c r="AU103" s="113">
        <f>'SO 07 - Opevnění odpadníh...'!P127</f>
        <v>0</v>
      </c>
      <c r="AV103" s="112">
        <f>'SO 07 - Opevnění odpadníh...'!J33</f>
        <v>0</v>
      </c>
      <c r="AW103" s="112">
        <f>'SO 07 - Opevnění odpadníh...'!J34</f>
        <v>0</v>
      </c>
      <c r="AX103" s="112">
        <f>'SO 07 - Opevnění odpadníh...'!J35</f>
        <v>0</v>
      </c>
      <c r="AY103" s="112">
        <f>'SO 07 - Opevnění odpadníh...'!J36</f>
        <v>0</v>
      </c>
      <c r="AZ103" s="112">
        <f>'SO 07 - Opevnění odpadníh...'!F33</f>
        <v>0</v>
      </c>
      <c r="BA103" s="112">
        <f>'SO 07 - Opevnění odpadníh...'!F34</f>
        <v>0</v>
      </c>
      <c r="BB103" s="112">
        <f>'SO 07 - Opevnění odpadníh...'!F35</f>
        <v>0</v>
      </c>
      <c r="BC103" s="112">
        <f>'SO 07 - Opevnění odpadníh...'!F36</f>
        <v>0</v>
      </c>
      <c r="BD103" s="114">
        <f>'SO 07 - Opevnění odpadníh...'!F37</f>
        <v>0</v>
      </c>
      <c r="BE103" s="7"/>
      <c r="BT103" s="115" t="s">
        <v>89</v>
      </c>
      <c r="BV103" s="115" t="s">
        <v>83</v>
      </c>
      <c r="BW103" s="115" t="s">
        <v>115</v>
      </c>
      <c r="BX103" s="115" t="s">
        <v>4</v>
      </c>
      <c r="CL103" s="115" t="s">
        <v>1</v>
      </c>
      <c r="CM103" s="115" t="s">
        <v>91</v>
      </c>
    </row>
    <row r="104" s="7" customFormat="1" ht="16.5" customHeight="1">
      <c r="A104" s="7"/>
      <c r="B104" s="105"/>
      <c r="C104" s="106"/>
      <c r="D104" s="107" t="s">
        <v>116</v>
      </c>
      <c r="E104" s="107"/>
      <c r="F104" s="107"/>
      <c r="G104" s="107"/>
      <c r="H104" s="107"/>
      <c r="I104" s="108"/>
      <c r="J104" s="107" t="s">
        <v>117</v>
      </c>
      <c r="K104" s="107"/>
      <c r="L104" s="107"/>
      <c r="M104" s="107"/>
      <c r="N104" s="107"/>
      <c r="O104" s="107"/>
      <c r="P104" s="107"/>
      <c r="Q104" s="107"/>
      <c r="R104" s="107"/>
      <c r="S104" s="107"/>
      <c r="T104" s="107"/>
      <c r="U104" s="107"/>
      <c r="V104" s="107"/>
      <c r="W104" s="107"/>
      <c r="X104" s="107"/>
      <c r="Y104" s="107"/>
      <c r="Z104" s="107"/>
      <c r="AA104" s="107"/>
      <c r="AB104" s="107"/>
      <c r="AC104" s="107"/>
      <c r="AD104" s="107"/>
      <c r="AE104" s="107"/>
      <c r="AF104" s="107"/>
      <c r="AG104" s="116">
        <f>ROUND(SUM(AG105:AG108),2)</f>
        <v>0</v>
      </c>
      <c r="AH104" s="108"/>
      <c r="AI104" s="108"/>
      <c r="AJ104" s="108"/>
      <c r="AK104" s="108"/>
      <c r="AL104" s="108"/>
      <c r="AM104" s="108"/>
      <c r="AN104" s="109">
        <f>SUM(AG104,AT104)</f>
        <v>0</v>
      </c>
      <c r="AO104" s="108"/>
      <c r="AP104" s="108"/>
      <c r="AQ104" s="110" t="s">
        <v>88</v>
      </c>
      <c r="AR104" s="105"/>
      <c r="AS104" s="111">
        <f>ROUND(SUM(AS105:AS108),2)</f>
        <v>0</v>
      </c>
      <c r="AT104" s="112">
        <f>ROUND(SUM(AV104:AW104),2)</f>
        <v>0</v>
      </c>
      <c r="AU104" s="113">
        <f>ROUND(SUM(AU105:AU108),5)</f>
        <v>0</v>
      </c>
      <c r="AV104" s="112">
        <f>ROUND(AZ104*L29,2)</f>
        <v>0</v>
      </c>
      <c r="AW104" s="112">
        <f>ROUND(BA104*L30,2)</f>
        <v>0</v>
      </c>
      <c r="AX104" s="112">
        <f>ROUND(BB104*L29,2)</f>
        <v>0</v>
      </c>
      <c r="AY104" s="112">
        <f>ROUND(BC104*L30,2)</f>
        <v>0</v>
      </c>
      <c r="AZ104" s="112">
        <f>ROUND(SUM(AZ105:AZ108),2)</f>
        <v>0</v>
      </c>
      <c r="BA104" s="112">
        <f>ROUND(SUM(BA105:BA108),2)</f>
        <v>0</v>
      </c>
      <c r="BB104" s="112">
        <f>ROUND(SUM(BB105:BB108),2)</f>
        <v>0</v>
      </c>
      <c r="BC104" s="112">
        <f>ROUND(SUM(BC105:BC108),2)</f>
        <v>0</v>
      </c>
      <c r="BD104" s="114">
        <f>ROUND(SUM(BD105:BD108),2)</f>
        <v>0</v>
      </c>
      <c r="BE104" s="7"/>
      <c r="BS104" s="115" t="s">
        <v>80</v>
      </c>
      <c r="BT104" s="115" t="s">
        <v>89</v>
      </c>
      <c r="BU104" s="115" t="s">
        <v>82</v>
      </c>
      <c r="BV104" s="115" t="s">
        <v>83</v>
      </c>
      <c r="BW104" s="115" t="s">
        <v>118</v>
      </c>
      <c r="BX104" s="115" t="s">
        <v>4</v>
      </c>
      <c r="CL104" s="115" t="s">
        <v>1</v>
      </c>
      <c r="CM104" s="115" t="s">
        <v>91</v>
      </c>
    </row>
    <row r="105" s="4" customFormat="1" ht="16.5" customHeight="1">
      <c r="A105" s="104" t="s">
        <v>85</v>
      </c>
      <c r="B105" s="64"/>
      <c r="C105" s="10"/>
      <c r="D105" s="10"/>
      <c r="E105" s="117" t="s">
        <v>119</v>
      </c>
      <c r="F105" s="117"/>
      <c r="G105" s="117"/>
      <c r="H105" s="117"/>
      <c r="I105" s="117"/>
      <c r="J105" s="10"/>
      <c r="K105" s="117" t="s">
        <v>120</v>
      </c>
      <c r="L105" s="117"/>
      <c r="M105" s="117"/>
      <c r="N105" s="117"/>
      <c r="O105" s="117"/>
      <c r="P105" s="117"/>
      <c r="Q105" s="117"/>
      <c r="R105" s="117"/>
      <c r="S105" s="117"/>
      <c r="T105" s="117"/>
      <c r="U105" s="117"/>
      <c r="V105" s="117"/>
      <c r="W105" s="117"/>
      <c r="X105" s="117"/>
      <c r="Y105" s="117"/>
      <c r="Z105" s="117"/>
      <c r="AA105" s="117"/>
      <c r="AB105" s="117"/>
      <c r="AC105" s="117"/>
      <c r="AD105" s="117"/>
      <c r="AE105" s="117"/>
      <c r="AF105" s="117"/>
      <c r="AG105" s="118">
        <f>'SO 08.1 - Měření HPV'!J32</f>
        <v>0</v>
      </c>
      <c r="AH105" s="10"/>
      <c r="AI105" s="10"/>
      <c r="AJ105" s="10"/>
      <c r="AK105" s="10"/>
      <c r="AL105" s="10"/>
      <c r="AM105" s="10"/>
      <c r="AN105" s="118">
        <f>SUM(AG105,AT105)</f>
        <v>0</v>
      </c>
      <c r="AO105" s="10"/>
      <c r="AP105" s="10"/>
      <c r="AQ105" s="119" t="s">
        <v>103</v>
      </c>
      <c r="AR105" s="64"/>
      <c r="AS105" s="120">
        <v>0</v>
      </c>
      <c r="AT105" s="121">
        <f>ROUND(SUM(AV105:AW105),2)</f>
        <v>0</v>
      </c>
      <c r="AU105" s="122">
        <f>'SO 08.1 - Měření HPV'!P130</f>
        <v>0</v>
      </c>
      <c r="AV105" s="121">
        <f>'SO 08.1 - Měření HPV'!J35</f>
        <v>0</v>
      </c>
      <c r="AW105" s="121">
        <f>'SO 08.1 - Měření HPV'!J36</f>
        <v>0</v>
      </c>
      <c r="AX105" s="121">
        <f>'SO 08.1 - Měření HPV'!J37</f>
        <v>0</v>
      </c>
      <c r="AY105" s="121">
        <f>'SO 08.1 - Měření HPV'!J38</f>
        <v>0</v>
      </c>
      <c r="AZ105" s="121">
        <f>'SO 08.1 - Měření HPV'!F35</f>
        <v>0</v>
      </c>
      <c r="BA105" s="121">
        <f>'SO 08.1 - Měření HPV'!F36</f>
        <v>0</v>
      </c>
      <c r="BB105" s="121">
        <f>'SO 08.1 - Měření HPV'!F37</f>
        <v>0</v>
      </c>
      <c r="BC105" s="121">
        <f>'SO 08.1 - Měření HPV'!F38</f>
        <v>0</v>
      </c>
      <c r="BD105" s="123">
        <f>'SO 08.1 - Měření HPV'!F39</f>
        <v>0</v>
      </c>
      <c r="BE105" s="4"/>
      <c r="BT105" s="27" t="s">
        <v>91</v>
      </c>
      <c r="BV105" s="27" t="s">
        <v>83</v>
      </c>
      <c r="BW105" s="27" t="s">
        <v>121</v>
      </c>
      <c r="BX105" s="27" t="s">
        <v>118</v>
      </c>
      <c r="CL105" s="27" t="s">
        <v>1</v>
      </c>
    </row>
    <row r="106" s="4" customFormat="1" ht="16.5" customHeight="1">
      <c r="A106" s="104" t="s">
        <v>85</v>
      </c>
      <c r="B106" s="64"/>
      <c r="C106" s="10"/>
      <c r="D106" s="10"/>
      <c r="E106" s="117" t="s">
        <v>122</v>
      </c>
      <c r="F106" s="117"/>
      <c r="G106" s="117"/>
      <c r="H106" s="117"/>
      <c r="I106" s="117"/>
      <c r="J106" s="10"/>
      <c r="K106" s="117" t="s">
        <v>123</v>
      </c>
      <c r="L106" s="117"/>
      <c r="M106" s="117"/>
      <c r="N106" s="117"/>
      <c r="O106" s="117"/>
      <c r="P106" s="117"/>
      <c r="Q106" s="117"/>
      <c r="R106" s="117"/>
      <c r="S106" s="117"/>
      <c r="T106" s="117"/>
      <c r="U106" s="117"/>
      <c r="V106" s="117"/>
      <c r="W106" s="117"/>
      <c r="X106" s="117"/>
      <c r="Y106" s="117"/>
      <c r="Z106" s="117"/>
      <c r="AA106" s="117"/>
      <c r="AB106" s="117"/>
      <c r="AC106" s="117"/>
      <c r="AD106" s="117"/>
      <c r="AE106" s="117"/>
      <c r="AF106" s="117"/>
      <c r="AG106" s="118">
        <f>'SO 08.2 - Měření deformací'!J32</f>
        <v>0</v>
      </c>
      <c r="AH106" s="10"/>
      <c r="AI106" s="10"/>
      <c r="AJ106" s="10"/>
      <c r="AK106" s="10"/>
      <c r="AL106" s="10"/>
      <c r="AM106" s="10"/>
      <c r="AN106" s="118">
        <f>SUM(AG106,AT106)</f>
        <v>0</v>
      </c>
      <c r="AO106" s="10"/>
      <c r="AP106" s="10"/>
      <c r="AQ106" s="119" t="s">
        <v>103</v>
      </c>
      <c r="AR106" s="64"/>
      <c r="AS106" s="120">
        <v>0</v>
      </c>
      <c r="AT106" s="121">
        <f>ROUND(SUM(AV106:AW106),2)</f>
        <v>0</v>
      </c>
      <c r="AU106" s="122">
        <f>'SO 08.2 - Měření deformací'!P127</f>
        <v>0</v>
      </c>
      <c r="AV106" s="121">
        <f>'SO 08.2 - Měření deformací'!J35</f>
        <v>0</v>
      </c>
      <c r="AW106" s="121">
        <f>'SO 08.2 - Měření deformací'!J36</f>
        <v>0</v>
      </c>
      <c r="AX106" s="121">
        <f>'SO 08.2 - Měření deformací'!J37</f>
        <v>0</v>
      </c>
      <c r="AY106" s="121">
        <f>'SO 08.2 - Měření deformací'!J38</f>
        <v>0</v>
      </c>
      <c r="AZ106" s="121">
        <f>'SO 08.2 - Měření deformací'!F35</f>
        <v>0</v>
      </c>
      <c r="BA106" s="121">
        <f>'SO 08.2 - Měření deformací'!F36</f>
        <v>0</v>
      </c>
      <c r="BB106" s="121">
        <f>'SO 08.2 - Měření deformací'!F37</f>
        <v>0</v>
      </c>
      <c r="BC106" s="121">
        <f>'SO 08.2 - Měření deformací'!F38</f>
        <v>0</v>
      </c>
      <c r="BD106" s="123">
        <f>'SO 08.2 - Měření deformací'!F39</f>
        <v>0</v>
      </c>
      <c r="BE106" s="4"/>
      <c r="BT106" s="27" t="s">
        <v>91</v>
      </c>
      <c r="BV106" s="27" t="s">
        <v>83</v>
      </c>
      <c r="BW106" s="27" t="s">
        <v>124</v>
      </c>
      <c r="BX106" s="27" t="s">
        <v>118</v>
      </c>
      <c r="CL106" s="27" t="s">
        <v>1</v>
      </c>
    </row>
    <row r="107" s="4" customFormat="1" ht="16.5" customHeight="1">
      <c r="A107" s="104" t="s">
        <v>85</v>
      </c>
      <c r="B107" s="64"/>
      <c r="C107" s="10"/>
      <c r="D107" s="10"/>
      <c r="E107" s="117" t="s">
        <v>125</v>
      </c>
      <c r="F107" s="117"/>
      <c r="G107" s="117"/>
      <c r="H107" s="117"/>
      <c r="I107" s="117"/>
      <c r="J107" s="10"/>
      <c r="K107" s="117" t="s">
        <v>126</v>
      </c>
      <c r="L107" s="117"/>
      <c r="M107" s="117"/>
      <c r="N107" s="117"/>
      <c r="O107" s="117"/>
      <c r="P107" s="117"/>
      <c r="Q107" s="117"/>
      <c r="R107" s="117"/>
      <c r="S107" s="117"/>
      <c r="T107" s="117"/>
      <c r="U107" s="117"/>
      <c r="V107" s="117"/>
      <c r="W107" s="117"/>
      <c r="X107" s="117"/>
      <c r="Y107" s="117"/>
      <c r="Z107" s="117"/>
      <c r="AA107" s="117"/>
      <c r="AB107" s="117"/>
      <c r="AC107" s="117"/>
      <c r="AD107" s="117"/>
      <c r="AE107" s="117"/>
      <c r="AF107" s="117"/>
      <c r="AG107" s="118">
        <f>'SO 08.3 - Měření průsaků'!J32</f>
        <v>0</v>
      </c>
      <c r="AH107" s="10"/>
      <c r="AI107" s="10"/>
      <c r="AJ107" s="10"/>
      <c r="AK107" s="10"/>
      <c r="AL107" s="10"/>
      <c r="AM107" s="10"/>
      <c r="AN107" s="118">
        <f>SUM(AG107,AT107)</f>
        <v>0</v>
      </c>
      <c r="AO107" s="10"/>
      <c r="AP107" s="10"/>
      <c r="AQ107" s="119" t="s">
        <v>103</v>
      </c>
      <c r="AR107" s="64"/>
      <c r="AS107" s="120">
        <v>0</v>
      </c>
      <c r="AT107" s="121">
        <f>ROUND(SUM(AV107:AW107),2)</f>
        <v>0</v>
      </c>
      <c r="AU107" s="122">
        <f>'SO 08.3 - Měření průsaků'!P130</f>
        <v>0</v>
      </c>
      <c r="AV107" s="121">
        <f>'SO 08.3 - Měření průsaků'!J35</f>
        <v>0</v>
      </c>
      <c r="AW107" s="121">
        <f>'SO 08.3 - Měření průsaků'!J36</f>
        <v>0</v>
      </c>
      <c r="AX107" s="121">
        <f>'SO 08.3 - Měření průsaků'!J37</f>
        <v>0</v>
      </c>
      <c r="AY107" s="121">
        <f>'SO 08.3 - Měření průsaků'!J38</f>
        <v>0</v>
      </c>
      <c r="AZ107" s="121">
        <f>'SO 08.3 - Měření průsaků'!F35</f>
        <v>0</v>
      </c>
      <c r="BA107" s="121">
        <f>'SO 08.3 - Měření průsaků'!F36</f>
        <v>0</v>
      </c>
      <c r="BB107" s="121">
        <f>'SO 08.3 - Měření průsaků'!F37</f>
        <v>0</v>
      </c>
      <c r="BC107" s="121">
        <f>'SO 08.3 - Měření průsaků'!F38</f>
        <v>0</v>
      </c>
      <c r="BD107" s="123">
        <f>'SO 08.3 - Měření průsaků'!F39</f>
        <v>0</v>
      </c>
      <c r="BE107" s="4"/>
      <c r="BT107" s="27" t="s">
        <v>91</v>
      </c>
      <c r="BV107" s="27" t="s">
        <v>83</v>
      </c>
      <c r="BW107" s="27" t="s">
        <v>127</v>
      </c>
      <c r="BX107" s="27" t="s">
        <v>118</v>
      </c>
      <c r="CL107" s="27" t="s">
        <v>1</v>
      </c>
    </row>
    <row r="108" s="4" customFormat="1" ht="16.5" customHeight="1">
      <c r="A108" s="104" t="s">
        <v>85</v>
      </c>
      <c r="B108" s="64"/>
      <c r="C108" s="10"/>
      <c r="D108" s="10"/>
      <c r="E108" s="117" t="s">
        <v>128</v>
      </c>
      <c r="F108" s="117"/>
      <c r="G108" s="117"/>
      <c r="H108" s="117"/>
      <c r="I108" s="117"/>
      <c r="J108" s="10"/>
      <c r="K108" s="117" t="s">
        <v>129</v>
      </c>
      <c r="L108" s="117"/>
      <c r="M108" s="117"/>
      <c r="N108" s="117"/>
      <c r="O108" s="117"/>
      <c r="P108" s="117"/>
      <c r="Q108" s="117"/>
      <c r="R108" s="117"/>
      <c r="S108" s="117"/>
      <c r="T108" s="117"/>
      <c r="U108" s="117"/>
      <c r="V108" s="117"/>
      <c r="W108" s="117"/>
      <c r="X108" s="117"/>
      <c r="Y108" s="117"/>
      <c r="Z108" s="117"/>
      <c r="AA108" s="117"/>
      <c r="AB108" s="117"/>
      <c r="AC108" s="117"/>
      <c r="AD108" s="117"/>
      <c r="AE108" s="117"/>
      <c r="AF108" s="117"/>
      <c r="AG108" s="118">
        <f>'SO 08.4 - Sběr dat'!J32</f>
        <v>0</v>
      </c>
      <c r="AH108" s="10"/>
      <c r="AI108" s="10"/>
      <c r="AJ108" s="10"/>
      <c r="AK108" s="10"/>
      <c r="AL108" s="10"/>
      <c r="AM108" s="10"/>
      <c r="AN108" s="118">
        <f>SUM(AG108,AT108)</f>
        <v>0</v>
      </c>
      <c r="AO108" s="10"/>
      <c r="AP108" s="10"/>
      <c r="AQ108" s="119" t="s">
        <v>103</v>
      </c>
      <c r="AR108" s="64"/>
      <c r="AS108" s="120">
        <v>0</v>
      </c>
      <c r="AT108" s="121">
        <f>ROUND(SUM(AV108:AW108),2)</f>
        <v>0</v>
      </c>
      <c r="AU108" s="122">
        <f>'SO 08.4 - Sběr dat'!P124</f>
        <v>0</v>
      </c>
      <c r="AV108" s="121">
        <f>'SO 08.4 - Sběr dat'!J35</f>
        <v>0</v>
      </c>
      <c r="AW108" s="121">
        <f>'SO 08.4 - Sběr dat'!J36</f>
        <v>0</v>
      </c>
      <c r="AX108" s="121">
        <f>'SO 08.4 - Sběr dat'!J37</f>
        <v>0</v>
      </c>
      <c r="AY108" s="121">
        <f>'SO 08.4 - Sběr dat'!J38</f>
        <v>0</v>
      </c>
      <c r="AZ108" s="121">
        <f>'SO 08.4 - Sběr dat'!F35</f>
        <v>0</v>
      </c>
      <c r="BA108" s="121">
        <f>'SO 08.4 - Sběr dat'!F36</f>
        <v>0</v>
      </c>
      <c r="BB108" s="121">
        <f>'SO 08.4 - Sběr dat'!F37</f>
        <v>0</v>
      </c>
      <c r="BC108" s="121">
        <f>'SO 08.4 - Sběr dat'!F38</f>
        <v>0</v>
      </c>
      <c r="BD108" s="123">
        <f>'SO 08.4 - Sběr dat'!F39</f>
        <v>0</v>
      </c>
      <c r="BE108" s="4"/>
      <c r="BT108" s="27" t="s">
        <v>91</v>
      </c>
      <c r="BV108" s="27" t="s">
        <v>83</v>
      </c>
      <c r="BW108" s="27" t="s">
        <v>130</v>
      </c>
      <c r="BX108" s="27" t="s">
        <v>118</v>
      </c>
      <c r="CL108" s="27" t="s">
        <v>1</v>
      </c>
    </row>
    <row r="109" s="7" customFormat="1" ht="16.5" customHeight="1">
      <c r="A109" s="7"/>
      <c r="B109" s="105"/>
      <c r="C109" s="106"/>
      <c r="D109" s="107" t="s">
        <v>131</v>
      </c>
      <c r="E109" s="107"/>
      <c r="F109" s="107"/>
      <c r="G109" s="107"/>
      <c r="H109" s="107"/>
      <c r="I109" s="108"/>
      <c r="J109" s="107" t="s">
        <v>132</v>
      </c>
      <c r="K109" s="107"/>
      <c r="L109" s="107"/>
      <c r="M109" s="107"/>
      <c r="N109" s="107"/>
      <c r="O109" s="107"/>
      <c r="P109" s="107"/>
      <c r="Q109" s="107"/>
      <c r="R109" s="107"/>
      <c r="S109" s="107"/>
      <c r="T109" s="107"/>
      <c r="U109" s="107"/>
      <c r="V109" s="107"/>
      <c r="W109" s="107"/>
      <c r="X109" s="107"/>
      <c r="Y109" s="107"/>
      <c r="Z109" s="107"/>
      <c r="AA109" s="107"/>
      <c r="AB109" s="107"/>
      <c r="AC109" s="107"/>
      <c r="AD109" s="107"/>
      <c r="AE109" s="107"/>
      <c r="AF109" s="107"/>
      <c r="AG109" s="116">
        <f>ROUND(SUM(AG110:AG115),2)</f>
        <v>0</v>
      </c>
      <c r="AH109" s="108"/>
      <c r="AI109" s="108"/>
      <c r="AJ109" s="108"/>
      <c r="AK109" s="108"/>
      <c r="AL109" s="108"/>
      <c r="AM109" s="108"/>
      <c r="AN109" s="109">
        <f>SUM(AG109,AT109)</f>
        <v>0</v>
      </c>
      <c r="AO109" s="108"/>
      <c r="AP109" s="108"/>
      <c r="AQ109" s="110" t="s">
        <v>88</v>
      </c>
      <c r="AR109" s="105"/>
      <c r="AS109" s="111">
        <f>ROUND(SUM(AS110:AS115),2)</f>
        <v>0</v>
      </c>
      <c r="AT109" s="112">
        <f>ROUND(SUM(AV109:AW109),2)</f>
        <v>0</v>
      </c>
      <c r="AU109" s="113">
        <f>ROUND(SUM(AU110:AU115),5)</f>
        <v>0</v>
      </c>
      <c r="AV109" s="112">
        <f>ROUND(AZ109*L29,2)</f>
        <v>0</v>
      </c>
      <c r="AW109" s="112">
        <f>ROUND(BA109*L30,2)</f>
        <v>0</v>
      </c>
      <c r="AX109" s="112">
        <f>ROUND(BB109*L29,2)</f>
        <v>0</v>
      </c>
      <c r="AY109" s="112">
        <f>ROUND(BC109*L30,2)</f>
        <v>0</v>
      </c>
      <c r="AZ109" s="112">
        <f>ROUND(SUM(AZ110:AZ115),2)</f>
        <v>0</v>
      </c>
      <c r="BA109" s="112">
        <f>ROUND(SUM(BA110:BA115),2)</f>
        <v>0</v>
      </c>
      <c r="BB109" s="112">
        <f>ROUND(SUM(BB110:BB115),2)</f>
        <v>0</v>
      </c>
      <c r="BC109" s="112">
        <f>ROUND(SUM(BC110:BC115),2)</f>
        <v>0</v>
      </c>
      <c r="BD109" s="114">
        <f>ROUND(SUM(BD110:BD115),2)</f>
        <v>0</v>
      </c>
      <c r="BE109" s="7"/>
      <c r="BS109" s="115" t="s">
        <v>80</v>
      </c>
      <c r="BT109" s="115" t="s">
        <v>89</v>
      </c>
      <c r="BU109" s="115" t="s">
        <v>82</v>
      </c>
      <c r="BV109" s="115" t="s">
        <v>83</v>
      </c>
      <c r="BW109" s="115" t="s">
        <v>133</v>
      </c>
      <c r="BX109" s="115" t="s">
        <v>4</v>
      </c>
      <c r="CL109" s="115" t="s">
        <v>1</v>
      </c>
      <c r="CM109" s="115" t="s">
        <v>91</v>
      </c>
    </row>
    <row r="110" s="4" customFormat="1" ht="23.25" customHeight="1">
      <c r="A110" s="104" t="s">
        <v>85</v>
      </c>
      <c r="B110" s="64"/>
      <c r="C110" s="10"/>
      <c r="D110" s="10"/>
      <c r="E110" s="117" t="s">
        <v>134</v>
      </c>
      <c r="F110" s="117"/>
      <c r="G110" s="117"/>
      <c r="H110" s="117"/>
      <c r="I110" s="117"/>
      <c r="J110" s="10"/>
      <c r="K110" s="117" t="s">
        <v>135</v>
      </c>
      <c r="L110" s="117"/>
      <c r="M110" s="117"/>
      <c r="N110" s="117"/>
      <c r="O110" s="117"/>
      <c r="P110" s="117"/>
      <c r="Q110" s="117"/>
      <c r="R110" s="117"/>
      <c r="S110" s="117"/>
      <c r="T110" s="117"/>
      <c r="U110" s="117"/>
      <c r="V110" s="117"/>
      <c r="W110" s="117"/>
      <c r="X110" s="117"/>
      <c r="Y110" s="117"/>
      <c r="Z110" s="117"/>
      <c r="AA110" s="117"/>
      <c r="AB110" s="117"/>
      <c r="AC110" s="117"/>
      <c r="AD110" s="117"/>
      <c r="AE110" s="117"/>
      <c r="AF110" s="117"/>
      <c r="AG110" s="118">
        <f>'SO 09.1 - Úpravy na odběr...'!J32</f>
        <v>0</v>
      </c>
      <c r="AH110" s="10"/>
      <c r="AI110" s="10"/>
      <c r="AJ110" s="10"/>
      <c r="AK110" s="10"/>
      <c r="AL110" s="10"/>
      <c r="AM110" s="10"/>
      <c r="AN110" s="118">
        <f>SUM(AG110,AT110)</f>
        <v>0</v>
      </c>
      <c r="AO110" s="10"/>
      <c r="AP110" s="10"/>
      <c r="AQ110" s="119" t="s">
        <v>103</v>
      </c>
      <c r="AR110" s="64"/>
      <c r="AS110" s="120">
        <v>0</v>
      </c>
      <c r="AT110" s="121">
        <f>ROUND(SUM(AV110:AW110),2)</f>
        <v>0</v>
      </c>
      <c r="AU110" s="122">
        <f>'SO 09.1 - Úpravy na odběr...'!P136</f>
        <v>0</v>
      </c>
      <c r="AV110" s="121">
        <f>'SO 09.1 - Úpravy na odběr...'!J35</f>
        <v>0</v>
      </c>
      <c r="AW110" s="121">
        <f>'SO 09.1 - Úpravy na odběr...'!J36</f>
        <v>0</v>
      </c>
      <c r="AX110" s="121">
        <f>'SO 09.1 - Úpravy na odběr...'!J37</f>
        <v>0</v>
      </c>
      <c r="AY110" s="121">
        <f>'SO 09.1 - Úpravy na odběr...'!J38</f>
        <v>0</v>
      </c>
      <c r="AZ110" s="121">
        <f>'SO 09.1 - Úpravy na odběr...'!F35</f>
        <v>0</v>
      </c>
      <c r="BA110" s="121">
        <f>'SO 09.1 - Úpravy na odběr...'!F36</f>
        <v>0</v>
      </c>
      <c r="BB110" s="121">
        <f>'SO 09.1 - Úpravy na odběr...'!F37</f>
        <v>0</v>
      </c>
      <c r="BC110" s="121">
        <f>'SO 09.1 - Úpravy na odběr...'!F38</f>
        <v>0</v>
      </c>
      <c r="BD110" s="123">
        <f>'SO 09.1 - Úpravy na odběr...'!F39</f>
        <v>0</v>
      </c>
      <c r="BE110" s="4"/>
      <c r="BT110" s="27" t="s">
        <v>91</v>
      </c>
      <c r="BV110" s="27" t="s">
        <v>83</v>
      </c>
      <c r="BW110" s="27" t="s">
        <v>136</v>
      </c>
      <c r="BX110" s="27" t="s">
        <v>133</v>
      </c>
      <c r="CL110" s="27" t="s">
        <v>1</v>
      </c>
    </row>
    <row r="111" s="4" customFormat="1" ht="16.5" customHeight="1">
      <c r="A111" s="104" t="s">
        <v>85</v>
      </c>
      <c r="B111" s="64"/>
      <c r="C111" s="10"/>
      <c r="D111" s="10"/>
      <c r="E111" s="117" t="s">
        <v>137</v>
      </c>
      <c r="F111" s="117"/>
      <c r="G111" s="117"/>
      <c r="H111" s="117"/>
      <c r="I111" s="117"/>
      <c r="J111" s="10"/>
      <c r="K111" s="117" t="s">
        <v>138</v>
      </c>
      <c r="L111" s="117"/>
      <c r="M111" s="117"/>
      <c r="N111" s="117"/>
      <c r="O111" s="117"/>
      <c r="P111" s="117"/>
      <c r="Q111" s="117"/>
      <c r="R111" s="117"/>
      <c r="S111" s="117"/>
      <c r="T111" s="117"/>
      <c r="U111" s="117"/>
      <c r="V111" s="117"/>
      <c r="W111" s="117"/>
      <c r="X111" s="117"/>
      <c r="Y111" s="117"/>
      <c r="Z111" s="117"/>
      <c r="AA111" s="117"/>
      <c r="AB111" s="117"/>
      <c r="AC111" s="117"/>
      <c r="AD111" s="117"/>
      <c r="AE111" s="117"/>
      <c r="AF111" s="117"/>
      <c r="AG111" s="118">
        <f>'SO 09.2 - Rekonstrukce sc...'!J32</f>
        <v>0</v>
      </c>
      <c r="AH111" s="10"/>
      <c r="AI111" s="10"/>
      <c r="AJ111" s="10"/>
      <c r="AK111" s="10"/>
      <c r="AL111" s="10"/>
      <c r="AM111" s="10"/>
      <c r="AN111" s="118">
        <f>SUM(AG111,AT111)</f>
        <v>0</v>
      </c>
      <c r="AO111" s="10"/>
      <c r="AP111" s="10"/>
      <c r="AQ111" s="119" t="s">
        <v>103</v>
      </c>
      <c r="AR111" s="64"/>
      <c r="AS111" s="120">
        <v>0</v>
      </c>
      <c r="AT111" s="121">
        <f>ROUND(SUM(AV111:AW111),2)</f>
        <v>0</v>
      </c>
      <c r="AU111" s="122">
        <f>'SO 09.2 - Rekonstrukce sc...'!P131</f>
        <v>0</v>
      </c>
      <c r="AV111" s="121">
        <f>'SO 09.2 - Rekonstrukce sc...'!J35</f>
        <v>0</v>
      </c>
      <c r="AW111" s="121">
        <f>'SO 09.2 - Rekonstrukce sc...'!J36</f>
        <v>0</v>
      </c>
      <c r="AX111" s="121">
        <f>'SO 09.2 - Rekonstrukce sc...'!J37</f>
        <v>0</v>
      </c>
      <c r="AY111" s="121">
        <f>'SO 09.2 - Rekonstrukce sc...'!J38</f>
        <v>0</v>
      </c>
      <c r="AZ111" s="121">
        <f>'SO 09.2 - Rekonstrukce sc...'!F35</f>
        <v>0</v>
      </c>
      <c r="BA111" s="121">
        <f>'SO 09.2 - Rekonstrukce sc...'!F36</f>
        <v>0</v>
      </c>
      <c r="BB111" s="121">
        <f>'SO 09.2 - Rekonstrukce sc...'!F37</f>
        <v>0</v>
      </c>
      <c r="BC111" s="121">
        <f>'SO 09.2 - Rekonstrukce sc...'!F38</f>
        <v>0</v>
      </c>
      <c r="BD111" s="123">
        <f>'SO 09.2 - Rekonstrukce sc...'!F39</f>
        <v>0</v>
      </c>
      <c r="BE111" s="4"/>
      <c r="BT111" s="27" t="s">
        <v>91</v>
      </c>
      <c r="BV111" s="27" t="s">
        <v>83</v>
      </c>
      <c r="BW111" s="27" t="s">
        <v>139</v>
      </c>
      <c r="BX111" s="27" t="s">
        <v>133</v>
      </c>
      <c r="CL111" s="27" t="s">
        <v>1</v>
      </c>
    </row>
    <row r="112" s="4" customFormat="1" ht="16.5" customHeight="1">
      <c r="A112" s="104" t="s">
        <v>85</v>
      </c>
      <c r="B112" s="64"/>
      <c r="C112" s="10"/>
      <c r="D112" s="10"/>
      <c r="E112" s="117" t="s">
        <v>140</v>
      </c>
      <c r="F112" s="117"/>
      <c r="G112" s="117"/>
      <c r="H112" s="117"/>
      <c r="I112" s="117"/>
      <c r="J112" s="10"/>
      <c r="K112" s="117" t="s">
        <v>141</v>
      </c>
      <c r="L112" s="117"/>
      <c r="M112" s="117"/>
      <c r="N112" s="117"/>
      <c r="O112" s="117"/>
      <c r="P112" s="117"/>
      <c r="Q112" s="117"/>
      <c r="R112" s="117"/>
      <c r="S112" s="117"/>
      <c r="T112" s="117"/>
      <c r="U112" s="117"/>
      <c r="V112" s="117"/>
      <c r="W112" s="117"/>
      <c r="X112" s="117"/>
      <c r="Y112" s="117"/>
      <c r="Z112" s="117"/>
      <c r="AA112" s="117"/>
      <c r="AB112" s="117"/>
      <c r="AC112" s="117"/>
      <c r="AD112" s="117"/>
      <c r="AE112" s="117"/>
      <c r="AF112" s="117"/>
      <c r="AG112" s="118">
        <f>'SO 09.3 - Osvětlení na le...'!J32</f>
        <v>0</v>
      </c>
      <c r="AH112" s="10"/>
      <c r="AI112" s="10"/>
      <c r="AJ112" s="10"/>
      <c r="AK112" s="10"/>
      <c r="AL112" s="10"/>
      <c r="AM112" s="10"/>
      <c r="AN112" s="118">
        <f>SUM(AG112,AT112)</f>
        <v>0</v>
      </c>
      <c r="AO112" s="10"/>
      <c r="AP112" s="10"/>
      <c r="AQ112" s="119" t="s">
        <v>103</v>
      </c>
      <c r="AR112" s="64"/>
      <c r="AS112" s="120">
        <v>0</v>
      </c>
      <c r="AT112" s="121">
        <f>ROUND(SUM(AV112:AW112),2)</f>
        <v>0</v>
      </c>
      <c r="AU112" s="122">
        <f>'SO 09.3 - Osvětlení na le...'!P131</f>
        <v>0</v>
      </c>
      <c r="AV112" s="121">
        <f>'SO 09.3 - Osvětlení na le...'!J35</f>
        <v>0</v>
      </c>
      <c r="AW112" s="121">
        <f>'SO 09.3 - Osvětlení na le...'!J36</f>
        <v>0</v>
      </c>
      <c r="AX112" s="121">
        <f>'SO 09.3 - Osvětlení na le...'!J37</f>
        <v>0</v>
      </c>
      <c r="AY112" s="121">
        <f>'SO 09.3 - Osvětlení na le...'!J38</f>
        <v>0</v>
      </c>
      <c r="AZ112" s="121">
        <f>'SO 09.3 - Osvětlení na le...'!F35</f>
        <v>0</v>
      </c>
      <c r="BA112" s="121">
        <f>'SO 09.3 - Osvětlení na le...'!F36</f>
        <v>0</v>
      </c>
      <c r="BB112" s="121">
        <f>'SO 09.3 - Osvětlení na le...'!F37</f>
        <v>0</v>
      </c>
      <c r="BC112" s="121">
        <f>'SO 09.3 - Osvětlení na le...'!F38</f>
        <v>0</v>
      </c>
      <c r="BD112" s="123">
        <f>'SO 09.3 - Osvětlení na le...'!F39</f>
        <v>0</v>
      </c>
      <c r="BE112" s="4"/>
      <c r="BT112" s="27" t="s">
        <v>91</v>
      </c>
      <c r="BV112" s="27" t="s">
        <v>83</v>
      </c>
      <c r="BW112" s="27" t="s">
        <v>142</v>
      </c>
      <c r="BX112" s="27" t="s">
        <v>133</v>
      </c>
      <c r="CL112" s="27" t="s">
        <v>1</v>
      </c>
    </row>
    <row r="113" s="4" customFormat="1" ht="16.5" customHeight="1">
      <c r="A113" s="104" t="s">
        <v>85</v>
      </c>
      <c r="B113" s="64"/>
      <c r="C113" s="10"/>
      <c r="D113" s="10"/>
      <c r="E113" s="117" t="s">
        <v>143</v>
      </c>
      <c r="F113" s="117"/>
      <c r="G113" s="117"/>
      <c r="H113" s="117"/>
      <c r="I113" s="117"/>
      <c r="J113" s="10"/>
      <c r="K113" s="117" t="s">
        <v>144</v>
      </c>
      <c r="L113" s="117"/>
      <c r="M113" s="117"/>
      <c r="N113" s="117"/>
      <c r="O113" s="117"/>
      <c r="P113" s="117"/>
      <c r="Q113" s="117"/>
      <c r="R113" s="117"/>
      <c r="S113" s="117"/>
      <c r="T113" s="117"/>
      <c r="U113" s="117"/>
      <c r="V113" s="117"/>
      <c r="W113" s="117"/>
      <c r="X113" s="117"/>
      <c r="Y113" s="117"/>
      <c r="Z113" s="117"/>
      <c r="AA113" s="117"/>
      <c r="AB113" s="117"/>
      <c r="AC113" s="117"/>
      <c r="AD113" s="117"/>
      <c r="AE113" s="117"/>
      <c r="AF113" s="117"/>
      <c r="AG113" s="118">
        <f>'SO 09.4 - Kamerový systém'!J32</f>
        <v>0</v>
      </c>
      <c r="AH113" s="10"/>
      <c r="AI113" s="10"/>
      <c r="AJ113" s="10"/>
      <c r="AK113" s="10"/>
      <c r="AL113" s="10"/>
      <c r="AM113" s="10"/>
      <c r="AN113" s="118">
        <f>SUM(AG113,AT113)</f>
        <v>0</v>
      </c>
      <c r="AO113" s="10"/>
      <c r="AP113" s="10"/>
      <c r="AQ113" s="119" t="s">
        <v>103</v>
      </c>
      <c r="AR113" s="64"/>
      <c r="AS113" s="120">
        <v>0</v>
      </c>
      <c r="AT113" s="121">
        <f>ROUND(SUM(AV113:AW113),2)</f>
        <v>0</v>
      </c>
      <c r="AU113" s="122">
        <f>'SO 09.4 - Kamerový systém'!P126</f>
        <v>0</v>
      </c>
      <c r="AV113" s="121">
        <f>'SO 09.4 - Kamerový systém'!J35</f>
        <v>0</v>
      </c>
      <c r="AW113" s="121">
        <f>'SO 09.4 - Kamerový systém'!J36</f>
        <v>0</v>
      </c>
      <c r="AX113" s="121">
        <f>'SO 09.4 - Kamerový systém'!J37</f>
        <v>0</v>
      </c>
      <c r="AY113" s="121">
        <f>'SO 09.4 - Kamerový systém'!J38</f>
        <v>0</v>
      </c>
      <c r="AZ113" s="121">
        <f>'SO 09.4 - Kamerový systém'!F35</f>
        <v>0</v>
      </c>
      <c r="BA113" s="121">
        <f>'SO 09.4 - Kamerový systém'!F36</f>
        <v>0</v>
      </c>
      <c r="BB113" s="121">
        <f>'SO 09.4 - Kamerový systém'!F37</f>
        <v>0</v>
      </c>
      <c r="BC113" s="121">
        <f>'SO 09.4 - Kamerový systém'!F38</f>
        <v>0</v>
      </c>
      <c r="BD113" s="123">
        <f>'SO 09.4 - Kamerový systém'!F39</f>
        <v>0</v>
      </c>
      <c r="BE113" s="4"/>
      <c r="BT113" s="27" t="s">
        <v>91</v>
      </c>
      <c r="BV113" s="27" t="s">
        <v>83</v>
      </c>
      <c r="BW113" s="27" t="s">
        <v>145</v>
      </c>
      <c r="BX113" s="27" t="s">
        <v>133</v>
      </c>
      <c r="CL113" s="27" t="s">
        <v>1</v>
      </c>
    </row>
    <row r="114" s="4" customFormat="1" ht="23.25" customHeight="1">
      <c r="A114" s="104" t="s">
        <v>85</v>
      </c>
      <c r="B114" s="64"/>
      <c r="C114" s="10"/>
      <c r="D114" s="10"/>
      <c r="E114" s="117" t="s">
        <v>146</v>
      </c>
      <c r="F114" s="117"/>
      <c r="G114" s="117"/>
      <c r="H114" s="117"/>
      <c r="I114" s="117"/>
      <c r="J114" s="10"/>
      <c r="K114" s="117" t="s">
        <v>147</v>
      </c>
      <c r="L114" s="117"/>
      <c r="M114" s="117"/>
      <c r="N114" s="117"/>
      <c r="O114" s="117"/>
      <c r="P114" s="117"/>
      <c r="Q114" s="117"/>
      <c r="R114" s="117"/>
      <c r="S114" s="117"/>
      <c r="T114" s="117"/>
      <c r="U114" s="117"/>
      <c r="V114" s="117"/>
      <c r="W114" s="117"/>
      <c r="X114" s="117"/>
      <c r="Y114" s="117"/>
      <c r="Z114" s="117"/>
      <c r="AA114" s="117"/>
      <c r="AB114" s="117"/>
      <c r="AC114" s="117"/>
      <c r="AD114" s="117"/>
      <c r="AE114" s="117"/>
      <c r="AF114" s="117"/>
      <c r="AG114" s="118">
        <f>'SO 09.5 - Kabelová trasa ...'!J32</f>
        <v>0</v>
      </c>
      <c r="AH114" s="10"/>
      <c r="AI114" s="10"/>
      <c r="AJ114" s="10"/>
      <c r="AK114" s="10"/>
      <c r="AL114" s="10"/>
      <c r="AM114" s="10"/>
      <c r="AN114" s="118">
        <f>SUM(AG114,AT114)</f>
        <v>0</v>
      </c>
      <c r="AO114" s="10"/>
      <c r="AP114" s="10"/>
      <c r="AQ114" s="119" t="s">
        <v>103</v>
      </c>
      <c r="AR114" s="64"/>
      <c r="AS114" s="120">
        <v>0</v>
      </c>
      <c r="AT114" s="121">
        <f>ROUND(SUM(AV114:AW114),2)</f>
        <v>0</v>
      </c>
      <c r="AU114" s="122">
        <f>'SO 09.5 - Kabelová trasa ...'!P132</f>
        <v>0</v>
      </c>
      <c r="AV114" s="121">
        <f>'SO 09.5 - Kabelová trasa ...'!J35</f>
        <v>0</v>
      </c>
      <c r="AW114" s="121">
        <f>'SO 09.5 - Kabelová trasa ...'!J36</f>
        <v>0</v>
      </c>
      <c r="AX114" s="121">
        <f>'SO 09.5 - Kabelová trasa ...'!J37</f>
        <v>0</v>
      </c>
      <c r="AY114" s="121">
        <f>'SO 09.5 - Kabelová trasa ...'!J38</f>
        <v>0</v>
      </c>
      <c r="AZ114" s="121">
        <f>'SO 09.5 - Kabelová trasa ...'!F35</f>
        <v>0</v>
      </c>
      <c r="BA114" s="121">
        <f>'SO 09.5 - Kabelová trasa ...'!F36</f>
        <v>0</v>
      </c>
      <c r="BB114" s="121">
        <f>'SO 09.5 - Kabelová trasa ...'!F37</f>
        <v>0</v>
      </c>
      <c r="BC114" s="121">
        <f>'SO 09.5 - Kabelová trasa ...'!F38</f>
        <v>0</v>
      </c>
      <c r="BD114" s="123">
        <f>'SO 09.5 - Kabelová trasa ...'!F39</f>
        <v>0</v>
      </c>
      <c r="BE114" s="4"/>
      <c r="BT114" s="27" t="s">
        <v>91</v>
      </c>
      <c r="BV114" s="27" t="s">
        <v>83</v>
      </c>
      <c r="BW114" s="27" t="s">
        <v>148</v>
      </c>
      <c r="BX114" s="27" t="s">
        <v>133</v>
      </c>
      <c r="CL114" s="27" t="s">
        <v>1</v>
      </c>
    </row>
    <row r="115" s="4" customFormat="1" ht="16.5" customHeight="1">
      <c r="A115" s="104" t="s">
        <v>85</v>
      </c>
      <c r="B115" s="64"/>
      <c r="C115" s="10"/>
      <c r="D115" s="10"/>
      <c r="E115" s="117" t="s">
        <v>149</v>
      </c>
      <c r="F115" s="117"/>
      <c r="G115" s="117"/>
      <c r="H115" s="117"/>
      <c r="I115" s="117"/>
      <c r="J115" s="10"/>
      <c r="K115" s="117" t="s">
        <v>150</v>
      </c>
      <c r="L115" s="117"/>
      <c r="M115" s="117"/>
      <c r="N115" s="117"/>
      <c r="O115" s="117"/>
      <c r="P115" s="117"/>
      <c r="Q115" s="117"/>
      <c r="R115" s="117"/>
      <c r="S115" s="117"/>
      <c r="T115" s="117"/>
      <c r="U115" s="117"/>
      <c r="V115" s="117"/>
      <c r="W115" s="117"/>
      <c r="X115" s="117"/>
      <c r="Y115" s="117"/>
      <c r="Z115" s="117"/>
      <c r="AA115" s="117"/>
      <c r="AB115" s="117"/>
      <c r="AC115" s="117"/>
      <c r="AD115" s="117"/>
      <c r="AE115" s="117"/>
      <c r="AF115" s="117"/>
      <c r="AG115" s="118">
        <f>'SO 09.6 - Kácení dřevin'!J32</f>
        <v>0</v>
      </c>
      <c r="AH115" s="10"/>
      <c r="AI115" s="10"/>
      <c r="AJ115" s="10"/>
      <c r="AK115" s="10"/>
      <c r="AL115" s="10"/>
      <c r="AM115" s="10"/>
      <c r="AN115" s="118">
        <f>SUM(AG115,AT115)</f>
        <v>0</v>
      </c>
      <c r="AO115" s="10"/>
      <c r="AP115" s="10"/>
      <c r="AQ115" s="119" t="s">
        <v>103</v>
      </c>
      <c r="AR115" s="64"/>
      <c r="AS115" s="120">
        <v>0</v>
      </c>
      <c r="AT115" s="121">
        <f>ROUND(SUM(AV115:AW115),2)</f>
        <v>0</v>
      </c>
      <c r="AU115" s="122">
        <f>'SO 09.6 - Kácení dřevin'!P124</f>
        <v>0</v>
      </c>
      <c r="AV115" s="121">
        <f>'SO 09.6 - Kácení dřevin'!J35</f>
        <v>0</v>
      </c>
      <c r="AW115" s="121">
        <f>'SO 09.6 - Kácení dřevin'!J36</f>
        <v>0</v>
      </c>
      <c r="AX115" s="121">
        <f>'SO 09.6 - Kácení dřevin'!J37</f>
        <v>0</v>
      </c>
      <c r="AY115" s="121">
        <f>'SO 09.6 - Kácení dřevin'!J38</f>
        <v>0</v>
      </c>
      <c r="AZ115" s="121">
        <f>'SO 09.6 - Kácení dřevin'!F35</f>
        <v>0</v>
      </c>
      <c r="BA115" s="121">
        <f>'SO 09.6 - Kácení dřevin'!F36</f>
        <v>0</v>
      </c>
      <c r="BB115" s="121">
        <f>'SO 09.6 - Kácení dřevin'!F37</f>
        <v>0</v>
      </c>
      <c r="BC115" s="121">
        <f>'SO 09.6 - Kácení dřevin'!F38</f>
        <v>0</v>
      </c>
      <c r="BD115" s="123">
        <f>'SO 09.6 - Kácení dřevin'!F39</f>
        <v>0</v>
      </c>
      <c r="BE115" s="4"/>
      <c r="BT115" s="27" t="s">
        <v>91</v>
      </c>
      <c r="BV115" s="27" t="s">
        <v>83</v>
      </c>
      <c r="BW115" s="27" t="s">
        <v>151</v>
      </c>
      <c r="BX115" s="27" t="s">
        <v>133</v>
      </c>
      <c r="CL115" s="27" t="s">
        <v>1</v>
      </c>
    </row>
    <row r="116" s="7" customFormat="1" ht="16.5" customHeight="1">
      <c r="A116" s="104" t="s">
        <v>85</v>
      </c>
      <c r="B116" s="105"/>
      <c r="C116" s="106"/>
      <c r="D116" s="107" t="s">
        <v>152</v>
      </c>
      <c r="E116" s="107"/>
      <c r="F116" s="107"/>
      <c r="G116" s="107"/>
      <c r="H116" s="107"/>
      <c r="I116" s="108"/>
      <c r="J116" s="107" t="s">
        <v>153</v>
      </c>
      <c r="K116" s="107"/>
      <c r="L116" s="107"/>
      <c r="M116" s="107"/>
      <c r="N116" s="107"/>
      <c r="O116" s="107"/>
      <c r="P116" s="107"/>
      <c r="Q116" s="107"/>
      <c r="R116" s="107"/>
      <c r="S116" s="107"/>
      <c r="T116" s="107"/>
      <c r="U116" s="107"/>
      <c r="V116" s="107"/>
      <c r="W116" s="107"/>
      <c r="X116" s="107"/>
      <c r="Y116" s="107"/>
      <c r="Z116" s="107"/>
      <c r="AA116" s="107"/>
      <c r="AB116" s="107"/>
      <c r="AC116" s="107"/>
      <c r="AD116" s="107"/>
      <c r="AE116" s="107"/>
      <c r="AF116" s="107"/>
      <c r="AG116" s="109">
        <f>'SO 10 - Opevnění koryta K...'!J30</f>
        <v>0</v>
      </c>
      <c r="AH116" s="108"/>
      <c r="AI116" s="108"/>
      <c r="AJ116" s="108"/>
      <c r="AK116" s="108"/>
      <c r="AL116" s="108"/>
      <c r="AM116" s="108"/>
      <c r="AN116" s="109">
        <f>SUM(AG116,AT116)</f>
        <v>0</v>
      </c>
      <c r="AO116" s="108"/>
      <c r="AP116" s="108"/>
      <c r="AQ116" s="110" t="s">
        <v>88</v>
      </c>
      <c r="AR116" s="105"/>
      <c r="AS116" s="111">
        <v>0</v>
      </c>
      <c r="AT116" s="112">
        <f>ROUND(SUM(AV116:AW116),2)</f>
        <v>0</v>
      </c>
      <c r="AU116" s="113">
        <f>'SO 10 - Opevnění koryta K...'!P123</f>
        <v>0</v>
      </c>
      <c r="AV116" s="112">
        <f>'SO 10 - Opevnění koryta K...'!J33</f>
        <v>0</v>
      </c>
      <c r="AW116" s="112">
        <f>'SO 10 - Opevnění koryta K...'!J34</f>
        <v>0</v>
      </c>
      <c r="AX116" s="112">
        <f>'SO 10 - Opevnění koryta K...'!J35</f>
        <v>0</v>
      </c>
      <c r="AY116" s="112">
        <f>'SO 10 - Opevnění koryta K...'!J36</f>
        <v>0</v>
      </c>
      <c r="AZ116" s="112">
        <f>'SO 10 - Opevnění koryta K...'!F33</f>
        <v>0</v>
      </c>
      <c r="BA116" s="112">
        <f>'SO 10 - Opevnění koryta K...'!F34</f>
        <v>0</v>
      </c>
      <c r="BB116" s="112">
        <f>'SO 10 - Opevnění koryta K...'!F35</f>
        <v>0</v>
      </c>
      <c r="BC116" s="112">
        <f>'SO 10 - Opevnění koryta K...'!F36</f>
        <v>0</v>
      </c>
      <c r="BD116" s="114">
        <f>'SO 10 - Opevnění koryta K...'!F37</f>
        <v>0</v>
      </c>
      <c r="BE116" s="7"/>
      <c r="BT116" s="115" t="s">
        <v>89</v>
      </c>
      <c r="BV116" s="115" t="s">
        <v>83</v>
      </c>
      <c r="BW116" s="115" t="s">
        <v>154</v>
      </c>
      <c r="BX116" s="115" t="s">
        <v>4</v>
      </c>
      <c r="CL116" s="115" t="s">
        <v>1</v>
      </c>
      <c r="CM116" s="115" t="s">
        <v>91</v>
      </c>
    </row>
    <row r="117" s="7" customFormat="1" ht="16.5" customHeight="1">
      <c r="A117" s="104" t="s">
        <v>85</v>
      </c>
      <c r="B117" s="105"/>
      <c r="C117" s="106"/>
      <c r="D117" s="107" t="s">
        <v>155</v>
      </c>
      <c r="E117" s="107"/>
      <c r="F117" s="107"/>
      <c r="G117" s="107"/>
      <c r="H117" s="107"/>
      <c r="I117" s="108"/>
      <c r="J117" s="107" t="s">
        <v>156</v>
      </c>
      <c r="K117" s="107"/>
      <c r="L117" s="107"/>
      <c r="M117" s="107"/>
      <c r="N117" s="107"/>
      <c r="O117" s="107"/>
      <c r="P117" s="107"/>
      <c r="Q117" s="107"/>
      <c r="R117" s="107"/>
      <c r="S117" s="107"/>
      <c r="T117" s="107"/>
      <c r="U117" s="107"/>
      <c r="V117" s="107"/>
      <c r="W117" s="107"/>
      <c r="X117" s="107"/>
      <c r="Y117" s="107"/>
      <c r="Z117" s="107"/>
      <c r="AA117" s="107"/>
      <c r="AB117" s="107"/>
      <c r="AC117" s="107"/>
      <c r="AD117" s="107"/>
      <c r="AE117" s="107"/>
      <c r="AF117" s="107"/>
      <c r="AG117" s="109">
        <f>'VON - Vedlejší a ostatní ...'!J30</f>
        <v>0</v>
      </c>
      <c r="AH117" s="108"/>
      <c r="AI117" s="108"/>
      <c r="AJ117" s="108"/>
      <c r="AK117" s="108"/>
      <c r="AL117" s="108"/>
      <c r="AM117" s="108"/>
      <c r="AN117" s="109">
        <f>SUM(AG117,AT117)</f>
        <v>0</v>
      </c>
      <c r="AO117" s="108"/>
      <c r="AP117" s="108"/>
      <c r="AQ117" s="110" t="s">
        <v>155</v>
      </c>
      <c r="AR117" s="105"/>
      <c r="AS117" s="124">
        <v>0</v>
      </c>
      <c r="AT117" s="125">
        <f>ROUND(SUM(AV117:AW117),2)</f>
        <v>0</v>
      </c>
      <c r="AU117" s="126">
        <f>'VON - Vedlejší a ostatní ...'!P122</f>
        <v>0</v>
      </c>
      <c r="AV117" s="125">
        <f>'VON - Vedlejší a ostatní ...'!J33</f>
        <v>0</v>
      </c>
      <c r="AW117" s="125">
        <f>'VON - Vedlejší a ostatní ...'!J34</f>
        <v>0</v>
      </c>
      <c r="AX117" s="125">
        <f>'VON - Vedlejší a ostatní ...'!J35</f>
        <v>0</v>
      </c>
      <c r="AY117" s="125">
        <f>'VON - Vedlejší a ostatní ...'!J36</f>
        <v>0</v>
      </c>
      <c r="AZ117" s="125">
        <f>'VON - Vedlejší a ostatní ...'!F33</f>
        <v>0</v>
      </c>
      <c r="BA117" s="125">
        <f>'VON - Vedlejší a ostatní ...'!F34</f>
        <v>0</v>
      </c>
      <c r="BB117" s="125">
        <f>'VON - Vedlejší a ostatní ...'!F35</f>
        <v>0</v>
      </c>
      <c r="BC117" s="125">
        <f>'VON - Vedlejší a ostatní ...'!F36</f>
        <v>0</v>
      </c>
      <c r="BD117" s="127">
        <f>'VON - Vedlejší a ostatní ...'!F37</f>
        <v>0</v>
      </c>
      <c r="BE117" s="7"/>
      <c r="BT117" s="115" t="s">
        <v>89</v>
      </c>
      <c r="BV117" s="115" t="s">
        <v>83</v>
      </c>
      <c r="BW117" s="115" t="s">
        <v>157</v>
      </c>
      <c r="BX117" s="115" t="s">
        <v>4</v>
      </c>
      <c r="CL117" s="115" t="s">
        <v>1</v>
      </c>
      <c r="CM117" s="115" t="s">
        <v>91</v>
      </c>
    </row>
    <row r="118" s="2" customFormat="1" ht="30" customHeight="1">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9"/>
      <c r="AS118" s="38"/>
      <c r="AT118" s="38"/>
      <c r="AU118" s="38"/>
      <c r="AV118" s="38"/>
      <c r="AW118" s="38"/>
      <c r="AX118" s="38"/>
      <c r="AY118" s="38"/>
      <c r="AZ118" s="38"/>
      <c r="BA118" s="38"/>
      <c r="BB118" s="38"/>
      <c r="BC118" s="38"/>
      <c r="BD118" s="38"/>
      <c r="BE118" s="38"/>
    </row>
    <row r="119" s="2" customFormat="1" ht="6.96" customHeight="1">
      <c r="A119" s="38"/>
      <c r="B119" s="60"/>
      <c r="C119" s="61"/>
      <c r="D119" s="61"/>
      <c r="E119" s="61"/>
      <c r="F119" s="61"/>
      <c r="G119" s="61"/>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1"/>
      <c r="AI119" s="61"/>
      <c r="AJ119" s="61"/>
      <c r="AK119" s="61"/>
      <c r="AL119" s="61"/>
      <c r="AM119" s="61"/>
      <c r="AN119" s="61"/>
      <c r="AO119" s="61"/>
      <c r="AP119" s="61"/>
      <c r="AQ119" s="61"/>
      <c r="AR119" s="39"/>
      <c r="AS119" s="38"/>
      <c r="AT119" s="38"/>
      <c r="AU119" s="38"/>
      <c r="AV119" s="38"/>
      <c r="AW119" s="38"/>
      <c r="AX119" s="38"/>
      <c r="AY119" s="38"/>
      <c r="AZ119" s="38"/>
      <c r="BA119" s="38"/>
      <c r="BB119" s="38"/>
      <c r="BC119" s="38"/>
      <c r="BD119" s="38"/>
      <c r="BE119" s="38"/>
    </row>
  </sheetData>
  <mergeCells count="130">
    <mergeCell ref="L85:AO85"/>
    <mergeCell ref="AM87:AN87"/>
    <mergeCell ref="AM89:AP89"/>
    <mergeCell ref="I92:AF92"/>
    <mergeCell ref="C92:G92"/>
    <mergeCell ref="J95:AF95"/>
    <mergeCell ref="D95:H95"/>
    <mergeCell ref="D96:H96"/>
    <mergeCell ref="J96:AF96"/>
    <mergeCell ref="D97:H97"/>
    <mergeCell ref="J97:AF97"/>
    <mergeCell ref="D98:H98"/>
    <mergeCell ref="J98:AF98"/>
    <mergeCell ref="K99:AF99"/>
    <mergeCell ref="E99:I99"/>
    <mergeCell ref="K100:AF100"/>
    <mergeCell ref="E100:I100"/>
    <mergeCell ref="J101:AF101"/>
    <mergeCell ref="D101:H101"/>
    <mergeCell ref="J102:AF102"/>
    <mergeCell ref="D102:H102"/>
    <mergeCell ref="AS89:AT91"/>
    <mergeCell ref="AM90:AP90"/>
    <mergeCell ref="AN92:AP92"/>
    <mergeCell ref="AG92:AM92"/>
    <mergeCell ref="AN95:AP95"/>
    <mergeCell ref="AG95:AM95"/>
    <mergeCell ref="AN96:AP96"/>
    <mergeCell ref="AG96:AM96"/>
    <mergeCell ref="AN97:AP97"/>
    <mergeCell ref="AG97:AM97"/>
    <mergeCell ref="AN98:AP98"/>
    <mergeCell ref="AG98:AM98"/>
    <mergeCell ref="AG99:AM99"/>
    <mergeCell ref="AN99:AP99"/>
    <mergeCell ref="AN100:AP100"/>
    <mergeCell ref="AG100:AM100"/>
    <mergeCell ref="AG94:AM94"/>
    <mergeCell ref="AN94:AP94"/>
    <mergeCell ref="BE5:BE34"/>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 ref="AG101:AM101"/>
    <mergeCell ref="AN101:AP101"/>
    <mergeCell ref="AG102:AM102"/>
    <mergeCell ref="AN102:AP102"/>
    <mergeCell ref="AG103:AM103"/>
    <mergeCell ref="AN103:AP103"/>
    <mergeCell ref="AN104:AP104"/>
    <mergeCell ref="AG104:AM104"/>
    <mergeCell ref="AN105:AP105"/>
    <mergeCell ref="AG105:AM105"/>
    <mergeCell ref="AN106:AP106"/>
    <mergeCell ref="AG106:AM106"/>
    <mergeCell ref="AG107:AM107"/>
    <mergeCell ref="AN107:AP107"/>
    <mergeCell ref="AN108:AP108"/>
    <mergeCell ref="AG108:AM108"/>
    <mergeCell ref="AN109:AP109"/>
    <mergeCell ref="AG109:AM109"/>
    <mergeCell ref="AG110:AM110"/>
    <mergeCell ref="AN110:AP110"/>
    <mergeCell ref="AG111:AM111"/>
    <mergeCell ref="AN111:AP111"/>
    <mergeCell ref="AG112:AM112"/>
    <mergeCell ref="AN112:AP112"/>
    <mergeCell ref="AG113:AM113"/>
    <mergeCell ref="AN113:AP113"/>
    <mergeCell ref="AN114:AP114"/>
    <mergeCell ref="AG114:AM114"/>
    <mergeCell ref="AG115:AM115"/>
    <mergeCell ref="AN115:AP115"/>
    <mergeCell ref="AN116:AP116"/>
    <mergeCell ref="AG116:AM116"/>
    <mergeCell ref="AN117:AP117"/>
    <mergeCell ref="AG117:AM117"/>
    <mergeCell ref="J103:AF103"/>
    <mergeCell ref="D103:H103"/>
    <mergeCell ref="D104:H104"/>
    <mergeCell ref="J104:AF104"/>
    <mergeCell ref="K105:AF105"/>
    <mergeCell ref="E105:I105"/>
    <mergeCell ref="K106:AF106"/>
    <mergeCell ref="E106:I106"/>
    <mergeCell ref="E107:I107"/>
    <mergeCell ref="K107:AF107"/>
    <mergeCell ref="E108:I108"/>
    <mergeCell ref="K108:AF108"/>
    <mergeCell ref="D109:H109"/>
    <mergeCell ref="J109:AF109"/>
    <mergeCell ref="E110:I110"/>
    <mergeCell ref="K110:AF110"/>
    <mergeCell ref="E111:I111"/>
    <mergeCell ref="K111:AF111"/>
    <mergeCell ref="K112:AF112"/>
    <mergeCell ref="E112:I112"/>
    <mergeCell ref="K113:AF113"/>
    <mergeCell ref="E113:I113"/>
    <mergeCell ref="E114:I114"/>
    <mergeCell ref="K114:AF114"/>
    <mergeCell ref="K115:AF115"/>
    <mergeCell ref="E115:I115"/>
    <mergeCell ref="J116:AF116"/>
    <mergeCell ref="D116:H116"/>
    <mergeCell ref="D117:H117"/>
    <mergeCell ref="J117:AF117"/>
  </mergeCells>
  <hyperlinks>
    <hyperlink ref="A95" location="'SO 01 - Hráz'!C2" display="/"/>
    <hyperlink ref="A96" location="'SO 02 - Opevnění návodníh...'!C2" display="/"/>
    <hyperlink ref="A97" location="'SO 03 - Bezpečnostní přel...'!C2" display="/"/>
    <hyperlink ref="A99" location="'SO 04.1 - Výlomové a zabe...'!C2" display="/"/>
    <hyperlink ref="A100" location="'SO 04.2 - Skluz'!C2" display="/"/>
    <hyperlink ref="A101" location="'SO 05 - Přemostění skluzu'!C2" display="/"/>
    <hyperlink ref="A102" location="'SO 06 - Vývar'!C2" display="/"/>
    <hyperlink ref="A103" location="'SO 07 - Opevnění odpadníh...'!C2" display="/"/>
    <hyperlink ref="A105" location="'SO 08.1 - Měření HPV'!C2" display="/"/>
    <hyperlink ref="A106" location="'SO 08.2 - Měření deformací'!C2" display="/"/>
    <hyperlink ref="A107" location="'SO 08.3 - Měření průsaků'!C2" display="/"/>
    <hyperlink ref="A108" location="'SO 08.4 - Sběr dat'!C2" display="/"/>
    <hyperlink ref="A110" location="'SO 09.1 - Úpravy na odběr...'!C2" display="/"/>
    <hyperlink ref="A111" location="'SO 09.2 - Rekonstrukce sc...'!C2" display="/"/>
    <hyperlink ref="A112" location="'SO 09.3 - Osvětlení na le...'!C2" display="/"/>
    <hyperlink ref="A113" location="'SO 09.4 - Kamerový systém'!C2" display="/"/>
    <hyperlink ref="A114" location="'SO 09.5 - Kabelová trasa ...'!C2" display="/"/>
    <hyperlink ref="A115" location="'SO 09.6 - Kácení dřevin'!C2" display="/"/>
    <hyperlink ref="A116" location="'SO 10 - Opevnění koryta K...'!C2" display="/"/>
    <hyperlink ref="A117" location="'VON - Vedlejší a ostatní ...'!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90</v>
      </c>
    </row>
    <row r="3" s="1" customFormat="1" ht="6.96" customHeight="1">
      <c r="B3" s="20"/>
      <c r="C3" s="21"/>
      <c r="D3" s="21"/>
      <c r="E3" s="21"/>
      <c r="F3" s="21"/>
      <c r="G3" s="21"/>
      <c r="H3" s="21"/>
      <c r="I3" s="21"/>
      <c r="J3" s="21"/>
      <c r="K3" s="21"/>
      <c r="L3" s="22"/>
      <c r="AT3" s="19" t="s">
        <v>91</v>
      </c>
    </row>
    <row r="4" s="1" customFormat="1" ht="24.96" customHeight="1">
      <c r="B4" s="22"/>
      <c r="D4" s="23" t="s">
        <v>158</v>
      </c>
      <c r="L4" s="22"/>
      <c r="M4" s="128" t="s">
        <v>10</v>
      </c>
      <c r="AT4" s="19" t="s">
        <v>3</v>
      </c>
    </row>
    <row r="5" s="1" customFormat="1" ht="6.96" customHeight="1">
      <c r="B5" s="22"/>
      <c r="L5" s="22"/>
    </row>
    <row r="6" s="1" customFormat="1" ht="12" customHeight="1">
      <c r="B6" s="22"/>
      <c r="D6" s="32" t="s">
        <v>16</v>
      </c>
      <c r="L6" s="22"/>
    </row>
    <row r="7" s="1" customFormat="1" ht="16.5" customHeight="1">
      <c r="B7" s="22"/>
      <c r="E7" s="129" t="str">
        <f>'Rekapitulace stavby'!K6</f>
        <v>VD Letovice, rekonstrukce VD</v>
      </c>
      <c r="F7" s="32"/>
      <c r="G7" s="32"/>
      <c r="H7" s="32"/>
      <c r="L7" s="22"/>
    </row>
    <row r="8" s="2" customFormat="1" ht="12" customHeight="1">
      <c r="A8" s="38"/>
      <c r="B8" s="39"/>
      <c r="C8" s="38"/>
      <c r="D8" s="32" t="s">
        <v>159</v>
      </c>
      <c r="E8" s="38"/>
      <c r="F8" s="38"/>
      <c r="G8" s="38"/>
      <c r="H8" s="38"/>
      <c r="I8" s="38"/>
      <c r="J8" s="38"/>
      <c r="K8" s="38"/>
      <c r="L8" s="55"/>
      <c r="S8" s="38"/>
      <c r="T8" s="38"/>
      <c r="U8" s="38"/>
      <c r="V8" s="38"/>
      <c r="W8" s="38"/>
      <c r="X8" s="38"/>
      <c r="Y8" s="38"/>
      <c r="Z8" s="38"/>
      <c r="AA8" s="38"/>
      <c r="AB8" s="38"/>
      <c r="AC8" s="38"/>
      <c r="AD8" s="38"/>
      <c r="AE8" s="38"/>
    </row>
    <row r="9" s="2" customFormat="1" ht="16.5" customHeight="1">
      <c r="A9" s="38"/>
      <c r="B9" s="39"/>
      <c r="C9" s="38"/>
      <c r="D9" s="38"/>
      <c r="E9" s="67" t="s">
        <v>160</v>
      </c>
      <c r="F9" s="38"/>
      <c r="G9" s="38"/>
      <c r="H9" s="38"/>
      <c r="I9" s="38"/>
      <c r="J9" s="38"/>
      <c r="K9" s="38"/>
      <c r="L9" s="55"/>
      <c r="S9" s="38"/>
      <c r="T9" s="38"/>
      <c r="U9" s="38"/>
      <c r="V9" s="38"/>
      <c r="W9" s="38"/>
      <c r="X9" s="38"/>
      <c r="Y9" s="38"/>
      <c r="Z9" s="38"/>
      <c r="AA9" s="38"/>
      <c r="AB9" s="38"/>
      <c r="AC9" s="38"/>
      <c r="AD9" s="38"/>
      <c r="AE9" s="38"/>
    </row>
    <row r="10" s="2" customFormat="1">
      <c r="A10" s="38"/>
      <c r="B10" s="39"/>
      <c r="C10" s="38"/>
      <c r="D10" s="38"/>
      <c r="E10" s="38"/>
      <c r="F10" s="38"/>
      <c r="G10" s="38"/>
      <c r="H10" s="38"/>
      <c r="I10" s="38"/>
      <c r="J10" s="38"/>
      <c r="K10" s="38"/>
      <c r="L10" s="55"/>
      <c r="S10" s="38"/>
      <c r="T10" s="38"/>
      <c r="U10" s="38"/>
      <c r="V10" s="38"/>
      <c r="W10" s="38"/>
      <c r="X10" s="38"/>
      <c r="Y10" s="38"/>
      <c r="Z10" s="38"/>
      <c r="AA10" s="38"/>
      <c r="AB10" s="38"/>
      <c r="AC10" s="38"/>
      <c r="AD10" s="38"/>
      <c r="AE10" s="38"/>
    </row>
    <row r="11" s="2" customFormat="1" ht="12" customHeight="1">
      <c r="A11" s="38"/>
      <c r="B11" s="39"/>
      <c r="C11" s="38"/>
      <c r="D11" s="32" t="s">
        <v>18</v>
      </c>
      <c r="E11" s="38"/>
      <c r="F11" s="27" t="s">
        <v>1</v>
      </c>
      <c r="G11" s="38"/>
      <c r="H11" s="38"/>
      <c r="I11" s="32" t="s">
        <v>19</v>
      </c>
      <c r="J11" s="27" t="s">
        <v>1</v>
      </c>
      <c r="K11" s="38"/>
      <c r="L11" s="55"/>
      <c r="S11" s="38"/>
      <c r="T11" s="38"/>
      <c r="U11" s="38"/>
      <c r="V11" s="38"/>
      <c r="W11" s="38"/>
      <c r="X11" s="38"/>
      <c r="Y11" s="38"/>
      <c r="Z11" s="38"/>
      <c r="AA11" s="38"/>
      <c r="AB11" s="38"/>
      <c r="AC11" s="38"/>
      <c r="AD11" s="38"/>
      <c r="AE11" s="38"/>
    </row>
    <row r="12" s="2" customFormat="1" ht="12" customHeight="1">
      <c r="A12" s="38"/>
      <c r="B12" s="39"/>
      <c r="C12" s="38"/>
      <c r="D12" s="32" t="s">
        <v>20</v>
      </c>
      <c r="E12" s="38"/>
      <c r="F12" s="27" t="s">
        <v>21</v>
      </c>
      <c r="G12" s="38"/>
      <c r="H12" s="38"/>
      <c r="I12" s="32" t="s">
        <v>22</v>
      </c>
      <c r="J12" s="69" t="str">
        <f>'Rekapitulace stavby'!AN8</f>
        <v>2. 12. 2020</v>
      </c>
      <c r="K12" s="38"/>
      <c r="L12" s="55"/>
      <c r="S12" s="38"/>
      <c r="T12" s="38"/>
      <c r="U12" s="38"/>
      <c r="V12" s="38"/>
      <c r="W12" s="38"/>
      <c r="X12" s="38"/>
      <c r="Y12" s="38"/>
      <c r="Z12" s="38"/>
      <c r="AA12" s="38"/>
      <c r="AB12" s="38"/>
      <c r="AC12" s="38"/>
      <c r="AD12" s="38"/>
      <c r="AE12" s="38"/>
    </row>
    <row r="13" s="2" customFormat="1" ht="10.8" customHeight="1">
      <c r="A13" s="38"/>
      <c r="B13" s="39"/>
      <c r="C13" s="38"/>
      <c r="D13" s="38"/>
      <c r="E13" s="38"/>
      <c r="F13" s="38"/>
      <c r="G13" s="38"/>
      <c r="H13" s="38"/>
      <c r="I13" s="38"/>
      <c r="J13" s="38"/>
      <c r="K13" s="38"/>
      <c r="L13" s="55"/>
      <c r="S13" s="38"/>
      <c r="T13" s="38"/>
      <c r="U13" s="38"/>
      <c r="V13" s="38"/>
      <c r="W13" s="38"/>
      <c r="X13" s="38"/>
      <c r="Y13" s="38"/>
      <c r="Z13" s="38"/>
      <c r="AA13" s="38"/>
      <c r="AB13" s="38"/>
      <c r="AC13" s="38"/>
      <c r="AD13" s="38"/>
      <c r="AE13" s="38"/>
    </row>
    <row r="14" s="2" customFormat="1" ht="12" customHeight="1">
      <c r="A14" s="38"/>
      <c r="B14" s="39"/>
      <c r="C14" s="38"/>
      <c r="D14" s="32" t="s">
        <v>24</v>
      </c>
      <c r="E14" s="38"/>
      <c r="F14" s="38"/>
      <c r="G14" s="38"/>
      <c r="H14" s="38"/>
      <c r="I14" s="32" t="s">
        <v>25</v>
      </c>
      <c r="J14" s="27" t="s">
        <v>26</v>
      </c>
      <c r="K14" s="38"/>
      <c r="L14" s="55"/>
      <c r="S14" s="38"/>
      <c r="T14" s="38"/>
      <c r="U14" s="38"/>
      <c r="V14" s="38"/>
      <c r="W14" s="38"/>
      <c r="X14" s="38"/>
      <c r="Y14" s="38"/>
      <c r="Z14" s="38"/>
      <c r="AA14" s="38"/>
      <c r="AB14" s="38"/>
      <c r="AC14" s="38"/>
      <c r="AD14" s="38"/>
      <c r="AE14" s="38"/>
    </row>
    <row r="15" s="2" customFormat="1" ht="18" customHeight="1">
      <c r="A15" s="38"/>
      <c r="B15" s="39"/>
      <c r="C15" s="38"/>
      <c r="D15" s="38"/>
      <c r="E15" s="27" t="s">
        <v>27</v>
      </c>
      <c r="F15" s="38"/>
      <c r="G15" s="38"/>
      <c r="H15" s="38"/>
      <c r="I15" s="32" t="s">
        <v>28</v>
      </c>
      <c r="J15" s="27" t="s">
        <v>29</v>
      </c>
      <c r="K15" s="38"/>
      <c r="L15" s="55"/>
      <c r="S15" s="38"/>
      <c r="T15" s="38"/>
      <c r="U15" s="38"/>
      <c r="V15" s="38"/>
      <c r="W15" s="38"/>
      <c r="X15" s="38"/>
      <c r="Y15" s="38"/>
      <c r="Z15" s="38"/>
      <c r="AA15" s="38"/>
      <c r="AB15" s="38"/>
      <c r="AC15" s="38"/>
      <c r="AD15" s="38"/>
      <c r="AE15" s="38"/>
    </row>
    <row r="16" s="2" customFormat="1" ht="6.96" customHeight="1">
      <c r="A16" s="38"/>
      <c r="B16" s="39"/>
      <c r="C16" s="38"/>
      <c r="D16" s="38"/>
      <c r="E16" s="38"/>
      <c r="F16" s="38"/>
      <c r="G16" s="38"/>
      <c r="H16" s="38"/>
      <c r="I16" s="38"/>
      <c r="J16" s="38"/>
      <c r="K16" s="38"/>
      <c r="L16" s="55"/>
      <c r="S16" s="38"/>
      <c r="T16" s="38"/>
      <c r="U16" s="38"/>
      <c r="V16" s="38"/>
      <c r="W16" s="38"/>
      <c r="X16" s="38"/>
      <c r="Y16" s="38"/>
      <c r="Z16" s="38"/>
      <c r="AA16" s="38"/>
      <c r="AB16" s="38"/>
      <c r="AC16" s="38"/>
      <c r="AD16" s="38"/>
      <c r="AE16" s="38"/>
    </row>
    <row r="17" s="2" customFormat="1" ht="12" customHeight="1">
      <c r="A17" s="38"/>
      <c r="B17" s="39"/>
      <c r="C17" s="38"/>
      <c r="D17" s="32" t="s">
        <v>30</v>
      </c>
      <c r="E17" s="38"/>
      <c r="F17" s="38"/>
      <c r="G17" s="38"/>
      <c r="H17" s="38"/>
      <c r="I17" s="32" t="s">
        <v>25</v>
      </c>
      <c r="J17" s="33" t="str">
        <f>'Rekapitulace stavby'!AN13</f>
        <v>Vyplň údaj</v>
      </c>
      <c r="K17" s="38"/>
      <c r="L17" s="55"/>
      <c r="S17" s="38"/>
      <c r="T17" s="38"/>
      <c r="U17" s="38"/>
      <c r="V17" s="38"/>
      <c r="W17" s="38"/>
      <c r="X17" s="38"/>
      <c r="Y17" s="38"/>
      <c r="Z17" s="38"/>
      <c r="AA17" s="38"/>
      <c r="AB17" s="38"/>
      <c r="AC17" s="38"/>
      <c r="AD17" s="38"/>
      <c r="AE17" s="38"/>
    </row>
    <row r="18" s="2" customFormat="1" ht="18" customHeight="1">
      <c r="A18" s="38"/>
      <c r="B18" s="39"/>
      <c r="C18" s="38"/>
      <c r="D18" s="38"/>
      <c r="E18" s="33" t="str">
        <f>'Rekapitulace stavby'!E14</f>
        <v>Vyplň údaj</v>
      </c>
      <c r="F18" s="27"/>
      <c r="G18" s="27"/>
      <c r="H18" s="27"/>
      <c r="I18" s="32" t="s">
        <v>28</v>
      </c>
      <c r="J18" s="33" t="str">
        <f>'Rekapitulace stavby'!AN14</f>
        <v>Vyplň údaj</v>
      </c>
      <c r="K18" s="38"/>
      <c r="L18" s="55"/>
      <c r="S18" s="38"/>
      <c r="T18" s="38"/>
      <c r="U18" s="38"/>
      <c r="V18" s="38"/>
      <c r="W18" s="38"/>
      <c r="X18" s="38"/>
      <c r="Y18" s="38"/>
      <c r="Z18" s="38"/>
      <c r="AA18" s="38"/>
      <c r="AB18" s="38"/>
      <c r="AC18" s="38"/>
      <c r="AD18" s="38"/>
      <c r="AE18" s="38"/>
    </row>
    <row r="19" s="2" customFormat="1" ht="6.96" customHeight="1">
      <c r="A19" s="38"/>
      <c r="B19" s="39"/>
      <c r="C19" s="38"/>
      <c r="D19" s="38"/>
      <c r="E19" s="38"/>
      <c r="F19" s="38"/>
      <c r="G19" s="38"/>
      <c r="H19" s="38"/>
      <c r="I19" s="38"/>
      <c r="J19" s="38"/>
      <c r="K19" s="38"/>
      <c r="L19" s="55"/>
      <c r="S19" s="38"/>
      <c r="T19" s="38"/>
      <c r="U19" s="38"/>
      <c r="V19" s="38"/>
      <c r="W19" s="38"/>
      <c r="X19" s="38"/>
      <c r="Y19" s="38"/>
      <c r="Z19" s="38"/>
      <c r="AA19" s="38"/>
      <c r="AB19" s="38"/>
      <c r="AC19" s="38"/>
      <c r="AD19" s="38"/>
      <c r="AE19" s="38"/>
    </row>
    <row r="20" s="2" customFormat="1" ht="12" customHeight="1">
      <c r="A20" s="38"/>
      <c r="B20" s="39"/>
      <c r="C20" s="38"/>
      <c r="D20" s="32" t="s">
        <v>32</v>
      </c>
      <c r="E20" s="38"/>
      <c r="F20" s="38"/>
      <c r="G20" s="38"/>
      <c r="H20" s="38"/>
      <c r="I20" s="32" t="s">
        <v>25</v>
      </c>
      <c r="J20" s="27" t="s">
        <v>33</v>
      </c>
      <c r="K20" s="38"/>
      <c r="L20" s="55"/>
      <c r="S20" s="38"/>
      <c r="T20" s="38"/>
      <c r="U20" s="38"/>
      <c r="V20" s="38"/>
      <c r="W20" s="38"/>
      <c r="X20" s="38"/>
      <c r="Y20" s="38"/>
      <c r="Z20" s="38"/>
      <c r="AA20" s="38"/>
      <c r="AB20" s="38"/>
      <c r="AC20" s="38"/>
      <c r="AD20" s="38"/>
      <c r="AE20" s="38"/>
    </row>
    <row r="21" s="2" customFormat="1" ht="18" customHeight="1">
      <c r="A21" s="38"/>
      <c r="B21" s="39"/>
      <c r="C21" s="38"/>
      <c r="D21" s="38"/>
      <c r="E21" s="27" t="s">
        <v>34</v>
      </c>
      <c r="F21" s="38"/>
      <c r="G21" s="38"/>
      <c r="H21" s="38"/>
      <c r="I21" s="32" t="s">
        <v>28</v>
      </c>
      <c r="J21" s="27" t="s">
        <v>35</v>
      </c>
      <c r="K21" s="38"/>
      <c r="L21" s="55"/>
      <c r="S21" s="38"/>
      <c r="T21" s="38"/>
      <c r="U21" s="38"/>
      <c r="V21" s="38"/>
      <c r="W21" s="38"/>
      <c r="X21" s="38"/>
      <c r="Y21" s="38"/>
      <c r="Z21" s="38"/>
      <c r="AA21" s="38"/>
      <c r="AB21" s="38"/>
      <c r="AC21" s="38"/>
      <c r="AD21" s="38"/>
      <c r="AE21" s="38"/>
    </row>
    <row r="22" s="2" customFormat="1" ht="6.96" customHeight="1">
      <c r="A22" s="38"/>
      <c r="B22" s="39"/>
      <c r="C22" s="38"/>
      <c r="D22" s="38"/>
      <c r="E22" s="38"/>
      <c r="F22" s="38"/>
      <c r="G22" s="38"/>
      <c r="H22" s="38"/>
      <c r="I22" s="38"/>
      <c r="J22" s="38"/>
      <c r="K22" s="38"/>
      <c r="L22" s="55"/>
      <c r="S22" s="38"/>
      <c r="T22" s="38"/>
      <c r="U22" s="38"/>
      <c r="V22" s="38"/>
      <c r="W22" s="38"/>
      <c r="X22" s="38"/>
      <c r="Y22" s="38"/>
      <c r="Z22" s="38"/>
      <c r="AA22" s="38"/>
      <c r="AB22" s="38"/>
      <c r="AC22" s="38"/>
      <c r="AD22" s="38"/>
      <c r="AE22" s="38"/>
    </row>
    <row r="23" s="2" customFormat="1" ht="12" customHeight="1">
      <c r="A23" s="38"/>
      <c r="B23" s="39"/>
      <c r="C23" s="38"/>
      <c r="D23" s="32" t="s">
        <v>37</v>
      </c>
      <c r="E23" s="38"/>
      <c r="F23" s="38"/>
      <c r="G23" s="38"/>
      <c r="H23" s="38"/>
      <c r="I23" s="32" t="s">
        <v>25</v>
      </c>
      <c r="J23" s="27" t="str">
        <f>IF('Rekapitulace stavby'!AN19="","",'Rekapitulace stavby'!AN19)</f>
        <v/>
      </c>
      <c r="K23" s="38"/>
      <c r="L23" s="55"/>
      <c r="S23" s="38"/>
      <c r="T23" s="38"/>
      <c r="U23" s="38"/>
      <c r="V23" s="38"/>
      <c r="W23" s="38"/>
      <c r="X23" s="38"/>
      <c r="Y23" s="38"/>
      <c r="Z23" s="38"/>
      <c r="AA23" s="38"/>
      <c r="AB23" s="38"/>
      <c r="AC23" s="38"/>
      <c r="AD23" s="38"/>
      <c r="AE23" s="38"/>
    </row>
    <row r="24" s="2" customFormat="1" ht="18" customHeight="1">
      <c r="A24" s="38"/>
      <c r="B24" s="39"/>
      <c r="C24" s="38"/>
      <c r="D24" s="38"/>
      <c r="E24" s="27" t="str">
        <f>IF('Rekapitulace stavby'!E20="","",'Rekapitulace stavby'!E20)</f>
        <v xml:space="preserve"> </v>
      </c>
      <c r="F24" s="38"/>
      <c r="G24" s="38"/>
      <c r="H24" s="38"/>
      <c r="I24" s="32" t="s">
        <v>28</v>
      </c>
      <c r="J24" s="27" t="str">
        <f>IF('Rekapitulace stavby'!AN20="","",'Rekapitulace stavby'!AN20)</f>
        <v/>
      </c>
      <c r="K24" s="38"/>
      <c r="L24" s="55"/>
      <c r="S24" s="38"/>
      <c r="T24" s="38"/>
      <c r="U24" s="38"/>
      <c r="V24" s="38"/>
      <c r="W24" s="38"/>
      <c r="X24" s="38"/>
      <c r="Y24" s="38"/>
      <c r="Z24" s="38"/>
      <c r="AA24" s="38"/>
      <c r="AB24" s="38"/>
      <c r="AC24" s="38"/>
      <c r="AD24" s="38"/>
      <c r="AE24" s="38"/>
    </row>
    <row r="25" s="2" customFormat="1" ht="6.96" customHeight="1">
      <c r="A25" s="38"/>
      <c r="B25" s="39"/>
      <c r="C25" s="38"/>
      <c r="D25" s="38"/>
      <c r="E25" s="38"/>
      <c r="F25" s="38"/>
      <c r="G25" s="38"/>
      <c r="H25" s="38"/>
      <c r="I25" s="38"/>
      <c r="J25" s="38"/>
      <c r="K25" s="38"/>
      <c r="L25" s="55"/>
      <c r="S25" s="38"/>
      <c r="T25" s="38"/>
      <c r="U25" s="38"/>
      <c r="V25" s="38"/>
      <c r="W25" s="38"/>
      <c r="X25" s="38"/>
      <c r="Y25" s="38"/>
      <c r="Z25" s="38"/>
      <c r="AA25" s="38"/>
      <c r="AB25" s="38"/>
      <c r="AC25" s="38"/>
      <c r="AD25" s="38"/>
      <c r="AE25" s="38"/>
    </row>
    <row r="26" s="2" customFormat="1" ht="12" customHeight="1">
      <c r="A26" s="38"/>
      <c r="B26" s="39"/>
      <c r="C26" s="38"/>
      <c r="D26" s="32" t="s">
        <v>39</v>
      </c>
      <c r="E26" s="38"/>
      <c r="F26" s="38"/>
      <c r="G26" s="38"/>
      <c r="H26" s="38"/>
      <c r="I26" s="38"/>
      <c r="J26" s="38"/>
      <c r="K26" s="38"/>
      <c r="L26" s="55"/>
      <c r="S26" s="38"/>
      <c r="T26" s="38"/>
      <c r="U26" s="38"/>
      <c r="V26" s="38"/>
      <c r="W26" s="38"/>
      <c r="X26" s="38"/>
      <c r="Y26" s="38"/>
      <c r="Z26" s="38"/>
      <c r="AA26" s="38"/>
      <c r="AB26" s="38"/>
      <c r="AC26" s="38"/>
      <c r="AD26" s="38"/>
      <c r="AE26" s="38"/>
    </row>
    <row r="27" s="8" customFormat="1" ht="23.25" customHeight="1">
      <c r="A27" s="130"/>
      <c r="B27" s="131"/>
      <c r="C27" s="130"/>
      <c r="D27" s="130"/>
      <c r="E27" s="36" t="s">
        <v>161</v>
      </c>
      <c r="F27" s="36"/>
      <c r="G27" s="36"/>
      <c r="H27" s="36"/>
      <c r="I27" s="130"/>
      <c r="J27" s="130"/>
      <c r="K27" s="130"/>
      <c r="L27" s="132"/>
      <c r="S27" s="130"/>
      <c r="T27" s="130"/>
      <c r="U27" s="130"/>
      <c r="V27" s="130"/>
      <c r="W27" s="130"/>
      <c r="X27" s="130"/>
      <c r="Y27" s="130"/>
      <c r="Z27" s="130"/>
      <c r="AA27" s="130"/>
      <c r="AB27" s="130"/>
      <c r="AC27" s="130"/>
      <c r="AD27" s="130"/>
      <c r="AE27" s="130"/>
    </row>
    <row r="28" s="2" customFormat="1" ht="6.96" customHeight="1">
      <c r="A28" s="38"/>
      <c r="B28" s="39"/>
      <c r="C28" s="38"/>
      <c r="D28" s="38"/>
      <c r="E28" s="38"/>
      <c r="F28" s="38"/>
      <c r="G28" s="38"/>
      <c r="H28" s="38"/>
      <c r="I28" s="38"/>
      <c r="J28" s="38"/>
      <c r="K28" s="38"/>
      <c r="L28" s="55"/>
      <c r="S28" s="38"/>
      <c r="T28" s="38"/>
      <c r="U28" s="38"/>
      <c r="V28" s="38"/>
      <c r="W28" s="38"/>
      <c r="X28" s="38"/>
      <c r="Y28" s="38"/>
      <c r="Z28" s="38"/>
      <c r="AA28" s="38"/>
      <c r="AB28" s="38"/>
      <c r="AC28" s="38"/>
      <c r="AD28" s="38"/>
      <c r="AE28" s="38"/>
    </row>
    <row r="29" s="2" customFormat="1" ht="6.96" customHeight="1">
      <c r="A29" s="38"/>
      <c r="B29" s="39"/>
      <c r="C29" s="38"/>
      <c r="D29" s="90"/>
      <c r="E29" s="90"/>
      <c r="F29" s="90"/>
      <c r="G29" s="90"/>
      <c r="H29" s="90"/>
      <c r="I29" s="90"/>
      <c r="J29" s="90"/>
      <c r="K29" s="90"/>
      <c r="L29" s="55"/>
      <c r="S29" s="38"/>
      <c r="T29" s="38"/>
      <c r="U29" s="38"/>
      <c r="V29" s="38"/>
      <c r="W29" s="38"/>
      <c r="X29" s="38"/>
      <c r="Y29" s="38"/>
      <c r="Z29" s="38"/>
      <c r="AA29" s="38"/>
      <c r="AB29" s="38"/>
      <c r="AC29" s="38"/>
      <c r="AD29" s="38"/>
      <c r="AE29" s="38"/>
    </row>
    <row r="30" s="2" customFormat="1" ht="25.44" customHeight="1">
      <c r="A30" s="38"/>
      <c r="B30" s="39"/>
      <c r="C30" s="38"/>
      <c r="D30" s="133" t="s">
        <v>41</v>
      </c>
      <c r="E30" s="38"/>
      <c r="F30" s="38"/>
      <c r="G30" s="38"/>
      <c r="H30" s="38"/>
      <c r="I30" s="38"/>
      <c r="J30" s="96">
        <f>ROUND(J133, 2)</f>
        <v>0</v>
      </c>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90"/>
      <c r="J31" s="90"/>
      <c r="K31" s="90"/>
      <c r="L31" s="55"/>
      <c r="S31" s="38"/>
      <c r="T31" s="38"/>
      <c r="U31" s="38"/>
      <c r="V31" s="38"/>
      <c r="W31" s="38"/>
      <c r="X31" s="38"/>
      <c r="Y31" s="38"/>
      <c r="Z31" s="38"/>
      <c r="AA31" s="38"/>
      <c r="AB31" s="38"/>
      <c r="AC31" s="38"/>
      <c r="AD31" s="38"/>
      <c r="AE31" s="38"/>
    </row>
    <row r="32" s="2" customFormat="1" ht="14.4" customHeight="1">
      <c r="A32" s="38"/>
      <c r="B32" s="39"/>
      <c r="C32" s="38"/>
      <c r="D32" s="38"/>
      <c r="E32" s="38"/>
      <c r="F32" s="43" t="s">
        <v>43</v>
      </c>
      <c r="G32" s="38"/>
      <c r="H32" s="38"/>
      <c r="I32" s="43" t="s">
        <v>42</v>
      </c>
      <c r="J32" s="43" t="s">
        <v>44</v>
      </c>
      <c r="K32" s="38"/>
      <c r="L32" s="55"/>
      <c r="S32" s="38"/>
      <c r="T32" s="38"/>
      <c r="U32" s="38"/>
      <c r="V32" s="38"/>
      <c r="W32" s="38"/>
      <c r="X32" s="38"/>
      <c r="Y32" s="38"/>
      <c r="Z32" s="38"/>
      <c r="AA32" s="38"/>
      <c r="AB32" s="38"/>
      <c r="AC32" s="38"/>
      <c r="AD32" s="38"/>
      <c r="AE32" s="38"/>
    </row>
    <row r="33" s="2" customFormat="1" ht="14.4" customHeight="1">
      <c r="A33" s="38"/>
      <c r="B33" s="39"/>
      <c r="C33" s="38"/>
      <c r="D33" s="134" t="s">
        <v>45</v>
      </c>
      <c r="E33" s="32" t="s">
        <v>46</v>
      </c>
      <c r="F33" s="135">
        <f>ROUND((SUM(BE133:BE462)),  2)</f>
        <v>0</v>
      </c>
      <c r="G33" s="38"/>
      <c r="H33" s="38"/>
      <c r="I33" s="136">
        <v>0.20999999999999999</v>
      </c>
      <c r="J33" s="135">
        <f>ROUND(((SUM(BE133:BE462))*I33),  2)</f>
        <v>0</v>
      </c>
      <c r="K33" s="38"/>
      <c r="L33" s="55"/>
      <c r="S33" s="38"/>
      <c r="T33" s="38"/>
      <c r="U33" s="38"/>
      <c r="V33" s="38"/>
      <c r="W33" s="38"/>
      <c r="X33" s="38"/>
      <c r="Y33" s="38"/>
      <c r="Z33" s="38"/>
      <c r="AA33" s="38"/>
      <c r="AB33" s="38"/>
      <c r="AC33" s="38"/>
      <c r="AD33" s="38"/>
      <c r="AE33" s="38"/>
    </row>
    <row r="34" s="2" customFormat="1" ht="14.4" customHeight="1">
      <c r="A34" s="38"/>
      <c r="B34" s="39"/>
      <c r="C34" s="38"/>
      <c r="D34" s="38"/>
      <c r="E34" s="32" t="s">
        <v>47</v>
      </c>
      <c r="F34" s="135">
        <f>ROUND((SUM(BF133:BF462)),  2)</f>
        <v>0</v>
      </c>
      <c r="G34" s="38"/>
      <c r="H34" s="38"/>
      <c r="I34" s="136">
        <v>0.14999999999999999</v>
      </c>
      <c r="J34" s="135">
        <f>ROUND(((SUM(BF133:BF462))*I34),  2)</f>
        <v>0</v>
      </c>
      <c r="K34" s="38"/>
      <c r="L34" s="55"/>
      <c r="S34" s="38"/>
      <c r="T34" s="38"/>
      <c r="U34" s="38"/>
      <c r="V34" s="38"/>
      <c r="W34" s="38"/>
      <c r="X34" s="38"/>
      <c r="Y34" s="38"/>
      <c r="Z34" s="38"/>
      <c r="AA34" s="38"/>
      <c r="AB34" s="38"/>
      <c r="AC34" s="38"/>
      <c r="AD34" s="38"/>
      <c r="AE34" s="38"/>
    </row>
    <row r="35" hidden="1" s="2" customFormat="1" ht="14.4" customHeight="1">
      <c r="A35" s="38"/>
      <c r="B35" s="39"/>
      <c r="C35" s="38"/>
      <c r="D35" s="38"/>
      <c r="E35" s="32" t="s">
        <v>48</v>
      </c>
      <c r="F35" s="135">
        <f>ROUND((SUM(BG133:BG462)),  2)</f>
        <v>0</v>
      </c>
      <c r="G35" s="38"/>
      <c r="H35" s="38"/>
      <c r="I35" s="136">
        <v>0.20999999999999999</v>
      </c>
      <c r="J35" s="135">
        <f>0</f>
        <v>0</v>
      </c>
      <c r="K35" s="38"/>
      <c r="L35" s="55"/>
      <c r="S35" s="38"/>
      <c r="T35" s="38"/>
      <c r="U35" s="38"/>
      <c r="V35" s="38"/>
      <c r="W35" s="38"/>
      <c r="X35" s="38"/>
      <c r="Y35" s="38"/>
      <c r="Z35" s="38"/>
      <c r="AA35" s="38"/>
      <c r="AB35" s="38"/>
      <c r="AC35" s="38"/>
      <c r="AD35" s="38"/>
      <c r="AE35" s="38"/>
    </row>
    <row r="36" hidden="1" s="2" customFormat="1" ht="14.4" customHeight="1">
      <c r="A36" s="38"/>
      <c r="B36" s="39"/>
      <c r="C36" s="38"/>
      <c r="D36" s="38"/>
      <c r="E36" s="32" t="s">
        <v>49</v>
      </c>
      <c r="F36" s="135">
        <f>ROUND((SUM(BH133:BH462)),  2)</f>
        <v>0</v>
      </c>
      <c r="G36" s="38"/>
      <c r="H36" s="38"/>
      <c r="I36" s="136">
        <v>0.14999999999999999</v>
      </c>
      <c r="J36" s="135">
        <f>0</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50</v>
      </c>
      <c r="F37" s="135">
        <f>ROUND((SUM(BI133:BI462)),  2)</f>
        <v>0</v>
      </c>
      <c r="G37" s="38"/>
      <c r="H37" s="38"/>
      <c r="I37" s="136">
        <v>0</v>
      </c>
      <c r="J37" s="135">
        <f>0</f>
        <v>0</v>
      </c>
      <c r="K37" s="38"/>
      <c r="L37" s="55"/>
      <c r="S37" s="38"/>
      <c r="T37" s="38"/>
      <c r="U37" s="38"/>
      <c r="V37" s="38"/>
      <c r="W37" s="38"/>
      <c r="X37" s="38"/>
      <c r="Y37" s="38"/>
      <c r="Z37" s="38"/>
      <c r="AA37" s="38"/>
      <c r="AB37" s="38"/>
      <c r="AC37" s="38"/>
      <c r="AD37" s="38"/>
      <c r="AE37" s="38"/>
    </row>
    <row r="38" s="2" customFormat="1" ht="6.96" customHeight="1">
      <c r="A38" s="38"/>
      <c r="B38" s="39"/>
      <c r="C38" s="38"/>
      <c r="D38" s="38"/>
      <c r="E38" s="38"/>
      <c r="F38" s="38"/>
      <c r="G38" s="38"/>
      <c r="H38" s="38"/>
      <c r="I38" s="38"/>
      <c r="J38" s="38"/>
      <c r="K38" s="38"/>
      <c r="L38" s="55"/>
      <c r="S38" s="38"/>
      <c r="T38" s="38"/>
      <c r="U38" s="38"/>
      <c r="V38" s="38"/>
      <c r="W38" s="38"/>
      <c r="X38" s="38"/>
      <c r="Y38" s="38"/>
      <c r="Z38" s="38"/>
      <c r="AA38" s="38"/>
      <c r="AB38" s="38"/>
      <c r="AC38" s="38"/>
      <c r="AD38" s="38"/>
      <c r="AE38" s="38"/>
    </row>
    <row r="39" s="2" customFormat="1" ht="25.44" customHeight="1">
      <c r="A39" s="38"/>
      <c r="B39" s="39"/>
      <c r="C39" s="137"/>
      <c r="D39" s="138" t="s">
        <v>51</v>
      </c>
      <c r="E39" s="81"/>
      <c r="F39" s="81"/>
      <c r="G39" s="139" t="s">
        <v>52</v>
      </c>
      <c r="H39" s="140" t="s">
        <v>53</v>
      </c>
      <c r="I39" s="81"/>
      <c r="J39" s="141">
        <f>SUM(J30:J37)</f>
        <v>0</v>
      </c>
      <c r="K39" s="142"/>
      <c r="L39" s="55"/>
      <c r="S39" s="38"/>
      <c r="T39" s="38"/>
      <c r="U39" s="38"/>
      <c r="V39" s="38"/>
      <c r="W39" s="38"/>
      <c r="X39" s="38"/>
      <c r="Y39" s="38"/>
      <c r="Z39" s="38"/>
      <c r="AA39" s="38"/>
      <c r="AB39" s="38"/>
      <c r="AC39" s="38"/>
      <c r="AD39" s="38"/>
      <c r="AE39" s="38"/>
    </row>
    <row r="40" s="2" customFormat="1" ht="14.4" customHeight="1">
      <c r="A40" s="38"/>
      <c r="B40" s="39"/>
      <c r="C40" s="38"/>
      <c r="D40" s="38"/>
      <c r="E40" s="38"/>
      <c r="F40" s="38"/>
      <c r="G40" s="38"/>
      <c r="H40" s="38"/>
      <c r="I40" s="38"/>
      <c r="J40" s="38"/>
      <c r="K40" s="38"/>
      <c r="L40" s="55"/>
      <c r="S40" s="38"/>
      <c r="T40" s="38"/>
      <c r="U40" s="38"/>
      <c r="V40" s="38"/>
      <c r="W40" s="38"/>
      <c r="X40" s="38"/>
      <c r="Y40" s="38"/>
      <c r="Z40" s="38"/>
      <c r="AA40" s="38"/>
      <c r="AB40" s="38"/>
      <c r="AC40" s="38"/>
      <c r="AD40" s="38"/>
      <c r="AE40" s="38"/>
    </row>
    <row r="41" s="1" customFormat="1" ht="14.4" customHeight="1">
      <c r="B41" s="22"/>
      <c r="L41" s="22"/>
    </row>
    <row r="42" s="1" customFormat="1" ht="14.4" customHeight="1">
      <c r="B42" s="22"/>
      <c r="L42" s="2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54</v>
      </c>
      <c r="E50" s="57"/>
      <c r="F50" s="57"/>
      <c r="G50" s="56" t="s">
        <v>55</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56</v>
      </c>
      <c r="E61" s="41"/>
      <c r="F61" s="143" t="s">
        <v>57</v>
      </c>
      <c r="G61" s="58" t="s">
        <v>56</v>
      </c>
      <c r="H61" s="41"/>
      <c r="I61" s="41"/>
      <c r="J61" s="144" t="s">
        <v>57</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58</v>
      </c>
      <c r="E65" s="59"/>
      <c r="F65" s="59"/>
      <c r="G65" s="56" t="s">
        <v>59</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56</v>
      </c>
      <c r="E76" s="41"/>
      <c r="F76" s="143" t="s">
        <v>57</v>
      </c>
      <c r="G76" s="58" t="s">
        <v>56</v>
      </c>
      <c r="H76" s="41"/>
      <c r="I76" s="41"/>
      <c r="J76" s="144" t="s">
        <v>57</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162</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29" t="str">
        <f>E7</f>
        <v>VD Letovice, rekonstrukce VD</v>
      </c>
      <c r="F85" s="32"/>
      <c r="G85" s="32"/>
      <c r="H85" s="32"/>
      <c r="I85" s="38"/>
      <c r="J85" s="38"/>
      <c r="K85" s="38"/>
      <c r="L85" s="55"/>
      <c r="S85" s="38"/>
      <c r="T85" s="38"/>
      <c r="U85" s="38"/>
      <c r="V85" s="38"/>
      <c r="W85" s="38"/>
      <c r="X85" s="38"/>
      <c r="Y85" s="38"/>
      <c r="Z85" s="38"/>
      <c r="AA85" s="38"/>
      <c r="AB85" s="38"/>
      <c r="AC85" s="38"/>
      <c r="AD85" s="38"/>
      <c r="AE85" s="38"/>
    </row>
    <row r="86" s="2" customFormat="1" ht="12" customHeight="1">
      <c r="A86" s="38"/>
      <c r="B86" s="39"/>
      <c r="C86" s="32" t="s">
        <v>159</v>
      </c>
      <c r="D86" s="38"/>
      <c r="E86" s="38"/>
      <c r="F86" s="38"/>
      <c r="G86" s="38"/>
      <c r="H86" s="38"/>
      <c r="I86" s="38"/>
      <c r="J86" s="38"/>
      <c r="K86" s="38"/>
      <c r="L86" s="55"/>
      <c r="S86" s="38"/>
      <c r="T86" s="38"/>
      <c r="U86" s="38"/>
      <c r="V86" s="38"/>
      <c r="W86" s="38"/>
      <c r="X86" s="38"/>
      <c r="Y86" s="38"/>
      <c r="Z86" s="38"/>
      <c r="AA86" s="38"/>
      <c r="AB86" s="38"/>
      <c r="AC86" s="38"/>
      <c r="AD86" s="38"/>
      <c r="AE86" s="38"/>
    </row>
    <row r="87" s="2" customFormat="1" ht="16.5" customHeight="1">
      <c r="A87" s="38"/>
      <c r="B87" s="39"/>
      <c r="C87" s="38"/>
      <c r="D87" s="38"/>
      <c r="E87" s="67" t="str">
        <f>E9</f>
        <v>SO 01 - Hráz</v>
      </c>
      <c r="F87" s="38"/>
      <c r="G87" s="38"/>
      <c r="H87" s="38"/>
      <c r="I87" s="38"/>
      <c r="J87" s="38"/>
      <c r="K87" s="38"/>
      <c r="L87" s="55"/>
      <c r="S87" s="38"/>
      <c r="T87" s="38"/>
      <c r="U87" s="38"/>
      <c r="V87" s="38"/>
      <c r="W87" s="38"/>
      <c r="X87" s="38"/>
      <c r="Y87" s="38"/>
      <c r="Z87" s="38"/>
      <c r="AA87" s="38"/>
      <c r="AB87" s="38"/>
      <c r="AC87" s="38"/>
      <c r="AD87" s="38"/>
      <c r="AE87" s="38"/>
    </row>
    <row r="88" s="2" customFormat="1" ht="6.96" customHeight="1">
      <c r="A88" s="38"/>
      <c r="B88" s="39"/>
      <c r="C88" s="38"/>
      <c r="D88" s="38"/>
      <c r="E88" s="38"/>
      <c r="F88" s="38"/>
      <c r="G88" s="38"/>
      <c r="H88" s="38"/>
      <c r="I88" s="38"/>
      <c r="J88" s="38"/>
      <c r="K88" s="38"/>
      <c r="L88" s="55"/>
      <c r="S88" s="38"/>
      <c r="T88" s="38"/>
      <c r="U88" s="38"/>
      <c r="V88" s="38"/>
      <c r="W88" s="38"/>
      <c r="X88" s="38"/>
      <c r="Y88" s="38"/>
      <c r="Z88" s="38"/>
      <c r="AA88" s="38"/>
      <c r="AB88" s="38"/>
      <c r="AC88" s="38"/>
      <c r="AD88" s="38"/>
      <c r="AE88" s="38"/>
    </row>
    <row r="89" s="2" customFormat="1" ht="12" customHeight="1">
      <c r="A89" s="38"/>
      <c r="B89" s="39"/>
      <c r="C89" s="32" t="s">
        <v>20</v>
      </c>
      <c r="D89" s="38"/>
      <c r="E89" s="38"/>
      <c r="F89" s="27" t="str">
        <f>F12</f>
        <v>VD Letovice</v>
      </c>
      <c r="G89" s="38"/>
      <c r="H89" s="38"/>
      <c r="I89" s="32" t="s">
        <v>22</v>
      </c>
      <c r="J89" s="69" t="str">
        <f>IF(J12="","",J12)</f>
        <v>2. 12. 2020</v>
      </c>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38"/>
      <c r="J90" s="38"/>
      <c r="K90" s="38"/>
      <c r="L90" s="55"/>
      <c r="S90" s="38"/>
      <c r="T90" s="38"/>
      <c r="U90" s="38"/>
      <c r="V90" s="38"/>
      <c r="W90" s="38"/>
      <c r="X90" s="38"/>
      <c r="Y90" s="38"/>
      <c r="Z90" s="38"/>
      <c r="AA90" s="38"/>
      <c r="AB90" s="38"/>
      <c r="AC90" s="38"/>
      <c r="AD90" s="38"/>
      <c r="AE90" s="38"/>
    </row>
    <row r="91" s="2" customFormat="1" ht="25.65" customHeight="1">
      <c r="A91" s="38"/>
      <c r="B91" s="39"/>
      <c r="C91" s="32" t="s">
        <v>24</v>
      </c>
      <c r="D91" s="38"/>
      <c r="E91" s="38"/>
      <c r="F91" s="27" t="str">
        <f>E15</f>
        <v>Povodí Moravy, s.p., Dřevařská 11, 60175 Brno</v>
      </c>
      <c r="G91" s="38"/>
      <c r="H91" s="38"/>
      <c r="I91" s="32" t="s">
        <v>32</v>
      </c>
      <c r="J91" s="36" t="str">
        <f>E21</f>
        <v>Sweco Hydroprojekt a.s.</v>
      </c>
      <c r="K91" s="38"/>
      <c r="L91" s="55"/>
      <c r="S91" s="38"/>
      <c r="T91" s="38"/>
      <c r="U91" s="38"/>
      <c r="V91" s="38"/>
      <c r="W91" s="38"/>
      <c r="X91" s="38"/>
      <c r="Y91" s="38"/>
      <c r="Z91" s="38"/>
      <c r="AA91" s="38"/>
      <c r="AB91" s="38"/>
      <c r="AC91" s="38"/>
      <c r="AD91" s="38"/>
      <c r="AE91" s="38"/>
    </row>
    <row r="92" s="2" customFormat="1" ht="15.15" customHeight="1">
      <c r="A92" s="38"/>
      <c r="B92" s="39"/>
      <c r="C92" s="32" t="s">
        <v>30</v>
      </c>
      <c r="D92" s="38"/>
      <c r="E92" s="38"/>
      <c r="F92" s="27" t="str">
        <f>IF(E18="","",E18)</f>
        <v>Vyplň údaj</v>
      </c>
      <c r="G92" s="38"/>
      <c r="H92" s="38"/>
      <c r="I92" s="32" t="s">
        <v>37</v>
      </c>
      <c r="J92" s="36" t="str">
        <f>E24</f>
        <v xml:space="preserve"> </v>
      </c>
      <c r="K92" s="38"/>
      <c r="L92" s="55"/>
      <c r="S92" s="38"/>
      <c r="T92" s="38"/>
      <c r="U92" s="38"/>
      <c r="V92" s="38"/>
      <c r="W92" s="38"/>
      <c r="X92" s="38"/>
      <c r="Y92" s="38"/>
      <c r="Z92" s="38"/>
      <c r="AA92" s="38"/>
      <c r="AB92" s="38"/>
      <c r="AC92" s="38"/>
      <c r="AD92" s="38"/>
      <c r="AE92" s="38"/>
    </row>
    <row r="93" s="2" customFormat="1" ht="10.32" customHeight="1">
      <c r="A93" s="38"/>
      <c r="B93" s="39"/>
      <c r="C93" s="38"/>
      <c r="D93" s="38"/>
      <c r="E93" s="38"/>
      <c r="F93" s="38"/>
      <c r="G93" s="38"/>
      <c r="H93" s="38"/>
      <c r="I93" s="38"/>
      <c r="J93" s="38"/>
      <c r="K93" s="38"/>
      <c r="L93" s="55"/>
      <c r="S93" s="38"/>
      <c r="T93" s="38"/>
      <c r="U93" s="38"/>
      <c r="V93" s="38"/>
      <c r="W93" s="38"/>
      <c r="X93" s="38"/>
      <c r="Y93" s="38"/>
      <c r="Z93" s="38"/>
      <c r="AA93" s="38"/>
      <c r="AB93" s="38"/>
      <c r="AC93" s="38"/>
      <c r="AD93" s="38"/>
      <c r="AE93" s="38"/>
    </row>
    <row r="94" s="2" customFormat="1" ht="29.28" customHeight="1">
      <c r="A94" s="38"/>
      <c r="B94" s="39"/>
      <c r="C94" s="145" t="s">
        <v>163</v>
      </c>
      <c r="D94" s="137"/>
      <c r="E94" s="137"/>
      <c r="F94" s="137"/>
      <c r="G94" s="137"/>
      <c r="H94" s="137"/>
      <c r="I94" s="137"/>
      <c r="J94" s="146" t="s">
        <v>164</v>
      </c>
      <c r="K94" s="137"/>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38"/>
      <c r="J95" s="38"/>
      <c r="K95" s="38"/>
      <c r="L95" s="55"/>
      <c r="S95" s="38"/>
      <c r="T95" s="38"/>
      <c r="U95" s="38"/>
      <c r="V95" s="38"/>
      <c r="W95" s="38"/>
      <c r="X95" s="38"/>
      <c r="Y95" s="38"/>
      <c r="Z95" s="38"/>
      <c r="AA95" s="38"/>
      <c r="AB95" s="38"/>
      <c r="AC95" s="38"/>
      <c r="AD95" s="38"/>
      <c r="AE95" s="38"/>
    </row>
    <row r="96" s="2" customFormat="1" ht="22.8" customHeight="1">
      <c r="A96" s="38"/>
      <c r="B96" s="39"/>
      <c r="C96" s="147" t="s">
        <v>165</v>
      </c>
      <c r="D96" s="38"/>
      <c r="E96" s="38"/>
      <c r="F96" s="38"/>
      <c r="G96" s="38"/>
      <c r="H96" s="38"/>
      <c r="I96" s="38"/>
      <c r="J96" s="96">
        <f>J133</f>
        <v>0</v>
      </c>
      <c r="K96" s="38"/>
      <c r="L96" s="55"/>
      <c r="S96" s="38"/>
      <c r="T96" s="38"/>
      <c r="U96" s="38"/>
      <c r="V96" s="38"/>
      <c r="W96" s="38"/>
      <c r="X96" s="38"/>
      <c r="Y96" s="38"/>
      <c r="Z96" s="38"/>
      <c r="AA96" s="38"/>
      <c r="AB96" s="38"/>
      <c r="AC96" s="38"/>
      <c r="AD96" s="38"/>
      <c r="AE96" s="38"/>
      <c r="AU96" s="19" t="s">
        <v>166</v>
      </c>
    </row>
    <row r="97" s="9" customFormat="1" ht="24.96" customHeight="1">
      <c r="A97" s="9"/>
      <c r="B97" s="148"/>
      <c r="C97" s="9"/>
      <c r="D97" s="149" t="s">
        <v>167</v>
      </c>
      <c r="E97" s="150"/>
      <c r="F97" s="150"/>
      <c r="G97" s="150"/>
      <c r="H97" s="150"/>
      <c r="I97" s="150"/>
      <c r="J97" s="151">
        <f>J134</f>
        <v>0</v>
      </c>
      <c r="K97" s="9"/>
      <c r="L97" s="148"/>
      <c r="S97" s="9"/>
      <c r="T97" s="9"/>
      <c r="U97" s="9"/>
      <c r="V97" s="9"/>
      <c r="W97" s="9"/>
      <c r="X97" s="9"/>
      <c r="Y97" s="9"/>
      <c r="Z97" s="9"/>
      <c r="AA97" s="9"/>
      <c r="AB97" s="9"/>
      <c r="AC97" s="9"/>
      <c r="AD97" s="9"/>
      <c r="AE97" s="9"/>
    </row>
    <row r="98" s="10" customFormat="1" ht="19.92" customHeight="1">
      <c r="A98" s="10"/>
      <c r="B98" s="152"/>
      <c r="C98" s="10"/>
      <c r="D98" s="153" t="s">
        <v>168</v>
      </c>
      <c r="E98" s="154"/>
      <c r="F98" s="154"/>
      <c r="G98" s="154"/>
      <c r="H98" s="154"/>
      <c r="I98" s="154"/>
      <c r="J98" s="155">
        <f>J135</f>
        <v>0</v>
      </c>
      <c r="K98" s="10"/>
      <c r="L98" s="152"/>
      <c r="S98" s="10"/>
      <c r="T98" s="10"/>
      <c r="U98" s="10"/>
      <c r="V98" s="10"/>
      <c r="W98" s="10"/>
      <c r="X98" s="10"/>
      <c r="Y98" s="10"/>
      <c r="Z98" s="10"/>
      <c r="AA98" s="10"/>
      <c r="AB98" s="10"/>
      <c r="AC98" s="10"/>
      <c r="AD98" s="10"/>
      <c r="AE98" s="10"/>
    </row>
    <row r="99" s="10" customFormat="1" ht="19.92" customHeight="1">
      <c r="A99" s="10"/>
      <c r="B99" s="152"/>
      <c r="C99" s="10"/>
      <c r="D99" s="153" t="s">
        <v>169</v>
      </c>
      <c r="E99" s="154"/>
      <c r="F99" s="154"/>
      <c r="G99" s="154"/>
      <c r="H99" s="154"/>
      <c r="I99" s="154"/>
      <c r="J99" s="155">
        <f>J229</f>
        <v>0</v>
      </c>
      <c r="K99" s="10"/>
      <c r="L99" s="152"/>
      <c r="S99" s="10"/>
      <c r="T99" s="10"/>
      <c r="U99" s="10"/>
      <c r="V99" s="10"/>
      <c r="W99" s="10"/>
      <c r="X99" s="10"/>
      <c r="Y99" s="10"/>
      <c r="Z99" s="10"/>
      <c r="AA99" s="10"/>
      <c r="AB99" s="10"/>
      <c r="AC99" s="10"/>
      <c r="AD99" s="10"/>
      <c r="AE99" s="10"/>
    </row>
    <row r="100" s="10" customFormat="1" ht="19.92" customHeight="1">
      <c r="A100" s="10"/>
      <c r="B100" s="152"/>
      <c r="C100" s="10"/>
      <c r="D100" s="153" t="s">
        <v>170</v>
      </c>
      <c r="E100" s="154"/>
      <c r="F100" s="154"/>
      <c r="G100" s="154"/>
      <c r="H100" s="154"/>
      <c r="I100" s="154"/>
      <c r="J100" s="155">
        <f>J266</f>
        <v>0</v>
      </c>
      <c r="K100" s="10"/>
      <c r="L100" s="152"/>
      <c r="S100" s="10"/>
      <c r="T100" s="10"/>
      <c r="U100" s="10"/>
      <c r="V100" s="10"/>
      <c r="W100" s="10"/>
      <c r="X100" s="10"/>
      <c r="Y100" s="10"/>
      <c r="Z100" s="10"/>
      <c r="AA100" s="10"/>
      <c r="AB100" s="10"/>
      <c r="AC100" s="10"/>
      <c r="AD100" s="10"/>
      <c r="AE100" s="10"/>
    </row>
    <row r="101" s="10" customFormat="1" ht="19.92" customHeight="1">
      <c r="A101" s="10"/>
      <c r="B101" s="152"/>
      <c r="C101" s="10"/>
      <c r="D101" s="153" t="s">
        <v>171</v>
      </c>
      <c r="E101" s="154"/>
      <c r="F101" s="154"/>
      <c r="G101" s="154"/>
      <c r="H101" s="154"/>
      <c r="I101" s="154"/>
      <c r="J101" s="155">
        <f>J319</f>
        <v>0</v>
      </c>
      <c r="K101" s="10"/>
      <c r="L101" s="152"/>
      <c r="S101" s="10"/>
      <c r="T101" s="10"/>
      <c r="U101" s="10"/>
      <c r="V101" s="10"/>
      <c r="W101" s="10"/>
      <c r="X101" s="10"/>
      <c r="Y101" s="10"/>
      <c r="Z101" s="10"/>
      <c r="AA101" s="10"/>
      <c r="AB101" s="10"/>
      <c r="AC101" s="10"/>
      <c r="AD101" s="10"/>
      <c r="AE101" s="10"/>
    </row>
    <row r="102" s="10" customFormat="1" ht="19.92" customHeight="1">
      <c r="A102" s="10"/>
      <c r="B102" s="152"/>
      <c r="C102" s="10"/>
      <c r="D102" s="153" t="s">
        <v>172</v>
      </c>
      <c r="E102" s="154"/>
      <c r="F102" s="154"/>
      <c r="G102" s="154"/>
      <c r="H102" s="154"/>
      <c r="I102" s="154"/>
      <c r="J102" s="155">
        <f>J341</f>
        <v>0</v>
      </c>
      <c r="K102" s="10"/>
      <c r="L102" s="152"/>
      <c r="S102" s="10"/>
      <c r="T102" s="10"/>
      <c r="U102" s="10"/>
      <c r="V102" s="10"/>
      <c r="W102" s="10"/>
      <c r="X102" s="10"/>
      <c r="Y102" s="10"/>
      <c r="Z102" s="10"/>
      <c r="AA102" s="10"/>
      <c r="AB102" s="10"/>
      <c r="AC102" s="10"/>
      <c r="AD102" s="10"/>
      <c r="AE102" s="10"/>
    </row>
    <row r="103" s="10" customFormat="1" ht="19.92" customHeight="1">
      <c r="A103" s="10"/>
      <c r="B103" s="152"/>
      <c r="C103" s="10"/>
      <c r="D103" s="153" t="s">
        <v>173</v>
      </c>
      <c r="E103" s="154"/>
      <c r="F103" s="154"/>
      <c r="G103" s="154"/>
      <c r="H103" s="154"/>
      <c r="I103" s="154"/>
      <c r="J103" s="155">
        <f>J376</f>
        <v>0</v>
      </c>
      <c r="K103" s="10"/>
      <c r="L103" s="152"/>
      <c r="S103" s="10"/>
      <c r="T103" s="10"/>
      <c r="U103" s="10"/>
      <c r="V103" s="10"/>
      <c r="W103" s="10"/>
      <c r="X103" s="10"/>
      <c r="Y103" s="10"/>
      <c r="Z103" s="10"/>
      <c r="AA103" s="10"/>
      <c r="AB103" s="10"/>
      <c r="AC103" s="10"/>
      <c r="AD103" s="10"/>
      <c r="AE103" s="10"/>
    </row>
    <row r="104" s="10" customFormat="1" ht="19.92" customHeight="1">
      <c r="A104" s="10"/>
      <c r="B104" s="152"/>
      <c r="C104" s="10"/>
      <c r="D104" s="153" t="s">
        <v>174</v>
      </c>
      <c r="E104" s="154"/>
      <c r="F104" s="154"/>
      <c r="G104" s="154"/>
      <c r="H104" s="154"/>
      <c r="I104" s="154"/>
      <c r="J104" s="155">
        <f>J382</f>
        <v>0</v>
      </c>
      <c r="K104" s="10"/>
      <c r="L104" s="152"/>
      <c r="S104" s="10"/>
      <c r="T104" s="10"/>
      <c r="U104" s="10"/>
      <c r="V104" s="10"/>
      <c r="W104" s="10"/>
      <c r="X104" s="10"/>
      <c r="Y104" s="10"/>
      <c r="Z104" s="10"/>
      <c r="AA104" s="10"/>
      <c r="AB104" s="10"/>
      <c r="AC104" s="10"/>
      <c r="AD104" s="10"/>
      <c r="AE104" s="10"/>
    </row>
    <row r="105" s="10" customFormat="1" ht="19.92" customHeight="1">
      <c r="A105" s="10"/>
      <c r="B105" s="152"/>
      <c r="C105" s="10"/>
      <c r="D105" s="153" t="s">
        <v>175</v>
      </c>
      <c r="E105" s="154"/>
      <c r="F105" s="154"/>
      <c r="G105" s="154"/>
      <c r="H105" s="154"/>
      <c r="I105" s="154"/>
      <c r="J105" s="155">
        <f>J385</f>
        <v>0</v>
      </c>
      <c r="K105" s="10"/>
      <c r="L105" s="152"/>
      <c r="S105" s="10"/>
      <c r="T105" s="10"/>
      <c r="U105" s="10"/>
      <c r="V105" s="10"/>
      <c r="W105" s="10"/>
      <c r="X105" s="10"/>
      <c r="Y105" s="10"/>
      <c r="Z105" s="10"/>
      <c r="AA105" s="10"/>
      <c r="AB105" s="10"/>
      <c r="AC105" s="10"/>
      <c r="AD105" s="10"/>
      <c r="AE105" s="10"/>
    </row>
    <row r="106" s="10" customFormat="1" ht="14.88" customHeight="1">
      <c r="A106" s="10"/>
      <c r="B106" s="152"/>
      <c r="C106" s="10"/>
      <c r="D106" s="153" t="s">
        <v>176</v>
      </c>
      <c r="E106" s="154"/>
      <c r="F106" s="154"/>
      <c r="G106" s="154"/>
      <c r="H106" s="154"/>
      <c r="I106" s="154"/>
      <c r="J106" s="155">
        <f>J386</f>
        <v>0</v>
      </c>
      <c r="K106" s="10"/>
      <c r="L106" s="152"/>
      <c r="S106" s="10"/>
      <c r="T106" s="10"/>
      <c r="U106" s="10"/>
      <c r="V106" s="10"/>
      <c r="W106" s="10"/>
      <c r="X106" s="10"/>
      <c r="Y106" s="10"/>
      <c r="Z106" s="10"/>
      <c r="AA106" s="10"/>
      <c r="AB106" s="10"/>
      <c r="AC106" s="10"/>
      <c r="AD106" s="10"/>
      <c r="AE106" s="10"/>
    </row>
    <row r="107" s="10" customFormat="1" ht="14.88" customHeight="1">
      <c r="A107" s="10"/>
      <c r="B107" s="152"/>
      <c r="C107" s="10"/>
      <c r="D107" s="153" t="s">
        <v>177</v>
      </c>
      <c r="E107" s="154"/>
      <c r="F107" s="154"/>
      <c r="G107" s="154"/>
      <c r="H107" s="154"/>
      <c r="I107" s="154"/>
      <c r="J107" s="155">
        <f>J396</f>
        <v>0</v>
      </c>
      <c r="K107" s="10"/>
      <c r="L107" s="152"/>
      <c r="S107" s="10"/>
      <c r="T107" s="10"/>
      <c r="U107" s="10"/>
      <c r="V107" s="10"/>
      <c r="W107" s="10"/>
      <c r="X107" s="10"/>
      <c r="Y107" s="10"/>
      <c r="Z107" s="10"/>
      <c r="AA107" s="10"/>
      <c r="AB107" s="10"/>
      <c r="AC107" s="10"/>
      <c r="AD107" s="10"/>
      <c r="AE107" s="10"/>
    </row>
    <row r="108" s="10" customFormat="1" ht="14.88" customHeight="1">
      <c r="A108" s="10"/>
      <c r="B108" s="152"/>
      <c r="C108" s="10"/>
      <c r="D108" s="153" t="s">
        <v>178</v>
      </c>
      <c r="E108" s="154"/>
      <c r="F108" s="154"/>
      <c r="G108" s="154"/>
      <c r="H108" s="154"/>
      <c r="I108" s="154"/>
      <c r="J108" s="155">
        <f>J417</f>
        <v>0</v>
      </c>
      <c r="K108" s="10"/>
      <c r="L108" s="152"/>
      <c r="S108" s="10"/>
      <c r="T108" s="10"/>
      <c r="U108" s="10"/>
      <c r="V108" s="10"/>
      <c r="W108" s="10"/>
      <c r="X108" s="10"/>
      <c r="Y108" s="10"/>
      <c r="Z108" s="10"/>
      <c r="AA108" s="10"/>
      <c r="AB108" s="10"/>
      <c r="AC108" s="10"/>
      <c r="AD108" s="10"/>
      <c r="AE108" s="10"/>
    </row>
    <row r="109" s="10" customFormat="1" ht="14.88" customHeight="1">
      <c r="A109" s="10"/>
      <c r="B109" s="152"/>
      <c r="C109" s="10"/>
      <c r="D109" s="153" t="s">
        <v>179</v>
      </c>
      <c r="E109" s="154"/>
      <c r="F109" s="154"/>
      <c r="G109" s="154"/>
      <c r="H109" s="154"/>
      <c r="I109" s="154"/>
      <c r="J109" s="155">
        <f>J422</f>
        <v>0</v>
      </c>
      <c r="K109" s="10"/>
      <c r="L109" s="152"/>
      <c r="S109" s="10"/>
      <c r="T109" s="10"/>
      <c r="U109" s="10"/>
      <c r="V109" s="10"/>
      <c r="W109" s="10"/>
      <c r="X109" s="10"/>
      <c r="Y109" s="10"/>
      <c r="Z109" s="10"/>
      <c r="AA109" s="10"/>
      <c r="AB109" s="10"/>
      <c r="AC109" s="10"/>
      <c r="AD109" s="10"/>
      <c r="AE109" s="10"/>
    </row>
    <row r="110" s="10" customFormat="1" ht="19.92" customHeight="1">
      <c r="A110" s="10"/>
      <c r="B110" s="152"/>
      <c r="C110" s="10"/>
      <c r="D110" s="153" t="s">
        <v>180</v>
      </c>
      <c r="E110" s="154"/>
      <c r="F110" s="154"/>
      <c r="G110" s="154"/>
      <c r="H110" s="154"/>
      <c r="I110" s="154"/>
      <c r="J110" s="155">
        <f>J428</f>
        <v>0</v>
      </c>
      <c r="K110" s="10"/>
      <c r="L110" s="152"/>
      <c r="S110" s="10"/>
      <c r="T110" s="10"/>
      <c r="U110" s="10"/>
      <c r="V110" s="10"/>
      <c r="W110" s="10"/>
      <c r="X110" s="10"/>
      <c r="Y110" s="10"/>
      <c r="Z110" s="10"/>
      <c r="AA110" s="10"/>
      <c r="AB110" s="10"/>
      <c r="AC110" s="10"/>
      <c r="AD110" s="10"/>
      <c r="AE110" s="10"/>
    </row>
    <row r="111" s="10" customFormat="1" ht="19.92" customHeight="1">
      <c r="A111" s="10"/>
      <c r="B111" s="152"/>
      <c r="C111" s="10"/>
      <c r="D111" s="153" t="s">
        <v>181</v>
      </c>
      <c r="E111" s="154"/>
      <c r="F111" s="154"/>
      <c r="G111" s="154"/>
      <c r="H111" s="154"/>
      <c r="I111" s="154"/>
      <c r="J111" s="155">
        <f>J437</f>
        <v>0</v>
      </c>
      <c r="K111" s="10"/>
      <c r="L111" s="152"/>
      <c r="S111" s="10"/>
      <c r="T111" s="10"/>
      <c r="U111" s="10"/>
      <c r="V111" s="10"/>
      <c r="W111" s="10"/>
      <c r="X111" s="10"/>
      <c r="Y111" s="10"/>
      <c r="Z111" s="10"/>
      <c r="AA111" s="10"/>
      <c r="AB111" s="10"/>
      <c r="AC111" s="10"/>
      <c r="AD111" s="10"/>
      <c r="AE111" s="10"/>
    </row>
    <row r="112" s="9" customFormat="1" ht="24.96" customHeight="1">
      <c r="A112" s="9"/>
      <c r="B112" s="148"/>
      <c r="C112" s="9"/>
      <c r="D112" s="149" t="s">
        <v>182</v>
      </c>
      <c r="E112" s="150"/>
      <c r="F112" s="150"/>
      <c r="G112" s="150"/>
      <c r="H112" s="150"/>
      <c r="I112" s="150"/>
      <c r="J112" s="151">
        <f>J442</f>
        <v>0</v>
      </c>
      <c r="K112" s="9"/>
      <c r="L112" s="148"/>
      <c r="S112" s="9"/>
      <c r="T112" s="9"/>
      <c r="U112" s="9"/>
      <c r="V112" s="9"/>
      <c r="W112" s="9"/>
      <c r="X112" s="9"/>
      <c r="Y112" s="9"/>
      <c r="Z112" s="9"/>
      <c r="AA112" s="9"/>
      <c r="AB112" s="9"/>
      <c r="AC112" s="9"/>
      <c r="AD112" s="9"/>
      <c r="AE112" s="9"/>
    </row>
    <row r="113" s="10" customFormat="1" ht="19.92" customHeight="1">
      <c r="A113" s="10"/>
      <c r="B113" s="152"/>
      <c r="C113" s="10"/>
      <c r="D113" s="153" t="s">
        <v>183</v>
      </c>
      <c r="E113" s="154"/>
      <c r="F113" s="154"/>
      <c r="G113" s="154"/>
      <c r="H113" s="154"/>
      <c r="I113" s="154"/>
      <c r="J113" s="155">
        <f>J443</f>
        <v>0</v>
      </c>
      <c r="K113" s="10"/>
      <c r="L113" s="152"/>
      <c r="S113" s="10"/>
      <c r="T113" s="10"/>
      <c r="U113" s="10"/>
      <c r="V113" s="10"/>
      <c r="W113" s="10"/>
      <c r="X113" s="10"/>
      <c r="Y113" s="10"/>
      <c r="Z113" s="10"/>
      <c r="AA113" s="10"/>
      <c r="AB113" s="10"/>
      <c r="AC113" s="10"/>
      <c r="AD113" s="10"/>
      <c r="AE113" s="10"/>
    </row>
    <row r="114" s="2" customFormat="1" ht="21.84" customHeight="1">
      <c r="A114" s="38"/>
      <c r="B114" s="39"/>
      <c r="C114" s="38"/>
      <c r="D114" s="38"/>
      <c r="E114" s="38"/>
      <c r="F114" s="38"/>
      <c r="G114" s="38"/>
      <c r="H114" s="38"/>
      <c r="I114" s="38"/>
      <c r="J114" s="38"/>
      <c r="K114" s="38"/>
      <c r="L114" s="55"/>
      <c r="S114" s="38"/>
      <c r="T114" s="38"/>
      <c r="U114" s="38"/>
      <c r="V114" s="38"/>
      <c r="W114" s="38"/>
      <c r="X114" s="38"/>
      <c r="Y114" s="38"/>
      <c r="Z114" s="38"/>
      <c r="AA114" s="38"/>
      <c r="AB114" s="38"/>
      <c r="AC114" s="38"/>
      <c r="AD114" s="38"/>
      <c r="AE114" s="38"/>
    </row>
    <row r="115" s="2" customFormat="1" ht="6.96" customHeight="1">
      <c r="A115" s="38"/>
      <c r="B115" s="60"/>
      <c r="C115" s="61"/>
      <c r="D115" s="61"/>
      <c r="E115" s="61"/>
      <c r="F115" s="61"/>
      <c r="G115" s="61"/>
      <c r="H115" s="61"/>
      <c r="I115" s="61"/>
      <c r="J115" s="61"/>
      <c r="K115" s="61"/>
      <c r="L115" s="55"/>
      <c r="S115" s="38"/>
      <c r="T115" s="38"/>
      <c r="U115" s="38"/>
      <c r="V115" s="38"/>
      <c r="W115" s="38"/>
      <c r="X115" s="38"/>
      <c r="Y115" s="38"/>
      <c r="Z115" s="38"/>
      <c r="AA115" s="38"/>
      <c r="AB115" s="38"/>
      <c r="AC115" s="38"/>
      <c r="AD115" s="38"/>
      <c r="AE115" s="38"/>
    </row>
    <row r="119" s="2" customFormat="1" ht="6.96" customHeight="1">
      <c r="A119" s="38"/>
      <c r="B119" s="62"/>
      <c r="C119" s="63"/>
      <c r="D119" s="63"/>
      <c r="E119" s="63"/>
      <c r="F119" s="63"/>
      <c r="G119" s="63"/>
      <c r="H119" s="63"/>
      <c r="I119" s="63"/>
      <c r="J119" s="63"/>
      <c r="K119" s="63"/>
      <c r="L119" s="55"/>
      <c r="S119" s="38"/>
      <c r="T119" s="38"/>
      <c r="U119" s="38"/>
      <c r="V119" s="38"/>
      <c r="W119" s="38"/>
      <c r="X119" s="38"/>
      <c r="Y119" s="38"/>
      <c r="Z119" s="38"/>
      <c r="AA119" s="38"/>
      <c r="AB119" s="38"/>
      <c r="AC119" s="38"/>
      <c r="AD119" s="38"/>
      <c r="AE119" s="38"/>
    </row>
    <row r="120" s="2" customFormat="1" ht="24.96" customHeight="1">
      <c r="A120" s="38"/>
      <c r="B120" s="39"/>
      <c r="C120" s="23" t="s">
        <v>184</v>
      </c>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6.96" customHeight="1">
      <c r="A121" s="38"/>
      <c r="B121" s="39"/>
      <c r="C121" s="38"/>
      <c r="D121" s="38"/>
      <c r="E121" s="38"/>
      <c r="F121" s="38"/>
      <c r="G121" s="38"/>
      <c r="H121" s="38"/>
      <c r="I121" s="38"/>
      <c r="J121" s="38"/>
      <c r="K121" s="38"/>
      <c r="L121" s="55"/>
      <c r="S121" s="38"/>
      <c r="T121" s="38"/>
      <c r="U121" s="38"/>
      <c r="V121" s="38"/>
      <c r="W121" s="38"/>
      <c r="X121" s="38"/>
      <c r="Y121" s="38"/>
      <c r="Z121" s="38"/>
      <c r="AA121" s="38"/>
      <c r="AB121" s="38"/>
      <c r="AC121" s="38"/>
      <c r="AD121" s="38"/>
      <c r="AE121" s="38"/>
    </row>
    <row r="122" s="2" customFormat="1" ht="12" customHeight="1">
      <c r="A122" s="38"/>
      <c r="B122" s="39"/>
      <c r="C122" s="32" t="s">
        <v>16</v>
      </c>
      <c r="D122" s="38"/>
      <c r="E122" s="38"/>
      <c r="F122" s="38"/>
      <c r="G122" s="38"/>
      <c r="H122" s="38"/>
      <c r="I122" s="38"/>
      <c r="J122" s="38"/>
      <c r="K122" s="38"/>
      <c r="L122" s="55"/>
      <c r="S122" s="38"/>
      <c r="T122" s="38"/>
      <c r="U122" s="38"/>
      <c r="V122" s="38"/>
      <c r="W122" s="38"/>
      <c r="X122" s="38"/>
      <c r="Y122" s="38"/>
      <c r="Z122" s="38"/>
      <c r="AA122" s="38"/>
      <c r="AB122" s="38"/>
      <c r="AC122" s="38"/>
      <c r="AD122" s="38"/>
      <c r="AE122" s="38"/>
    </row>
    <row r="123" s="2" customFormat="1" ht="16.5" customHeight="1">
      <c r="A123" s="38"/>
      <c r="B123" s="39"/>
      <c r="C123" s="38"/>
      <c r="D123" s="38"/>
      <c r="E123" s="129" t="str">
        <f>E7</f>
        <v>VD Letovice, rekonstrukce VD</v>
      </c>
      <c r="F123" s="32"/>
      <c r="G123" s="32"/>
      <c r="H123" s="32"/>
      <c r="I123" s="38"/>
      <c r="J123" s="38"/>
      <c r="K123" s="38"/>
      <c r="L123" s="55"/>
      <c r="S123" s="38"/>
      <c r="T123" s="38"/>
      <c r="U123" s="38"/>
      <c r="V123" s="38"/>
      <c r="W123" s="38"/>
      <c r="X123" s="38"/>
      <c r="Y123" s="38"/>
      <c r="Z123" s="38"/>
      <c r="AA123" s="38"/>
      <c r="AB123" s="38"/>
      <c r="AC123" s="38"/>
      <c r="AD123" s="38"/>
      <c r="AE123" s="38"/>
    </row>
    <row r="124" s="2" customFormat="1" ht="12" customHeight="1">
      <c r="A124" s="38"/>
      <c r="B124" s="39"/>
      <c r="C124" s="32" t="s">
        <v>159</v>
      </c>
      <c r="D124" s="38"/>
      <c r="E124" s="38"/>
      <c r="F124" s="38"/>
      <c r="G124" s="38"/>
      <c r="H124" s="38"/>
      <c r="I124" s="38"/>
      <c r="J124" s="38"/>
      <c r="K124" s="38"/>
      <c r="L124" s="55"/>
      <c r="S124" s="38"/>
      <c r="T124" s="38"/>
      <c r="U124" s="38"/>
      <c r="V124" s="38"/>
      <c r="W124" s="38"/>
      <c r="X124" s="38"/>
      <c r="Y124" s="38"/>
      <c r="Z124" s="38"/>
      <c r="AA124" s="38"/>
      <c r="AB124" s="38"/>
      <c r="AC124" s="38"/>
      <c r="AD124" s="38"/>
      <c r="AE124" s="38"/>
    </row>
    <row r="125" s="2" customFormat="1" ht="16.5" customHeight="1">
      <c r="A125" s="38"/>
      <c r="B125" s="39"/>
      <c r="C125" s="38"/>
      <c r="D125" s="38"/>
      <c r="E125" s="67" t="str">
        <f>E9</f>
        <v>SO 01 - Hráz</v>
      </c>
      <c r="F125" s="38"/>
      <c r="G125" s="38"/>
      <c r="H125" s="38"/>
      <c r="I125" s="38"/>
      <c r="J125" s="38"/>
      <c r="K125" s="38"/>
      <c r="L125" s="55"/>
      <c r="S125" s="38"/>
      <c r="T125" s="38"/>
      <c r="U125" s="38"/>
      <c r="V125" s="38"/>
      <c r="W125" s="38"/>
      <c r="X125" s="38"/>
      <c r="Y125" s="38"/>
      <c r="Z125" s="38"/>
      <c r="AA125" s="38"/>
      <c r="AB125" s="38"/>
      <c r="AC125" s="38"/>
      <c r="AD125" s="38"/>
      <c r="AE125" s="38"/>
    </row>
    <row r="126" s="2" customFormat="1" ht="6.96" customHeight="1">
      <c r="A126" s="38"/>
      <c r="B126" s="39"/>
      <c r="C126" s="38"/>
      <c r="D126" s="38"/>
      <c r="E126" s="38"/>
      <c r="F126" s="38"/>
      <c r="G126" s="38"/>
      <c r="H126" s="38"/>
      <c r="I126" s="38"/>
      <c r="J126" s="38"/>
      <c r="K126" s="38"/>
      <c r="L126" s="55"/>
      <c r="S126" s="38"/>
      <c r="T126" s="38"/>
      <c r="U126" s="38"/>
      <c r="V126" s="38"/>
      <c r="W126" s="38"/>
      <c r="X126" s="38"/>
      <c r="Y126" s="38"/>
      <c r="Z126" s="38"/>
      <c r="AA126" s="38"/>
      <c r="AB126" s="38"/>
      <c r="AC126" s="38"/>
      <c r="AD126" s="38"/>
      <c r="AE126" s="38"/>
    </row>
    <row r="127" s="2" customFormat="1" ht="12" customHeight="1">
      <c r="A127" s="38"/>
      <c r="B127" s="39"/>
      <c r="C127" s="32" t="s">
        <v>20</v>
      </c>
      <c r="D127" s="38"/>
      <c r="E127" s="38"/>
      <c r="F127" s="27" t="str">
        <f>F12</f>
        <v>VD Letovice</v>
      </c>
      <c r="G127" s="38"/>
      <c r="H127" s="38"/>
      <c r="I127" s="32" t="s">
        <v>22</v>
      </c>
      <c r="J127" s="69" t="str">
        <f>IF(J12="","",J12)</f>
        <v>2. 12. 2020</v>
      </c>
      <c r="K127" s="38"/>
      <c r="L127" s="55"/>
      <c r="S127" s="38"/>
      <c r="T127" s="38"/>
      <c r="U127" s="38"/>
      <c r="V127" s="38"/>
      <c r="W127" s="38"/>
      <c r="X127" s="38"/>
      <c r="Y127" s="38"/>
      <c r="Z127" s="38"/>
      <c r="AA127" s="38"/>
      <c r="AB127" s="38"/>
      <c r="AC127" s="38"/>
      <c r="AD127" s="38"/>
      <c r="AE127" s="38"/>
    </row>
    <row r="128" s="2" customFormat="1" ht="6.96" customHeight="1">
      <c r="A128" s="38"/>
      <c r="B128" s="39"/>
      <c r="C128" s="38"/>
      <c r="D128" s="38"/>
      <c r="E128" s="38"/>
      <c r="F128" s="38"/>
      <c r="G128" s="38"/>
      <c r="H128" s="38"/>
      <c r="I128" s="38"/>
      <c r="J128" s="38"/>
      <c r="K128" s="38"/>
      <c r="L128" s="55"/>
      <c r="S128" s="38"/>
      <c r="T128" s="38"/>
      <c r="U128" s="38"/>
      <c r="V128" s="38"/>
      <c r="W128" s="38"/>
      <c r="X128" s="38"/>
      <c r="Y128" s="38"/>
      <c r="Z128" s="38"/>
      <c r="AA128" s="38"/>
      <c r="AB128" s="38"/>
      <c r="AC128" s="38"/>
      <c r="AD128" s="38"/>
      <c r="AE128" s="38"/>
    </row>
    <row r="129" s="2" customFormat="1" ht="25.65" customHeight="1">
      <c r="A129" s="38"/>
      <c r="B129" s="39"/>
      <c r="C129" s="32" t="s">
        <v>24</v>
      </c>
      <c r="D129" s="38"/>
      <c r="E129" s="38"/>
      <c r="F129" s="27" t="str">
        <f>E15</f>
        <v>Povodí Moravy, s.p., Dřevařská 11, 60175 Brno</v>
      </c>
      <c r="G129" s="38"/>
      <c r="H129" s="38"/>
      <c r="I129" s="32" t="s">
        <v>32</v>
      </c>
      <c r="J129" s="36" t="str">
        <f>E21</f>
        <v>Sweco Hydroprojekt a.s.</v>
      </c>
      <c r="K129" s="38"/>
      <c r="L129" s="55"/>
      <c r="S129" s="38"/>
      <c r="T129" s="38"/>
      <c r="U129" s="38"/>
      <c r="V129" s="38"/>
      <c r="W129" s="38"/>
      <c r="X129" s="38"/>
      <c r="Y129" s="38"/>
      <c r="Z129" s="38"/>
      <c r="AA129" s="38"/>
      <c r="AB129" s="38"/>
      <c r="AC129" s="38"/>
      <c r="AD129" s="38"/>
      <c r="AE129" s="38"/>
    </row>
    <row r="130" s="2" customFormat="1" ht="15.15" customHeight="1">
      <c r="A130" s="38"/>
      <c r="B130" s="39"/>
      <c r="C130" s="32" t="s">
        <v>30</v>
      </c>
      <c r="D130" s="38"/>
      <c r="E130" s="38"/>
      <c r="F130" s="27" t="str">
        <f>IF(E18="","",E18)</f>
        <v>Vyplň údaj</v>
      </c>
      <c r="G130" s="38"/>
      <c r="H130" s="38"/>
      <c r="I130" s="32" t="s">
        <v>37</v>
      </c>
      <c r="J130" s="36" t="str">
        <f>E24</f>
        <v xml:space="preserve"> </v>
      </c>
      <c r="K130" s="38"/>
      <c r="L130" s="55"/>
      <c r="S130" s="38"/>
      <c r="T130" s="38"/>
      <c r="U130" s="38"/>
      <c r="V130" s="38"/>
      <c r="W130" s="38"/>
      <c r="X130" s="38"/>
      <c r="Y130" s="38"/>
      <c r="Z130" s="38"/>
      <c r="AA130" s="38"/>
      <c r="AB130" s="38"/>
      <c r="AC130" s="38"/>
      <c r="AD130" s="38"/>
      <c r="AE130" s="38"/>
    </row>
    <row r="131" s="2" customFormat="1" ht="10.32" customHeight="1">
      <c r="A131" s="38"/>
      <c r="B131" s="39"/>
      <c r="C131" s="38"/>
      <c r="D131" s="38"/>
      <c r="E131" s="38"/>
      <c r="F131" s="38"/>
      <c r="G131" s="38"/>
      <c r="H131" s="38"/>
      <c r="I131" s="38"/>
      <c r="J131" s="38"/>
      <c r="K131" s="38"/>
      <c r="L131" s="55"/>
      <c r="S131" s="38"/>
      <c r="T131" s="38"/>
      <c r="U131" s="38"/>
      <c r="V131" s="38"/>
      <c r="W131" s="38"/>
      <c r="X131" s="38"/>
      <c r="Y131" s="38"/>
      <c r="Z131" s="38"/>
      <c r="AA131" s="38"/>
      <c r="AB131" s="38"/>
      <c r="AC131" s="38"/>
      <c r="AD131" s="38"/>
      <c r="AE131" s="38"/>
    </row>
    <row r="132" s="11" customFormat="1" ht="29.28" customHeight="1">
      <c r="A132" s="156"/>
      <c r="B132" s="157"/>
      <c r="C132" s="158" t="s">
        <v>185</v>
      </c>
      <c r="D132" s="159" t="s">
        <v>66</v>
      </c>
      <c r="E132" s="159" t="s">
        <v>62</v>
      </c>
      <c r="F132" s="159" t="s">
        <v>63</v>
      </c>
      <c r="G132" s="159" t="s">
        <v>186</v>
      </c>
      <c r="H132" s="159" t="s">
        <v>187</v>
      </c>
      <c r="I132" s="159" t="s">
        <v>188</v>
      </c>
      <c r="J132" s="159" t="s">
        <v>164</v>
      </c>
      <c r="K132" s="160" t="s">
        <v>189</v>
      </c>
      <c r="L132" s="161"/>
      <c r="M132" s="86" t="s">
        <v>1</v>
      </c>
      <c r="N132" s="87" t="s">
        <v>45</v>
      </c>
      <c r="O132" s="87" t="s">
        <v>190</v>
      </c>
      <c r="P132" s="87" t="s">
        <v>191</v>
      </c>
      <c r="Q132" s="87" t="s">
        <v>192</v>
      </c>
      <c r="R132" s="87" t="s">
        <v>193</v>
      </c>
      <c r="S132" s="87" t="s">
        <v>194</v>
      </c>
      <c r="T132" s="88" t="s">
        <v>195</v>
      </c>
      <c r="U132" s="156"/>
      <c r="V132" s="156"/>
      <c r="W132" s="156"/>
      <c r="X132" s="156"/>
      <c r="Y132" s="156"/>
      <c r="Z132" s="156"/>
      <c r="AA132" s="156"/>
      <c r="AB132" s="156"/>
      <c r="AC132" s="156"/>
      <c r="AD132" s="156"/>
      <c r="AE132" s="156"/>
    </row>
    <row r="133" s="2" customFormat="1" ht="22.8" customHeight="1">
      <c r="A133" s="38"/>
      <c r="B133" s="39"/>
      <c r="C133" s="93" t="s">
        <v>196</v>
      </c>
      <c r="D133" s="38"/>
      <c r="E133" s="38"/>
      <c r="F133" s="38"/>
      <c r="G133" s="38"/>
      <c r="H133" s="38"/>
      <c r="I133" s="38"/>
      <c r="J133" s="162">
        <f>BK133</f>
        <v>0</v>
      </c>
      <c r="K133" s="38"/>
      <c r="L133" s="39"/>
      <c r="M133" s="89"/>
      <c r="N133" s="73"/>
      <c r="O133" s="90"/>
      <c r="P133" s="163">
        <f>P134+P442</f>
        <v>0</v>
      </c>
      <c r="Q133" s="90"/>
      <c r="R133" s="163">
        <f>R134+R442</f>
        <v>1416.1693640399999</v>
      </c>
      <c r="S133" s="90"/>
      <c r="T133" s="164">
        <f>T134+T442</f>
        <v>651.85289999999998</v>
      </c>
      <c r="U133" s="38"/>
      <c r="V133" s="38"/>
      <c r="W133" s="38"/>
      <c r="X133" s="38"/>
      <c r="Y133" s="38"/>
      <c r="Z133" s="38"/>
      <c r="AA133" s="38"/>
      <c r="AB133" s="38"/>
      <c r="AC133" s="38"/>
      <c r="AD133" s="38"/>
      <c r="AE133" s="38"/>
      <c r="AT133" s="19" t="s">
        <v>80</v>
      </c>
      <c r="AU133" s="19" t="s">
        <v>166</v>
      </c>
      <c r="BK133" s="165">
        <f>BK134+BK442</f>
        <v>0</v>
      </c>
    </row>
    <row r="134" s="12" customFormat="1" ht="25.92" customHeight="1">
      <c r="A134" s="12"/>
      <c r="B134" s="166"/>
      <c r="C134" s="12"/>
      <c r="D134" s="167" t="s">
        <v>80</v>
      </c>
      <c r="E134" s="168" t="s">
        <v>197</v>
      </c>
      <c r="F134" s="168" t="s">
        <v>198</v>
      </c>
      <c r="G134" s="12"/>
      <c r="H134" s="12"/>
      <c r="I134" s="169"/>
      <c r="J134" s="170">
        <f>BK134</f>
        <v>0</v>
      </c>
      <c r="K134" s="12"/>
      <c r="L134" s="166"/>
      <c r="M134" s="171"/>
      <c r="N134" s="172"/>
      <c r="O134" s="172"/>
      <c r="P134" s="173">
        <f>P135+P229+P266+P319+P341+P376+P382+P385+P428+P437</f>
        <v>0</v>
      </c>
      <c r="Q134" s="172"/>
      <c r="R134" s="173">
        <f>R135+R229+R266+R319+R341+R376+R382+R385+R428+R437</f>
        <v>1415.9261400399998</v>
      </c>
      <c r="S134" s="172"/>
      <c r="T134" s="174">
        <f>T135+T229+T266+T319+T341+T376+T382+T385+T428+T437</f>
        <v>651.85289999999998</v>
      </c>
      <c r="U134" s="12"/>
      <c r="V134" s="12"/>
      <c r="W134" s="12"/>
      <c r="X134" s="12"/>
      <c r="Y134" s="12"/>
      <c r="Z134" s="12"/>
      <c r="AA134" s="12"/>
      <c r="AB134" s="12"/>
      <c r="AC134" s="12"/>
      <c r="AD134" s="12"/>
      <c r="AE134" s="12"/>
      <c r="AR134" s="167" t="s">
        <v>89</v>
      </c>
      <c r="AT134" s="175" t="s">
        <v>80</v>
      </c>
      <c r="AU134" s="175" t="s">
        <v>81</v>
      </c>
      <c r="AY134" s="167" t="s">
        <v>199</v>
      </c>
      <c r="BK134" s="176">
        <f>BK135+BK229+BK266+BK319+BK341+BK376+BK382+BK385+BK428+BK437</f>
        <v>0</v>
      </c>
    </row>
    <row r="135" s="12" customFormat="1" ht="22.8" customHeight="1">
      <c r="A135" s="12"/>
      <c r="B135" s="166"/>
      <c r="C135" s="12"/>
      <c r="D135" s="167" t="s">
        <v>80</v>
      </c>
      <c r="E135" s="177" t="s">
        <v>89</v>
      </c>
      <c r="F135" s="177" t="s">
        <v>200</v>
      </c>
      <c r="G135" s="12"/>
      <c r="H135" s="12"/>
      <c r="I135" s="169"/>
      <c r="J135" s="178">
        <f>BK135</f>
        <v>0</v>
      </c>
      <c r="K135" s="12"/>
      <c r="L135" s="166"/>
      <c r="M135" s="171"/>
      <c r="N135" s="172"/>
      <c r="O135" s="172"/>
      <c r="P135" s="173">
        <f>SUM(P136:P228)</f>
        <v>0</v>
      </c>
      <c r="Q135" s="172"/>
      <c r="R135" s="173">
        <f>SUM(R136:R228)</f>
        <v>114.59167599999999</v>
      </c>
      <c r="S135" s="172"/>
      <c r="T135" s="174">
        <f>SUM(T136:T228)</f>
        <v>148.93289999999999</v>
      </c>
      <c r="U135" s="12"/>
      <c r="V135" s="12"/>
      <c r="W135" s="12"/>
      <c r="X135" s="12"/>
      <c r="Y135" s="12"/>
      <c r="Z135" s="12"/>
      <c r="AA135" s="12"/>
      <c r="AB135" s="12"/>
      <c r="AC135" s="12"/>
      <c r="AD135" s="12"/>
      <c r="AE135" s="12"/>
      <c r="AR135" s="167" t="s">
        <v>89</v>
      </c>
      <c r="AT135" s="175" t="s">
        <v>80</v>
      </c>
      <c r="AU135" s="175" t="s">
        <v>89</v>
      </c>
      <c r="AY135" s="167" t="s">
        <v>199</v>
      </c>
      <c r="BK135" s="176">
        <f>SUM(BK136:BK228)</f>
        <v>0</v>
      </c>
    </row>
    <row r="136" s="2" customFormat="1" ht="24.15" customHeight="1">
      <c r="A136" s="38"/>
      <c r="B136" s="179"/>
      <c r="C136" s="180" t="s">
        <v>89</v>
      </c>
      <c r="D136" s="180" t="s">
        <v>201</v>
      </c>
      <c r="E136" s="181" t="s">
        <v>202</v>
      </c>
      <c r="F136" s="182" t="s">
        <v>203</v>
      </c>
      <c r="G136" s="183" t="s">
        <v>204</v>
      </c>
      <c r="H136" s="184">
        <v>38.100000000000001</v>
      </c>
      <c r="I136" s="185"/>
      <c r="J136" s="186">
        <f>ROUND(I136*H136,2)</f>
        <v>0</v>
      </c>
      <c r="K136" s="182" t="s">
        <v>205</v>
      </c>
      <c r="L136" s="39"/>
      <c r="M136" s="187" t="s">
        <v>1</v>
      </c>
      <c r="N136" s="188" t="s">
        <v>46</v>
      </c>
      <c r="O136" s="77"/>
      <c r="P136" s="189">
        <f>O136*H136</f>
        <v>0</v>
      </c>
      <c r="Q136" s="189">
        <v>0</v>
      </c>
      <c r="R136" s="189">
        <f>Q136*H136</f>
        <v>0</v>
      </c>
      <c r="S136" s="189">
        <v>0.41699999999999998</v>
      </c>
      <c r="T136" s="190">
        <f>S136*H136</f>
        <v>15.887700000000001</v>
      </c>
      <c r="U136" s="38"/>
      <c r="V136" s="38"/>
      <c r="W136" s="38"/>
      <c r="X136" s="38"/>
      <c r="Y136" s="38"/>
      <c r="Z136" s="38"/>
      <c r="AA136" s="38"/>
      <c r="AB136" s="38"/>
      <c r="AC136" s="38"/>
      <c r="AD136" s="38"/>
      <c r="AE136" s="38"/>
      <c r="AR136" s="191" t="s">
        <v>206</v>
      </c>
      <c r="AT136" s="191" t="s">
        <v>201</v>
      </c>
      <c r="AU136" s="191" t="s">
        <v>91</v>
      </c>
      <c r="AY136" s="19" t="s">
        <v>199</v>
      </c>
      <c r="BE136" s="192">
        <f>IF(N136="základní",J136,0)</f>
        <v>0</v>
      </c>
      <c r="BF136" s="192">
        <f>IF(N136="snížená",J136,0)</f>
        <v>0</v>
      </c>
      <c r="BG136" s="192">
        <f>IF(N136="zákl. přenesená",J136,0)</f>
        <v>0</v>
      </c>
      <c r="BH136" s="192">
        <f>IF(N136="sníž. přenesená",J136,0)</f>
        <v>0</v>
      </c>
      <c r="BI136" s="192">
        <f>IF(N136="nulová",J136,0)</f>
        <v>0</v>
      </c>
      <c r="BJ136" s="19" t="s">
        <v>89</v>
      </c>
      <c r="BK136" s="192">
        <f>ROUND(I136*H136,2)</f>
        <v>0</v>
      </c>
      <c r="BL136" s="19" t="s">
        <v>206</v>
      </c>
      <c r="BM136" s="191" t="s">
        <v>207</v>
      </c>
    </row>
    <row r="137" s="2" customFormat="1">
      <c r="A137" s="38"/>
      <c r="B137" s="39"/>
      <c r="C137" s="38"/>
      <c r="D137" s="193" t="s">
        <v>208</v>
      </c>
      <c r="E137" s="38"/>
      <c r="F137" s="194" t="s">
        <v>209</v>
      </c>
      <c r="G137" s="38"/>
      <c r="H137" s="38"/>
      <c r="I137" s="195"/>
      <c r="J137" s="38"/>
      <c r="K137" s="38"/>
      <c r="L137" s="39"/>
      <c r="M137" s="196"/>
      <c r="N137" s="197"/>
      <c r="O137" s="77"/>
      <c r="P137" s="77"/>
      <c r="Q137" s="77"/>
      <c r="R137" s="77"/>
      <c r="S137" s="77"/>
      <c r="T137" s="78"/>
      <c r="U137" s="38"/>
      <c r="V137" s="38"/>
      <c r="W137" s="38"/>
      <c r="X137" s="38"/>
      <c r="Y137" s="38"/>
      <c r="Z137" s="38"/>
      <c r="AA137" s="38"/>
      <c r="AB137" s="38"/>
      <c r="AC137" s="38"/>
      <c r="AD137" s="38"/>
      <c r="AE137" s="38"/>
      <c r="AT137" s="19" t="s">
        <v>208</v>
      </c>
      <c r="AU137" s="19" t="s">
        <v>91</v>
      </c>
    </row>
    <row r="138" s="2" customFormat="1">
      <c r="A138" s="38"/>
      <c r="B138" s="39"/>
      <c r="C138" s="38"/>
      <c r="D138" s="193" t="s">
        <v>210</v>
      </c>
      <c r="E138" s="38"/>
      <c r="F138" s="198" t="s">
        <v>211</v>
      </c>
      <c r="G138" s="38"/>
      <c r="H138" s="38"/>
      <c r="I138" s="195"/>
      <c r="J138" s="38"/>
      <c r="K138" s="38"/>
      <c r="L138" s="39"/>
      <c r="M138" s="196"/>
      <c r="N138" s="197"/>
      <c r="O138" s="77"/>
      <c r="P138" s="77"/>
      <c r="Q138" s="77"/>
      <c r="R138" s="77"/>
      <c r="S138" s="77"/>
      <c r="T138" s="78"/>
      <c r="U138" s="38"/>
      <c r="V138" s="38"/>
      <c r="W138" s="38"/>
      <c r="X138" s="38"/>
      <c r="Y138" s="38"/>
      <c r="Z138" s="38"/>
      <c r="AA138" s="38"/>
      <c r="AB138" s="38"/>
      <c r="AC138" s="38"/>
      <c r="AD138" s="38"/>
      <c r="AE138" s="38"/>
      <c r="AT138" s="19" t="s">
        <v>210</v>
      </c>
      <c r="AU138" s="19" t="s">
        <v>91</v>
      </c>
    </row>
    <row r="139" s="13" customFormat="1">
      <c r="A139" s="13"/>
      <c r="B139" s="199"/>
      <c r="C139" s="13"/>
      <c r="D139" s="193" t="s">
        <v>212</v>
      </c>
      <c r="E139" s="200" t="s">
        <v>1</v>
      </c>
      <c r="F139" s="201" t="s">
        <v>213</v>
      </c>
      <c r="G139" s="13"/>
      <c r="H139" s="202">
        <v>38.100000000000001</v>
      </c>
      <c r="I139" s="203"/>
      <c r="J139" s="13"/>
      <c r="K139" s="13"/>
      <c r="L139" s="199"/>
      <c r="M139" s="204"/>
      <c r="N139" s="205"/>
      <c r="O139" s="205"/>
      <c r="P139" s="205"/>
      <c r="Q139" s="205"/>
      <c r="R139" s="205"/>
      <c r="S139" s="205"/>
      <c r="T139" s="206"/>
      <c r="U139" s="13"/>
      <c r="V139" s="13"/>
      <c r="W139" s="13"/>
      <c r="X139" s="13"/>
      <c r="Y139" s="13"/>
      <c r="Z139" s="13"/>
      <c r="AA139" s="13"/>
      <c r="AB139" s="13"/>
      <c r="AC139" s="13"/>
      <c r="AD139" s="13"/>
      <c r="AE139" s="13"/>
      <c r="AT139" s="200" t="s">
        <v>212</v>
      </c>
      <c r="AU139" s="200" t="s">
        <v>91</v>
      </c>
      <c r="AV139" s="13" t="s">
        <v>91</v>
      </c>
      <c r="AW139" s="13" t="s">
        <v>36</v>
      </c>
      <c r="AX139" s="13" t="s">
        <v>89</v>
      </c>
      <c r="AY139" s="200" t="s">
        <v>199</v>
      </c>
    </row>
    <row r="140" s="2" customFormat="1" ht="24.15" customHeight="1">
      <c r="A140" s="38"/>
      <c r="B140" s="179"/>
      <c r="C140" s="180" t="s">
        <v>91</v>
      </c>
      <c r="D140" s="180" t="s">
        <v>201</v>
      </c>
      <c r="E140" s="181" t="s">
        <v>214</v>
      </c>
      <c r="F140" s="182" t="s">
        <v>215</v>
      </c>
      <c r="G140" s="183" t="s">
        <v>204</v>
      </c>
      <c r="H140" s="184">
        <v>342.89999999999998</v>
      </c>
      <c r="I140" s="185"/>
      <c r="J140" s="186">
        <f>ROUND(I140*H140,2)</f>
        <v>0</v>
      </c>
      <c r="K140" s="182" t="s">
        <v>205</v>
      </c>
      <c r="L140" s="39"/>
      <c r="M140" s="187" t="s">
        <v>1</v>
      </c>
      <c r="N140" s="188" t="s">
        <v>46</v>
      </c>
      <c r="O140" s="77"/>
      <c r="P140" s="189">
        <f>O140*H140</f>
        <v>0</v>
      </c>
      <c r="Q140" s="189">
        <v>0</v>
      </c>
      <c r="R140" s="189">
        <f>Q140*H140</f>
        <v>0</v>
      </c>
      <c r="S140" s="189">
        <v>0.28999999999999998</v>
      </c>
      <c r="T140" s="190">
        <f>S140*H140</f>
        <v>99.440999999999988</v>
      </c>
      <c r="U140" s="38"/>
      <c r="V140" s="38"/>
      <c r="W140" s="38"/>
      <c r="X140" s="38"/>
      <c r="Y140" s="38"/>
      <c r="Z140" s="38"/>
      <c r="AA140" s="38"/>
      <c r="AB140" s="38"/>
      <c r="AC140" s="38"/>
      <c r="AD140" s="38"/>
      <c r="AE140" s="38"/>
      <c r="AR140" s="191" t="s">
        <v>206</v>
      </c>
      <c r="AT140" s="191" t="s">
        <v>201</v>
      </c>
      <c r="AU140" s="191" t="s">
        <v>91</v>
      </c>
      <c r="AY140" s="19" t="s">
        <v>199</v>
      </c>
      <c r="BE140" s="192">
        <f>IF(N140="základní",J140,0)</f>
        <v>0</v>
      </c>
      <c r="BF140" s="192">
        <f>IF(N140="snížená",J140,0)</f>
        <v>0</v>
      </c>
      <c r="BG140" s="192">
        <f>IF(N140="zákl. přenesená",J140,0)</f>
        <v>0</v>
      </c>
      <c r="BH140" s="192">
        <f>IF(N140="sníž. přenesená",J140,0)</f>
        <v>0</v>
      </c>
      <c r="BI140" s="192">
        <f>IF(N140="nulová",J140,0)</f>
        <v>0</v>
      </c>
      <c r="BJ140" s="19" t="s">
        <v>89</v>
      </c>
      <c r="BK140" s="192">
        <f>ROUND(I140*H140,2)</f>
        <v>0</v>
      </c>
      <c r="BL140" s="19" t="s">
        <v>206</v>
      </c>
      <c r="BM140" s="191" t="s">
        <v>216</v>
      </c>
    </row>
    <row r="141" s="2" customFormat="1">
      <c r="A141" s="38"/>
      <c r="B141" s="39"/>
      <c r="C141" s="38"/>
      <c r="D141" s="193" t="s">
        <v>208</v>
      </c>
      <c r="E141" s="38"/>
      <c r="F141" s="194" t="s">
        <v>217</v>
      </c>
      <c r="G141" s="38"/>
      <c r="H141" s="38"/>
      <c r="I141" s="195"/>
      <c r="J141" s="38"/>
      <c r="K141" s="38"/>
      <c r="L141" s="39"/>
      <c r="M141" s="196"/>
      <c r="N141" s="197"/>
      <c r="O141" s="77"/>
      <c r="P141" s="77"/>
      <c r="Q141" s="77"/>
      <c r="R141" s="77"/>
      <c r="S141" s="77"/>
      <c r="T141" s="78"/>
      <c r="U141" s="38"/>
      <c r="V141" s="38"/>
      <c r="W141" s="38"/>
      <c r="X141" s="38"/>
      <c r="Y141" s="38"/>
      <c r="Z141" s="38"/>
      <c r="AA141" s="38"/>
      <c r="AB141" s="38"/>
      <c r="AC141" s="38"/>
      <c r="AD141" s="38"/>
      <c r="AE141" s="38"/>
      <c r="AT141" s="19" t="s">
        <v>208</v>
      </c>
      <c r="AU141" s="19" t="s">
        <v>91</v>
      </c>
    </row>
    <row r="142" s="2" customFormat="1">
      <c r="A142" s="38"/>
      <c r="B142" s="39"/>
      <c r="C142" s="38"/>
      <c r="D142" s="193" t="s">
        <v>210</v>
      </c>
      <c r="E142" s="38"/>
      <c r="F142" s="198" t="s">
        <v>218</v>
      </c>
      <c r="G142" s="38"/>
      <c r="H142" s="38"/>
      <c r="I142" s="195"/>
      <c r="J142" s="38"/>
      <c r="K142" s="38"/>
      <c r="L142" s="39"/>
      <c r="M142" s="196"/>
      <c r="N142" s="197"/>
      <c r="O142" s="77"/>
      <c r="P142" s="77"/>
      <c r="Q142" s="77"/>
      <c r="R142" s="77"/>
      <c r="S142" s="77"/>
      <c r="T142" s="78"/>
      <c r="U142" s="38"/>
      <c r="V142" s="38"/>
      <c r="W142" s="38"/>
      <c r="X142" s="38"/>
      <c r="Y142" s="38"/>
      <c r="Z142" s="38"/>
      <c r="AA142" s="38"/>
      <c r="AB142" s="38"/>
      <c r="AC142" s="38"/>
      <c r="AD142" s="38"/>
      <c r="AE142" s="38"/>
      <c r="AT142" s="19" t="s">
        <v>210</v>
      </c>
      <c r="AU142" s="19" t="s">
        <v>91</v>
      </c>
    </row>
    <row r="143" s="14" customFormat="1">
      <c r="A143" s="14"/>
      <c r="B143" s="207"/>
      <c r="C143" s="14"/>
      <c r="D143" s="193" t="s">
        <v>212</v>
      </c>
      <c r="E143" s="208" t="s">
        <v>1</v>
      </c>
      <c r="F143" s="209" t="s">
        <v>219</v>
      </c>
      <c r="G143" s="14"/>
      <c r="H143" s="208" t="s">
        <v>1</v>
      </c>
      <c r="I143" s="210"/>
      <c r="J143" s="14"/>
      <c r="K143" s="14"/>
      <c r="L143" s="207"/>
      <c r="M143" s="211"/>
      <c r="N143" s="212"/>
      <c r="O143" s="212"/>
      <c r="P143" s="212"/>
      <c r="Q143" s="212"/>
      <c r="R143" s="212"/>
      <c r="S143" s="212"/>
      <c r="T143" s="213"/>
      <c r="U143" s="14"/>
      <c r="V143" s="14"/>
      <c r="W143" s="14"/>
      <c r="X143" s="14"/>
      <c r="Y143" s="14"/>
      <c r="Z143" s="14"/>
      <c r="AA143" s="14"/>
      <c r="AB143" s="14"/>
      <c r="AC143" s="14"/>
      <c r="AD143" s="14"/>
      <c r="AE143" s="14"/>
      <c r="AT143" s="208" t="s">
        <v>212</v>
      </c>
      <c r="AU143" s="208" t="s">
        <v>91</v>
      </c>
      <c r="AV143" s="14" t="s">
        <v>89</v>
      </c>
      <c r="AW143" s="14" t="s">
        <v>36</v>
      </c>
      <c r="AX143" s="14" t="s">
        <v>81</v>
      </c>
      <c r="AY143" s="208" t="s">
        <v>199</v>
      </c>
    </row>
    <row r="144" s="13" customFormat="1">
      <c r="A144" s="13"/>
      <c r="B144" s="199"/>
      <c r="C144" s="13"/>
      <c r="D144" s="193" t="s">
        <v>212</v>
      </c>
      <c r="E144" s="200" t="s">
        <v>1</v>
      </c>
      <c r="F144" s="201" t="s">
        <v>220</v>
      </c>
      <c r="G144" s="13"/>
      <c r="H144" s="202">
        <v>342.89999999999998</v>
      </c>
      <c r="I144" s="203"/>
      <c r="J144" s="13"/>
      <c r="K144" s="13"/>
      <c r="L144" s="199"/>
      <c r="M144" s="204"/>
      <c r="N144" s="205"/>
      <c r="O144" s="205"/>
      <c r="P144" s="205"/>
      <c r="Q144" s="205"/>
      <c r="R144" s="205"/>
      <c r="S144" s="205"/>
      <c r="T144" s="206"/>
      <c r="U144" s="13"/>
      <c r="V144" s="13"/>
      <c r="W144" s="13"/>
      <c r="X144" s="13"/>
      <c r="Y144" s="13"/>
      <c r="Z144" s="13"/>
      <c r="AA144" s="13"/>
      <c r="AB144" s="13"/>
      <c r="AC144" s="13"/>
      <c r="AD144" s="13"/>
      <c r="AE144" s="13"/>
      <c r="AT144" s="200" t="s">
        <v>212</v>
      </c>
      <c r="AU144" s="200" t="s">
        <v>91</v>
      </c>
      <c r="AV144" s="13" t="s">
        <v>91</v>
      </c>
      <c r="AW144" s="13" t="s">
        <v>36</v>
      </c>
      <c r="AX144" s="13" t="s">
        <v>89</v>
      </c>
      <c r="AY144" s="200" t="s">
        <v>199</v>
      </c>
    </row>
    <row r="145" s="2" customFormat="1" ht="24.15" customHeight="1">
      <c r="A145" s="38"/>
      <c r="B145" s="179"/>
      <c r="C145" s="180" t="s">
        <v>221</v>
      </c>
      <c r="D145" s="180" t="s">
        <v>201</v>
      </c>
      <c r="E145" s="181" t="s">
        <v>222</v>
      </c>
      <c r="F145" s="182" t="s">
        <v>223</v>
      </c>
      <c r="G145" s="183" t="s">
        <v>204</v>
      </c>
      <c r="H145" s="184">
        <v>342.89999999999998</v>
      </c>
      <c r="I145" s="185"/>
      <c r="J145" s="186">
        <f>ROUND(I145*H145,2)</f>
        <v>0</v>
      </c>
      <c r="K145" s="182" t="s">
        <v>205</v>
      </c>
      <c r="L145" s="39"/>
      <c r="M145" s="187" t="s">
        <v>1</v>
      </c>
      <c r="N145" s="188" t="s">
        <v>46</v>
      </c>
      <c r="O145" s="77"/>
      <c r="P145" s="189">
        <f>O145*H145</f>
        <v>0</v>
      </c>
      <c r="Q145" s="189">
        <v>0</v>
      </c>
      <c r="R145" s="189">
        <f>Q145*H145</f>
        <v>0</v>
      </c>
      <c r="S145" s="189">
        <v>0.098000000000000004</v>
      </c>
      <c r="T145" s="190">
        <f>S145*H145</f>
        <v>33.604199999999999</v>
      </c>
      <c r="U145" s="38"/>
      <c r="V145" s="38"/>
      <c r="W145" s="38"/>
      <c r="X145" s="38"/>
      <c r="Y145" s="38"/>
      <c r="Z145" s="38"/>
      <c r="AA145" s="38"/>
      <c r="AB145" s="38"/>
      <c r="AC145" s="38"/>
      <c r="AD145" s="38"/>
      <c r="AE145" s="38"/>
      <c r="AR145" s="191" t="s">
        <v>206</v>
      </c>
      <c r="AT145" s="191" t="s">
        <v>201</v>
      </c>
      <c r="AU145" s="191" t="s">
        <v>91</v>
      </c>
      <c r="AY145" s="19" t="s">
        <v>199</v>
      </c>
      <c r="BE145" s="192">
        <f>IF(N145="základní",J145,0)</f>
        <v>0</v>
      </c>
      <c r="BF145" s="192">
        <f>IF(N145="snížená",J145,0)</f>
        <v>0</v>
      </c>
      <c r="BG145" s="192">
        <f>IF(N145="zákl. přenesená",J145,0)</f>
        <v>0</v>
      </c>
      <c r="BH145" s="192">
        <f>IF(N145="sníž. přenesená",J145,0)</f>
        <v>0</v>
      </c>
      <c r="BI145" s="192">
        <f>IF(N145="nulová",J145,0)</f>
        <v>0</v>
      </c>
      <c r="BJ145" s="19" t="s">
        <v>89</v>
      </c>
      <c r="BK145" s="192">
        <f>ROUND(I145*H145,2)</f>
        <v>0</v>
      </c>
      <c r="BL145" s="19" t="s">
        <v>206</v>
      </c>
      <c r="BM145" s="191" t="s">
        <v>224</v>
      </c>
    </row>
    <row r="146" s="2" customFormat="1">
      <c r="A146" s="38"/>
      <c r="B146" s="39"/>
      <c r="C146" s="38"/>
      <c r="D146" s="193" t="s">
        <v>208</v>
      </c>
      <c r="E146" s="38"/>
      <c r="F146" s="194" t="s">
        <v>225</v>
      </c>
      <c r="G146" s="38"/>
      <c r="H146" s="38"/>
      <c r="I146" s="195"/>
      <c r="J146" s="38"/>
      <c r="K146" s="38"/>
      <c r="L146" s="39"/>
      <c r="M146" s="196"/>
      <c r="N146" s="197"/>
      <c r="O146" s="77"/>
      <c r="P146" s="77"/>
      <c r="Q146" s="77"/>
      <c r="R146" s="77"/>
      <c r="S146" s="77"/>
      <c r="T146" s="78"/>
      <c r="U146" s="38"/>
      <c r="V146" s="38"/>
      <c r="W146" s="38"/>
      <c r="X146" s="38"/>
      <c r="Y146" s="38"/>
      <c r="Z146" s="38"/>
      <c r="AA146" s="38"/>
      <c r="AB146" s="38"/>
      <c r="AC146" s="38"/>
      <c r="AD146" s="38"/>
      <c r="AE146" s="38"/>
      <c r="AT146" s="19" t="s">
        <v>208</v>
      </c>
      <c r="AU146" s="19" t="s">
        <v>91</v>
      </c>
    </row>
    <row r="147" s="2" customFormat="1">
      <c r="A147" s="38"/>
      <c r="B147" s="39"/>
      <c r="C147" s="38"/>
      <c r="D147" s="193" t="s">
        <v>210</v>
      </c>
      <c r="E147" s="38"/>
      <c r="F147" s="198" t="s">
        <v>218</v>
      </c>
      <c r="G147" s="38"/>
      <c r="H147" s="38"/>
      <c r="I147" s="195"/>
      <c r="J147" s="38"/>
      <c r="K147" s="38"/>
      <c r="L147" s="39"/>
      <c r="M147" s="196"/>
      <c r="N147" s="197"/>
      <c r="O147" s="77"/>
      <c r="P147" s="77"/>
      <c r="Q147" s="77"/>
      <c r="R147" s="77"/>
      <c r="S147" s="77"/>
      <c r="T147" s="78"/>
      <c r="U147" s="38"/>
      <c r="V147" s="38"/>
      <c r="W147" s="38"/>
      <c r="X147" s="38"/>
      <c r="Y147" s="38"/>
      <c r="Z147" s="38"/>
      <c r="AA147" s="38"/>
      <c r="AB147" s="38"/>
      <c r="AC147" s="38"/>
      <c r="AD147" s="38"/>
      <c r="AE147" s="38"/>
      <c r="AT147" s="19" t="s">
        <v>210</v>
      </c>
      <c r="AU147" s="19" t="s">
        <v>91</v>
      </c>
    </row>
    <row r="148" s="14" customFormat="1">
      <c r="A148" s="14"/>
      <c r="B148" s="207"/>
      <c r="C148" s="14"/>
      <c r="D148" s="193" t="s">
        <v>212</v>
      </c>
      <c r="E148" s="208" t="s">
        <v>1</v>
      </c>
      <c r="F148" s="209" t="s">
        <v>219</v>
      </c>
      <c r="G148" s="14"/>
      <c r="H148" s="208" t="s">
        <v>1</v>
      </c>
      <c r="I148" s="210"/>
      <c r="J148" s="14"/>
      <c r="K148" s="14"/>
      <c r="L148" s="207"/>
      <c r="M148" s="211"/>
      <c r="N148" s="212"/>
      <c r="O148" s="212"/>
      <c r="P148" s="212"/>
      <c r="Q148" s="212"/>
      <c r="R148" s="212"/>
      <c r="S148" s="212"/>
      <c r="T148" s="213"/>
      <c r="U148" s="14"/>
      <c r="V148" s="14"/>
      <c r="W148" s="14"/>
      <c r="X148" s="14"/>
      <c r="Y148" s="14"/>
      <c r="Z148" s="14"/>
      <c r="AA148" s="14"/>
      <c r="AB148" s="14"/>
      <c r="AC148" s="14"/>
      <c r="AD148" s="14"/>
      <c r="AE148" s="14"/>
      <c r="AT148" s="208" t="s">
        <v>212</v>
      </c>
      <c r="AU148" s="208" t="s">
        <v>91</v>
      </c>
      <c r="AV148" s="14" t="s">
        <v>89</v>
      </c>
      <c r="AW148" s="14" t="s">
        <v>36</v>
      </c>
      <c r="AX148" s="14" t="s">
        <v>81</v>
      </c>
      <c r="AY148" s="208" t="s">
        <v>199</v>
      </c>
    </row>
    <row r="149" s="13" customFormat="1">
      <c r="A149" s="13"/>
      <c r="B149" s="199"/>
      <c r="C149" s="13"/>
      <c r="D149" s="193" t="s">
        <v>212</v>
      </c>
      <c r="E149" s="200" t="s">
        <v>1</v>
      </c>
      <c r="F149" s="201" t="s">
        <v>220</v>
      </c>
      <c r="G149" s="13"/>
      <c r="H149" s="202">
        <v>342.89999999999998</v>
      </c>
      <c r="I149" s="203"/>
      <c r="J149" s="13"/>
      <c r="K149" s="13"/>
      <c r="L149" s="199"/>
      <c r="M149" s="204"/>
      <c r="N149" s="205"/>
      <c r="O149" s="205"/>
      <c r="P149" s="205"/>
      <c r="Q149" s="205"/>
      <c r="R149" s="205"/>
      <c r="S149" s="205"/>
      <c r="T149" s="206"/>
      <c r="U149" s="13"/>
      <c r="V149" s="13"/>
      <c r="W149" s="13"/>
      <c r="X149" s="13"/>
      <c r="Y149" s="13"/>
      <c r="Z149" s="13"/>
      <c r="AA149" s="13"/>
      <c r="AB149" s="13"/>
      <c r="AC149" s="13"/>
      <c r="AD149" s="13"/>
      <c r="AE149" s="13"/>
      <c r="AT149" s="200" t="s">
        <v>212</v>
      </c>
      <c r="AU149" s="200" t="s">
        <v>91</v>
      </c>
      <c r="AV149" s="13" t="s">
        <v>91</v>
      </c>
      <c r="AW149" s="13" t="s">
        <v>36</v>
      </c>
      <c r="AX149" s="13" t="s">
        <v>89</v>
      </c>
      <c r="AY149" s="200" t="s">
        <v>199</v>
      </c>
    </row>
    <row r="150" s="2" customFormat="1" ht="24.15" customHeight="1">
      <c r="A150" s="38"/>
      <c r="B150" s="179"/>
      <c r="C150" s="180" t="s">
        <v>206</v>
      </c>
      <c r="D150" s="180" t="s">
        <v>201</v>
      </c>
      <c r="E150" s="181" t="s">
        <v>226</v>
      </c>
      <c r="F150" s="182" t="s">
        <v>227</v>
      </c>
      <c r="G150" s="183" t="s">
        <v>228</v>
      </c>
      <c r="H150" s="184">
        <v>1570.8599999999999</v>
      </c>
      <c r="I150" s="185"/>
      <c r="J150" s="186">
        <f>ROUND(I150*H150,2)</f>
        <v>0</v>
      </c>
      <c r="K150" s="182" t="s">
        <v>205</v>
      </c>
      <c r="L150" s="39"/>
      <c r="M150" s="187" t="s">
        <v>1</v>
      </c>
      <c r="N150" s="188" t="s">
        <v>46</v>
      </c>
      <c r="O150" s="77"/>
      <c r="P150" s="189">
        <f>O150*H150</f>
        <v>0</v>
      </c>
      <c r="Q150" s="189">
        <v>0</v>
      </c>
      <c r="R150" s="189">
        <f>Q150*H150</f>
        <v>0</v>
      </c>
      <c r="S150" s="189">
        <v>0</v>
      </c>
      <c r="T150" s="190">
        <f>S150*H150</f>
        <v>0</v>
      </c>
      <c r="U150" s="38"/>
      <c r="V150" s="38"/>
      <c r="W150" s="38"/>
      <c r="X150" s="38"/>
      <c r="Y150" s="38"/>
      <c r="Z150" s="38"/>
      <c r="AA150" s="38"/>
      <c r="AB150" s="38"/>
      <c r="AC150" s="38"/>
      <c r="AD150" s="38"/>
      <c r="AE150" s="38"/>
      <c r="AR150" s="191" t="s">
        <v>206</v>
      </c>
      <c r="AT150" s="191" t="s">
        <v>201</v>
      </c>
      <c r="AU150" s="191" t="s">
        <v>91</v>
      </c>
      <c r="AY150" s="19" t="s">
        <v>199</v>
      </c>
      <c r="BE150" s="192">
        <f>IF(N150="základní",J150,0)</f>
        <v>0</v>
      </c>
      <c r="BF150" s="192">
        <f>IF(N150="snížená",J150,0)</f>
        <v>0</v>
      </c>
      <c r="BG150" s="192">
        <f>IF(N150="zákl. přenesená",J150,0)</f>
        <v>0</v>
      </c>
      <c r="BH150" s="192">
        <f>IF(N150="sníž. přenesená",J150,0)</f>
        <v>0</v>
      </c>
      <c r="BI150" s="192">
        <f>IF(N150="nulová",J150,0)</f>
        <v>0</v>
      </c>
      <c r="BJ150" s="19" t="s">
        <v>89</v>
      </c>
      <c r="BK150" s="192">
        <f>ROUND(I150*H150,2)</f>
        <v>0</v>
      </c>
      <c r="BL150" s="19" t="s">
        <v>206</v>
      </c>
      <c r="BM150" s="191" t="s">
        <v>229</v>
      </c>
    </row>
    <row r="151" s="2" customFormat="1">
      <c r="A151" s="38"/>
      <c r="B151" s="39"/>
      <c r="C151" s="38"/>
      <c r="D151" s="193" t="s">
        <v>208</v>
      </c>
      <c r="E151" s="38"/>
      <c r="F151" s="194" t="s">
        <v>230</v>
      </c>
      <c r="G151" s="38"/>
      <c r="H151" s="38"/>
      <c r="I151" s="195"/>
      <c r="J151" s="38"/>
      <c r="K151" s="38"/>
      <c r="L151" s="39"/>
      <c r="M151" s="196"/>
      <c r="N151" s="197"/>
      <c r="O151" s="77"/>
      <c r="P151" s="77"/>
      <c r="Q151" s="77"/>
      <c r="R151" s="77"/>
      <c r="S151" s="77"/>
      <c r="T151" s="78"/>
      <c r="U151" s="38"/>
      <c r="V151" s="38"/>
      <c r="W151" s="38"/>
      <c r="X151" s="38"/>
      <c r="Y151" s="38"/>
      <c r="Z151" s="38"/>
      <c r="AA151" s="38"/>
      <c r="AB151" s="38"/>
      <c r="AC151" s="38"/>
      <c r="AD151" s="38"/>
      <c r="AE151" s="38"/>
      <c r="AT151" s="19" t="s">
        <v>208</v>
      </c>
      <c r="AU151" s="19" t="s">
        <v>91</v>
      </c>
    </row>
    <row r="152" s="2" customFormat="1">
      <c r="A152" s="38"/>
      <c r="B152" s="39"/>
      <c r="C152" s="38"/>
      <c r="D152" s="193" t="s">
        <v>210</v>
      </c>
      <c r="E152" s="38"/>
      <c r="F152" s="198" t="s">
        <v>231</v>
      </c>
      <c r="G152" s="38"/>
      <c r="H152" s="38"/>
      <c r="I152" s="195"/>
      <c r="J152" s="38"/>
      <c r="K152" s="38"/>
      <c r="L152" s="39"/>
      <c r="M152" s="196"/>
      <c r="N152" s="197"/>
      <c r="O152" s="77"/>
      <c r="P152" s="77"/>
      <c r="Q152" s="77"/>
      <c r="R152" s="77"/>
      <c r="S152" s="77"/>
      <c r="T152" s="78"/>
      <c r="U152" s="38"/>
      <c r="V152" s="38"/>
      <c r="W152" s="38"/>
      <c r="X152" s="38"/>
      <c r="Y152" s="38"/>
      <c r="Z152" s="38"/>
      <c r="AA152" s="38"/>
      <c r="AB152" s="38"/>
      <c r="AC152" s="38"/>
      <c r="AD152" s="38"/>
      <c r="AE152" s="38"/>
      <c r="AT152" s="19" t="s">
        <v>210</v>
      </c>
      <c r="AU152" s="19" t="s">
        <v>91</v>
      </c>
    </row>
    <row r="153" s="14" customFormat="1">
      <c r="A153" s="14"/>
      <c r="B153" s="207"/>
      <c r="C153" s="14"/>
      <c r="D153" s="193" t="s">
        <v>212</v>
      </c>
      <c r="E153" s="208" t="s">
        <v>1</v>
      </c>
      <c r="F153" s="209" t="s">
        <v>232</v>
      </c>
      <c r="G153" s="14"/>
      <c r="H153" s="208" t="s">
        <v>1</v>
      </c>
      <c r="I153" s="210"/>
      <c r="J153" s="14"/>
      <c r="K153" s="14"/>
      <c r="L153" s="207"/>
      <c r="M153" s="211"/>
      <c r="N153" s="212"/>
      <c r="O153" s="212"/>
      <c r="P153" s="212"/>
      <c r="Q153" s="212"/>
      <c r="R153" s="212"/>
      <c r="S153" s="212"/>
      <c r="T153" s="213"/>
      <c r="U153" s="14"/>
      <c r="V153" s="14"/>
      <c r="W153" s="14"/>
      <c r="X153" s="14"/>
      <c r="Y153" s="14"/>
      <c r="Z153" s="14"/>
      <c r="AA153" s="14"/>
      <c r="AB153" s="14"/>
      <c r="AC153" s="14"/>
      <c r="AD153" s="14"/>
      <c r="AE153" s="14"/>
      <c r="AT153" s="208" t="s">
        <v>212</v>
      </c>
      <c r="AU153" s="208" t="s">
        <v>91</v>
      </c>
      <c r="AV153" s="14" t="s">
        <v>89</v>
      </c>
      <c r="AW153" s="14" t="s">
        <v>36</v>
      </c>
      <c r="AX153" s="14" t="s">
        <v>81</v>
      </c>
      <c r="AY153" s="208" t="s">
        <v>199</v>
      </c>
    </row>
    <row r="154" s="13" customFormat="1">
      <c r="A154" s="13"/>
      <c r="B154" s="199"/>
      <c r="C154" s="13"/>
      <c r="D154" s="193" t="s">
        <v>212</v>
      </c>
      <c r="E154" s="200" t="s">
        <v>1</v>
      </c>
      <c r="F154" s="201" t="s">
        <v>233</v>
      </c>
      <c r="G154" s="13"/>
      <c r="H154" s="202">
        <v>1570.8599999999999</v>
      </c>
      <c r="I154" s="203"/>
      <c r="J154" s="13"/>
      <c r="K154" s="13"/>
      <c r="L154" s="199"/>
      <c r="M154" s="204"/>
      <c r="N154" s="205"/>
      <c r="O154" s="205"/>
      <c r="P154" s="205"/>
      <c r="Q154" s="205"/>
      <c r="R154" s="205"/>
      <c r="S154" s="205"/>
      <c r="T154" s="206"/>
      <c r="U154" s="13"/>
      <c r="V154" s="13"/>
      <c r="W154" s="13"/>
      <c r="X154" s="13"/>
      <c r="Y154" s="13"/>
      <c r="Z154" s="13"/>
      <c r="AA154" s="13"/>
      <c r="AB154" s="13"/>
      <c r="AC154" s="13"/>
      <c r="AD154" s="13"/>
      <c r="AE154" s="13"/>
      <c r="AT154" s="200" t="s">
        <v>212</v>
      </c>
      <c r="AU154" s="200" t="s">
        <v>91</v>
      </c>
      <c r="AV154" s="13" t="s">
        <v>91</v>
      </c>
      <c r="AW154" s="13" t="s">
        <v>36</v>
      </c>
      <c r="AX154" s="13" t="s">
        <v>81</v>
      </c>
      <c r="AY154" s="200" t="s">
        <v>199</v>
      </c>
    </row>
    <row r="155" s="15" customFormat="1">
      <c r="A155" s="15"/>
      <c r="B155" s="214"/>
      <c r="C155" s="15"/>
      <c r="D155" s="193" t="s">
        <v>212</v>
      </c>
      <c r="E155" s="215" t="s">
        <v>1</v>
      </c>
      <c r="F155" s="216" t="s">
        <v>234</v>
      </c>
      <c r="G155" s="15"/>
      <c r="H155" s="217">
        <v>1570.8599999999999</v>
      </c>
      <c r="I155" s="218"/>
      <c r="J155" s="15"/>
      <c r="K155" s="15"/>
      <c r="L155" s="214"/>
      <c r="M155" s="219"/>
      <c r="N155" s="220"/>
      <c r="O155" s="220"/>
      <c r="P155" s="220"/>
      <c r="Q155" s="220"/>
      <c r="R155" s="220"/>
      <c r="S155" s="220"/>
      <c r="T155" s="221"/>
      <c r="U155" s="15"/>
      <c r="V155" s="15"/>
      <c r="W155" s="15"/>
      <c r="X155" s="15"/>
      <c r="Y155" s="15"/>
      <c r="Z155" s="15"/>
      <c r="AA155" s="15"/>
      <c r="AB155" s="15"/>
      <c r="AC155" s="15"/>
      <c r="AD155" s="15"/>
      <c r="AE155" s="15"/>
      <c r="AT155" s="215" t="s">
        <v>212</v>
      </c>
      <c r="AU155" s="215" t="s">
        <v>91</v>
      </c>
      <c r="AV155" s="15" t="s">
        <v>206</v>
      </c>
      <c r="AW155" s="15" t="s">
        <v>36</v>
      </c>
      <c r="AX155" s="15" t="s">
        <v>89</v>
      </c>
      <c r="AY155" s="215" t="s">
        <v>199</v>
      </c>
    </row>
    <row r="156" s="2" customFormat="1" ht="24.15" customHeight="1">
      <c r="A156" s="38"/>
      <c r="B156" s="179"/>
      <c r="C156" s="180" t="s">
        <v>235</v>
      </c>
      <c r="D156" s="180" t="s">
        <v>201</v>
      </c>
      <c r="E156" s="181" t="s">
        <v>236</v>
      </c>
      <c r="F156" s="182" t="s">
        <v>237</v>
      </c>
      <c r="G156" s="183" t="s">
        <v>228</v>
      </c>
      <c r="H156" s="184">
        <v>136.5</v>
      </c>
      <c r="I156" s="185"/>
      <c r="J156" s="186">
        <f>ROUND(I156*H156,2)</f>
        <v>0</v>
      </c>
      <c r="K156" s="182" t="s">
        <v>205</v>
      </c>
      <c r="L156" s="39"/>
      <c r="M156" s="187" t="s">
        <v>1</v>
      </c>
      <c r="N156" s="188" t="s">
        <v>46</v>
      </c>
      <c r="O156" s="77"/>
      <c r="P156" s="189">
        <f>O156*H156</f>
        <v>0</v>
      </c>
      <c r="Q156" s="189">
        <v>0</v>
      </c>
      <c r="R156" s="189">
        <f>Q156*H156</f>
        <v>0</v>
      </c>
      <c r="S156" s="189">
        <v>0</v>
      </c>
      <c r="T156" s="190">
        <f>S156*H156</f>
        <v>0</v>
      </c>
      <c r="U156" s="38"/>
      <c r="V156" s="38"/>
      <c r="W156" s="38"/>
      <c r="X156" s="38"/>
      <c r="Y156" s="38"/>
      <c r="Z156" s="38"/>
      <c r="AA156" s="38"/>
      <c r="AB156" s="38"/>
      <c r="AC156" s="38"/>
      <c r="AD156" s="38"/>
      <c r="AE156" s="38"/>
      <c r="AR156" s="191" t="s">
        <v>206</v>
      </c>
      <c r="AT156" s="191" t="s">
        <v>201</v>
      </c>
      <c r="AU156" s="191" t="s">
        <v>91</v>
      </c>
      <c r="AY156" s="19" t="s">
        <v>199</v>
      </c>
      <c r="BE156" s="192">
        <f>IF(N156="základní",J156,0)</f>
        <v>0</v>
      </c>
      <c r="BF156" s="192">
        <f>IF(N156="snížená",J156,0)</f>
        <v>0</v>
      </c>
      <c r="BG156" s="192">
        <f>IF(N156="zákl. přenesená",J156,0)</f>
        <v>0</v>
      </c>
      <c r="BH156" s="192">
        <f>IF(N156="sníž. přenesená",J156,0)</f>
        <v>0</v>
      </c>
      <c r="BI156" s="192">
        <f>IF(N156="nulová",J156,0)</f>
        <v>0</v>
      </c>
      <c r="BJ156" s="19" t="s">
        <v>89</v>
      </c>
      <c r="BK156" s="192">
        <f>ROUND(I156*H156,2)</f>
        <v>0</v>
      </c>
      <c r="BL156" s="19" t="s">
        <v>206</v>
      </c>
      <c r="BM156" s="191" t="s">
        <v>238</v>
      </c>
    </row>
    <row r="157" s="2" customFormat="1">
      <c r="A157" s="38"/>
      <c r="B157" s="39"/>
      <c r="C157" s="38"/>
      <c r="D157" s="193" t="s">
        <v>208</v>
      </c>
      <c r="E157" s="38"/>
      <c r="F157" s="194" t="s">
        <v>239</v>
      </c>
      <c r="G157" s="38"/>
      <c r="H157" s="38"/>
      <c r="I157" s="195"/>
      <c r="J157" s="38"/>
      <c r="K157" s="38"/>
      <c r="L157" s="39"/>
      <c r="M157" s="196"/>
      <c r="N157" s="197"/>
      <c r="O157" s="77"/>
      <c r="P157" s="77"/>
      <c r="Q157" s="77"/>
      <c r="R157" s="77"/>
      <c r="S157" s="77"/>
      <c r="T157" s="78"/>
      <c r="U157" s="38"/>
      <c r="V157" s="38"/>
      <c r="W157" s="38"/>
      <c r="X157" s="38"/>
      <c r="Y157" s="38"/>
      <c r="Z157" s="38"/>
      <c r="AA157" s="38"/>
      <c r="AB157" s="38"/>
      <c r="AC157" s="38"/>
      <c r="AD157" s="38"/>
      <c r="AE157" s="38"/>
      <c r="AT157" s="19" t="s">
        <v>208</v>
      </c>
      <c r="AU157" s="19" t="s">
        <v>91</v>
      </c>
    </row>
    <row r="158" s="2" customFormat="1">
      <c r="A158" s="38"/>
      <c r="B158" s="39"/>
      <c r="C158" s="38"/>
      <c r="D158" s="193" t="s">
        <v>210</v>
      </c>
      <c r="E158" s="38"/>
      <c r="F158" s="198" t="s">
        <v>240</v>
      </c>
      <c r="G158" s="38"/>
      <c r="H158" s="38"/>
      <c r="I158" s="195"/>
      <c r="J158" s="38"/>
      <c r="K158" s="38"/>
      <c r="L158" s="39"/>
      <c r="M158" s="196"/>
      <c r="N158" s="197"/>
      <c r="O158" s="77"/>
      <c r="P158" s="77"/>
      <c r="Q158" s="77"/>
      <c r="R158" s="77"/>
      <c r="S158" s="77"/>
      <c r="T158" s="78"/>
      <c r="U158" s="38"/>
      <c r="V158" s="38"/>
      <c r="W158" s="38"/>
      <c r="X158" s="38"/>
      <c r="Y158" s="38"/>
      <c r="Z158" s="38"/>
      <c r="AA158" s="38"/>
      <c r="AB158" s="38"/>
      <c r="AC158" s="38"/>
      <c r="AD158" s="38"/>
      <c r="AE158" s="38"/>
      <c r="AT158" s="19" t="s">
        <v>210</v>
      </c>
      <c r="AU158" s="19" t="s">
        <v>91</v>
      </c>
    </row>
    <row r="159" s="14" customFormat="1">
      <c r="A159" s="14"/>
      <c r="B159" s="207"/>
      <c r="C159" s="14"/>
      <c r="D159" s="193" t="s">
        <v>212</v>
      </c>
      <c r="E159" s="208" t="s">
        <v>1</v>
      </c>
      <c r="F159" s="209" t="s">
        <v>241</v>
      </c>
      <c r="G159" s="14"/>
      <c r="H159" s="208" t="s">
        <v>1</v>
      </c>
      <c r="I159" s="210"/>
      <c r="J159" s="14"/>
      <c r="K159" s="14"/>
      <c r="L159" s="207"/>
      <c r="M159" s="211"/>
      <c r="N159" s="212"/>
      <c r="O159" s="212"/>
      <c r="P159" s="212"/>
      <c r="Q159" s="212"/>
      <c r="R159" s="212"/>
      <c r="S159" s="212"/>
      <c r="T159" s="213"/>
      <c r="U159" s="14"/>
      <c r="V159" s="14"/>
      <c r="W159" s="14"/>
      <c r="X159" s="14"/>
      <c r="Y159" s="14"/>
      <c r="Z159" s="14"/>
      <c r="AA159" s="14"/>
      <c r="AB159" s="14"/>
      <c r="AC159" s="14"/>
      <c r="AD159" s="14"/>
      <c r="AE159" s="14"/>
      <c r="AT159" s="208" t="s">
        <v>212</v>
      </c>
      <c r="AU159" s="208" t="s">
        <v>91</v>
      </c>
      <c r="AV159" s="14" t="s">
        <v>89</v>
      </c>
      <c r="AW159" s="14" t="s">
        <v>36</v>
      </c>
      <c r="AX159" s="14" t="s">
        <v>81</v>
      </c>
      <c r="AY159" s="208" t="s">
        <v>199</v>
      </c>
    </row>
    <row r="160" s="13" customFormat="1">
      <c r="A160" s="13"/>
      <c r="B160" s="199"/>
      <c r="C160" s="13"/>
      <c r="D160" s="193" t="s">
        <v>212</v>
      </c>
      <c r="E160" s="200" t="s">
        <v>1</v>
      </c>
      <c r="F160" s="201" t="s">
        <v>242</v>
      </c>
      <c r="G160" s="13"/>
      <c r="H160" s="202">
        <v>136.5</v>
      </c>
      <c r="I160" s="203"/>
      <c r="J160" s="13"/>
      <c r="K160" s="13"/>
      <c r="L160" s="199"/>
      <c r="M160" s="204"/>
      <c r="N160" s="205"/>
      <c r="O160" s="205"/>
      <c r="P160" s="205"/>
      <c r="Q160" s="205"/>
      <c r="R160" s="205"/>
      <c r="S160" s="205"/>
      <c r="T160" s="206"/>
      <c r="U160" s="13"/>
      <c r="V160" s="13"/>
      <c r="W160" s="13"/>
      <c r="X160" s="13"/>
      <c r="Y160" s="13"/>
      <c r="Z160" s="13"/>
      <c r="AA160" s="13"/>
      <c r="AB160" s="13"/>
      <c r="AC160" s="13"/>
      <c r="AD160" s="13"/>
      <c r="AE160" s="13"/>
      <c r="AT160" s="200" t="s">
        <v>212</v>
      </c>
      <c r="AU160" s="200" t="s">
        <v>91</v>
      </c>
      <c r="AV160" s="13" t="s">
        <v>91</v>
      </c>
      <c r="AW160" s="13" t="s">
        <v>36</v>
      </c>
      <c r="AX160" s="13" t="s">
        <v>81</v>
      </c>
      <c r="AY160" s="200" t="s">
        <v>199</v>
      </c>
    </row>
    <row r="161" s="15" customFormat="1">
      <c r="A161" s="15"/>
      <c r="B161" s="214"/>
      <c r="C161" s="15"/>
      <c r="D161" s="193" t="s">
        <v>212</v>
      </c>
      <c r="E161" s="215" t="s">
        <v>1</v>
      </c>
      <c r="F161" s="216" t="s">
        <v>234</v>
      </c>
      <c r="G161" s="15"/>
      <c r="H161" s="217">
        <v>136.5</v>
      </c>
      <c r="I161" s="218"/>
      <c r="J161" s="15"/>
      <c r="K161" s="15"/>
      <c r="L161" s="214"/>
      <c r="M161" s="219"/>
      <c r="N161" s="220"/>
      <c r="O161" s="220"/>
      <c r="P161" s="220"/>
      <c r="Q161" s="220"/>
      <c r="R161" s="220"/>
      <c r="S161" s="220"/>
      <c r="T161" s="221"/>
      <c r="U161" s="15"/>
      <c r="V161" s="15"/>
      <c r="W161" s="15"/>
      <c r="X161" s="15"/>
      <c r="Y161" s="15"/>
      <c r="Z161" s="15"/>
      <c r="AA161" s="15"/>
      <c r="AB161" s="15"/>
      <c r="AC161" s="15"/>
      <c r="AD161" s="15"/>
      <c r="AE161" s="15"/>
      <c r="AT161" s="215" t="s">
        <v>212</v>
      </c>
      <c r="AU161" s="215" t="s">
        <v>91</v>
      </c>
      <c r="AV161" s="15" t="s">
        <v>206</v>
      </c>
      <c r="AW161" s="15" t="s">
        <v>36</v>
      </c>
      <c r="AX161" s="15" t="s">
        <v>89</v>
      </c>
      <c r="AY161" s="215" t="s">
        <v>199</v>
      </c>
    </row>
    <row r="162" s="2" customFormat="1" ht="24.15" customHeight="1">
      <c r="A162" s="38"/>
      <c r="B162" s="179"/>
      <c r="C162" s="180" t="s">
        <v>243</v>
      </c>
      <c r="D162" s="180" t="s">
        <v>201</v>
      </c>
      <c r="E162" s="181" t="s">
        <v>244</v>
      </c>
      <c r="F162" s="182" t="s">
        <v>245</v>
      </c>
      <c r="G162" s="183" t="s">
        <v>204</v>
      </c>
      <c r="H162" s="184">
        <v>10.5</v>
      </c>
      <c r="I162" s="185"/>
      <c r="J162" s="186">
        <f>ROUND(I162*H162,2)</f>
        <v>0</v>
      </c>
      <c r="K162" s="182" t="s">
        <v>246</v>
      </c>
      <c r="L162" s="39"/>
      <c r="M162" s="187" t="s">
        <v>1</v>
      </c>
      <c r="N162" s="188" t="s">
        <v>46</v>
      </c>
      <c r="O162" s="77"/>
      <c r="P162" s="189">
        <f>O162*H162</f>
        <v>0</v>
      </c>
      <c r="Q162" s="189">
        <v>0.57499999999999996</v>
      </c>
      <c r="R162" s="189">
        <f>Q162*H162</f>
        <v>6.0374999999999996</v>
      </c>
      <c r="S162" s="189">
        <v>0</v>
      </c>
      <c r="T162" s="190">
        <f>S162*H162</f>
        <v>0</v>
      </c>
      <c r="U162" s="38"/>
      <c r="V162" s="38"/>
      <c r="W162" s="38"/>
      <c r="X162" s="38"/>
      <c r="Y162" s="38"/>
      <c r="Z162" s="38"/>
      <c r="AA162" s="38"/>
      <c r="AB162" s="38"/>
      <c r="AC162" s="38"/>
      <c r="AD162" s="38"/>
      <c r="AE162" s="38"/>
      <c r="AR162" s="191" t="s">
        <v>206</v>
      </c>
      <c r="AT162" s="191" t="s">
        <v>201</v>
      </c>
      <c r="AU162" s="191" t="s">
        <v>91</v>
      </c>
      <c r="AY162" s="19" t="s">
        <v>199</v>
      </c>
      <c r="BE162" s="192">
        <f>IF(N162="základní",J162,0)</f>
        <v>0</v>
      </c>
      <c r="BF162" s="192">
        <f>IF(N162="snížená",J162,0)</f>
        <v>0</v>
      </c>
      <c r="BG162" s="192">
        <f>IF(N162="zákl. přenesená",J162,0)</f>
        <v>0</v>
      </c>
      <c r="BH162" s="192">
        <f>IF(N162="sníž. přenesená",J162,0)</f>
        <v>0</v>
      </c>
      <c r="BI162" s="192">
        <f>IF(N162="nulová",J162,0)</f>
        <v>0</v>
      </c>
      <c r="BJ162" s="19" t="s">
        <v>89</v>
      </c>
      <c r="BK162" s="192">
        <f>ROUND(I162*H162,2)</f>
        <v>0</v>
      </c>
      <c r="BL162" s="19" t="s">
        <v>206</v>
      </c>
      <c r="BM162" s="191" t="s">
        <v>247</v>
      </c>
    </row>
    <row r="163" s="2" customFormat="1">
      <c r="A163" s="38"/>
      <c r="B163" s="39"/>
      <c r="C163" s="38"/>
      <c r="D163" s="193" t="s">
        <v>248</v>
      </c>
      <c r="E163" s="38"/>
      <c r="F163" s="198" t="s">
        <v>249</v>
      </c>
      <c r="G163" s="38"/>
      <c r="H163" s="38"/>
      <c r="I163" s="195"/>
      <c r="J163" s="38"/>
      <c r="K163" s="38"/>
      <c r="L163" s="39"/>
      <c r="M163" s="196"/>
      <c r="N163" s="197"/>
      <c r="O163" s="77"/>
      <c r="P163" s="77"/>
      <c r="Q163" s="77"/>
      <c r="R163" s="77"/>
      <c r="S163" s="77"/>
      <c r="T163" s="78"/>
      <c r="U163" s="38"/>
      <c r="V163" s="38"/>
      <c r="W163" s="38"/>
      <c r="X163" s="38"/>
      <c r="Y163" s="38"/>
      <c r="Z163" s="38"/>
      <c r="AA163" s="38"/>
      <c r="AB163" s="38"/>
      <c r="AC163" s="38"/>
      <c r="AD163" s="38"/>
      <c r="AE163" s="38"/>
      <c r="AT163" s="19" t="s">
        <v>248</v>
      </c>
      <c r="AU163" s="19" t="s">
        <v>91</v>
      </c>
    </row>
    <row r="164" s="14" customFormat="1">
      <c r="A164" s="14"/>
      <c r="B164" s="207"/>
      <c r="C164" s="14"/>
      <c r="D164" s="193" t="s">
        <v>212</v>
      </c>
      <c r="E164" s="208" t="s">
        <v>1</v>
      </c>
      <c r="F164" s="209" t="s">
        <v>250</v>
      </c>
      <c r="G164" s="14"/>
      <c r="H164" s="208" t="s">
        <v>1</v>
      </c>
      <c r="I164" s="210"/>
      <c r="J164" s="14"/>
      <c r="K164" s="14"/>
      <c r="L164" s="207"/>
      <c r="M164" s="211"/>
      <c r="N164" s="212"/>
      <c r="O164" s="212"/>
      <c r="P164" s="212"/>
      <c r="Q164" s="212"/>
      <c r="R164" s="212"/>
      <c r="S164" s="212"/>
      <c r="T164" s="213"/>
      <c r="U164" s="14"/>
      <c r="V164" s="14"/>
      <c r="W164" s="14"/>
      <c r="X164" s="14"/>
      <c r="Y164" s="14"/>
      <c r="Z164" s="14"/>
      <c r="AA164" s="14"/>
      <c r="AB164" s="14"/>
      <c r="AC164" s="14"/>
      <c r="AD164" s="14"/>
      <c r="AE164" s="14"/>
      <c r="AT164" s="208" t="s">
        <v>212</v>
      </c>
      <c r="AU164" s="208" t="s">
        <v>91</v>
      </c>
      <c r="AV164" s="14" t="s">
        <v>89</v>
      </c>
      <c r="AW164" s="14" t="s">
        <v>36</v>
      </c>
      <c r="AX164" s="14" t="s">
        <v>81</v>
      </c>
      <c r="AY164" s="208" t="s">
        <v>199</v>
      </c>
    </row>
    <row r="165" s="13" customFormat="1">
      <c r="A165" s="13"/>
      <c r="B165" s="199"/>
      <c r="C165" s="13"/>
      <c r="D165" s="193" t="s">
        <v>212</v>
      </c>
      <c r="E165" s="200" t="s">
        <v>1</v>
      </c>
      <c r="F165" s="201" t="s">
        <v>251</v>
      </c>
      <c r="G165" s="13"/>
      <c r="H165" s="202">
        <v>10.5</v>
      </c>
      <c r="I165" s="203"/>
      <c r="J165" s="13"/>
      <c r="K165" s="13"/>
      <c r="L165" s="199"/>
      <c r="M165" s="204"/>
      <c r="N165" s="205"/>
      <c r="O165" s="205"/>
      <c r="P165" s="205"/>
      <c r="Q165" s="205"/>
      <c r="R165" s="205"/>
      <c r="S165" s="205"/>
      <c r="T165" s="206"/>
      <c r="U165" s="13"/>
      <c r="V165" s="13"/>
      <c r="W165" s="13"/>
      <c r="X165" s="13"/>
      <c r="Y165" s="13"/>
      <c r="Z165" s="13"/>
      <c r="AA165" s="13"/>
      <c r="AB165" s="13"/>
      <c r="AC165" s="13"/>
      <c r="AD165" s="13"/>
      <c r="AE165" s="13"/>
      <c r="AT165" s="200" t="s">
        <v>212</v>
      </c>
      <c r="AU165" s="200" t="s">
        <v>91</v>
      </c>
      <c r="AV165" s="13" t="s">
        <v>91</v>
      </c>
      <c r="AW165" s="13" t="s">
        <v>36</v>
      </c>
      <c r="AX165" s="13" t="s">
        <v>81</v>
      </c>
      <c r="AY165" s="200" t="s">
        <v>199</v>
      </c>
    </row>
    <row r="166" s="15" customFormat="1">
      <c r="A166" s="15"/>
      <c r="B166" s="214"/>
      <c r="C166" s="15"/>
      <c r="D166" s="193" t="s">
        <v>212</v>
      </c>
      <c r="E166" s="215" t="s">
        <v>1</v>
      </c>
      <c r="F166" s="216" t="s">
        <v>234</v>
      </c>
      <c r="G166" s="15"/>
      <c r="H166" s="217">
        <v>10.5</v>
      </c>
      <c r="I166" s="218"/>
      <c r="J166" s="15"/>
      <c r="K166" s="15"/>
      <c r="L166" s="214"/>
      <c r="M166" s="219"/>
      <c r="N166" s="220"/>
      <c r="O166" s="220"/>
      <c r="P166" s="220"/>
      <c r="Q166" s="220"/>
      <c r="R166" s="220"/>
      <c r="S166" s="220"/>
      <c r="T166" s="221"/>
      <c r="U166" s="15"/>
      <c r="V166" s="15"/>
      <c r="W166" s="15"/>
      <c r="X166" s="15"/>
      <c r="Y166" s="15"/>
      <c r="Z166" s="15"/>
      <c r="AA166" s="15"/>
      <c r="AB166" s="15"/>
      <c r="AC166" s="15"/>
      <c r="AD166" s="15"/>
      <c r="AE166" s="15"/>
      <c r="AT166" s="215" t="s">
        <v>212</v>
      </c>
      <c r="AU166" s="215" t="s">
        <v>91</v>
      </c>
      <c r="AV166" s="15" t="s">
        <v>206</v>
      </c>
      <c r="AW166" s="15" t="s">
        <v>36</v>
      </c>
      <c r="AX166" s="15" t="s">
        <v>89</v>
      </c>
      <c r="AY166" s="215" t="s">
        <v>199</v>
      </c>
    </row>
    <row r="167" s="2" customFormat="1" ht="14.4" customHeight="1">
      <c r="A167" s="38"/>
      <c r="B167" s="179"/>
      <c r="C167" s="180" t="s">
        <v>252</v>
      </c>
      <c r="D167" s="180" t="s">
        <v>201</v>
      </c>
      <c r="E167" s="181" t="s">
        <v>253</v>
      </c>
      <c r="F167" s="182" t="s">
        <v>254</v>
      </c>
      <c r="G167" s="183" t="s">
        <v>228</v>
      </c>
      <c r="H167" s="184">
        <v>1686.4300000000001</v>
      </c>
      <c r="I167" s="185"/>
      <c r="J167" s="186">
        <f>ROUND(I167*H167,2)</f>
        <v>0</v>
      </c>
      <c r="K167" s="182" t="s">
        <v>246</v>
      </c>
      <c r="L167" s="39"/>
      <c r="M167" s="187" t="s">
        <v>1</v>
      </c>
      <c r="N167" s="188" t="s">
        <v>46</v>
      </c>
      <c r="O167" s="77"/>
      <c r="P167" s="189">
        <f>O167*H167</f>
        <v>0</v>
      </c>
      <c r="Q167" s="189">
        <v>0</v>
      </c>
      <c r="R167" s="189">
        <f>Q167*H167</f>
        <v>0</v>
      </c>
      <c r="S167" s="189">
        <v>0</v>
      </c>
      <c r="T167" s="190">
        <f>S167*H167</f>
        <v>0</v>
      </c>
      <c r="U167" s="38"/>
      <c r="V167" s="38"/>
      <c r="W167" s="38"/>
      <c r="X167" s="38"/>
      <c r="Y167" s="38"/>
      <c r="Z167" s="38"/>
      <c r="AA167" s="38"/>
      <c r="AB167" s="38"/>
      <c r="AC167" s="38"/>
      <c r="AD167" s="38"/>
      <c r="AE167" s="38"/>
      <c r="AR167" s="191" t="s">
        <v>206</v>
      </c>
      <c r="AT167" s="191" t="s">
        <v>201</v>
      </c>
      <c r="AU167" s="191" t="s">
        <v>91</v>
      </c>
      <c r="AY167" s="19" t="s">
        <v>199</v>
      </c>
      <c r="BE167" s="192">
        <f>IF(N167="základní",J167,0)</f>
        <v>0</v>
      </c>
      <c r="BF167" s="192">
        <f>IF(N167="snížená",J167,0)</f>
        <v>0</v>
      </c>
      <c r="BG167" s="192">
        <f>IF(N167="zákl. přenesená",J167,0)</f>
        <v>0</v>
      </c>
      <c r="BH167" s="192">
        <f>IF(N167="sníž. přenesená",J167,0)</f>
        <v>0</v>
      </c>
      <c r="BI167" s="192">
        <f>IF(N167="nulová",J167,0)</f>
        <v>0</v>
      </c>
      <c r="BJ167" s="19" t="s">
        <v>89</v>
      </c>
      <c r="BK167" s="192">
        <f>ROUND(I167*H167,2)</f>
        <v>0</v>
      </c>
      <c r="BL167" s="19" t="s">
        <v>206</v>
      </c>
      <c r="BM167" s="191" t="s">
        <v>255</v>
      </c>
    </row>
    <row r="168" s="13" customFormat="1">
      <c r="A168" s="13"/>
      <c r="B168" s="199"/>
      <c r="C168" s="13"/>
      <c r="D168" s="193" t="s">
        <v>212</v>
      </c>
      <c r="E168" s="200" t="s">
        <v>1</v>
      </c>
      <c r="F168" s="201" t="s">
        <v>256</v>
      </c>
      <c r="G168" s="13"/>
      <c r="H168" s="202">
        <v>1570.8599999999999</v>
      </c>
      <c r="I168" s="203"/>
      <c r="J168" s="13"/>
      <c r="K168" s="13"/>
      <c r="L168" s="199"/>
      <c r="M168" s="204"/>
      <c r="N168" s="205"/>
      <c r="O168" s="205"/>
      <c r="P168" s="205"/>
      <c r="Q168" s="205"/>
      <c r="R168" s="205"/>
      <c r="S168" s="205"/>
      <c r="T168" s="206"/>
      <c r="U168" s="13"/>
      <c r="V168" s="13"/>
      <c r="W168" s="13"/>
      <c r="X168" s="13"/>
      <c r="Y168" s="13"/>
      <c r="Z168" s="13"/>
      <c r="AA168" s="13"/>
      <c r="AB168" s="13"/>
      <c r="AC168" s="13"/>
      <c r="AD168" s="13"/>
      <c r="AE168" s="13"/>
      <c r="AT168" s="200" t="s">
        <v>212</v>
      </c>
      <c r="AU168" s="200" t="s">
        <v>91</v>
      </c>
      <c r="AV168" s="13" t="s">
        <v>91</v>
      </c>
      <c r="AW168" s="13" t="s">
        <v>36</v>
      </c>
      <c r="AX168" s="13" t="s">
        <v>81</v>
      </c>
      <c r="AY168" s="200" t="s">
        <v>199</v>
      </c>
    </row>
    <row r="169" s="13" customFormat="1">
      <c r="A169" s="13"/>
      <c r="B169" s="199"/>
      <c r="C169" s="13"/>
      <c r="D169" s="193" t="s">
        <v>212</v>
      </c>
      <c r="E169" s="200" t="s">
        <v>1</v>
      </c>
      <c r="F169" s="201" t="s">
        <v>257</v>
      </c>
      <c r="G169" s="13"/>
      <c r="H169" s="202">
        <v>136.5</v>
      </c>
      <c r="I169" s="203"/>
      <c r="J169" s="13"/>
      <c r="K169" s="13"/>
      <c r="L169" s="199"/>
      <c r="M169" s="204"/>
      <c r="N169" s="205"/>
      <c r="O169" s="205"/>
      <c r="P169" s="205"/>
      <c r="Q169" s="205"/>
      <c r="R169" s="205"/>
      <c r="S169" s="205"/>
      <c r="T169" s="206"/>
      <c r="U169" s="13"/>
      <c r="V169" s="13"/>
      <c r="W169" s="13"/>
      <c r="X169" s="13"/>
      <c r="Y169" s="13"/>
      <c r="Z169" s="13"/>
      <c r="AA169" s="13"/>
      <c r="AB169" s="13"/>
      <c r="AC169" s="13"/>
      <c r="AD169" s="13"/>
      <c r="AE169" s="13"/>
      <c r="AT169" s="200" t="s">
        <v>212</v>
      </c>
      <c r="AU169" s="200" t="s">
        <v>91</v>
      </c>
      <c r="AV169" s="13" t="s">
        <v>91</v>
      </c>
      <c r="AW169" s="13" t="s">
        <v>36</v>
      </c>
      <c r="AX169" s="13" t="s">
        <v>81</v>
      </c>
      <c r="AY169" s="200" t="s">
        <v>199</v>
      </c>
    </row>
    <row r="170" s="13" customFormat="1">
      <c r="A170" s="13"/>
      <c r="B170" s="199"/>
      <c r="C170" s="13"/>
      <c r="D170" s="193" t="s">
        <v>212</v>
      </c>
      <c r="E170" s="200" t="s">
        <v>1</v>
      </c>
      <c r="F170" s="201" t="s">
        <v>258</v>
      </c>
      <c r="G170" s="13"/>
      <c r="H170" s="202">
        <v>-20.93</v>
      </c>
      <c r="I170" s="203"/>
      <c r="J170" s="13"/>
      <c r="K170" s="13"/>
      <c r="L170" s="199"/>
      <c r="M170" s="204"/>
      <c r="N170" s="205"/>
      <c r="O170" s="205"/>
      <c r="P170" s="205"/>
      <c r="Q170" s="205"/>
      <c r="R170" s="205"/>
      <c r="S170" s="205"/>
      <c r="T170" s="206"/>
      <c r="U170" s="13"/>
      <c r="V170" s="13"/>
      <c r="W170" s="13"/>
      <c r="X170" s="13"/>
      <c r="Y170" s="13"/>
      <c r="Z170" s="13"/>
      <c r="AA170" s="13"/>
      <c r="AB170" s="13"/>
      <c r="AC170" s="13"/>
      <c r="AD170" s="13"/>
      <c r="AE170" s="13"/>
      <c r="AT170" s="200" t="s">
        <v>212</v>
      </c>
      <c r="AU170" s="200" t="s">
        <v>91</v>
      </c>
      <c r="AV170" s="13" t="s">
        <v>91</v>
      </c>
      <c r="AW170" s="13" t="s">
        <v>36</v>
      </c>
      <c r="AX170" s="13" t="s">
        <v>81</v>
      </c>
      <c r="AY170" s="200" t="s">
        <v>199</v>
      </c>
    </row>
    <row r="171" s="15" customFormat="1">
      <c r="A171" s="15"/>
      <c r="B171" s="214"/>
      <c r="C171" s="15"/>
      <c r="D171" s="193" t="s">
        <v>212</v>
      </c>
      <c r="E171" s="215" t="s">
        <v>1</v>
      </c>
      <c r="F171" s="216" t="s">
        <v>234</v>
      </c>
      <c r="G171" s="15"/>
      <c r="H171" s="217">
        <v>1686.4299999999998</v>
      </c>
      <c r="I171" s="218"/>
      <c r="J171" s="15"/>
      <c r="K171" s="15"/>
      <c r="L171" s="214"/>
      <c r="M171" s="219"/>
      <c r="N171" s="220"/>
      <c r="O171" s="220"/>
      <c r="P171" s="220"/>
      <c r="Q171" s="220"/>
      <c r="R171" s="220"/>
      <c r="S171" s="220"/>
      <c r="T171" s="221"/>
      <c r="U171" s="15"/>
      <c r="V171" s="15"/>
      <c r="W171" s="15"/>
      <c r="X171" s="15"/>
      <c r="Y171" s="15"/>
      <c r="Z171" s="15"/>
      <c r="AA171" s="15"/>
      <c r="AB171" s="15"/>
      <c r="AC171" s="15"/>
      <c r="AD171" s="15"/>
      <c r="AE171" s="15"/>
      <c r="AT171" s="215" t="s">
        <v>212</v>
      </c>
      <c r="AU171" s="215" t="s">
        <v>91</v>
      </c>
      <c r="AV171" s="15" t="s">
        <v>206</v>
      </c>
      <c r="AW171" s="15" t="s">
        <v>36</v>
      </c>
      <c r="AX171" s="15" t="s">
        <v>89</v>
      </c>
      <c r="AY171" s="215" t="s">
        <v>199</v>
      </c>
    </row>
    <row r="172" s="2" customFormat="1" ht="37.8" customHeight="1">
      <c r="A172" s="38"/>
      <c r="B172" s="179"/>
      <c r="C172" s="180" t="s">
        <v>259</v>
      </c>
      <c r="D172" s="180" t="s">
        <v>201</v>
      </c>
      <c r="E172" s="181" t="s">
        <v>260</v>
      </c>
      <c r="F172" s="182" t="s">
        <v>261</v>
      </c>
      <c r="G172" s="183" t="s">
        <v>228</v>
      </c>
      <c r="H172" s="184">
        <v>1059.9100000000001</v>
      </c>
      <c r="I172" s="185"/>
      <c r="J172" s="186">
        <f>ROUND(I172*H172,2)</f>
        <v>0</v>
      </c>
      <c r="K172" s="182" t="s">
        <v>205</v>
      </c>
      <c r="L172" s="39"/>
      <c r="M172" s="187" t="s">
        <v>1</v>
      </c>
      <c r="N172" s="188" t="s">
        <v>46</v>
      </c>
      <c r="O172" s="77"/>
      <c r="P172" s="189">
        <f>O172*H172</f>
        <v>0</v>
      </c>
      <c r="Q172" s="189">
        <v>0</v>
      </c>
      <c r="R172" s="189">
        <f>Q172*H172</f>
        <v>0</v>
      </c>
      <c r="S172" s="189">
        <v>0</v>
      </c>
      <c r="T172" s="190">
        <f>S172*H172</f>
        <v>0</v>
      </c>
      <c r="U172" s="38"/>
      <c r="V172" s="38"/>
      <c r="W172" s="38"/>
      <c r="X172" s="38"/>
      <c r="Y172" s="38"/>
      <c r="Z172" s="38"/>
      <c r="AA172" s="38"/>
      <c r="AB172" s="38"/>
      <c r="AC172" s="38"/>
      <c r="AD172" s="38"/>
      <c r="AE172" s="38"/>
      <c r="AR172" s="191" t="s">
        <v>206</v>
      </c>
      <c r="AT172" s="191" t="s">
        <v>201</v>
      </c>
      <c r="AU172" s="191" t="s">
        <v>91</v>
      </c>
      <c r="AY172" s="19" t="s">
        <v>199</v>
      </c>
      <c r="BE172" s="192">
        <f>IF(N172="základní",J172,0)</f>
        <v>0</v>
      </c>
      <c r="BF172" s="192">
        <f>IF(N172="snížená",J172,0)</f>
        <v>0</v>
      </c>
      <c r="BG172" s="192">
        <f>IF(N172="zákl. přenesená",J172,0)</f>
        <v>0</v>
      </c>
      <c r="BH172" s="192">
        <f>IF(N172="sníž. přenesená",J172,0)</f>
        <v>0</v>
      </c>
      <c r="BI172" s="192">
        <f>IF(N172="nulová",J172,0)</f>
        <v>0</v>
      </c>
      <c r="BJ172" s="19" t="s">
        <v>89</v>
      </c>
      <c r="BK172" s="192">
        <f>ROUND(I172*H172,2)</f>
        <v>0</v>
      </c>
      <c r="BL172" s="19" t="s">
        <v>206</v>
      </c>
      <c r="BM172" s="191" t="s">
        <v>262</v>
      </c>
    </row>
    <row r="173" s="2" customFormat="1">
      <c r="A173" s="38"/>
      <c r="B173" s="39"/>
      <c r="C173" s="38"/>
      <c r="D173" s="193" t="s">
        <v>208</v>
      </c>
      <c r="E173" s="38"/>
      <c r="F173" s="194" t="s">
        <v>263</v>
      </c>
      <c r="G173" s="38"/>
      <c r="H173" s="38"/>
      <c r="I173" s="195"/>
      <c r="J173" s="38"/>
      <c r="K173" s="38"/>
      <c r="L173" s="39"/>
      <c r="M173" s="196"/>
      <c r="N173" s="197"/>
      <c r="O173" s="77"/>
      <c r="P173" s="77"/>
      <c r="Q173" s="77"/>
      <c r="R173" s="77"/>
      <c r="S173" s="77"/>
      <c r="T173" s="78"/>
      <c r="U173" s="38"/>
      <c r="V173" s="38"/>
      <c r="W173" s="38"/>
      <c r="X173" s="38"/>
      <c r="Y173" s="38"/>
      <c r="Z173" s="38"/>
      <c r="AA173" s="38"/>
      <c r="AB173" s="38"/>
      <c r="AC173" s="38"/>
      <c r="AD173" s="38"/>
      <c r="AE173" s="38"/>
      <c r="AT173" s="19" t="s">
        <v>208</v>
      </c>
      <c r="AU173" s="19" t="s">
        <v>91</v>
      </c>
    </row>
    <row r="174" s="2" customFormat="1">
      <c r="A174" s="38"/>
      <c r="B174" s="39"/>
      <c r="C174" s="38"/>
      <c r="D174" s="193" t="s">
        <v>210</v>
      </c>
      <c r="E174" s="38"/>
      <c r="F174" s="198" t="s">
        <v>264</v>
      </c>
      <c r="G174" s="38"/>
      <c r="H174" s="38"/>
      <c r="I174" s="195"/>
      <c r="J174" s="38"/>
      <c r="K174" s="38"/>
      <c r="L174" s="39"/>
      <c r="M174" s="196"/>
      <c r="N174" s="197"/>
      <c r="O174" s="77"/>
      <c r="P174" s="77"/>
      <c r="Q174" s="77"/>
      <c r="R174" s="77"/>
      <c r="S174" s="77"/>
      <c r="T174" s="78"/>
      <c r="U174" s="38"/>
      <c r="V174" s="38"/>
      <c r="W174" s="38"/>
      <c r="X174" s="38"/>
      <c r="Y174" s="38"/>
      <c r="Z174" s="38"/>
      <c r="AA174" s="38"/>
      <c r="AB174" s="38"/>
      <c r="AC174" s="38"/>
      <c r="AD174" s="38"/>
      <c r="AE174" s="38"/>
      <c r="AT174" s="19" t="s">
        <v>210</v>
      </c>
      <c r="AU174" s="19" t="s">
        <v>91</v>
      </c>
    </row>
    <row r="175" s="14" customFormat="1">
      <c r="A175" s="14"/>
      <c r="B175" s="207"/>
      <c r="C175" s="14"/>
      <c r="D175" s="193" t="s">
        <v>212</v>
      </c>
      <c r="E175" s="208" t="s">
        <v>1</v>
      </c>
      <c r="F175" s="209" t="s">
        <v>265</v>
      </c>
      <c r="G175" s="14"/>
      <c r="H175" s="208" t="s">
        <v>1</v>
      </c>
      <c r="I175" s="210"/>
      <c r="J175" s="14"/>
      <c r="K175" s="14"/>
      <c r="L175" s="207"/>
      <c r="M175" s="211"/>
      <c r="N175" s="212"/>
      <c r="O175" s="212"/>
      <c r="P175" s="212"/>
      <c r="Q175" s="212"/>
      <c r="R175" s="212"/>
      <c r="S175" s="212"/>
      <c r="T175" s="213"/>
      <c r="U175" s="14"/>
      <c r="V175" s="14"/>
      <c r="W175" s="14"/>
      <c r="X175" s="14"/>
      <c r="Y175" s="14"/>
      <c r="Z175" s="14"/>
      <c r="AA175" s="14"/>
      <c r="AB175" s="14"/>
      <c r="AC175" s="14"/>
      <c r="AD175" s="14"/>
      <c r="AE175" s="14"/>
      <c r="AT175" s="208" t="s">
        <v>212</v>
      </c>
      <c r="AU175" s="208" t="s">
        <v>91</v>
      </c>
      <c r="AV175" s="14" t="s">
        <v>89</v>
      </c>
      <c r="AW175" s="14" t="s">
        <v>36</v>
      </c>
      <c r="AX175" s="14" t="s">
        <v>81</v>
      </c>
      <c r="AY175" s="208" t="s">
        <v>199</v>
      </c>
    </row>
    <row r="176" s="13" customFormat="1">
      <c r="A176" s="13"/>
      <c r="B176" s="199"/>
      <c r="C176" s="13"/>
      <c r="D176" s="193" t="s">
        <v>212</v>
      </c>
      <c r="E176" s="200" t="s">
        <v>1</v>
      </c>
      <c r="F176" s="201" t="s">
        <v>266</v>
      </c>
      <c r="G176" s="13"/>
      <c r="H176" s="202">
        <v>514.92999999999995</v>
      </c>
      <c r="I176" s="203"/>
      <c r="J176" s="13"/>
      <c r="K176" s="13"/>
      <c r="L176" s="199"/>
      <c r="M176" s="204"/>
      <c r="N176" s="205"/>
      <c r="O176" s="205"/>
      <c r="P176" s="205"/>
      <c r="Q176" s="205"/>
      <c r="R176" s="205"/>
      <c r="S176" s="205"/>
      <c r="T176" s="206"/>
      <c r="U176" s="13"/>
      <c r="V176" s="13"/>
      <c r="W176" s="13"/>
      <c r="X176" s="13"/>
      <c r="Y176" s="13"/>
      <c r="Z176" s="13"/>
      <c r="AA176" s="13"/>
      <c r="AB176" s="13"/>
      <c r="AC176" s="13"/>
      <c r="AD176" s="13"/>
      <c r="AE176" s="13"/>
      <c r="AT176" s="200" t="s">
        <v>212</v>
      </c>
      <c r="AU176" s="200" t="s">
        <v>91</v>
      </c>
      <c r="AV176" s="13" t="s">
        <v>91</v>
      </c>
      <c r="AW176" s="13" t="s">
        <v>36</v>
      </c>
      <c r="AX176" s="13" t="s">
        <v>81</v>
      </c>
      <c r="AY176" s="200" t="s">
        <v>199</v>
      </c>
    </row>
    <row r="177" s="14" customFormat="1">
      <c r="A177" s="14"/>
      <c r="B177" s="207"/>
      <c r="C177" s="14"/>
      <c r="D177" s="193" t="s">
        <v>212</v>
      </c>
      <c r="E177" s="208" t="s">
        <v>1</v>
      </c>
      <c r="F177" s="209" t="s">
        <v>267</v>
      </c>
      <c r="G177" s="14"/>
      <c r="H177" s="208" t="s">
        <v>1</v>
      </c>
      <c r="I177" s="210"/>
      <c r="J177" s="14"/>
      <c r="K177" s="14"/>
      <c r="L177" s="207"/>
      <c r="M177" s="211"/>
      <c r="N177" s="212"/>
      <c r="O177" s="212"/>
      <c r="P177" s="212"/>
      <c r="Q177" s="212"/>
      <c r="R177" s="212"/>
      <c r="S177" s="212"/>
      <c r="T177" s="213"/>
      <c r="U177" s="14"/>
      <c r="V177" s="14"/>
      <c r="W177" s="14"/>
      <c r="X177" s="14"/>
      <c r="Y177" s="14"/>
      <c r="Z177" s="14"/>
      <c r="AA177" s="14"/>
      <c r="AB177" s="14"/>
      <c r="AC177" s="14"/>
      <c r="AD177" s="14"/>
      <c r="AE177" s="14"/>
      <c r="AT177" s="208" t="s">
        <v>212</v>
      </c>
      <c r="AU177" s="208" t="s">
        <v>91</v>
      </c>
      <c r="AV177" s="14" t="s">
        <v>89</v>
      </c>
      <c r="AW177" s="14" t="s">
        <v>36</v>
      </c>
      <c r="AX177" s="14" t="s">
        <v>81</v>
      </c>
      <c r="AY177" s="208" t="s">
        <v>199</v>
      </c>
    </row>
    <row r="178" s="13" customFormat="1">
      <c r="A178" s="13"/>
      <c r="B178" s="199"/>
      <c r="C178" s="13"/>
      <c r="D178" s="193" t="s">
        <v>212</v>
      </c>
      <c r="E178" s="200" t="s">
        <v>1</v>
      </c>
      <c r="F178" s="201" t="s">
        <v>268</v>
      </c>
      <c r="G178" s="13"/>
      <c r="H178" s="202">
        <v>128.61000000000001</v>
      </c>
      <c r="I178" s="203"/>
      <c r="J178" s="13"/>
      <c r="K178" s="13"/>
      <c r="L178" s="199"/>
      <c r="M178" s="204"/>
      <c r="N178" s="205"/>
      <c r="O178" s="205"/>
      <c r="P178" s="205"/>
      <c r="Q178" s="205"/>
      <c r="R178" s="205"/>
      <c r="S178" s="205"/>
      <c r="T178" s="206"/>
      <c r="U178" s="13"/>
      <c r="V178" s="13"/>
      <c r="W178" s="13"/>
      <c r="X178" s="13"/>
      <c r="Y178" s="13"/>
      <c r="Z178" s="13"/>
      <c r="AA178" s="13"/>
      <c r="AB178" s="13"/>
      <c r="AC178" s="13"/>
      <c r="AD178" s="13"/>
      <c r="AE178" s="13"/>
      <c r="AT178" s="200" t="s">
        <v>212</v>
      </c>
      <c r="AU178" s="200" t="s">
        <v>91</v>
      </c>
      <c r="AV178" s="13" t="s">
        <v>91</v>
      </c>
      <c r="AW178" s="13" t="s">
        <v>36</v>
      </c>
      <c r="AX178" s="13" t="s">
        <v>81</v>
      </c>
      <c r="AY178" s="200" t="s">
        <v>199</v>
      </c>
    </row>
    <row r="179" s="14" customFormat="1">
      <c r="A179" s="14"/>
      <c r="B179" s="207"/>
      <c r="C179" s="14"/>
      <c r="D179" s="193" t="s">
        <v>212</v>
      </c>
      <c r="E179" s="208" t="s">
        <v>1</v>
      </c>
      <c r="F179" s="209" t="s">
        <v>269</v>
      </c>
      <c r="G179" s="14"/>
      <c r="H179" s="208" t="s">
        <v>1</v>
      </c>
      <c r="I179" s="210"/>
      <c r="J179" s="14"/>
      <c r="K179" s="14"/>
      <c r="L179" s="207"/>
      <c r="M179" s="211"/>
      <c r="N179" s="212"/>
      <c r="O179" s="212"/>
      <c r="P179" s="212"/>
      <c r="Q179" s="212"/>
      <c r="R179" s="212"/>
      <c r="S179" s="212"/>
      <c r="T179" s="213"/>
      <c r="U179" s="14"/>
      <c r="V179" s="14"/>
      <c r="W179" s="14"/>
      <c r="X179" s="14"/>
      <c r="Y179" s="14"/>
      <c r="Z179" s="14"/>
      <c r="AA179" s="14"/>
      <c r="AB179" s="14"/>
      <c r="AC179" s="14"/>
      <c r="AD179" s="14"/>
      <c r="AE179" s="14"/>
      <c r="AT179" s="208" t="s">
        <v>212</v>
      </c>
      <c r="AU179" s="208" t="s">
        <v>91</v>
      </c>
      <c r="AV179" s="14" t="s">
        <v>89</v>
      </c>
      <c r="AW179" s="14" t="s">
        <v>36</v>
      </c>
      <c r="AX179" s="14" t="s">
        <v>81</v>
      </c>
      <c r="AY179" s="208" t="s">
        <v>199</v>
      </c>
    </row>
    <row r="180" s="13" customFormat="1">
      <c r="A180" s="13"/>
      <c r="B180" s="199"/>
      <c r="C180" s="13"/>
      <c r="D180" s="193" t="s">
        <v>212</v>
      </c>
      <c r="E180" s="200" t="s">
        <v>1</v>
      </c>
      <c r="F180" s="201" t="s">
        <v>270</v>
      </c>
      <c r="G180" s="13"/>
      <c r="H180" s="202">
        <v>416.37</v>
      </c>
      <c r="I180" s="203"/>
      <c r="J180" s="13"/>
      <c r="K180" s="13"/>
      <c r="L180" s="199"/>
      <c r="M180" s="204"/>
      <c r="N180" s="205"/>
      <c r="O180" s="205"/>
      <c r="P180" s="205"/>
      <c r="Q180" s="205"/>
      <c r="R180" s="205"/>
      <c r="S180" s="205"/>
      <c r="T180" s="206"/>
      <c r="U180" s="13"/>
      <c r="V180" s="13"/>
      <c r="W180" s="13"/>
      <c r="X180" s="13"/>
      <c r="Y180" s="13"/>
      <c r="Z180" s="13"/>
      <c r="AA180" s="13"/>
      <c r="AB180" s="13"/>
      <c r="AC180" s="13"/>
      <c r="AD180" s="13"/>
      <c r="AE180" s="13"/>
      <c r="AT180" s="200" t="s">
        <v>212</v>
      </c>
      <c r="AU180" s="200" t="s">
        <v>91</v>
      </c>
      <c r="AV180" s="13" t="s">
        <v>91</v>
      </c>
      <c r="AW180" s="13" t="s">
        <v>36</v>
      </c>
      <c r="AX180" s="13" t="s">
        <v>81</v>
      </c>
      <c r="AY180" s="200" t="s">
        <v>199</v>
      </c>
    </row>
    <row r="181" s="15" customFormat="1">
      <c r="A181" s="15"/>
      <c r="B181" s="214"/>
      <c r="C181" s="15"/>
      <c r="D181" s="193" t="s">
        <v>212</v>
      </c>
      <c r="E181" s="215" t="s">
        <v>1</v>
      </c>
      <c r="F181" s="216" t="s">
        <v>234</v>
      </c>
      <c r="G181" s="15"/>
      <c r="H181" s="217">
        <v>1059.9099999999999</v>
      </c>
      <c r="I181" s="218"/>
      <c r="J181" s="15"/>
      <c r="K181" s="15"/>
      <c r="L181" s="214"/>
      <c r="M181" s="219"/>
      <c r="N181" s="220"/>
      <c r="O181" s="220"/>
      <c r="P181" s="220"/>
      <c r="Q181" s="220"/>
      <c r="R181" s="220"/>
      <c r="S181" s="220"/>
      <c r="T181" s="221"/>
      <c r="U181" s="15"/>
      <c r="V181" s="15"/>
      <c r="W181" s="15"/>
      <c r="X181" s="15"/>
      <c r="Y181" s="15"/>
      <c r="Z181" s="15"/>
      <c r="AA181" s="15"/>
      <c r="AB181" s="15"/>
      <c r="AC181" s="15"/>
      <c r="AD181" s="15"/>
      <c r="AE181" s="15"/>
      <c r="AT181" s="215" t="s">
        <v>212</v>
      </c>
      <c r="AU181" s="215" t="s">
        <v>91</v>
      </c>
      <c r="AV181" s="15" t="s">
        <v>206</v>
      </c>
      <c r="AW181" s="15" t="s">
        <v>36</v>
      </c>
      <c r="AX181" s="15" t="s">
        <v>89</v>
      </c>
      <c r="AY181" s="215" t="s">
        <v>199</v>
      </c>
    </row>
    <row r="182" s="2" customFormat="1" ht="14.4" customHeight="1">
      <c r="A182" s="38"/>
      <c r="B182" s="179"/>
      <c r="C182" s="222" t="s">
        <v>271</v>
      </c>
      <c r="D182" s="222" t="s">
        <v>272</v>
      </c>
      <c r="E182" s="223" t="s">
        <v>273</v>
      </c>
      <c r="F182" s="224" t="s">
        <v>274</v>
      </c>
      <c r="G182" s="225" t="s">
        <v>275</v>
      </c>
      <c r="H182" s="226">
        <v>926.87400000000002</v>
      </c>
      <c r="I182" s="227"/>
      <c r="J182" s="228">
        <f>ROUND(I182*H182,2)</f>
        <v>0</v>
      </c>
      <c r="K182" s="224" t="s">
        <v>205</v>
      </c>
      <c r="L182" s="229"/>
      <c r="M182" s="230" t="s">
        <v>1</v>
      </c>
      <c r="N182" s="231" t="s">
        <v>46</v>
      </c>
      <c r="O182" s="77"/>
      <c r="P182" s="189">
        <f>O182*H182</f>
        <v>0</v>
      </c>
      <c r="Q182" s="189">
        <v>0</v>
      </c>
      <c r="R182" s="189">
        <f>Q182*H182</f>
        <v>0</v>
      </c>
      <c r="S182" s="189">
        <v>0</v>
      </c>
      <c r="T182" s="190">
        <f>S182*H182</f>
        <v>0</v>
      </c>
      <c r="U182" s="38"/>
      <c r="V182" s="38"/>
      <c r="W182" s="38"/>
      <c r="X182" s="38"/>
      <c r="Y182" s="38"/>
      <c r="Z182" s="38"/>
      <c r="AA182" s="38"/>
      <c r="AB182" s="38"/>
      <c r="AC182" s="38"/>
      <c r="AD182" s="38"/>
      <c r="AE182" s="38"/>
      <c r="AR182" s="191" t="s">
        <v>259</v>
      </c>
      <c r="AT182" s="191" t="s">
        <v>272</v>
      </c>
      <c r="AU182" s="191" t="s">
        <v>91</v>
      </c>
      <c r="AY182" s="19" t="s">
        <v>199</v>
      </c>
      <c r="BE182" s="192">
        <f>IF(N182="základní",J182,0)</f>
        <v>0</v>
      </c>
      <c r="BF182" s="192">
        <f>IF(N182="snížená",J182,0)</f>
        <v>0</v>
      </c>
      <c r="BG182" s="192">
        <f>IF(N182="zákl. přenesená",J182,0)</f>
        <v>0</v>
      </c>
      <c r="BH182" s="192">
        <f>IF(N182="sníž. přenesená",J182,0)</f>
        <v>0</v>
      </c>
      <c r="BI182" s="192">
        <f>IF(N182="nulová",J182,0)</f>
        <v>0</v>
      </c>
      <c r="BJ182" s="19" t="s">
        <v>89</v>
      </c>
      <c r="BK182" s="192">
        <f>ROUND(I182*H182,2)</f>
        <v>0</v>
      </c>
      <c r="BL182" s="19" t="s">
        <v>206</v>
      </c>
      <c r="BM182" s="191" t="s">
        <v>276</v>
      </c>
    </row>
    <row r="183" s="2" customFormat="1">
      <c r="A183" s="38"/>
      <c r="B183" s="39"/>
      <c r="C183" s="38"/>
      <c r="D183" s="193" t="s">
        <v>208</v>
      </c>
      <c r="E183" s="38"/>
      <c r="F183" s="194" t="s">
        <v>274</v>
      </c>
      <c r="G183" s="38"/>
      <c r="H183" s="38"/>
      <c r="I183" s="195"/>
      <c r="J183" s="38"/>
      <c r="K183" s="38"/>
      <c r="L183" s="39"/>
      <c r="M183" s="196"/>
      <c r="N183" s="197"/>
      <c r="O183" s="77"/>
      <c r="P183" s="77"/>
      <c r="Q183" s="77"/>
      <c r="R183" s="77"/>
      <c r="S183" s="77"/>
      <c r="T183" s="78"/>
      <c r="U183" s="38"/>
      <c r="V183" s="38"/>
      <c r="W183" s="38"/>
      <c r="X183" s="38"/>
      <c r="Y183" s="38"/>
      <c r="Z183" s="38"/>
      <c r="AA183" s="38"/>
      <c r="AB183" s="38"/>
      <c r="AC183" s="38"/>
      <c r="AD183" s="38"/>
      <c r="AE183" s="38"/>
      <c r="AT183" s="19" t="s">
        <v>208</v>
      </c>
      <c r="AU183" s="19" t="s">
        <v>91</v>
      </c>
    </row>
    <row r="184" s="2" customFormat="1">
      <c r="A184" s="38"/>
      <c r="B184" s="39"/>
      <c r="C184" s="38"/>
      <c r="D184" s="193" t="s">
        <v>248</v>
      </c>
      <c r="E184" s="38"/>
      <c r="F184" s="198" t="s">
        <v>277</v>
      </c>
      <c r="G184" s="38"/>
      <c r="H184" s="38"/>
      <c r="I184" s="195"/>
      <c r="J184" s="38"/>
      <c r="K184" s="38"/>
      <c r="L184" s="39"/>
      <c r="M184" s="196"/>
      <c r="N184" s="197"/>
      <c r="O184" s="77"/>
      <c r="P184" s="77"/>
      <c r="Q184" s="77"/>
      <c r="R184" s="77"/>
      <c r="S184" s="77"/>
      <c r="T184" s="78"/>
      <c r="U184" s="38"/>
      <c r="V184" s="38"/>
      <c r="W184" s="38"/>
      <c r="X184" s="38"/>
      <c r="Y184" s="38"/>
      <c r="Z184" s="38"/>
      <c r="AA184" s="38"/>
      <c r="AB184" s="38"/>
      <c r="AC184" s="38"/>
      <c r="AD184" s="38"/>
      <c r="AE184" s="38"/>
      <c r="AT184" s="19" t="s">
        <v>248</v>
      </c>
      <c r="AU184" s="19" t="s">
        <v>91</v>
      </c>
    </row>
    <row r="185" s="14" customFormat="1">
      <c r="A185" s="14"/>
      <c r="B185" s="207"/>
      <c r="C185" s="14"/>
      <c r="D185" s="193" t="s">
        <v>212</v>
      </c>
      <c r="E185" s="208" t="s">
        <v>1</v>
      </c>
      <c r="F185" s="209" t="s">
        <v>265</v>
      </c>
      <c r="G185" s="14"/>
      <c r="H185" s="208" t="s">
        <v>1</v>
      </c>
      <c r="I185" s="210"/>
      <c r="J185" s="14"/>
      <c r="K185" s="14"/>
      <c r="L185" s="207"/>
      <c r="M185" s="211"/>
      <c r="N185" s="212"/>
      <c r="O185" s="212"/>
      <c r="P185" s="212"/>
      <c r="Q185" s="212"/>
      <c r="R185" s="212"/>
      <c r="S185" s="212"/>
      <c r="T185" s="213"/>
      <c r="U185" s="14"/>
      <c r="V185" s="14"/>
      <c r="W185" s="14"/>
      <c r="X185" s="14"/>
      <c r="Y185" s="14"/>
      <c r="Z185" s="14"/>
      <c r="AA185" s="14"/>
      <c r="AB185" s="14"/>
      <c r="AC185" s="14"/>
      <c r="AD185" s="14"/>
      <c r="AE185" s="14"/>
      <c r="AT185" s="208" t="s">
        <v>212</v>
      </c>
      <c r="AU185" s="208" t="s">
        <v>91</v>
      </c>
      <c r="AV185" s="14" t="s">
        <v>89</v>
      </c>
      <c r="AW185" s="14" t="s">
        <v>36</v>
      </c>
      <c r="AX185" s="14" t="s">
        <v>81</v>
      </c>
      <c r="AY185" s="208" t="s">
        <v>199</v>
      </c>
    </row>
    <row r="186" s="13" customFormat="1">
      <c r="A186" s="13"/>
      <c r="B186" s="199"/>
      <c r="C186" s="13"/>
      <c r="D186" s="193" t="s">
        <v>212</v>
      </c>
      <c r="E186" s="200" t="s">
        <v>1</v>
      </c>
      <c r="F186" s="201" t="s">
        <v>278</v>
      </c>
      <c r="G186" s="13"/>
      <c r="H186" s="202">
        <v>926.87400000000002</v>
      </c>
      <c r="I186" s="203"/>
      <c r="J186" s="13"/>
      <c r="K186" s="13"/>
      <c r="L186" s="199"/>
      <c r="M186" s="204"/>
      <c r="N186" s="205"/>
      <c r="O186" s="205"/>
      <c r="P186" s="205"/>
      <c r="Q186" s="205"/>
      <c r="R186" s="205"/>
      <c r="S186" s="205"/>
      <c r="T186" s="206"/>
      <c r="U186" s="13"/>
      <c r="V186" s="13"/>
      <c r="W186" s="13"/>
      <c r="X186" s="13"/>
      <c r="Y186" s="13"/>
      <c r="Z186" s="13"/>
      <c r="AA186" s="13"/>
      <c r="AB186" s="13"/>
      <c r="AC186" s="13"/>
      <c r="AD186" s="13"/>
      <c r="AE186" s="13"/>
      <c r="AT186" s="200" t="s">
        <v>212</v>
      </c>
      <c r="AU186" s="200" t="s">
        <v>91</v>
      </c>
      <c r="AV186" s="13" t="s">
        <v>91</v>
      </c>
      <c r="AW186" s="13" t="s">
        <v>36</v>
      </c>
      <c r="AX186" s="13" t="s">
        <v>81</v>
      </c>
      <c r="AY186" s="200" t="s">
        <v>199</v>
      </c>
    </row>
    <row r="187" s="15" customFormat="1">
      <c r="A187" s="15"/>
      <c r="B187" s="214"/>
      <c r="C187" s="15"/>
      <c r="D187" s="193" t="s">
        <v>212</v>
      </c>
      <c r="E187" s="215" t="s">
        <v>1</v>
      </c>
      <c r="F187" s="216" t="s">
        <v>234</v>
      </c>
      <c r="G187" s="15"/>
      <c r="H187" s="217">
        <v>926.87400000000002</v>
      </c>
      <c r="I187" s="218"/>
      <c r="J187" s="15"/>
      <c r="K187" s="15"/>
      <c r="L187" s="214"/>
      <c r="M187" s="219"/>
      <c r="N187" s="220"/>
      <c r="O187" s="220"/>
      <c r="P187" s="220"/>
      <c r="Q187" s="220"/>
      <c r="R187" s="220"/>
      <c r="S187" s="220"/>
      <c r="T187" s="221"/>
      <c r="U187" s="15"/>
      <c r="V187" s="15"/>
      <c r="W187" s="15"/>
      <c r="X187" s="15"/>
      <c r="Y187" s="15"/>
      <c r="Z187" s="15"/>
      <c r="AA187" s="15"/>
      <c r="AB187" s="15"/>
      <c r="AC187" s="15"/>
      <c r="AD187" s="15"/>
      <c r="AE187" s="15"/>
      <c r="AT187" s="215" t="s">
        <v>212</v>
      </c>
      <c r="AU187" s="215" t="s">
        <v>91</v>
      </c>
      <c r="AV187" s="15" t="s">
        <v>206</v>
      </c>
      <c r="AW187" s="15" t="s">
        <v>36</v>
      </c>
      <c r="AX187" s="15" t="s">
        <v>89</v>
      </c>
      <c r="AY187" s="215" t="s">
        <v>199</v>
      </c>
    </row>
    <row r="188" s="2" customFormat="1" ht="14.4" customHeight="1">
      <c r="A188" s="38"/>
      <c r="B188" s="179"/>
      <c r="C188" s="222" t="s">
        <v>279</v>
      </c>
      <c r="D188" s="222" t="s">
        <v>272</v>
      </c>
      <c r="E188" s="223" t="s">
        <v>280</v>
      </c>
      <c r="F188" s="224" t="s">
        <v>281</v>
      </c>
      <c r="G188" s="225" t="s">
        <v>275</v>
      </c>
      <c r="H188" s="226">
        <v>749.46600000000001</v>
      </c>
      <c r="I188" s="227"/>
      <c r="J188" s="228">
        <f>ROUND(I188*H188,2)</f>
        <v>0</v>
      </c>
      <c r="K188" s="224" t="s">
        <v>246</v>
      </c>
      <c r="L188" s="229"/>
      <c r="M188" s="230" t="s">
        <v>1</v>
      </c>
      <c r="N188" s="231" t="s">
        <v>46</v>
      </c>
      <c r="O188" s="77"/>
      <c r="P188" s="189">
        <f>O188*H188</f>
        <v>0</v>
      </c>
      <c r="Q188" s="189">
        <v>0</v>
      </c>
      <c r="R188" s="189">
        <f>Q188*H188</f>
        <v>0</v>
      </c>
      <c r="S188" s="189">
        <v>0</v>
      </c>
      <c r="T188" s="190">
        <f>S188*H188</f>
        <v>0</v>
      </c>
      <c r="U188" s="38"/>
      <c r="V188" s="38"/>
      <c r="W188" s="38"/>
      <c r="X188" s="38"/>
      <c r="Y188" s="38"/>
      <c r="Z188" s="38"/>
      <c r="AA188" s="38"/>
      <c r="AB188" s="38"/>
      <c r="AC188" s="38"/>
      <c r="AD188" s="38"/>
      <c r="AE188" s="38"/>
      <c r="AR188" s="191" t="s">
        <v>259</v>
      </c>
      <c r="AT188" s="191" t="s">
        <v>272</v>
      </c>
      <c r="AU188" s="191" t="s">
        <v>91</v>
      </c>
      <c r="AY188" s="19" t="s">
        <v>199</v>
      </c>
      <c r="BE188" s="192">
        <f>IF(N188="základní",J188,0)</f>
        <v>0</v>
      </c>
      <c r="BF188" s="192">
        <f>IF(N188="snížená",J188,0)</f>
        <v>0</v>
      </c>
      <c r="BG188" s="192">
        <f>IF(N188="zákl. přenesená",J188,0)</f>
        <v>0</v>
      </c>
      <c r="BH188" s="192">
        <f>IF(N188="sníž. přenesená",J188,0)</f>
        <v>0</v>
      </c>
      <c r="BI188" s="192">
        <f>IF(N188="nulová",J188,0)</f>
        <v>0</v>
      </c>
      <c r="BJ188" s="19" t="s">
        <v>89</v>
      </c>
      <c r="BK188" s="192">
        <f>ROUND(I188*H188,2)</f>
        <v>0</v>
      </c>
      <c r="BL188" s="19" t="s">
        <v>206</v>
      </c>
      <c r="BM188" s="191" t="s">
        <v>282</v>
      </c>
    </row>
    <row r="189" s="2" customFormat="1">
      <c r="A189" s="38"/>
      <c r="B189" s="39"/>
      <c r="C189" s="38"/>
      <c r="D189" s="193" t="s">
        <v>208</v>
      </c>
      <c r="E189" s="38"/>
      <c r="F189" s="194" t="s">
        <v>274</v>
      </c>
      <c r="G189" s="38"/>
      <c r="H189" s="38"/>
      <c r="I189" s="195"/>
      <c r="J189" s="38"/>
      <c r="K189" s="38"/>
      <c r="L189" s="39"/>
      <c r="M189" s="196"/>
      <c r="N189" s="197"/>
      <c r="O189" s="77"/>
      <c r="P189" s="77"/>
      <c r="Q189" s="77"/>
      <c r="R189" s="77"/>
      <c r="S189" s="77"/>
      <c r="T189" s="78"/>
      <c r="U189" s="38"/>
      <c r="V189" s="38"/>
      <c r="W189" s="38"/>
      <c r="X189" s="38"/>
      <c r="Y189" s="38"/>
      <c r="Z189" s="38"/>
      <c r="AA189" s="38"/>
      <c r="AB189" s="38"/>
      <c r="AC189" s="38"/>
      <c r="AD189" s="38"/>
      <c r="AE189" s="38"/>
      <c r="AT189" s="19" t="s">
        <v>208</v>
      </c>
      <c r="AU189" s="19" t="s">
        <v>91</v>
      </c>
    </row>
    <row r="190" s="2" customFormat="1">
      <c r="A190" s="38"/>
      <c r="B190" s="39"/>
      <c r="C190" s="38"/>
      <c r="D190" s="193" t="s">
        <v>248</v>
      </c>
      <c r="E190" s="38"/>
      <c r="F190" s="198" t="s">
        <v>277</v>
      </c>
      <c r="G190" s="38"/>
      <c r="H190" s="38"/>
      <c r="I190" s="195"/>
      <c r="J190" s="38"/>
      <c r="K190" s="38"/>
      <c r="L190" s="39"/>
      <c r="M190" s="196"/>
      <c r="N190" s="197"/>
      <c r="O190" s="77"/>
      <c r="P190" s="77"/>
      <c r="Q190" s="77"/>
      <c r="R190" s="77"/>
      <c r="S190" s="77"/>
      <c r="T190" s="78"/>
      <c r="U190" s="38"/>
      <c r="V190" s="38"/>
      <c r="W190" s="38"/>
      <c r="X190" s="38"/>
      <c r="Y190" s="38"/>
      <c r="Z190" s="38"/>
      <c r="AA190" s="38"/>
      <c r="AB190" s="38"/>
      <c r="AC190" s="38"/>
      <c r="AD190" s="38"/>
      <c r="AE190" s="38"/>
      <c r="AT190" s="19" t="s">
        <v>248</v>
      </c>
      <c r="AU190" s="19" t="s">
        <v>91</v>
      </c>
    </row>
    <row r="191" s="13" customFormat="1">
      <c r="A191" s="13"/>
      <c r="B191" s="199"/>
      <c r="C191" s="13"/>
      <c r="D191" s="193" t="s">
        <v>212</v>
      </c>
      <c r="E191" s="200" t="s">
        <v>1</v>
      </c>
      <c r="F191" s="201" t="s">
        <v>283</v>
      </c>
      <c r="G191" s="13"/>
      <c r="H191" s="202">
        <v>749.46600000000001</v>
      </c>
      <c r="I191" s="203"/>
      <c r="J191" s="13"/>
      <c r="K191" s="13"/>
      <c r="L191" s="199"/>
      <c r="M191" s="204"/>
      <c r="N191" s="205"/>
      <c r="O191" s="205"/>
      <c r="P191" s="205"/>
      <c r="Q191" s="205"/>
      <c r="R191" s="205"/>
      <c r="S191" s="205"/>
      <c r="T191" s="206"/>
      <c r="U191" s="13"/>
      <c r="V191" s="13"/>
      <c r="W191" s="13"/>
      <c r="X191" s="13"/>
      <c r="Y191" s="13"/>
      <c r="Z191" s="13"/>
      <c r="AA191" s="13"/>
      <c r="AB191" s="13"/>
      <c r="AC191" s="13"/>
      <c r="AD191" s="13"/>
      <c r="AE191" s="13"/>
      <c r="AT191" s="200" t="s">
        <v>212</v>
      </c>
      <c r="AU191" s="200" t="s">
        <v>91</v>
      </c>
      <c r="AV191" s="13" t="s">
        <v>91</v>
      </c>
      <c r="AW191" s="13" t="s">
        <v>36</v>
      </c>
      <c r="AX191" s="13" t="s">
        <v>81</v>
      </c>
      <c r="AY191" s="200" t="s">
        <v>199</v>
      </c>
    </row>
    <row r="192" s="15" customFormat="1">
      <c r="A192" s="15"/>
      <c r="B192" s="214"/>
      <c r="C192" s="15"/>
      <c r="D192" s="193" t="s">
        <v>212</v>
      </c>
      <c r="E192" s="215" t="s">
        <v>1</v>
      </c>
      <c r="F192" s="216" t="s">
        <v>234</v>
      </c>
      <c r="G192" s="15"/>
      <c r="H192" s="217">
        <v>749.46600000000001</v>
      </c>
      <c r="I192" s="218"/>
      <c r="J192" s="15"/>
      <c r="K192" s="15"/>
      <c r="L192" s="214"/>
      <c r="M192" s="219"/>
      <c r="N192" s="220"/>
      <c r="O192" s="220"/>
      <c r="P192" s="220"/>
      <c r="Q192" s="220"/>
      <c r="R192" s="220"/>
      <c r="S192" s="220"/>
      <c r="T192" s="221"/>
      <c r="U192" s="15"/>
      <c r="V192" s="15"/>
      <c r="W192" s="15"/>
      <c r="X192" s="15"/>
      <c r="Y192" s="15"/>
      <c r="Z192" s="15"/>
      <c r="AA192" s="15"/>
      <c r="AB192" s="15"/>
      <c r="AC192" s="15"/>
      <c r="AD192" s="15"/>
      <c r="AE192" s="15"/>
      <c r="AT192" s="215" t="s">
        <v>212</v>
      </c>
      <c r="AU192" s="215" t="s">
        <v>91</v>
      </c>
      <c r="AV192" s="15" t="s">
        <v>206</v>
      </c>
      <c r="AW192" s="15" t="s">
        <v>36</v>
      </c>
      <c r="AX192" s="15" t="s">
        <v>89</v>
      </c>
      <c r="AY192" s="215" t="s">
        <v>199</v>
      </c>
    </row>
    <row r="193" s="2" customFormat="1" ht="14.4" customHeight="1">
      <c r="A193" s="38"/>
      <c r="B193" s="179"/>
      <c r="C193" s="222" t="s">
        <v>284</v>
      </c>
      <c r="D193" s="222" t="s">
        <v>272</v>
      </c>
      <c r="E193" s="223" t="s">
        <v>285</v>
      </c>
      <c r="F193" s="224" t="s">
        <v>286</v>
      </c>
      <c r="G193" s="225" t="s">
        <v>275</v>
      </c>
      <c r="H193" s="226">
        <v>257.22000000000003</v>
      </c>
      <c r="I193" s="227"/>
      <c r="J193" s="228">
        <f>ROUND(I193*H193,2)</f>
        <v>0</v>
      </c>
      <c r="K193" s="224" t="s">
        <v>246</v>
      </c>
      <c r="L193" s="229"/>
      <c r="M193" s="230" t="s">
        <v>1</v>
      </c>
      <c r="N193" s="231" t="s">
        <v>46</v>
      </c>
      <c r="O193" s="77"/>
      <c r="P193" s="189">
        <f>O193*H193</f>
        <v>0</v>
      </c>
      <c r="Q193" s="189">
        <v>0</v>
      </c>
      <c r="R193" s="189">
        <f>Q193*H193</f>
        <v>0</v>
      </c>
      <c r="S193" s="189">
        <v>0</v>
      </c>
      <c r="T193" s="190">
        <f>S193*H193</f>
        <v>0</v>
      </c>
      <c r="U193" s="38"/>
      <c r="V193" s="38"/>
      <c r="W193" s="38"/>
      <c r="X193" s="38"/>
      <c r="Y193" s="38"/>
      <c r="Z193" s="38"/>
      <c r="AA193" s="38"/>
      <c r="AB193" s="38"/>
      <c r="AC193" s="38"/>
      <c r="AD193" s="38"/>
      <c r="AE193" s="38"/>
      <c r="AR193" s="191" t="s">
        <v>259</v>
      </c>
      <c r="AT193" s="191" t="s">
        <v>272</v>
      </c>
      <c r="AU193" s="191" t="s">
        <v>91</v>
      </c>
      <c r="AY193" s="19" t="s">
        <v>199</v>
      </c>
      <c r="BE193" s="192">
        <f>IF(N193="základní",J193,0)</f>
        <v>0</v>
      </c>
      <c r="BF193" s="192">
        <f>IF(N193="snížená",J193,0)</f>
        <v>0</v>
      </c>
      <c r="BG193" s="192">
        <f>IF(N193="zákl. přenesená",J193,0)</f>
        <v>0</v>
      </c>
      <c r="BH193" s="192">
        <f>IF(N193="sníž. přenesená",J193,0)</f>
        <v>0</v>
      </c>
      <c r="BI193" s="192">
        <f>IF(N193="nulová",J193,0)</f>
        <v>0</v>
      </c>
      <c r="BJ193" s="19" t="s">
        <v>89</v>
      </c>
      <c r="BK193" s="192">
        <f>ROUND(I193*H193,2)</f>
        <v>0</v>
      </c>
      <c r="BL193" s="19" t="s">
        <v>206</v>
      </c>
      <c r="BM193" s="191" t="s">
        <v>287</v>
      </c>
    </row>
    <row r="194" s="2" customFormat="1">
      <c r="A194" s="38"/>
      <c r="B194" s="39"/>
      <c r="C194" s="38"/>
      <c r="D194" s="193" t="s">
        <v>208</v>
      </c>
      <c r="E194" s="38"/>
      <c r="F194" s="194" t="s">
        <v>288</v>
      </c>
      <c r="G194" s="38"/>
      <c r="H194" s="38"/>
      <c r="I194" s="195"/>
      <c r="J194" s="38"/>
      <c r="K194" s="38"/>
      <c r="L194" s="39"/>
      <c r="M194" s="196"/>
      <c r="N194" s="197"/>
      <c r="O194" s="77"/>
      <c r="P194" s="77"/>
      <c r="Q194" s="77"/>
      <c r="R194" s="77"/>
      <c r="S194" s="77"/>
      <c r="T194" s="78"/>
      <c r="U194" s="38"/>
      <c r="V194" s="38"/>
      <c r="W194" s="38"/>
      <c r="X194" s="38"/>
      <c r="Y194" s="38"/>
      <c r="Z194" s="38"/>
      <c r="AA194" s="38"/>
      <c r="AB194" s="38"/>
      <c r="AC194" s="38"/>
      <c r="AD194" s="38"/>
      <c r="AE194" s="38"/>
      <c r="AT194" s="19" t="s">
        <v>208</v>
      </c>
      <c r="AU194" s="19" t="s">
        <v>91</v>
      </c>
    </row>
    <row r="195" s="2" customFormat="1">
      <c r="A195" s="38"/>
      <c r="B195" s="39"/>
      <c r="C195" s="38"/>
      <c r="D195" s="193" t="s">
        <v>248</v>
      </c>
      <c r="E195" s="38"/>
      <c r="F195" s="198" t="s">
        <v>277</v>
      </c>
      <c r="G195" s="38"/>
      <c r="H195" s="38"/>
      <c r="I195" s="195"/>
      <c r="J195" s="38"/>
      <c r="K195" s="38"/>
      <c r="L195" s="39"/>
      <c r="M195" s="196"/>
      <c r="N195" s="197"/>
      <c r="O195" s="77"/>
      <c r="P195" s="77"/>
      <c r="Q195" s="77"/>
      <c r="R195" s="77"/>
      <c r="S195" s="77"/>
      <c r="T195" s="78"/>
      <c r="U195" s="38"/>
      <c r="V195" s="38"/>
      <c r="W195" s="38"/>
      <c r="X195" s="38"/>
      <c r="Y195" s="38"/>
      <c r="Z195" s="38"/>
      <c r="AA195" s="38"/>
      <c r="AB195" s="38"/>
      <c r="AC195" s="38"/>
      <c r="AD195" s="38"/>
      <c r="AE195" s="38"/>
      <c r="AT195" s="19" t="s">
        <v>248</v>
      </c>
      <c r="AU195" s="19" t="s">
        <v>91</v>
      </c>
    </row>
    <row r="196" s="13" customFormat="1">
      <c r="A196" s="13"/>
      <c r="B196" s="199"/>
      <c r="C196" s="13"/>
      <c r="D196" s="193" t="s">
        <v>212</v>
      </c>
      <c r="E196" s="200" t="s">
        <v>1</v>
      </c>
      <c r="F196" s="201" t="s">
        <v>289</v>
      </c>
      <c r="G196" s="13"/>
      <c r="H196" s="202">
        <v>257.22000000000003</v>
      </c>
      <c r="I196" s="203"/>
      <c r="J196" s="13"/>
      <c r="K196" s="13"/>
      <c r="L196" s="199"/>
      <c r="M196" s="204"/>
      <c r="N196" s="205"/>
      <c r="O196" s="205"/>
      <c r="P196" s="205"/>
      <c r="Q196" s="205"/>
      <c r="R196" s="205"/>
      <c r="S196" s="205"/>
      <c r="T196" s="206"/>
      <c r="U196" s="13"/>
      <c r="V196" s="13"/>
      <c r="W196" s="13"/>
      <c r="X196" s="13"/>
      <c r="Y196" s="13"/>
      <c r="Z196" s="13"/>
      <c r="AA196" s="13"/>
      <c r="AB196" s="13"/>
      <c r="AC196" s="13"/>
      <c r="AD196" s="13"/>
      <c r="AE196" s="13"/>
      <c r="AT196" s="200" t="s">
        <v>212</v>
      </c>
      <c r="AU196" s="200" t="s">
        <v>91</v>
      </c>
      <c r="AV196" s="13" t="s">
        <v>91</v>
      </c>
      <c r="AW196" s="13" t="s">
        <v>36</v>
      </c>
      <c r="AX196" s="13" t="s">
        <v>81</v>
      </c>
      <c r="AY196" s="200" t="s">
        <v>199</v>
      </c>
    </row>
    <row r="197" s="15" customFormat="1">
      <c r="A197" s="15"/>
      <c r="B197" s="214"/>
      <c r="C197" s="15"/>
      <c r="D197" s="193" t="s">
        <v>212</v>
      </c>
      <c r="E197" s="215" t="s">
        <v>1</v>
      </c>
      <c r="F197" s="216" t="s">
        <v>234</v>
      </c>
      <c r="G197" s="15"/>
      <c r="H197" s="217">
        <v>257.22000000000003</v>
      </c>
      <c r="I197" s="218"/>
      <c r="J197" s="15"/>
      <c r="K197" s="15"/>
      <c r="L197" s="214"/>
      <c r="M197" s="219"/>
      <c r="N197" s="220"/>
      <c r="O197" s="220"/>
      <c r="P197" s="220"/>
      <c r="Q197" s="220"/>
      <c r="R197" s="220"/>
      <c r="S197" s="220"/>
      <c r="T197" s="221"/>
      <c r="U197" s="15"/>
      <c r="V197" s="15"/>
      <c r="W197" s="15"/>
      <c r="X197" s="15"/>
      <c r="Y197" s="15"/>
      <c r="Z197" s="15"/>
      <c r="AA197" s="15"/>
      <c r="AB197" s="15"/>
      <c r="AC197" s="15"/>
      <c r="AD197" s="15"/>
      <c r="AE197" s="15"/>
      <c r="AT197" s="215" t="s">
        <v>212</v>
      </c>
      <c r="AU197" s="215" t="s">
        <v>91</v>
      </c>
      <c r="AV197" s="15" t="s">
        <v>206</v>
      </c>
      <c r="AW197" s="15" t="s">
        <v>36</v>
      </c>
      <c r="AX197" s="15" t="s">
        <v>89</v>
      </c>
      <c r="AY197" s="215" t="s">
        <v>199</v>
      </c>
    </row>
    <row r="198" s="2" customFormat="1" ht="24.15" customHeight="1">
      <c r="A198" s="38"/>
      <c r="B198" s="179"/>
      <c r="C198" s="180" t="s">
        <v>290</v>
      </c>
      <c r="D198" s="180" t="s">
        <v>201</v>
      </c>
      <c r="E198" s="181" t="s">
        <v>291</v>
      </c>
      <c r="F198" s="182" t="s">
        <v>292</v>
      </c>
      <c r="G198" s="183" t="s">
        <v>228</v>
      </c>
      <c r="H198" s="184">
        <v>20.93</v>
      </c>
      <c r="I198" s="185"/>
      <c r="J198" s="186">
        <f>ROUND(I198*H198,2)</f>
        <v>0</v>
      </c>
      <c r="K198" s="182" t="s">
        <v>205</v>
      </c>
      <c r="L198" s="39"/>
      <c r="M198" s="187" t="s">
        <v>1</v>
      </c>
      <c r="N198" s="188" t="s">
        <v>46</v>
      </c>
      <c r="O198" s="77"/>
      <c r="P198" s="189">
        <f>O198*H198</f>
        <v>0</v>
      </c>
      <c r="Q198" s="189">
        <v>0</v>
      </c>
      <c r="R198" s="189">
        <f>Q198*H198</f>
        <v>0</v>
      </c>
      <c r="S198" s="189">
        <v>0</v>
      </c>
      <c r="T198" s="190">
        <f>S198*H198</f>
        <v>0</v>
      </c>
      <c r="U198" s="38"/>
      <c r="V198" s="38"/>
      <c r="W198" s="38"/>
      <c r="X198" s="38"/>
      <c r="Y198" s="38"/>
      <c r="Z198" s="38"/>
      <c r="AA198" s="38"/>
      <c r="AB198" s="38"/>
      <c r="AC198" s="38"/>
      <c r="AD198" s="38"/>
      <c r="AE198" s="38"/>
      <c r="AR198" s="191" t="s">
        <v>206</v>
      </c>
      <c r="AT198" s="191" t="s">
        <v>201</v>
      </c>
      <c r="AU198" s="191" t="s">
        <v>91</v>
      </c>
      <c r="AY198" s="19" t="s">
        <v>199</v>
      </c>
      <c r="BE198" s="192">
        <f>IF(N198="základní",J198,0)</f>
        <v>0</v>
      </c>
      <c r="BF198" s="192">
        <f>IF(N198="snížená",J198,0)</f>
        <v>0</v>
      </c>
      <c r="BG198" s="192">
        <f>IF(N198="zákl. přenesená",J198,0)</f>
        <v>0</v>
      </c>
      <c r="BH198" s="192">
        <f>IF(N198="sníž. přenesená",J198,0)</f>
        <v>0</v>
      </c>
      <c r="BI198" s="192">
        <f>IF(N198="nulová",J198,0)</f>
        <v>0</v>
      </c>
      <c r="BJ198" s="19" t="s">
        <v>89</v>
      </c>
      <c r="BK198" s="192">
        <f>ROUND(I198*H198,2)</f>
        <v>0</v>
      </c>
      <c r="BL198" s="19" t="s">
        <v>206</v>
      </c>
      <c r="BM198" s="191" t="s">
        <v>293</v>
      </c>
    </row>
    <row r="199" s="2" customFormat="1">
      <c r="A199" s="38"/>
      <c r="B199" s="39"/>
      <c r="C199" s="38"/>
      <c r="D199" s="193" t="s">
        <v>208</v>
      </c>
      <c r="E199" s="38"/>
      <c r="F199" s="194" t="s">
        <v>294</v>
      </c>
      <c r="G199" s="38"/>
      <c r="H199" s="38"/>
      <c r="I199" s="195"/>
      <c r="J199" s="38"/>
      <c r="K199" s="38"/>
      <c r="L199" s="39"/>
      <c r="M199" s="196"/>
      <c r="N199" s="197"/>
      <c r="O199" s="77"/>
      <c r="P199" s="77"/>
      <c r="Q199" s="77"/>
      <c r="R199" s="77"/>
      <c r="S199" s="77"/>
      <c r="T199" s="78"/>
      <c r="U199" s="38"/>
      <c r="V199" s="38"/>
      <c r="W199" s="38"/>
      <c r="X199" s="38"/>
      <c r="Y199" s="38"/>
      <c r="Z199" s="38"/>
      <c r="AA199" s="38"/>
      <c r="AB199" s="38"/>
      <c r="AC199" s="38"/>
      <c r="AD199" s="38"/>
      <c r="AE199" s="38"/>
      <c r="AT199" s="19" t="s">
        <v>208</v>
      </c>
      <c r="AU199" s="19" t="s">
        <v>91</v>
      </c>
    </row>
    <row r="200" s="2" customFormat="1">
      <c r="A200" s="38"/>
      <c r="B200" s="39"/>
      <c r="C200" s="38"/>
      <c r="D200" s="193" t="s">
        <v>210</v>
      </c>
      <c r="E200" s="38"/>
      <c r="F200" s="198" t="s">
        <v>295</v>
      </c>
      <c r="G200" s="38"/>
      <c r="H200" s="38"/>
      <c r="I200" s="195"/>
      <c r="J200" s="38"/>
      <c r="K200" s="38"/>
      <c r="L200" s="39"/>
      <c r="M200" s="196"/>
      <c r="N200" s="197"/>
      <c r="O200" s="77"/>
      <c r="P200" s="77"/>
      <c r="Q200" s="77"/>
      <c r="R200" s="77"/>
      <c r="S200" s="77"/>
      <c r="T200" s="78"/>
      <c r="U200" s="38"/>
      <c r="V200" s="38"/>
      <c r="W200" s="38"/>
      <c r="X200" s="38"/>
      <c r="Y200" s="38"/>
      <c r="Z200" s="38"/>
      <c r="AA200" s="38"/>
      <c r="AB200" s="38"/>
      <c r="AC200" s="38"/>
      <c r="AD200" s="38"/>
      <c r="AE200" s="38"/>
      <c r="AT200" s="19" t="s">
        <v>210</v>
      </c>
      <c r="AU200" s="19" t="s">
        <v>91</v>
      </c>
    </row>
    <row r="201" s="14" customFormat="1">
      <c r="A201" s="14"/>
      <c r="B201" s="207"/>
      <c r="C201" s="14"/>
      <c r="D201" s="193" t="s">
        <v>212</v>
      </c>
      <c r="E201" s="208" t="s">
        <v>1</v>
      </c>
      <c r="F201" s="209" t="s">
        <v>296</v>
      </c>
      <c r="G201" s="14"/>
      <c r="H201" s="208" t="s">
        <v>1</v>
      </c>
      <c r="I201" s="210"/>
      <c r="J201" s="14"/>
      <c r="K201" s="14"/>
      <c r="L201" s="207"/>
      <c r="M201" s="211"/>
      <c r="N201" s="212"/>
      <c r="O201" s="212"/>
      <c r="P201" s="212"/>
      <c r="Q201" s="212"/>
      <c r="R201" s="212"/>
      <c r="S201" s="212"/>
      <c r="T201" s="213"/>
      <c r="U201" s="14"/>
      <c r="V201" s="14"/>
      <c r="W201" s="14"/>
      <c r="X201" s="14"/>
      <c r="Y201" s="14"/>
      <c r="Z201" s="14"/>
      <c r="AA201" s="14"/>
      <c r="AB201" s="14"/>
      <c r="AC201" s="14"/>
      <c r="AD201" s="14"/>
      <c r="AE201" s="14"/>
      <c r="AT201" s="208" t="s">
        <v>212</v>
      </c>
      <c r="AU201" s="208" t="s">
        <v>91</v>
      </c>
      <c r="AV201" s="14" t="s">
        <v>89</v>
      </c>
      <c r="AW201" s="14" t="s">
        <v>36</v>
      </c>
      <c r="AX201" s="14" t="s">
        <v>81</v>
      </c>
      <c r="AY201" s="208" t="s">
        <v>199</v>
      </c>
    </row>
    <row r="202" s="13" customFormat="1">
      <c r="A202" s="13"/>
      <c r="B202" s="199"/>
      <c r="C202" s="13"/>
      <c r="D202" s="193" t="s">
        <v>212</v>
      </c>
      <c r="E202" s="200" t="s">
        <v>1</v>
      </c>
      <c r="F202" s="201" t="s">
        <v>297</v>
      </c>
      <c r="G202" s="13"/>
      <c r="H202" s="202">
        <v>20.93</v>
      </c>
      <c r="I202" s="203"/>
      <c r="J202" s="13"/>
      <c r="K202" s="13"/>
      <c r="L202" s="199"/>
      <c r="M202" s="204"/>
      <c r="N202" s="205"/>
      <c r="O202" s="205"/>
      <c r="P202" s="205"/>
      <c r="Q202" s="205"/>
      <c r="R202" s="205"/>
      <c r="S202" s="205"/>
      <c r="T202" s="206"/>
      <c r="U202" s="13"/>
      <c r="V202" s="13"/>
      <c r="W202" s="13"/>
      <c r="X202" s="13"/>
      <c r="Y202" s="13"/>
      <c r="Z202" s="13"/>
      <c r="AA202" s="13"/>
      <c r="AB202" s="13"/>
      <c r="AC202" s="13"/>
      <c r="AD202" s="13"/>
      <c r="AE202" s="13"/>
      <c r="AT202" s="200" t="s">
        <v>212</v>
      </c>
      <c r="AU202" s="200" t="s">
        <v>91</v>
      </c>
      <c r="AV202" s="13" t="s">
        <v>91</v>
      </c>
      <c r="AW202" s="13" t="s">
        <v>36</v>
      </c>
      <c r="AX202" s="13" t="s">
        <v>89</v>
      </c>
      <c r="AY202" s="200" t="s">
        <v>199</v>
      </c>
    </row>
    <row r="203" s="2" customFormat="1" ht="24.15" customHeight="1">
      <c r="A203" s="38"/>
      <c r="B203" s="179"/>
      <c r="C203" s="180" t="s">
        <v>298</v>
      </c>
      <c r="D203" s="180" t="s">
        <v>201</v>
      </c>
      <c r="E203" s="181" t="s">
        <v>299</v>
      </c>
      <c r="F203" s="182" t="s">
        <v>300</v>
      </c>
      <c r="G203" s="183" t="s">
        <v>204</v>
      </c>
      <c r="H203" s="184">
        <v>678.39999999999998</v>
      </c>
      <c r="I203" s="185"/>
      <c r="J203" s="186">
        <f>ROUND(I203*H203,2)</f>
        <v>0</v>
      </c>
      <c r="K203" s="182" t="s">
        <v>205</v>
      </c>
      <c r="L203" s="39"/>
      <c r="M203" s="187" t="s">
        <v>1</v>
      </c>
      <c r="N203" s="188" t="s">
        <v>46</v>
      </c>
      <c r="O203" s="77"/>
      <c r="P203" s="189">
        <f>O203*H203</f>
        <v>0</v>
      </c>
      <c r="Q203" s="189">
        <v>0</v>
      </c>
      <c r="R203" s="189">
        <f>Q203*H203</f>
        <v>0</v>
      </c>
      <c r="S203" s="189">
        <v>0</v>
      </c>
      <c r="T203" s="190">
        <f>S203*H203</f>
        <v>0</v>
      </c>
      <c r="U203" s="38"/>
      <c r="V203" s="38"/>
      <c r="W203" s="38"/>
      <c r="X203" s="38"/>
      <c r="Y203" s="38"/>
      <c r="Z203" s="38"/>
      <c r="AA203" s="38"/>
      <c r="AB203" s="38"/>
      <c r="AC203" s="38"/>
      <c r="AD203" s="38"/>
      <c r="AE203" s="38"/>
      <c r="AR203" s="191" t="s">
        <v>206</v>
      </c>
      <c r="AT203" s="191" t="s">
        <v>201</v>
      </c>
      <c r="AU203" s="191" t="s">
        <v>91</v>
      </c>
      <c r="AY203" s="19" t="s">
        <v>199</v>
      </c>
      <c r="BE203" s="192">
        <f>IF(N203="základní",J203,0)</f>
        <v>0</v>
      </c>
      <c r="BF203" s="192">
        <f>IF(N203="snížená",J203,0)</f>
        <v>0</v>
      </c>
      <c r="BG203" s="192">
        <f>IF(N203="zákl. přenesená",J203,0)</f>
        <v>0</v>
      </c>
      <c r="BH203" s="192">
        <f>IF(N203="sníž. přenesená",J203,0)</f>
        <v>0</v>
      </c>
      <c r="BI203" s="192">
        <f>IF(N203="nulová",J203,0)</f>
        <v>0</v>
      </c>
      <c r="BJ203" s="19" t="s">
        <v>89</v>
      </c>
      <c r="BK203" s="192">
        <f>ROUND(I203*H203,2)</f>
        <v>0</v>
      </c>
      <c r="BL203" s="19" t="s">
        <v>206</v>
      </c>
      <c r="BM203" s="191" t="s">
        <v>301</v>
      </c>
    </row>
    <row r="204" s="2" customFormat="1">
      <c r="A204" s="38"/>
      <c r="B204" s="39"/>
      <c r="C204" s="38"/>
      <c r="D204" s="193" t="s">
        <v>208</v>
      </c>
      <c r="E204" s="38"/>
      <c r="F204" s="194" t="s">
        <v>302</v>
      </c>
      <c r="G204" s="38"/>
      <c r="H204" s="38"/>
      <c r="I204" s="195"/>
      <c r="J204" s="38"/>
      <c r="K204" s="38"/>
      <c r="L204" s="39"/>
      <c r="M204" s="196"/>
      <c r="N204" s="197"/>
      <c r="O204" s="77"/>
      <c r="P204" s="77"/>
      <c r="Q204" s="77"/>
      <c r="R204" s="77"/>
      <c r="S204" s="77"/>
      <c r="T204" s="78"/>
      <c r="U204" s="38"/>
      <c r="V204" s="38"/>
      <c r="W204" s="38"/>
      <c r="X204" s="38"/>
      <c r="Y204" s="38"/>
      <c r="Z204" s="38"/>
      <c r="AA204" s="38"/>
      <c r="AB204" s="38"/>
      <c r="AC204" s="38"/>
      <c r="AD204" s="38"/>
      <c r="AE204" s="38"/>
      <c r="AT204" s="19" t="s">
        <v>208</v>
      </c>
      <c r="AU204" s="19" t="s">
        <v>91</v>
      </c>
    </row>
    <row r="205" s="2" customFormat="1">
      <c r="A205" s="38"/>
      <c r="B205" s="39"/>
      <c r="C205" s="38"/>
      <c r="D205" s="193" t="s">
        <v>210</v>
      </c>
      <c r="E205" s="38"/>
      <c r="F205" s="198" t="s">
        <v>303</v>
      </c>
      <c r="G205" s="38"/>
      <c r="H205" s="38"/>
      <c r="I205" s="195"/>
      <c r="J205" s="38"/>
      <c r="K205" s="38"/>
      <c r="L205" s="39"/>
      <c r="M205" s="196"/>
      <c r="N205" s="197"/>
      <c r="O205" s="77"/>
      <c r="P205" s="77"/>
      <c r="Q205" s="77"/>
      <c r="R205" s="77"/>
      <c r="S205" s="77"/>
      <c r="T205" s="78"/>
      <c r="U205" s="38"/>
      <c r="V205" s="38"/>
      <c r="W205" s="38"/>
      <c r="X205" s="38"/>
      <c r="Y205" s="38"/>
      <c r="Z205" s="38"/>
      <c r="AA205" s="38"/>
      <c r="AB205" s="38"/>
      <c r="AC205" s="38"/>
      <c r="AD205" s="38"/>
      <c r="AE205" s="38"/>
      <c r="AT205" s="19" t="s">
        <v>210</v>
      </c>
      <c r="AU205" s="19" t="s">
        <v>91</v>
      </c>
    </row>
    <row r="206" s="14" customFormat="1">
      <c r="A206" s="14"/>
      <c r="B206" s="207"/>
      <c r="C206" s="14"/>
      <c r="D206" s="193" t="s">
        <v>212</v>
      </c>
      <c r="E206" s="208" t="s">
        <v>1</v>
      </c>
      <c r="F206" s="209" t="s">
        <v>304</v>
      </c>
      <c r="G206" s="14"/>
      <c r="H206" s="208" t="s">
        <v>1</v>
      </c>
      <c r="I206" s="210"/>
      <c r="J206" s="14"/>
      <c r="K206" s="14"/>
      <c r="L206" s="207"/>
      <c r="M206" s="211"/>
      <c r="N206" s="212"/>
      <c r="O206" s="212"/>
      <c r="P206" s="212"/>
      <c r="Q206" s="212"/>
      <c r="R206" s="212"/>
      <c r="S206" s="212"/>
      <c r="T206" s="213"/>
      <c r="U206" s="14"/>
      <c r="V206" s="14"/>
      <c r="W206" s="14"/>
      <c r="X206" s="14"/>
      <c r="Y206" s="14"/>
      <c r="Z206" s="14"/>
      <c r="AA206" s="14"/>
      <c r="AB206" s="14"/>
      <c r="AC206" s="14"/>
      <c r="AD206" s="14"/>
      <c r="AE206" s="14"/>
      <c r="AT206" s="208" t="s">
        <v>212</v>
      </c>
      <c r="AU206" s="208" t="s">
        <v>91</v>
      </c>
      <c r="AV206" s="14" t="s">
        <v>89</v>
      </c>
      <c r="AW206" s="14" t="s">
        <v>36</v>
      </c>
      <c r="AX206" s="14" t="s">
        <v>81</v>
      </c>
      <c r="AY206" s="208" t="s">
        <v>199</v>
      </c>
    </row>
    <row r="207" s="13" customFormat="1">
      <c r="A207" s="13"/>
      <c r="B207" s="199"/>
      <c r="C207" s="13"/>
      <c r="D207" s="193" t="s">
        <v>212</v>
      </c>
      <c r="E207" s="200" t="s">
        <v>1</v>
      </c>
      <c r="F207" s="201" t="s">
        <v>305</v>
      </c>
      <c r="G207" s="13"/>
      <c r="H207" s="202">
        <v>678.39999999999998</v>
      </c>
      <c r="I207" s="203"/>
      <c r="J207" s="13"/>
      <c r="K207" s="13"/>
      <c r="L207" s="199"/>
      <c r="M207" s="204"/>
      <c r="N207" s="205"/>
      <c r="O207" s="205"/>
      <c r="P207" s="205"/>
      <c r="Q207" s="205"/>
      <c r="R207" s="205"/>
      <c r="S207" s="205"/>
      <c r="T207" s="206"/>
      <c r="U207" s="13"/>
      <c r="V207" s="13"/>
      <c r="W207" s="13"/>
      <c r="X207" s="13"/>
      <c r="Y207" s="13"/>
      <c r="Z207" s="13"/>
      <c r="AA207" s="13"/>
      <c r="AB207" s="13"/>
      <c r="AC207" s="13"/>
      <c r="AD207" s="13"/>
      <c r="AE207" s="13"/>
      <c r="AT207" s="200" t="s">
        <v>212</v>
      </c>
      <c r="AU207" s="200" t="s">
        <v>91</v>
      </c>
      <c r="AV207" s="13" t="s">
        <v>91</v>
      </c>
      <c r="AW207" s="13" t="s">
        <v>36</v>
      </c>
      <c r="AX207" s="13" t="s">
        <v>89</v>
      </c>
      <c r="AY207" s="200" t="s">
        <v>199</v>
      </c>
    </row>
    <row r="208" s="2" customFormat="1" ht="14.4" customHeight="1">
      <c r="A208" s="38"/>
      <c r="B208" s="179"/>
      <c r="C208" s="222" t="s">
        <v>306</v>
      </c>
      <c r="D208" s="222" t="s">
        <v>272</v>
      </c>
      <c r="E208" s="223" t="s">
        <v>307</v>
      </c>
      <c r="F208" s="224" t="s">
        <v>308</v>
      </c>
      <c r="G208" s="225" t="s">
        <v>309</v>
      </c>
      <c r="H208" s="226">
        <v>10.176</v>
      </c>
      <c r="I208" s="227"/>
      <c r="J208" s="228">
        <f>ROUND(I208*H208,2)</f>
        <v>0</v>
      </c>
      <c r="K208" s="224" t="s">
        <v>205</v>
      </c>
      <c r="L208" s="229"/>
      <c r="M208" s="230" t="s">
        <v>1</v>
      </c>
      <c r="N208" s="231" t="s">
        <v>46</v>
      </c>
      <c r="O208" s="77"/>
      <c r="P208" s="189">
        <f>O208*H208</f>
        <v>0</v>
      </c>
      <c r="Q208" s="189">
        <v>0.001</v>
      </c>
      <c r="R208" s="189">
        <f>Q208*H208</f>
        <v>0.010176000000000001</v>
      </c>
      <c r="S208" s="189">
        <v>0</v>
      </c>
      <c r="T208" s="190">
        <f>S208*H208</f>
        <v>0</v>
      </c>
      <c r="U208" s="38"/>
      <c r="V208" s="38"/>
      <c r="W208" s="38"/>
      <c r="X208" s="38"/>
      <c r="Y208" s="38"/>
      <c r="Z208" s="38"/>
      <c r="AA208" s="38"/>
      <c r="AB208" s="38"/>
      <c r="AC208" s="38"/>
      <c r="AD208" s="38"/>
      <c r="AE208" s="38"/>
      <c r="AR208" s="191" t="s">
        <v>259</v>
      </c>
      <c r="AT208" s="191" t="s">
        <v>272</v>
      </c>
      <c r="AU208" s="191" t="s">
        <v>91</v>
      </c>
      <c r="AY208" s="19" t="s">
        <v>199</v>
      </c>
      <c r="BE208" s="192">
        <f>IF(N208="základní",J208,0)</f>
        <v>0</v>
      </c>
      <c r="BF208" s="192">
        <f>IF(N208="snížená",J208,0)</f>
        <v>0</v>
      </c>
      <c r="BG208" s="192">
        <f>IF(N208="zákl. přenesená",J208,0)</f>
        <v>0</v>
      </c>
      <c r="BH208" s="192">
        <f>IF(N208="sníž. přenesená",J208,0)</f>
        <v>0</v>
      </c>
      <c r="BI208" s="192">
        <f>IF(N208="nulová",J208,0)</f>
        <v>0</v>
      </c>
      <c r="BJ208" s="19" t="s">
        <v>89</v>
      </c>
      <c r="BK208" s="192">
        <f>ROUND(I208*H208,2)</f>
        <v>0</v>
      </c>
      <c r="BL208" s="19" t="s">
        <v>206</v>
      </c>
      <c r="BM208" s="191" t="s">
        <v>310</v>
      </c>
    </row>
    <row r="209" s="2" customFormat="1">
      <c r="A209" s="38"/>
      <c r="B209" s="39"/>
      <c r="C209" s="38"/>
      <c r="D209" s="193" t="s">
        <v>208</v>
      </c>
      <c r="E209" s="38"/>
      <c r="F209" s="194" t="s">
        <v>308</v>
      </c>
      <c r="G209" s="38"/>
      <c r="H209" s="38"/>
      <c r="I209" s="195"/>
      <c r="J209" s="38"/>
      <c r="K209" s="38"/>
      <c r="L209" s="39"/>
      <c r="M209" s="196"/>
      <c r="N209" s="197"/>
      <c r="O209" s="77"/>
      <c r="P209" s="77"/>
      <c r="Q209" s="77"/>
      <c r="R209" s="77"/>
      <c r="S209" s="77"/>
      <c r="T209" s="78"/>
      <c r="U209" s="38"/>
      <c r="V209" s="38"/>
      <c r="W209" s="38"/>
      <c r="X209" s="38"/>
      <c r="Y209" s="38"/>
      <c r="Z209" s="38"/>
      <c r="AA209" s="38"/>
      <c r="AB209" s="38"/>
      <c r="AC209" s="38"/>
      <c r="AD209" s="38"/>
      <c r="AE209" s="38"/>
      <c r="AT209" s="19" t="s">
        <v>208</v>
      </c>
      <c r="AU209" s="19" t="s">
        <v>91</v>
      </c>
    </row>
    <row r="210" s="13" customFormat="1">
      <c r="A210" s="13"/>
      <c r="B210" s="199"/>
      <c r="C210" s="13"/>
      <c r="D210" s="193" t="s">
        <v>212</v>
      </c>
      <c r="E210" s="13"/>
      <c r="F210" s="201" t="s">
        <v>311</v>
      </c>
      <c r="G210" s="13"/>
      <c r="H210" s="202">
        <v>10.176</v>
      </c>
      <c r="I210" s="203"/>
      <c r="J210" s="13"/>
      <c r="K210" s="13"/>
      <c r="L210" s="199"/>
      <c r="M210" s="204"/>
      <c r="N210" s="205"/>
      <c r="O210" s="205"/>
      <c r="P210" s="205"/>
      <c r="Q210" s="205"/>
      <c r="R210" s="205"/>
      <c r="S210" s="205"/>
      <c r="T210" s="206"/>
      <c r="U210" s="13"/>
      <c r="V210" s="13"/>
      <c r="W210" s="13"/>
      <c r="X210" s="13"/>
      <c r="Y210" s="13"/>
      <c r="Z210" s="13"/>
      <c r="AA210" s="13"/>
      <c r="AB210" s="13"/>
      <c r="AC210" s="13"/>
      <c r="AD210" s="13"/>
      <c r="AE210" s="13"/>
      <c r="AT210" s="200" t="s">
        <v>212</v>
      </c>
      <c r="AU210" s="200" t="s">
        <v>91</v>
      </c>
      <c r="AV210" s="13" t="s">
        <v>91</v>
      </c>
      <c r="AW210" s="13" t="s">
        <v>3</v>
      </c>
      <c r="AX210" s="13" t="s">
        <v>89</v>
      </c>
      <c r="AY210" s="200" t="s">
        <v>199</v>
      </c>
    </row>
    <row r="211" s="2" customFormat="1" ht="24.15" customHeight="1">
      <c r="A211" s="38"/>
      <c r="B211" s="179"/>
      <c r="C211" s="180" t="s">
        <v>8</v>
      </c>
      <c r="D211" s="180" t="s">
        <v>201</v>
      </c>
      <c r="E211" s="181" t="s">
        <v>312</v>
      </c>
      <c r="F211" s="182" t="s">
        <v>313</v>
      </c>
      <c r="G211" s="183" t="s">
        <v>204</v>
      </c>
      <c r="H211" s="184">
        <v>837.20000000000005</v>
      </c>
      <c r="I211" s="185"/>
      <c r="J211" s="186">
        <f>ROUND(I211*H211,2)</f>
        <v>0</v>
      </c>
      <c r="K211" s="182" t="s">
        <v>205</v>
      </c>
      <c r="L211" s="39"/>
      <c r="M211" s="187" t="s">
        <v>1</v>
      </c>
      <c r="N211" s="188" t="s">
        <v>46</v>
      </c>
      <c r="O211" s="77"/>
      <c r="P211" s="189">
        <f>O211*H211</f>
        <v>0</v>
      </c>
      <c r="Q211" s="189">
        <v>0</v>
      </c>
      <c r="R211" s="189">
        <f>Q211*H211</f>
        <v>0</v>
      </c>
      <c r="S211" s="189">
        <v>0</v>
      </c>
      <c r="T211" s="190">
        <f>S211*H211</f>
        <v>0</v>
      </c>
      <c r="U211" s="38"/>
      <c r="V211" s="38"/>
      <c r="W211" s="38"/>
      <c r="X211" s="38"/>
      <c r="Y211" s="38"/>
      <c r="Z211" s="38"/>
      <c r="AA211" s="38"/>
      <c r="AB211" s="38"/>
      <c r="AC211" s="38"/>
      <c r="AD211" s="38"/>
      <c r="AE211" s="38"/>
      <c r="AR211" s="191" t="s">
        <v>206</v>
      </c>
      <c r="AT211" s="191" t="s">
        <v>201</v>
      </c>
      <c r="AU211" s="191" t="s">
        <v>91</v>
      </c>
      <c r="AY211" s="19" t="s">
        <v>199</v>
      </c>
      <c r="BE211" s="192">
        <f>IF(N211="základní",J211,0)</f>
        <v>0</v>
      </c>
      <c r="BF211" s="192">
        <f>IF(N211="snížená",J211,0)</f>
        <v>0</v>
      </c>
      <c r="BG211" s="192">
        <f>IF(N211="zákl. přenesená",J211,0)</f>
        <v>0</v>
      </c>
      <c r="BH211" s="192">
        <f>IF(N211="sníž. přenesená",J211,0)</f>
        <v>0</v>
      </c>
      <c r="BI211" s="192">
        <f>IF(N211="nulová",J211,0)</f>
        <v>0</v>
      </c>
      <c r="BJ211" s="19" t="s">
        <v>89</v>
      </c>
      <c r="BK211" s="192">
        <f>ROUND(I211*H211,2)</f>
        <v>0</v>
      </c>
      <c r="BL211" s="19" t="s">
        <v>206</v>
      </c>
      <c r="BM211" s="191" t="s">
        <v>314</v>
      </c>
    </row>
    <row r="212" s="2" customFormat="1">
      <c r="A212" s="38"/>
      <c r="B212" s="39"/>
      <c r="C212" s="38"/>
      <c r="D212" s="193" t="s">
        <v>208</v>
      </c>
      <c r="E212" s="38"/>
      <c r="F212" s="194" t="s">
        <v>315</v>
      </c>
      <c r="G212" s="38"/>
      <c r="H212" s="38"/>
      <c r="I212" s="195"/>
      <c r="J212" s="38"/>
      <c r="K212" s="38"/>
      <c r="L212" s="39"/>
      <c r="M212" s="196"/>
      <c r="N212" s="197"/>
      <c r="O212" s="77"/>
      <c r="P212" s="77"/>
      <c r="Q212" s="77"/>
      <c r="R212" s="77"/>
      <c r="S212" s="77"/>
      <c r="T212" s="78"/>
      <c r="U212" s="38"/>
      <c r="V212" s="38"/>
      <c r="W212" s="38"/>
      <c r="X212" s="38"/>
      <c r="Y212" s="38"/>
      <c r="Z212" s="38"/>
      <c r="AA212" s="38"/>
      <c r="AB212" s="38"/>
      <c r="AC212" s="38"/>
      <c r="AD212" s="38"/>
      <c r="AE212" s="38"/>
      <c r="AT212" s="19" t="s">
        <v>208</v>
      </c>
      <c r="AU212" s="19" t="s">
        <v>91</v>
      </c>
    </row>
    <row r="213" s="2" customFormat="1">
      <c r="A213" s="38"/>
      <c r="B213" s="39"/>
      <c r="C213" s="38"/>
      <c r="D213" s="193" t="s">
        <v>210</v>
      </c>
      <c r="E213" s="38"/>
      <c r="F213" s="198" t="s">
        <v>316</v>
      </c>
      <c r="G213" s="38"/>
      <c r="H213" s="38"/>
      <c r="I213" s="195"/>
      <c r="J213" s="38"/>
      <c r="K213" s="38"/>
      <c r="L213" s="39"/>
      <c r="M213" s="196"/>
      <c r="N213" s="197"/>
      <c r="O213" s="77"/>
      <c r="P213" s="77"/>
      <c r="Q213" s="77"/>
      <c r="R213" s="77"/>
      <c r="S213" s="77"/>
      <c r="T213" s="78"/>
      <c r="U213" s="38"/>
      <c r="V213" s="38"/>
      <c r="W213" s="38"/>
      <c r="X213" s="38"/>
      <c r="Y213" s="38"/>
      <c r="Z213" s="38"/>
      <c r="AA213" s="38"/>
      <c r="AB213" s="38"/>
      <c r="AC213" s="38"/>
      <c r="AD213" s="38"/>
      <c r="AE213" s="38"/>
      <c r="AT213" s="19" t="s">
        <v>210</v>
      </c>
      <c r="AU213" s="19" t="s">
        <v>91</v>
      </c>
    </row>
    <row r="214" s="13" customFormat="1">
      <c r="A214" s="13"/>
      <c r="B214" s="199"/>
      <c r="C214" s="13"/>
      <c r="D214" s="193" t="s">
        <v>212</v>
      </c>
      <c r="E214" s="200" t="s">
        <v>1</v>
      </c>
      <c r="F214" s="201" t="s">
        <v>317</v>
      </c>
      <c r="G214" s="13"/>
      <c r="H214" s="202">
        <v>837.20000000000005</v>
      </c>
      <c r="I214" s="203"/>
      <c r="J214" s="13"/>
      <c r="K214" s="13"/>
      <c r="L214" s="199"/>
      <c r="M214" s="204"/>
      <c r="N214" s="205"/>
      <c r="O214" s="205"/>
      <c r="P214" s="205"/>
      <c r="Q214" s="205"/>
      <c r="R214" s="205"/>
      <c r="S214" s="205"/>
      <c r="T214" s="206"/>
      <c r="U214" s="13"/>
      <c r="V214" s="13"/>
      <c r="W214" s="13"/>
      <c r="X214" s="13"/>
      <c r="Y214" s="13"/>
      <c r="Z214" s="13"/>
      <c r="AA214" s="13"/>
      <c r="AB214" s="13"/>
      <c r="AC214" s="13"/>
      <c r="AD214" s="13"/>
      <c r="AE214" s="13"/>
      <c r="AT214" s="200" t="s">
        <v>212</v>
      </c>
      <c r="AU214" s="200" t="s">
        <v>91</v>
      </c>
      <c r="AV214" s="13" t="s">
        <v>91</v>
      </c>
      <c r="AW214" s="13" t="s">
        <v>36</v>
      </c>
      <c r="AX214" s="13" t="s">
        <v>81</v>
      </c>
      <c r="AY214" s="200" t="s">
        <v>199</v>
      </c>
    </row>
    <row r="215" s="15" customFormat="1">
      <c r="A215" s="15"/>
      <c r="B215" s="214"/>
      <c r="C215" s="15"/>
      <c r="D215" s="193" t="s">
        <v>212</v>
      </c>
      <c r="E215" s="215" t="s">
        <v>1</v>
      </c>
      <c r="F215" s="216" t="s">
        <v>234</v>
      </c>
      <c r="G215" s="15"/>
      <c r="H215" s="217">
        <v>837.20000000000005</v>
      </c>
      <c r="I215" s="218"/>
      <c r="J215" s="15"/>
      <c r="K215" s="15"/>
      <c r="L215" s="214"/>
      <c r="M215" s="219"/>
      <c r="N215" s="220"/>
      <c r="O215" s="220"/>
      <c r="P215" s="220"/>
      <c r="Q215" s="220"/>
      <c r="R215" s="220"/>
      <c r="S215" s="220"/>
      <c r="T215" s="221"/>
      <c r="U215" s="15"/>
      <c r="V215" s="15"/>
      <c r="W215" s="15"/>
      <c r="X215" s="15"/>
      <c r="Y215" s="15"/>
      <c r="Z215" s="15"/>
      <c r="AA215" s="15"/>
      <c r="AB215" s="15"/>
      <c r="AC215" s="15"/>
      <c r="AD215" s="15"/>
      <c r="AE215" s="15"/>
      <c r="AT215" s="215" t="s">
        <v>212</v>
      </c>
      <c r="AU215" s="215" t="s">
        <v>91</v>
      </c>
      <c r="AV215" s="15" t="s">
        <v>206</v>
      </c>
      <c r="AW215" s="15" t="s">
        <v>36</v>
      </c>
      <c r="AX215" s="15" t="s">
        <v>89</v>
      </c>
      <c r="AY215" s="215" t="s">
        <v>199</v>
      </c>
    </row>
    <row r="216" s="2" customFormat="1" ht="14.4" customHeight="1">
      <c r="A216" s="38"/>
      <c r="B216" s="179"/>
      <c r="C216" s="180" t="s">
        <v>318</v>
      </c>
      <c r="D216" s="180" t="s">
        <v>201</v>
      </c>
      <c r="E216" s="181" t="s">
        <v>319</v>
      </c>
      <c r="F216" s="182" t="s">
        <v>320</v>
      </c>
      <c r="G216" s="183" t="s">
        <v>204</v>
      </c>
      <c r="H216" s="184">
        <v>678.39999999999998</v>
      </c>
      <c r="I216" s="185"/>
      <c r="J216" s="186">
        <f>ROUND(I216*H216,2)</f>
        <v>0</v>
      </c>
      <c r="K216" s="182" t="s">
        <v>205</v>
      </c>
      <c r="L216" s="39"/>
      <c r="M216" s="187" t="s">
        <v>1</v>
      </c>
      <c r="N216" s="188" t="s">
        <v>46</v>
      </c>
      <c r="O216" s="77"/>
      <c r="P216" s="189">
        <f>O216*H216</f>
        <v>0</v>
      </c>
      <c r="Q216" s="189">
        <v>0</v>
      </c>
      <c r="R216" s="189">
        <f>Q216*H216</f>
        <v>0</v>
      </c>
      <c r="S216" s="189">
        <v>0</v>
      </c>
      <c r="T216" s="190">
        <f>S216*H216</f>
        <v>0</v>
      </c>
      <c r="U216" s="38"/>
      <c r="V216" s="38"/>
      <c r="W216" s="38"/>
      <c r="X216" s="38"/>
      <c r="Y216" s="38"/>
      <c r="Z216" s="38"/>
      <c r="AA216" s="38"/>
      <c r="AB216" s="38"/>
      <c r="AC216" s="38"/>
      <c r="AD216" s="38"/>
      <c r="AE216" s="38"/>
      <c r="AR216" s="191" t="s">
        <v>206</v>
      </c>
      <c r="AT216" s="191" t="s">
        <v>201</v>
      </c>
      <c r="AU216" s="191" t="s">
        <v>91</v>
      </c>
      <c r="AY216" s="19" t="s">
        <v>199</v>
      </c>
      <c r="BE216" s="192">
        <f>IF(N216="základní",J216,0)</f>
        <v>0</v>
      </c>
      <c r="BF216" s="192">
        <f>IF(N216="snížená",J216,0)</f>
        <v>0</v>
      </c>
      <c r="BG216" s="192">
        <f>IF(N216="zákl. přenesená",J216,0)</f>
        <v>0</v>
      </c>
      <c r="BH216" s="192">
        <f>IF(N216="sníž. přenesená",J216,0)</f>
        <v>0</v>
      </c>
      <c r="BI216" s="192">
        <f>IF(N216="nulová",J216,0)</f>
        <v>0</v>
      </c>
      <c r="BJ216" s="19" t="s">
        <v>89</v>
      </c>
      <c r="BK216" s="192">
        <f>ROUND(I216*H216,2)</f>
        <v>0</v>
      </c>
      <c r="BL216" s="19" t="s">
        <v>206</v>
      </c>
      <c r="BM216" s="191" t="s">
        <v>321</v>
      </c>
    </row>
    <row r="217" s="2" customFormat="1">
      <c r="A217" s="38"/>
      <c r="B217" s="39"/>
      <c r="C217" s="38"/>
      <c r="D217" s="193" t="s">
        <v>208</v>
      </c>
      <c r="E217" s="38"/>
      <c r="F217" s="194" t="s">
        <v>322</v>
      </c>
      <c r="G217" s="38"/>
      <c r="H217" s="38"/>
      <c r="I217" s="195"/>
      <c r="J217" s="38"/>
      <c r="K217" s="38"/>
      <c r="L217" s="39"/>
      <c r="M217" s="196"/>
      <c r="N217" s="197"/>
      <c r="O217" s="77"/>
      <c r="P217" s="77"/>
      <c r="Q217" s="77"/>
      <c r="R217" s="77"/>
      <c r="S217" s="77"/>
      <c r="T217" s="78"/>
      <c r="U217" s="38"/>
      <c r="V217" s="38"/>
      <c r="W217" s="38"/>
      <c r="X217" s="38"/>
      <c r="Y217" s="38"/>
      <c r="Z217" s="38"/>
      <c r="AA217" s="38"/>
      <c r="AB217" s="38"/>
      <c r="AC217" s="38"/>
      <c r="AD217" s="38"/>
      <c r="AE217" s="38"/>
      <c r="AT217" s="19" t="s">
        <v>208</v>
      </c>
      <c r="AU217" s="19" t="s">
        <v>91</v>
      </c>
    </row>
    <row r="218" s="2" customFormat="1">
      <c r="A218" s="38"/>
      <c r="B218" s="39"/>
      <c r="C218" s="38"/>
      <c r="D218" s="193" t="s">
        <v>210</v>
      </c>
      <c r="E218" s="38"/>
      <c r="F218" s="198" t="s">
        <v>323</v>
      </c>
      <c r="G218" s="38"/>
      <c r="H218" s="38"/>
      <c r="I218" s="195"/>
      <c r="J218" s="38"/>
      <c r="K218" s="38"/>
      <c r="L218" s="39"/>
      <c r="M218" s="196"/>
      <c r="N218" s="197"/>
      <c r="O218" s="77"/>
      <c r="P218" s="77"/>
      <c r="Q218" s="77"/>
      <c r="R218" s="77"/>
      <c r="S218" s="77"/>
      <c r="T218" s="78"/>
      <c r="U218" s="38"/>
      <c r="V218" s="38"/>
      <c r="W218" s="38"/>
      <c r="X218" s="38"/>
      <c r="Y218" s="38"/>
      <c r="Z218" s="38"/>
      <c r="AA218" s="38"/>
      <c r="AB218" s="38"/>
      <c r="AC218" s="38"/>
      <c r="AD218" s="38"/>
      <c r="AE218" s="38"/>
      <c r="AT218" s="19" t="s">
        <v>210</v>
      </c>
      <c r="AU218" s="19" t="s">
        <v>91</v>
      </c>
    </row>
    <row r="219" s="14" customFormat="1">
      <c r="A219" s="14"/>
      <c r="B219" s="207"/>
      <c r="C219" s="14"/>
      <c r="D219" s="193" t="s">
        <v>212</v>
      </c>
      <c r="E219" s="208" t="s">
        <v>1</v>
      </c>
      <c r="F219" s="209" t="s">
        <v>324</v>
      </c>
      <c r="G219" s="14"/>
      <c r="H219" s="208" t="s">
        <v>1</v>
      </c>
      <c r="I219" s="210"/>
      <c r="J219" s="14"/>
      <c r="K219" s="14"/>
      <c r="L219" s="207"/>
      <c r="M219" s="211"/>
      <c r="N219" s="212"/>
      <c r="O219" s="212"/>
      <c r="P219" s="212"/>
      <c r="Q219" s="212"/>
      <c r="R219" s="212"/>
      <c r="S219" s="212"/>
      <c r="T219" s="213"/>
      <c r="U219" s="14"/>
      <c r="V219" s="14"/>
      <c r="W219" s="14"/>
      <c r="X219" s="14"/>
      <c r="Y219" s="14"/>
      <c r="Z219" s="14"/>
      <c r="AA219" s="14"/>
      <c r="AB219" s="14"/>
      <c r="AC219" s="14"/>
      <c r="AD219" s="14"/>
      <c r="AE219" s="14"/>
      <c r="AT219" s="208" t="s">
        <v>212</v>
      </c>
      <c r="AU219" s="208" t="s">
        <v>91</v>
      </c>
      <c r="AV219" s="14" t="s">
        <v>89</v>
      </c>
      <c r="AW219" s="14" t="s">
        <v>36</v>
      </c>
      <c r="AX219" s="14" t="s">
        <v>81</v>
      </c>
      <c r="AY219" s="208" t="s">
        <v>199</v>
      </c>
    </row>
    <row r="220" s="13" customFormat="1">
      <c r="A220" s="13"/>
      <c r="B220" s="199"/>
      <c r="C220" s="13"/>
      <c r="D220" s="193" t="s">
        <v>212</v>
      </c>
      <c r="E220" s="200" t="s">
        <v>1</v>
      </c>
      <c r="F220" s="201" t="s">
        <v>305</v>
      </c>
      <c r="G220" s="13"/>
      <c r="H220" s="202">
        <v>678.39999999999998</v>
      </c>
      <c r="I220" s="203"/>
      <c r="J220" s="13"/>
      <c r="K220" s="13"/>
      <c r="L220" s="199"/>
      <c r="M220" s="204"/>
      <c r="N220" s="205"/>
      <c r="O220" s="205"/>
      <c r="P220" s="205"/>
      <c r="Q220" s="205"/>
      <c r="R220" s="205"/>
      <c r="S220" s="205"/>
      <c r="T220" s="206"/>
      <c r="U220" s="13"/>
      <c r="V220" s="13"/>
      <c r="W220" s="13"/>
      <c r="X220" s="13"/>
      <c r="Y220" s="13"/>
      <c r="Z220" s="13"/>
      <c r="AA220" s="13"/>
      <c r="AB220" s="13"/>
      <c r="AC220" s="13"/>
      <c r="AD220" s="13"/>
      <c r="AE220" s="13"/>
      <c r="AT220" s="200" t="s">
        <v>212</v>
      </c>
      <c r="AU220" s="200" t="s">
        <v>91</v>
      </c>
      <c r="AV220" s="13" t="s">
        <v>91</v>
      </c>
      <c r="AW220" s="13" t="s">
        <v>36</v>
      </c>
      <c r="AX220" s="13" t="s">
        <v>89</v>
      </c>
      <c r="AY220" s="200" t="s">
        <v>199</v>
      </c>
    </row>
    <row r="221" s="2" customFormat="1" ht="24.15" customHeight="1">
      <c r="A221" s="38"/>
      <c r="B221" s="179"/>
      <c r="C221" s="180" t="s">
        <v>325</v>
      </c>
      <c r="D221" s="180" t="s">
        <v>201</v>
      </c>
      <c r="E221" s="181" t="s">
        <v>326</v>
      </c>
      <c r="F221" s="182" t="s">
        <v>327</v>
      </c>
      <c r="G221" s="183" t="s">
        <v>204</v>
      </c>
      <c r="H221" s="184">
        <v>678.39999999999998</v>
      </c>
      <c r="I221" s="185"/>
      <c r="J221" s="186">
        <f>ROUND(I221*H221,2)</f>
        <v>0</v>
      </c>
      <c r="K221" s="182" t="s">
        <v>205</v>
      </c>
      <c r="L221" s="39"/>
      <c r="M221" s="187" t="s">
        <v>1</v>
      </c>
      <c r="N221" s="188" t="s">
        <v>46</v>
      </c>
      <c r="O221" s="77"/>
      <c r="P221" s="189">
        <f>O221*H221</f>
        <v>0</v>
      </c>
      <c r="Q221" s="189">
        <v>0</v>
      </c>
      <c r="R221" s="189">
        <f>Q221*H221</f>
        <v>0</v>
      </c>
      <c r="S221" s="189">
        <v>0</v>
      </c>
      <c r="T221" s="190">
        <f>S221*H221</f>
        <v>0</v>
      </c>
      <c r="U221" s="38"/>
      <c r="V221" s="38"/>
      <c r="W221" s="38"/>
      <c r="X221" s="38"/>
      <c r="Y221" s="38"/>
      <c r="Z221" s="38"/>
      <c r="AA221" s="38"/>
      <c r="AB221" s="38"/>
      <c r="AC221" s="38"/>
      <c r="AD221" s="38"/>
      <c r="AE221" s="38"/>
      <c r="AR221" s="191" t="s">
        <v>206</v>
      </c>
      <c r="AT221" s="191" t="s">
        <v>201</v>
      </c>
      <c r="AU221" s="191" t="s">
        <v>91</v>
      </c>
      <c r="AY221" s="19" t="s">
        <v>199</v>
      </c>
      <c r="BE221" s="192">
        <f>IF(N221="základní",J221,0)</f>
        <v>0</v>
      </c>
      <c r="BF221" s="192">
        <f>IF(N221="snížená",J221,0)</f>
        <v>0</v>
      </c>
      <c r="BG221" s="192">
        <f>IF(N221="zákl. přenesená",J221,0)</f>
        <v>0</v>
      </c>
      <c r="BH221" s="192">
        <f>IF(N221="sníž. přenesená",J221,0)</f>
        <v>0</v>
      </c>
      <c r="BI221" s="192">
        <f>IF(N221="nulová",J221,0)</f>
        <v>0</v>
      </c>
      <c r="BJ221" s="19" t="s">
        <v>89</v>
      </c>
      <c r="BK221" s="192">
        <f>ROUND(I221*H221,2)</f>
        <v>0</v>
      </c>
      <c r="BL221" s="19" t="s">
        <v>206</v>
      </c>
      <c r="BM221" s="191" t="s">
        <v>328</v>
      </c>
    </row>
    <row r="222" s="2" customFormat="1">
      <c r="A222" s="38"/>
      <c r="B222" s="39"/>
      <c r="C222" s="38"/>
      <c r="D222" s="193" t="s">
        <v>208</v>
      </c>
      <c r="E222" s="38"/>
      <c r="F222" s="194" t="s">
        <v>329</v>
      </c>
      <c r="G222" s="38"/>
      <c r="H222" s="38"/>
      <c r="I222" s="195"/>
      <c r="J222" s="38"/>
      <c r="K222" s="38"/>
      <c r="L222" s="39"/>
      <c r="M222" s="196"/>
      <c r="N222" s="197"/>
      <c r="O222" s="77"/>
      <c r="P222" s="77"/>
      <c r="Q222" s="77"/>
      <c r="R222" s="77"/>
      <c r="S222" s="77"/>
      <c r="T222" s="78"/>
      <c r="U222" s="38"/>
      <c r="V222" s="38"/>
      <c r="W222" s="38"/>
      <c r="X222" s="38"/>
      <c r="Y222" s="38"/>
      <c r="Z222" s="38"/>
      <c r="AA222" s="38"/>
      <c r="AB222" s="38"/>
      <c r="AC222" s="38"/>
      <c r="AD222" s="38"/>
      <c r="AE222" s="38"/>
      <c r="AT222" s="19" t="s">
        <v>208</v>
      </c>
      <c r="AU222" s="19" t="s">
        <v>91</v>
      </c>
    </row>
    <row r="223" s="2" customFormat="1">
      <c r="A223" s="38"/>
      <c r="B223" s="39"/>
      <c r="C223" s="38"/>
      <c r="D223" s="193" t="s">
        <v>210</v>
      </c>
      <c r="E223" s="38"/>
      <c r="F223" s="198" t="s">
        <v>330</v>
      </c>
      <c r="G223" s="38"/>
      <c r="H223" s="38"/>
      <c r="I223" s="195"/>
      <c r="J223" s="38"/>
      <c r="K223" s="38"/>
      <c r="L223" s="39"/>
      <c r="M223" s="196"/>
      <c r="N223" s="197"/>
      <c r="O223" s="77"/>
      <c r="P223" s="77"/>
      <c r="Q223" s="77"/>
      <c r="R223" s="77"/>
      <c r="S223" s="77"/>
      <c r="T223" s="78"/>
      <c r="U223" s="38"/>
      <c r="V223" s="38"/>
      <c r="W223" s="38"/>
      <c r="X223" s="38"/>
      <c r="Y223" s="38"/>
      <c r="Z223" s="38"/>
      <c r="AA223" s="38"/>
      <c r="AB223" s="38"/>
      <c r="AC223" s="38"/>
      <c r="AD223" s="38"/>
      <c r="AE223" s="38"/>
      <c r="AT223" s="19" t="s">
        <v>210</v>
      </c>
      <c r="AU223" s="19" t="s">
        <v>91</v>
      </c>
    </row>
    <row r="224" s="14" customFormat="1">
      <c r="A224" s="14"/>
      <c r="B224" s="207"/>
      <c r="C224" s="14"/>
      <c r="D224" s="193" t="s">
        <v>212</v>
      </c>
      <c r="E224" s="208" t="s">
        <v>1</v>
      </c>
      <c r="F224" s="209" t="s">
        <v>304</v>
      </c>
      <c r="G224" s="14"/>
      <c r="H224" s="208" t="s">
        <v>1</v>
      </c>
      <c r="I224" s="210"/>
      <c r="J224" s="14"/>
      <c r="K224" s="14"/>
      <c r="L224" s="207"/>
      <c r="M224" s="211"/>
      <c r="N224" s="212"/>
      <c r="O224" s="212"/>
      <c r="P224" s="212"/>
      <c r="Q224" s="212"/>
      <c r="R224" s="212"/>
      <c r="S224" s="212"/>
      <c r="T224" s="213"/>
      <c r="U224" s="14"/>
      <c r="V224" s="14"/>
      <c r="W224" s="14"/>
      <c r="X224" s="14"/>
      <c r="Y224" s="14"/>
      <c r="Z224" s="14"/>
      <c r="AA224" s="14"/>
      <c r="AB224" s="14"/>
      <c r="AC224" s="14"/>
      <c r="AD224" s="14"/>
      <c r="AE224" s="14"/>
      <c r="AT224" s="208" t="s">
        <v>212</v>
      </c>
      <c r="AU224" s="208" t="s">
        <v>91</v>
      </c>
      <c r="AV224" s="14" t="s">
        <v>89</v>
      </c>
      <c r="AW224" s="14" t="s">
        <v>36</v>
      </c>
      <c r="AX224" s="14" t="s">
        <v>81</v>
      </c>
      <c r="AY224" s="208" t="s">
        <v>199</v>
      </c>
    </row>
    <row r="225" s="13" customFormat="1">
      <c r="A225" s="13"/>
      <c r="B225" s="199"/>
      <c r="C225" s="13"/>
      <c r="D225" s="193" t="s">
        <v>212</v>
      </c>
      <c r="E225" s="200" t="s">
        <v>1</v>
      </c>
      <c r="F225" s="201" t="s">
        <v>305</v>
      </c>
      <c r="G225" s="13"/>
      <c r="H225" s="202">
        <v>678.39999999999998</v>
      </c>
      <c r="I225" s="203"/>
      <c r="J225" s="13"/>
      <c r="K225" s="13"/>
      <c r="L225" s="199"/>
      <c r="M225" s="204"/>
      <c r="N225" s="205"/>
      <c r="O225" s="205"/>
      <c r="P225" s="205"/>
      <c r="Q225" s="205"/>
      <c r="R225" s="205"/>
      <c r="S225" s="205"/>
      <c r="T225" s="206"/>
      <c r="U225" s="13"/>
      <c r="V225" s="13"/>
      <c r="W225" s="13"/>
      <c r="X225" s="13"/>
      <c r="Y225" s="13"/>
      <c r="Z225" s="13"/>
      <c r="AA225" s="13"/>
      <c r="AB225" s="13"/>
      <c r="AC225" s="13"/>
      <c r="AD225" s="13"/>
      <c r="AE225" s="13"/>
      <c r="AT225" s="200" t="s">
        <v>212</v>
      </c>
      <c r="AU225" s="200" t="s">
        <v>91</v>
      </c>
      <c r="AV225" s="13" t="s">
        <v>91</v>
      </c>
      <c r="AW225" s="13" t="s">
        <v>36</v>
      </c>
      <c r="AX225" s="13" t="s">
        <v>89</v>
      </c>
      <c r="AY225" s="200" t="s">
        <v>199</v>
      </c>
    </row>
    <row r="226" s="2" customFormat="1" ht="14.4" customHeight="1">
      <c r="A226" s="38"/>
      <c r="B226" s="179"/>
      <c r="C226" s="222" t="s">
        <v>331</v>
      </c>
      <c r="D226" s="222" t="s">
        <v>272</v>
      </c>
      <c r="E226" s="223" t="s">
        <v>332</v>
      </c>
      <c r="F226" s="224" t="s">
        <v>333</v>
      </c>
      <c r="G226" s="225" t="s">
        <v>275</v>
      </c>
      <c r="H226" s="226">
        <v>108.544</v>
      </c>
      <c r="I226" s="227"/>
      <c r="J226" s="228">
        <f>ROUND(I226*H226,2)</f>
        <v>0</v>
      </c>
      <c r="K226" s="224" t="s">
        <v>205</v>
      </c>
      <c r="L226" s="229"/>
      <c r="M226" s="230" t="s">
        <v>1</v>
      </c>
      <c r="N226" s="231" t="s">
        <v>46</v>
      </c>
      <c r="O226" s="77"/>
      <c r="P226" s="189">
        <f>O226*H226</f>
        <v>0</v>
      </c>
      <c r="Q226" s="189">
        <v>1</v>
      </c>
      <c r="R226" s="189">
        <f>Q226*H226</f>
        <v>108.544</v>
      </c>
      <c r="S226" s="189">
        <v>0</v>
      </c>
      <c r="T226" s="190">
        <f>S226*H226</f>
        <v>0</v>
      </c>
      <c r="U226" s="38"/>
      <c r="V226" s="38"/>
      <c r="W226" s="38"/>
      <c r="X226" s="38"/>
      <c r="Y226" s="38"/>
      <c r="Z226" s="38"/>
      <c r="AA226" s="38"/>
      <c r="AB226" s="38"/>
      <c r="AC226" s="38"/>
      <c r="AD226" s="38"/>
      <c r="AE226" s="38"/>
      <c r="AR226" s="191" t="s">
        <v>259</v>
      </c>
      <c r="AT226" s="191" t="s">
        <v>272</v>
      </c>
      <c r="AU226" s="191" t="s">
        <v>91</v>
      </c>
      <c r="AY226" s="19" t="s">
        <v>199</v>
      </c>
      <c r="BE226" s="192">
        <f>IF(N226="základní",J226,0)</f>
        <v>0</v>
      </c>
      <c r="BF226" s="192">
        <f>IF(N226="snížená",J226,0)</f>
        <v>0</v>
      </c>
      <c r="BG226" s="192">
        <f>IF(N226="zákl. přenesená",J226,0)</f>
        <v>0</v>
      </c>
      <c r="BH226" s="192">
        <f>IF(N226="sníž. přenesená",J226,0)</f>
        <v>0</v>
      </c>
      <c r="BI226" s="192">
        <f>IF(N226="nulová",J226,0)</f>
        <v>0</v>
      </c>
      <c r="BJ226" s="19" t="s">
        <v>89</v>
      </c>
      <c r="BK226" s="192">
        <f>ROUND(I226*H226,2)</f>
        <v>0</v>
      </c>
      <c r="BL226" s="19" t="s">
        <v>206</v>
      </c>
      <c r="BM226" s="191" t="s">
        <v>334</v>
      </c>
    </row>
    <row r="227" s="2" customFormat="1">
      <c r="A227" s="38"/>
      <c r="B227" s="39"/>
      <c r="C227" s="38"/>
      <c r="D227" s="193" t="s">
        <v>208</v>
      </c>
      <c r="E227" s="38"/>
      <c r="F227" s="194" t="s">
        <v>333</v>
      </c>
      <c r="G227" s="38"/>
      <c r="H227" s="38"/>
      <c r="I227" s="195"/>
      <c r="J227" s="38"/>
      <c r="K227" s="38"/>
      <c r="L227" s="39"/>
      <c r="M227" s="196"/>
      <c r="N227" s="197"/>
      <c r="O227" s="77"/>
      <c r="P227" s="77"/>
      <c r="Q227" s="77"/>
      <c r="R227" s="77"/>
      <c r="S227" s="77"/>
      <c r="T227" s="78"/>
      <c r="U227" s="38"/>
      <c r="V227" s="38"/>
      <c r="W227" s="38"/>
      <c r="X227" s="38"/>
      <c r="Y227" s="38"/>
      <c r="Z227" s="38"/>
      <c r="AA227" s="38"/>
      <c r="AB227" s="38"/>
      <c r="AC227" s="38"/>
      <c r="AD227" s="38"/>
      <c r="AE227" s="38"/>
      <c r="AT227" s="19" t="s">
        <v>208</v>
      </c>
      <c r="AU227" s="19" t="s">
        <v>91</v>
      </c>
    </row>
    <row r="228" s="13" customFormat="1">
      <c r="A228" s="13"/>
      <c r="B228" s="199"/>
      <c r="C228" s="13"/>
      <c r="D228" s="193" t="s">
        <v>212</v>
      </c>
      <c r="E228" s="200" t="s">
        <v>1</v>
      </c>
      <c r="F228" s="201" t="s">
        <v>335</v>
      </c>
      <c r="G228" s="13"/>
      <c r="H228" s="202">
        <v>108.544</v>
      </c>
      <c r="I228" s="203"/>
      <c r="J228" s="13"/>
      <c r="K228" s="13"/>
      <c r="L228" s="199"/>
      <c r="M228" s="204"/>
      <c r="N228" s="205"/>
      <c r="O228" s="205"/>
      <c r="P228" s="205"/>
      <c r="Q228" s="205"/>
      <c r="R228" s="205"/>
      <c r="S228" s="205"/>
      <c r="T228" s="206"/>
      <c r="U228" s="13"/>
      <c r="V228" s="13"/>
      <c r="W228" s="13"/>
      <c r="X228" s="13"/>
      <c r="Y228" s="13"/>
      <c r="Z228" s="13"/>
      <c r="AA228" s="13"/>
      <c r="AB228" s="13"/>
      <c r="AC228" s="13"/>
      <c r="AD228" s="13"/>
      <c r="AE228" s="13"/>
      <c r="AT228" s="200" t="s">
        <v>212</v>
      </c>
      <c r="AU228" s="200" t="s">
        <v>91</v>
      </c>
      <c r="AV228" s="13" t="s">
        <v>91</v>
      </c>
      <c r="AW228" s="13" t="s">
        <v>36</v>
      </c>
      <c r="AX228" s="13" t="s">
        <v>89</v>
      </c>
      <c r="AY228" s="200" t="s">
        <v>199</v>
      </c>
    </row>
    <row r="229" s="12" customFormat="1" ht="22.8" customHeight="1">
      <c r="A229" s="12"/>
      <c r="B229" s="166"/>
      <c r="C229" s="12"/>
      <c r="D229" s="167" t="s">
        <v>80</v>
      </c>
      <c r="E229" s="177" t="s">
        <v>91</v>
      </c>
      <c r="F229" s="177" t="s">
        <v>336</v>
      </c>
      <c r="G229" s="12"/>
      <c r="H229" s="12"/>
      <c r="I229" s="169"/>
      <c r="J229" s="178">
        <f>BK229</f>
        <v>0</v>
      </c>
      <c r="K229" s="12"/>
      <c r="L229" s="166"/>
      <c r="M229" s="171"/>
      <c r="N229" s="172"/>
      <c r="O229" s="172"/>
      <c r="P229" s="173">
        <f>SUM(P230:P265)</f>
        <v>0</v>
      </c>
      <c r="Q229" s="172"/>
      <c r="R229" s="173">
        <f>SUM(R230:R265)</f>
        <v>123.134154</v>
      </c>
      <c r="S229" s="172"/>
      <c r="T229" s="174">
        <f>SUM(T230:T265)</f>
        <v>0</v>
      </c>
      <c r="U229" s="12"/>
      <c r="V229" s="12"/>
      <c r="W229" s="12"/>
      <c r="X229" s="12"/>
      <c r="Y229" s="12"/>
      <c r="Z229" s="12"/>
      <c r="AA229" s="12"/>
      <c r="AB229" s="12"/>
      <c r="AC229" s="12"/>
      <c r="AD229" s="12"/>
      <c r="AE229" s="12"/>
      <c r="AR229" s="167" t="s">
        <v>89</v>
      </c>
      <c r="AT229" s="175" t="s">
        <v>80</v>
      </c>
      <c r="AU229" s="175" t="s">
        <v>89</v>
      </c>
      <c r="AY229" s="167" t="s">
        <v>199</v>
      </c>
      <c r="BK229" s="176">
        <f>SUM(BK230:BK265)</f>
        <v>0</v>
      </c>
    </row>
    <row r="230" s="2" customFormat="1" ht="14.4" customHeight="1">
      <c r="A230" s="38"/>
      <c r="B230" s="179"/>
      <c r="C230" s="180" t="s">
        <v>337</v>
      </c>
      <c r="D230" s="180" t="s">
        <v>201</v>
      </c>
      <c r="E230" s="181" t="s">
        <v>338</v>
      </c>
      <c r="F230" s="182" t="s">
        <v>339</v>
      </c>
      <c r="G230" s="183" t="s">
        <v>204</v>
      </c>
      <c r="H230" s="184">
        <v>143</v>
      </c>
      <c r="I230" s="185"/>
      <c r="J230" s="186">
        <f>ROUND(I230*H230,2)</f>
        <v>0</v>
      </c>
      <c r="K230" s="182" t="s">
        <v>246</v>
      </c>
      <c r="L230" s="39"/>
      <c r="M230" s="187" t="s">
        <v>1</v>
      </c>
      <c r="N230" s="188" t="s">
        <v>46</v>
      </c>
      <c r="O230" s="77"/>
      <c r="P230" s="189">
        <f>O230*H230</f>
        <v>0</v>
      </c>
      <c r="Q230" s="189">
        <v>0.066299999999999998</v>
      </c>
      <c r="R230" s="189">
        <f>Q230*H230</f>
        <v>9.4809000000000001</v>
      </c>
      <c r="S230" s="189">
        <v>0</v>
      </c>
      <c r="T230" s="190">
        <f>S230*H230</f>
        <v>0</v>
      </c>
      <c r="U230" s="38"/>
      <c r="V230" s="38"/>
      <c r="W230" s="38"/>
      <c r="X230" s="38"/>
      <c r="Y230" s="38"/>
      <c r="Z230" s="38"/>
      <c r="AA230" s="38"/>
      <c r="AB230" s="38"/>
      <c r="AC230" s="38"/>
      <c r="AD230" s="38"/>
      <c r="AE230" s="38"/>
      <c r="AR230" s="191" t="s">
        <v>206</v>
      </c>
      <c r="AT230" s="191" t="s">
        <v>201</v>
      </c>
      <c r="AU230" s="191" t="s">
        <v>91</v>
      </c>
      <c r="AY230" s="19" t="s">
        <v>199</v>
      </c>
      <c r="BE230" s="192">
        <f>IF(N230="základní",J230,0)</f>
        <v>0</v>
      </c>
      <c r="BF230" s="192">
        <f>IF(N230="snížená",J230,0)</f>
        <v>0</v>
      </c>
      <c r="BG230" s="192">
        <f>IF(N230="zákl. přenesená",J230,0)</f>
        <v>0</v>
      </c>
      <c r="BH230" s="192">
        <f>IF(N230="sníž. přenesená",J230,0)</f>
        <v>0</v>
      </c>
      <c r="BI230" s="192">
        <f>IF(N230="nulová",J230,0)</f>
        <v>0</v>
      </c>
      <c r="BJ230" s="19" t="s">
        <v>89</v>
      </c>
      <c r="BK230" s="192">
        <f>ROUND(I230*H230,2)</f>
        <v>0</v>
      </c>
      <c r="BL230" s="19" t="s">
        <v>206</v>
      </c>
      <c r="BM230" s="191" t="s">
        <v>340</v>
      </c>
    </row>
    <row r="231" s="13" customFormat="1">
      <c r="A231" s="13"/>
      <c r="B231" s="199"/>
      <c r="C231" s="13"/>
      <c r="D231" s="193" t="s">
        <v>212</v>
      </c>
      <c r="E231" s="200" t="s">
        <v>1</v>
      </c>
      <c r="F231" s="201" t="s">
        <v>341</v>
      </c>
      <c r="G231" s="13"/>
      <c r="H231" s="202">
        <v>143</v>
      </c>
      <c r="I231" s="203"/>
      <c r="J231" s="13"/>
      <c r="K231" s="13"/>
      <c r="L231" s="199"/>
      <c r="M231" s="204"/>
      <c r="N231" s="205"/>
      <c r="O231" s="205"/>
      <c r="P231" s="205"/>
      <c r="Q231" s="205"/>
      <c r="R231" s="205"/>
      <c r="S231" s="205"/>
      <c r="T231" s="206"/>
      <c r="U231" s="13"/>
      <c r="V231" s="13"/>
      <c r="W231" s="13"/>
      <c r="X231" s="13"/>
      <c r="Y231" s="13"/>
      <c r="Z231" s="13"/>
      <c r="AA231" s="13"/>
      <c r="AB231" s="13"/>
      <c r="AC231" s="13"/>
      <c r="AD231" s="13"/>
      <c r="AE231" s="13"/>
      <c r="AT231" s="200" t="s">
        <v>212</v>
      </c>
      <c r="AU231" s="200" t="s">
        <v>91</v>
      </c>
      <c r="AV231" s="13" t="s">
        <v>91</v>
      </c>
      <c r="AW231" s="13" t="s">
        <v>36</v>
      </c>
      <c r="AX231" s="13" t="s">
        <v>89</v>
      </c>
      <c r="AY231" s="200" t="s">
        <v>199</v>
      </c>
    </row>
    <row r="232" s="2" customFormat="1" ht="24.15" customHeight="1">
      <c r="A232" s="38"/>
      <c r="B232" s="179"/>
      <c r="C232" s="180" t="s">
        <v>342</v>
      </c>
      <c r="D232" s="180" t="s">
        <v>201</v>
      </c>
      <c r="E232" s="181" t="s">
        <v>343</v>
      </c>
      <c r="F232" s="182" t="s">
        <v>344</v>
      </c>
      <c r="G232" s="183" t="s">
        <v>345</v>
      </c>
      <c r="H232" s="184">
        <v>31.199999999999999</v>
      </c>
      <c r="I232" s="185"/>
      <c r="J232" s="186">
        <f>ROUND(I232*H232,2)</f>
        <v>0</v>
      </c>
      <c r="K232" s="182" t="s">
        <v>205</v>
      </c>
      <c r="L232" s="39"/>
      <c r="M232" s="187" t="s">
        <v>1</v>
      </c>
      <c r="N232" s="188" t="s">
        <v>46</v>
      </c>
      <c r="O232" s="77"/>
      <c r="P232" s="189">
        <f>O232*H232</f>
        <v>0</v>
      </c>
      <c r="Q232" s="189">
        <v>0.00019000000000000001</v>
      </c>
      <c r="R232" s="189">
        <f>Q232*H232</f>
        <v>0.0059280000000000001</v>
      </c>
      <c r="S232" s="189">
        <v>0</v>
      </c>
      <c r="T232" s="190">
        <f>S232*H232</f>
        <v>0</v>
      </c>
      <c r="U232" s="38"/>
      <c r="V232" s="38"/>
      <c r="W232" s="38"/>
      <c r="X232" s="38"/>
      <c r="Y232" s="38"/>
      <c r="Z232" s="38"/>
      <c r="AA232" s="38"/>
      <c r="AB232" s="38"/>
      <c r="AC232" s="38"/>
      <c r="AD232" s="38"/>
      <c r="AE232" s="38"/>
      <c r="AR232" s="191" t="s">
        <v>206</v>
      </c>
      <c r="AT232" s="191" t="s">
        <v>201</v>
      </c>
      <c r="AU232" s="191" t="s">
        <v>91</v>
      </c>
      <c r="AY232" s="19" t="s">
        <v>199</v>
      </c>
      <c r="BE232" s="192">
        <f>IF(N232="základní",J232,0)</f>
        <v>0</v>
      </c>
      <c r="BF232" s="192">
        <f>IF(N232="snížená",J232,0)</f>
        <v>0</v>
      </c>
      <c r="BG232" s="192">
        <f>IF(N232="zákl. přenesená",J232,0)</f>
        <v>0</v>
      </c>
      <c r="BH232" s="192">
        <f>IF(N232="sníž. přenesená",J232,0)</f>
        <v>0</v>
      </c>
      <c r="BI232" s="192">
        <f>IF(N232="nulová",J232,0)</f>
        <v>0</v>
      </c>
      <c r="BJ232" s="19" t="s">
        <v>89</v>
      </c>
      <c r="BK232" s="192">
        <f>ROUND(I232*H232,2)</f>
        <v>0</v>
      </c>
      <c r="BL232" s="19" t="s">
        <v>206</v>
      </c>
      <c r="BM232" s="191" t="s">
        <v>346</v>
      </c>
    </row>
    <row r="233" s="2" customFormat="1">
      <c r="A233" s="38"/>
      <c r="B233" s="39"/>
      <c r="C233" s="38"/>
      <c r="D233" s="193" t="s">
        <v>208</v>
      </c>
      <c r="E233" s="38"/>
      <c r="F233" s="194" t="s">
        <v>347</v>
      </c>
      <c r="G233" s="38"/>
      <c r="H233" s="38"/>
      <c r="I233" s="195"/>
      <c r="J233" s="38"/>
      <c r="K233" s="38"/>
      <c r="L233" s="39"/>
      <c r="M233" s="196"/>
      <c r="N233" s="197"/>
      <c r="O233" s="77"/>
      <c r="P233" s="77"/>
      <c r="Q233" s="77"/>
      <c r="R233" s="77"/>
      <c r="S233" s="77"/>
      <c r="T233" s="78"/>
      <c r="U233" s="38"/>
      <c r="V233" s="38"/>
      <c r="W233" s="38"/>
      <c r="X233" s="38"/>
      <c r="Y233" s="38"/>
      <c r="Z233" s="38"/>
      <c r="AA233" s="38"/>
      <c r="AB233" s="38"/>
      <c r="AC233" s="38"/>
      <c r="AD233" s="38"/>
      <c r="AE233" s="38"/>
      <c r="AT233" s="19" t="s">
        <v>208</v>
      </c>
      <c r="AU233" s="19" t="s">
        <v>91</v>
      </c>
    </row>
    <row r="234" s="14" customFormat="1">
      <c r="A234" s="14"/>
      <c r="B234" s="207"/>
      <c r="C234" s="14"/>
      <c r="D234" s="193" t="s">
        <v>212</v>
      </c>
      <c r="E234" s="208" t="s">
        <v>1</v>
      </c>
      <c r="F234" s="209" t="s">
        <v>348</v>
      </c>
      <c r="G234" s="14"/>
      <c r="H234" s="208" t="s">
        <v>1</v>
      </c>
      <c r="I234" s="210"/>
      <c r="J234" s="14"/>
      <c r="K234" s="14"/>
      <c r="L234" s="207"/>
      <c r="M234" s="211"/>
      <c r="N234" s="212"/>
      <c r="O234" s="212"/>
      <c r="P234" s="212"/>
      <c r="Q234" s="212"/>
      <c r="R234" s="212"/>
      <c r="S234" s="212"/>
      <c r="T234" s="213"/>
      <c r="U234" s="14"/>
      <c r="V234" s="14"/>
      <c r="W234" s="14"/>
      <c r="X234" s="14"/>
      <c r="Y234" s="14"/>
      <c r="Z234" s="14"/>
      <c r="AA234" s="14"/>
      <c r="AB234" s="14"/>
      <c r="AC234" s="14"/>
      <c r="AD234" s="14"/>
      <c r="AE234" s="14"/>
      <c r="AT234" s="208" t="s">
        <v>212</v>
      </c>
      <c r="AU234" s="208" t="s">
        <v>91</v>
      </c>
      <c r="AV234" s="14" t="s">
        <v>89</v>
      </c>
      <c r="AW234" s="14" t="s">
        <v>36</v>
      </c>
      <c r="AX234" s="14" t="s">
        <v>81</v>
      </c>
      <c r="AY234" s="208" t="s">
        <v>199</v>
      </c>
    </row>
    <row r="235" s="13" customFormat="1">
      <c r="A235" s="13"/>
      <c r="B235" s="199"/>
      <c r="C235" s="13"/>
      <c r="D235" s="193" t="s">
        <v>212</v>
      </c>
      <c r="E235" s="200" t="s">
        <v>1</v>
      </c>
      <c r="F235" s="201" t="s">
        <v>349</v>
      </c>
      <c r="G235" s="13"/>
      <c r="H235" s="202">
        <v>31.199999999999999</v>
      </c>
      <c r="I235" s="203"/>
      <c r="J235" s="13"/>
      <c r="K235" s="13"/>
      <c r="L235" s="199"/>
      <c r="M235" s="204"/>
      <c r="N235" s="205"/>
      <c r="O235" s="205"/>
      <c r="P235" s="205"/>
      <c r="Q235" s="205"/>
      <c r="R235" s="205"/>
      <c r="S235" s="205"/>
      <c r="T235" s="206"/>
      <c r="U235" s="13"/>
      <c r="V235" s="13"/>
      <c r="W235" s="13"/>
      <c r="X235" s="13"/>
      <c r="Y235" s="13"/>
      <c r="Z235" s="13"/>
      <c r="AA235" s="13"/>
      <c r="AB235" s="13"/>
      <c r="AC235" s="13"/>
      <c r="AD235" s="13"/>
      <c r="AE235" s="13"/>
      <c r="AT235" s="200" t="s">
        <v>212</v>
      </c>
      <c r="AU235" s="200" t="s">
        <v>91</v>
      </c>
      <c r="AV235" s="13" t="s">
        <v>91</v>
      </c>
      <c r="AW235" s="13" t="s">
        <v>36</v>
      </c>
      <c r="AX235" s="13" t="s">
        <v>81</v>
      </c>
      <c r="AY235" s="200" t="s">
        <v>199</v>
      </c>
    </row>
    <row r="236" s="15" customFormat="1">
      <c r="A236" s="15"/>
      <c r="B236" s="214"/>
      <c r="C236" s="15"/>
      <c r="D236" s="193" t="s">
        <v>212</v>
      </c>
      <c r="E236" s="215" t="s">
        <v>1</v>
      </c>
      <c r="F236" s="216" t="s">
        <v>234</v>
      </c>
      <c r="G236" s="15"/>
      <c r="H236" s="217">
        <v>31.199999999999999</v>
      </c>
      <c r="I236" s="218"/>
      <c r="J236" s="15"/>
      <c r="K236" s="15"/>
      <c r="L236" s="214"/>
      <c r="M236" s="219"/>
      <c r="N236" s="220"/>
      <c r="O236" s="220"/>
      <c r="P236" s="220"/>
      <c r="Q236" s="220"/>
      <c r="R236" s="220"/>
      <c r="S236" s="220"/>
      <c r="T236" s="221"/>
      <c r="U236" s="15"/>
      <c r="V236" s="15"/>
      <c r="W236" s="15"/>
      <c r="X236" s="15"/>
      <c r="Y236" s="15"/>
      <c r="Z236" s="15"/>
      <c r="AA236" s="15"/>
      <c r="AB236" s="15"/>
      <c r="AC236" s="15"/>
      <c r="AD236" s="15"/>
      <c r="AE236" s="15"/>
      <c r="AT236" s="215" t="s">
        <v>212</v>
      </c>
      <c r="AU236" s="215" t="s">
        <v>91</v>
      </c>
      <c r="AV236" s="15" t="s">
        <v>206</v>
      </c>
      <c r="AW236" s="15" t="s">
        <v>36</v>
      </c>
      <c r="AX236" s="15" t="s">
        <v>89</v>
      </c>
      <c r="AY236" s="215" t="s">
        <v>199</v>
      </c>
    </row>
    <row r="237" s="2" customFormat="1" ht="14.4" customHeight="1">
      <c r="A237" s="38"/>
      <c r="B237" s="179"/>
      <c r="C237" s="180" t="s">
        <v>7</v>
      </c>
      <c r="D237" s="180" t="s">
        <v>201</v>
      </c>
      <c r="E237" s="181" t="s">
        <v>350</v>
      </c>
      <c r="F237" s="182" t="s">
        <v>351</v>
      </c>
      <c r="G237" s="183" t="s">
        <v>345</v>
      </c>
      <c r="H237" s="184">
        <v>31.199999999999999</v>
      </c>
      <c r="I237" s="185"/>
      <c r="J237" s="186">
        <f>ROUND(I237*H237,2)</f>
        <v>0</v>
      </c>
      <c r="K237" s="182" t="s">
        <v>205</v>
      </c>
      <c r="L237" s="39"/>
      <c r="M237" s="187" t="s">
        <v>1</v>
      </c>
      <c r="N237" s="188" t="s">
        <v>46</v>
      </c>
      <c r="O237" s="77"/>
      <c r="P237" s="189">
        <f>O237*H237</f>
        <v>0</v>
      </c>
      <c r="Q237" s="189">
        <v>0</v>
      </c>
      <c r="R237" s="189">
        <f>Q237*H237</f>
        <v>0</v>
      </c>
      <c r="S237" s="189">
        <v>0</v>
      </c>
      <c r="T237" s="190">
        <f>S237*H237</f>
        <v>0</v>
      </c>
      <c r="U237" s="38"/>
      <c r="V237" s="38"/>
      <c r="W237" s="38"/>
      <c r="X237" s="38"/>
      <c r="Y237" s="38"/>
      <c r="Z237" s="38"/>
      <c r="AA237" s="38"/>
      <c r="AB237" s="38"/>
      <c r="AC237" s="38"/>
      <c r="AD237" s="38"/>
      <c r="AE237" s="38"/>
      <c r="AR237" s="191" t="s">
        <v>206</v>
      </c>
      <c r="AT237" s="191" t="s">
        <v>201</v>
      </c>
      <c r="AU237" s="191" t="s">
        <v>91</v>
      </c>
      <c r="AY237" s="19" t="s">
        <v>199</v>
      </c>
      <c r="BE237" s="192">
        <f>IF(N237="základní",J237,0)</f>
        <v>0</v>
      </c>
      <c r="BF237" s="192">
        <f>IF(N237="snížená",J237,0)</f>
        <v>0</v>
      </c>
      <c r="BG237" s="192">
        <f>IF(N237="zákl. přenesená",J237,0)</f>
        <v>0</v>
      </c>
      <c r="BH237" s="192">
        <f>IF(N237="sníž. přenesená",J237,0)</f>
        <v>0</v>
      </c>
      <c r="BI237" s="192">
        <f>IF(N237="nulová",J237,0)</f>
        <v>0</v>
      </c>
      <c r="BJ237" s="19" t="s">
        <v>89</v>
      </c>
      <c r="BK237" s="192">
        <f>ROUND(I237*H237,2)</f>
        <v>0</v>
      </c>
      <c r="BL237" s="19" t="s">
        <v>206</v>
      </c>
      <c r="BM237" s="191" t="s">
        <v>352</v>
      </c>
    </row>
    <row r="238" s="2" customFormat="1">
      <c r="A238" s="38"/>
      <c r="B238" s="39"/>
      <c r="C238" s="38"/>
      <c r="D238" s="193" t="s">
        <v>208</v>
      </c>
      <c r="E238" s="38"/>
      <c r="F238" s="194" t="s">
        <v>353</v>
      </c>
      <c r="G238" s="38"/>
      <c r="H238" s="38"/>
      <c r="I238" s="195"/>
      <c r="J238" s="38"/>
      <c r="K238" s="38"/>
      <c r="L238" s="39"/>
      <c r="M238" s="196"/>
      <c r="N238" s="197"/>
      <c r="O238" s="77"/>
      <c r="P238" s="77"/>
      <c r="Q238" s="77"/>
      <c r="R238" s="77"/>
      <c r="S238" s="77"/>
      <c r="T238" s="78"/>
      <c r="U238" s="38"/>
      <c r="V238" s="38"/>
      <c r="W238" s="38"/>
      <c r="X238" s="38"/>
      <c r="Y238" s="38"/>
      <c r="Z238" s="38"/>
      <c r="AA238" s="38"/>
      <c r="AB238" s="38"/>
      <c r="AC238" s="38"/>
      <c r="AD238" s="38"/>
      <c r="AE238" s="38"/>
      <c r="AT238" s="19" t="s">
        <v>208</v>
      </c>
      <c r="AU238" s="19" t="s">
        <v>91</v>
      </c>
    </row>
    <row r="239" s="14" customFormat="1">
      <c r="A239" s="14"/>
      <c r="B239" s="207"/>
      <c r="C239" s="14"/>
      <c r="D239" s="193" t="s">
        <v>212</v>
      </c>
      <c r="E239" s="208" t="s">
        <v>1</v>
      </c>
      <c r="F239" s="209" t="s">
        <v>348</v>
      </c>
      <c r="G239" s="14"/>
      <c r="H239" s="208" t="s">
        <v>1</v>
      </c>
      <c r="I239" s="210"/>
      <c r="J239" s="14"/>
      <c r="K239" s="14"/>
      <c r="L239" s="207"/>
      <c r="M239" s="211"/>
      <c r="N239" s="212"/>
      <c r="O239" s="212"/>
      <c r="P239" s="212"/>
      <c r="Q239" s="212"/>
      <c r="R239" s="212"/>
      <c r="S239" s="212"/>
      <c r="T239" s="213"/>
      <c r="U239" s="14"/>
      <c r="V239" s="14"/>
      <c r="W239" s="14"/>
      <c r="X239" s="14"/>
      <c r="Y239" s="14"/>
      <c r="Z239" s="14"/>
      <c r="AA239" s="14"/>
      <c r="AB239" s="14"/>
      <c r="AC239" s="14"/>
      <c r="AD239" s="14"/>
      <c r="AE239" s="14"/>
      <c r="AT239" s="208" t="s">
        <v>212</v>
      </c>
      <c r="AU239" s="208" t="s">
        <v>91</v>
      </c>
      <c r="AV239" s="14" t="s">
        <v>89</v>
      </c>
      <c r="AW239" s="14" t="s">
        <v>36</v>
      </c>
      <c r="AX239" s="14" t="s">
        <v>81</v>
      </c>
      <c r="AY239" s="208" t="s">
        <v>199</v>
      </c>
    </row>
    <row r="240" s="13" customFormat="1">
      <c r="A240" s="13"/>
      <c r="B240" s="199"/>
      <c r="C240" s="13"/>
      <c r="D240" s="193" t="s">
        <v>212</v>
      </c>
      <c r="E240" s="200" t="s">
        <v>1</v>
      </c>
      <c r="F240" s="201" t="s">
        <v>349</v>
      </c>
      <c r="G240" s="13"/>
      <c r="H240" s="202">
        <v>31.199999999999999</v>
      </c>
      <c r="I240" s="203"/>
      <c r="J240" s="13"/>
      <c r="K240" s="13"/>
      <c r="L240" s="199"/>
      <c r="M240" s="204"/>
      <c r="N240" s="205"/>
      <c r="O240" s="205"/>
      <c r="P240" s="205"/>
      <c r="Q240" s="205"/>
      <c r="R240" s="205"/>
      <c r="S240" s="205"/>
      <c r="T240" s="206"/>
      <c r="U240" s="13"/>
      <c r="V240" s="13"/>
      <c r="W240" s="13"/>
      <c r="X240" s="13"/>
      <c r="Y240" s="13"/>
      <c r="Z240" s="13"/>
      <c r="AA240" s="13"/>
      <c r="AB240" s="13"/>
      <c r="AC240" s="13"/>
      <c r="AD240" s="13"/>
      <c r="AE240" s="13"/>
      <c r="AT240" s="200" t="s">
        <v>212</v>
      </c>
      <c r="AU240" s="200" t="s">
        <v>91</v>
      </c>
      <c r="AV240" s="13" t="s">
        <v>91</v>
      </c>
      <c r="AW240" s="13" t="s">
        <v>36</v>
      </c>
      <c r="AX240" s="13" t="s">
        <v>81</v>
      </c>
      <c r="AY240" s="200" t="s">
        <v>199</v>
      </c>
    </row>
    <row r="241" s="15" customFormat="1">
      <c r="A241" s="15"/>
      <c r="B241" s="214"/>
      <c r="C241" s="15"/>
      <c r="D241" s="193" t="s">
        <v>212</v>
      </c>
      <c r="E241" s="215" t="s">
        <v>1</v>
      </c>
      <c r="F241" s="216" t="s">
        <v>234</v>
      </c>
      <c r="G241" s="15"/>
      <c r="H241" s="217">
        <v>31.199999999999999</v>
      </c>
      <c r="I241" s="218"/>
      <c r="J241" s="15"/>
      <c r="K241" s="15"/>
      <c r="L241" s="214"/>
      <c r="M241" s="219"/>
      <c r="N241" s="220"/>
      <c r="O241" s="220"/>
      <c r="P241" s="220"/>
      <c r="Q241" s="220"/>
      <c r="R241" s="220"/>
      <c r="S241" s="220"/>
      <c r="T241" s="221"/>
      <c r="U241" s="15"/>
      <c r="V241" s="15"/>
      <c r="W241" s="15"/>
      <c r="X241" s="15"/>
      <c r="Y241" s="15"/>
      <c r="Z241" s="15"/>
      <c r="AA241" s="15"/>
      <c r="AB241" s="15"/>
      <c r="AC241" s="15"/>
      <c r="AD241" s="15"/>
      <c r="AE241" s="15"/>
      <c r="AT241" s="215" t="s">
        <v>212</v>
      </c>
      <c r="AU241" s="215" t="s">
        <v>91</v>
      </c>
      <c r="AV241" s="15" t="s">
        <v>206</v>
      </c>
      <c r="AW241" s="15" t="s">
        <v>36</v>
      </c>
      <c r="AX241" s="15" t="s">
        <v>89</v>
      </c>
      <c r="AY241" s="215" t="s">
        <v>199</v>
      </c>
    </row>
    <row r="242" s="2" customFormat="1" ht="14.4" customHeight="1">
      <c r="A242" s="38"/>
      <c r="B242" s="179"/>
      <c r="C242" s="180" t="s">
        <v>354</v>
      </c>
      <c r="D242" s="180" t="s">
        <v>201</v>
      </c>
      <c r="E242" s="181" t="s">
        <v>355</v>
      </c>
      <c r="F242" s="182" t="s">
        <v>356</v>
      </c>
      <c r="G242" s="183" t="s">
        <v>228</v>
      </c>
      <c r="H242" s="184">
        <v>136.5</v>
      </c>
      <c r="I242" s="185"/>
      <c r="J242" s="186">
        <f>ROUND(I242*H242,2)</f>
        <v>0</v>
      </c>
      <c r="K242" s="182" t="s">
        <v>246</v>
      </c>
      <c r="L242" s="39"/>
      <c r="M242" s="187" t="s">
        <v>1</v>
      </c>
      <c r="N242" s="188" t="s">
        <v>46</v>
      </c>
      <c r="O242" s="77"/>
      <c r="P242" s="189">
        <f>O242*H242</f>
        <v>0</v>
      </c>
      <c r="Q242" s="189">
        <v>0.76863999999999999</v>
      </c>
      <c r="R242" s="189">
        <f>Q242*H242</f>
        <v>104.91936</v>
      </c>
      <c r="S242" s="189">
        <v>0</v>
      </c>
      <c r="T242" s="190">
        <f>S242*H242</f>
        <v>0</v>
      </c>
      <c r="U242" s="38"/>
      <c r="V242" s="38"/>
      <c r="W242" s="38"/>
      <c r="X242" s="38"/>
      <c r="Y242" s="38"/>
      <c r="Z242" s="38"/>
      <c r="AA242" s="38"/>
      <c r="AB242" s="38"/>
      <c r="AC242" s="38"/>
      <c r="AD242" s="38"/>
      <c r="AE242" s="38"/>
      <c r="AR242" s="191" t="s">
        <v>206</v>
      </c>
      <c r="AT242" s="191" t="s">
        <v>201</v>
      </c>
      <c r="AU242" s="191" t="s">
        <v>91</v>
      </c>
      <c r="AY242" s="19" t="s">
        <v>199</v>
      </c>
      <c r="BE242" s="192">
        <f>IF(N242="základní",J242,0)</f>
        <v>0</v>
      </c>
      <c r="BF242" s="192">
        <f>IF(N242="snížená",J242,0)</f>
        <v>0</v>
      </c>
      <c r="BG242" s="192">
        <f>IF(N242="zákl. přenesená",J242,0)</f>
        <v>0</v>
      </c>
      <c r="BH242" s="192">
        <f>IF(N242="sníž. přenesená",J242,0)</f>
        <v>0</v>
      </c>
      <c r="BI242" s="192">
        <f>IF(N242="nulová",J242,0)</f>
        <v>0</v>
      </c>
      <c r="BJ242" s="19" t="s">
        <v>89</v>
      </c>
      <c r="BK242" s="192">
        <f>ROUND(I242*H242,2)</f>
        <v>0</v>
      </c>
      <c r="BL242" s="19" t="s">
        <v>206</v>
      </c>
      <c r="BM242" s="191" t="s">
        <v>357</v>
      </c>
    </row>
    <row r="243" s="14" customFormat="1">
      <c r="A243" s="14"/>
      <c r="B243" s="207"/>
      <c r="C243" s="14"/>
      <c r="D243" s="193" t="s">
        <v>212</v>
      </c>
      <c r="E243" s="208" t="s">
        <v>1</v>
      </c>
      <c r="F243" s="209" t="s">
        <v>358</v>
      </c>
      <c r="G243" s="14"/>
      <c r="H243" s="208" t="s">
        <v>1</v>
      </c>
      <c r="I243" s="210"/>
      <c r="J243" s="14"/>
      <c r="K243" s="14"/>
      <c r="L243" s="207"/>
      <c r="M243" s="211"/>
      <c r="N243" s="212"/>
      <c r="O243" s="212"/>
      <c r="P243" s="212"/>
      <c r="Q243" s="212"/>
      <c r="R243" s="212"/>
      <c r="S243" s="212"/>
      <c r="T243" s="213"/>
      <c r="U243" s="14"/>
      <c r="V243" s="14"/>
      <c r="W243" s="14"/>
      <c r="X243" s="14"/>
      <c r="Y243" s="14"/>
      <c r="Z243" s="14"/>
      <c r="AA243" s="14"/>
      <c r="AB243" s="14"/>
      <c r="AC243" s="14"/>
      <c r="AD243" s="14"/>
      <c r="AE243" s="14"/>
      <c r="AT243" s="208" t="s">
        <v>212</v>
      </c>
      <c r="AU243" s="208" t="s">
        <v>91</v>
      </c>
      <c r="AV243" s="14" t="s">
        <v>89</v>
      </c>
      <c r="AW243" s="14" t="s">
        <v>36</v>
      </c>
      <c r="AX243" s="14" t="s">
        <v>81</v>
      </c>
      <c r="AY243" s="208" t="s">
        <v>199</v>
      </c>
    </row>
    <row r="244" s="13" customFormat="1">
      <c r="A244" s="13"/>
      <c r="B244" s="199"/>
      <c r="C244" s="13"/>
      <c r="D244" s="193" t="s">
        <v>212</v>
      </c>
      <c r="E244" s="200" t="s">
        <v>1</v>
      </c>
      <c r="F244" s="201" t="s">
        <v>359</v>
      </c>
      <c r="G244" s="13"/>
      <c r="H244" s="202">
        <v>136.5</v>
      </c>
      <c r="I244" s="203"/>
      <c r="J244" s="13"/>
      <c r="K244" s="13"/>
      <c r="L244" s="199"/>
      <c r="M244" s="204"/>
      <c r="N244" s="205"/>
      <c r="O244" s="205"/>
      <c r="P244" s="205"/>
      <c r="Q244" s="205"/>
      <c r="R244" s="205"/>
      <c r="S244" s="205"/>
      <c r="T244" s="206"/>
      <c r="U244" s="13"/>
      <c r="V244" s="13"/>
      <c r="W244" s="13"/>
      <c r="X244" s="13"/>
      <c r="Y244" s="13"/>
      <c r="Z244" s="13"/>
      <c r="AA244" s="13"/>
      <c r="AB244" s="13"/>
      <c r="AC244" s="13"/>
      <c r="AD244" s="13"/>
      <c r="AE244" s="13"/>
      <c r="AT244" s="200" t="s">
        <v>212</v>
      </c>
      <c r="AU244" s="200" t="s">
        <v>91</v>
      </c>
      <c r="AV244" s="13" t="s">
        <v>91</v>
      </c>
      <c r="AW244" s="13" t="s">
        <v>36</v>
      </c>
      <c r="AX244" s="13" t="s">
        <v>81</v>
      </c>
      <c r="AY244" s="200" t="s">
        <v>199</v>
      </c>
    </row>
    <row r="245" s="15" customFormat="1">
      <c r="A245" s="15"/>
      <c r="B245" s="214"/>
      <c r="C245" s="15"/>
      <c r="D245" s="193" t="s">
        <v>212</v>
      </c>
      <c r="E245" s="215" t="s">
        <v>1</v>
      </c>
      <c r="F245" s="216" t="s">
        <v>234</v>
      </c>
      <c r="G245" s="15"/>
      <c r="H245" s="217">
        <v>136.5</v>
      </c>
      <c r="I245" s="218"/>
      <c r="J245" s="15"/>
      <c r="K245" s="15"/>
      <c r="L245" s="214"/>
      <c r="M245" s="219"/>
      <c r="N245" s="220"/>
      <c r="O245" s="220"/>
      <c r="P245" s="220"/>
      <c r="Q245" s="220"/>
      <c r="R245" s="220"/>
      <c r="S245" s="220"/>
      <c r="T245" s="221"/>
      <c r="U245" s="15"/>
      <c r="V245" s="15"/>
      <c r="W245" s="15"/>
      <c r="X245" s="15"/>
      <c r="Y245" s="15"/>
      <c r="Z245" s="15"/>
      <c r="AA245" s="15"/>
      <c r="AB245" s="15"/>
      <c r="AC245" s="15"/>
      <c r="AD245" s="15"/>
      <c r="AE245" s="15"/>
      <c r="AT245" s="215" t="s">
        <v>212</v>
      </c>
      <c r="AU245" s="215" t="s">
        <v>91</v>
      </c>
      <c r="AV245" s="15" t="s">
        <v>206</v>
      </c>
      <c r="AW245" s="15" t="s">
        <v>36</v>
      </c>
      <c r="AX245" s="15" t="s">
        <v>89</v>
      </c>
      <c r="AY245" s="215" t="s">
        <v>199</v>
      </c>
    </row>
    <row r="246" s="2" customFormat="1" ht="24.15" customHeight="1">
      <c r="A246" s="38"/>
      <c r="B246" s="179"/>
      <c r="C246" s="180" t="s">
        <v>360</v>
      </c>
      <c r="D246" s="180" t="s">
        <v>201</v>
      </c>
      <c r="E246" s="181" t="s">
        <v>361</v>
      </c>
      <c r="F246" s="182" t="s">
        <v>362</v>
      </c>
      <c r="G246" s="183" t="s">
        <v>228</v>
      </c>
      <c r="H246" s="184">
        <v>136.28999999999999</v>
      </c>
      <c r="I246" s="185"/>
      <c r="J246" s="186">
        <f>ROUND(I246*H246,2)</f>
        <v>0</v>
      </c>
      <c r="K246" s="182" t="s">
        <v>205</v>
      </c>
      <c r="L246" s="39"/>
      <c r="M246" s="187" t="s">
        <v>1</v>
      </c>
      <c r="N246" s="188" t="s">
        <v>46</v>
      </c>
      <c r="O246" s="77"/>
      <c r="P246" s="189">
        <f>O246*H246</f>
        <v>0</v>
      </c>
      <c r="Q246" s="189">
        <v>0</v>
      </c>
      <c r="R246" s="189">
        <f>Q246*H246</f>
        <v>0</v>
      </c>
      <c r="S246" s="189">
        <v>0</v>
      </c>
      <c r="T246" s="190">
        <f>S246*H246</f>
        <v>0</v>
      </c>
      <c r="U246" s="38"/>
      <c r="V246" s="38"/>
      <c r="W246" s="38"/>
      <c r="X246" s="38"/>
      <c r="Y246" s="38"/>
      <c r="Z246" s="38"/>
      <c r="AA246" s="38"/>
      <c r="AB246" s="38"/>
      <c r="AC246" s="38"/>
      <c r="AD246" s="38"/>
      <c r="AE246" s="38"/>
      <c r="AR246" s="191" t="s">
        <v>206</v>
      </c>
      <c r="AT246" s="191" t="s">
        <v>201</v>
      </c>
      <c r="AU246" s="191" t="s">
        <v>91</v>
      </c>
      <c r="AY246" s="19" t="s">
        <v>199</v>
      </c>
      <c r="BE246" s="192">
        <f>IF(N246="základní",J246,0)</f>
        <v>0</v>
      </c>
      <c r="BF246" s="192">
        <f>IF(N246="snížená",J246,0)</f>
        <v>0</v>
      </c>
      <c r="BG246" s="192">
        <f>IF(N246="zákl. přenesená",J246,0)</f>
        <v>0</v>
      </c>
      <c r="BH246" s="192">
        <f>IF(N246="sníž. přenesená",J246,0)</f>
        <v>0</v>
      </c>
      <c r="BI246" s="192">
        <f>IF(N246="nulová",J246,0)</f>
        <v>0</v>
      </c>
      <c r="BJ246" s="19" t="s">
        <v>89</v>
      </c>
      <c r="BK246" s="192">
        <f>ROUND(I246*H246,2)</f>
        <v>0</v>
      </c>
      <c r="BL246" s="19" t="s">
        <v>206</v>
      </c>
      <c r="BM246" s="191" t="s">
        <v>363</v>
      </c>
    </row>
    <row r="247" s="2" customFormat="1">
      <c r="A247" s="38"/>
      <c r="B247" s="39"/>
      <c r="C247" s="38"/>
      <c r="D247" s="193" t="s">
        <v>208</v>
      </c>
      <c r="E247" s="38"/>
      <c r="F247" s="194" t="s">
        <v>364</v>
      </c>
      <c r="G247" s="38"/>
      <c r="H247" s="38"/>
      <c r="I247" s="195"/>
      <c r="J247" s="38"/>
      <c r="K247" s="38"/>
      <c r="L247" s="39"/>
      <c r="M247" s="196"/>
      <c r="N247" s="197"/>
      <c r="O247" s="77"/>
      <c r="P247" s="77"/>
      <c r="Q247" s="77"/>
      <c r="R247" s="77"/>
      <c r="S247" s="77"/>
      <c r="T247" s="78"/>
      <c r="U247" s="38"/>
      <c r="V247" s="38"/>
      <c r="W247" s="38"/>
      <c r="X247" s="38"/>
      <c r="Y247" s="38"/>
      <c r="Z247" s="38"/>
      <c r="AA247" s="38"/>
      <c r="AB247" s="38"/>
      <c r="AC247" s="38"/>
      <c r="AD247" s="38"/>
      <c r="AE247" s="38"/>
      <c r="AT247" s="19" t="s">
        <v>208</v>
      </c>
      <c r="AU247" s="19" t="s">
        <v>91</v>
      </c>
    </row>
    <row r="248" s="2" customFormat="1">
      <c r="A248" s="38"/>
      <c r="B248" s="39"/>
      <c r="C248" s="38"/>
      <c r="D248" s="193" t="s">
        <v>210</v>
      </c>
      <c r="E248" s="38"/>
      <c r="F248" s="198" t="s">
        <v>365</v>
      </c>
      <c r="G248" s="38"/>
      <c r="H248" s="38"/>
      <c r="I248" s="195"/>
      <c r="J248" s="38"/>
      <c r="K248" s="38"/>
      <c r="L248" s="39"/>
      <c r="M248" s="196"/>
      <c r="N248" s="197"/>
      <c r="O248" s="77"/>
      <c r="P248" s="77"/>
      <c r="Q248" s="77"/>
      <c r="R248" s="77"/>
      <c r="S248" s="77"/>
      <c r="T248" s="78"/>
      <c r="U248" s="38"/>
      <c r="V248" s="38"/>
      <c r="W248" s="38"/>
      <c r="X248" s="38"/>
      <c r="Y248" s="38"/>
      <c r="Z248" s="38"/>
      <c r="AA248" s="38"/>
      <c r="AB248" s="38"/>
      <c r="AC248" s="38"/>
      <c r="AD248" s="38"/>
      <c r="AE248" s="38"/>
      <c r="AT248" s="19" t="s">
        <v>210</v>
      </c>
      <c r="AU248" s="19" t="s">
        <v>91</v>
      </c>
    </row>
    <row r="249" s="14" customFormat="1">
      <c r="A249" s="14"/>
      <c r="B249" s="207"/>
      <c r="C249" s="14"/>
      <c r="D249" s="193" t="s">
        <v>212</v>
      </c>
      <c r="E249" s="208" t="s">
        <v>1</v>
      </c>
      <c r="F249" s="209" t="s">
        <v>366</v>
      </c>
      <c r="G249" s="14"/>
      <c r="H249" s="208" t="s">
        <v>1</v>
      </c>
      <c r="I249" s="210"/>
      <c r="J249" s="14"/>
      <c r="K249" s="14"/>
      <c r="L249" s="207"/>
      <c r="M249" s="211"/>
      <c r="N249" s="212"/>
      <c r="O249" s="212"/>
      <c r="P249" s="212"/>
      <c r="Q249" s="212"/>
      <c r="R249" s="212"/>
      <c r="S249" s="212"/>
      <c r="T249" s="213"/>
      <c r="U249" s="14"/>
      <c r="V249" s="14"/>
      <c r="W249" s="14"/>
      <c r="X249" s="14"/>
      <c r="Y249" s="14"/>
      <c r="Z249" s="14"/>
      <c r="AA249" s="14"/>
      <c r="AB249" s="14"/>
      <c r="AC249" s="14"/>
      <c r="AD249" s="14"/>
      <c r="AE249" s="14"/>
      <c r="AT249" s="208" t="s">
        <v>212</v>
      </c>
      <c r="AU249" s="208" t="s">
        <v>91</v>
      </c>
      <c r="AV249" s="14" t="s">
        <v>89</v>
      </c>
      <c r="AW249" s="14" t="s">
        <v>36</v>
      </c>
      <c r="AX249" s="14" t="s">
        <v>81</v>
      </c>
      <c r="AY249" s="208" t="s">
        <v>199</v>
      </c>
    </row>
    <row r="250" s="13" customFormat="1">
      <c r="A250" s="13"/>
      <c r="B250" s="199"/>
      <c r="C250" s="13"/>
      <c r="D250" s="193" t="s">
        <v>212</v>
      </c>
      <c r="E250" s="200" t="s">
        <v>1</v>
      </c>
      <c r="F250" s="201" t="s">
        <v>367</v>
      </c>
      <c r="G250" s="13"/>
      <c r="H250" s="202">
        <v>136.28999999999999</v>
      </c>
      <c r="I250" s="203"/>
      <c r="J250" s="13"/>
      <c r="K250" s="13"/>
      <c r="L250" s="199"/>
      <c r="M250" s="204"/>
      <c r="N250" s="205"/>
      <c r="O250" s="205"/>
      <c r="P250" s="205"/>
      <c r="Q250" s="205"/>
      <c r="R250" s="205"/>
      <c r="S250" s="205"/>
      <c r="T250" s="206"/>
      <c r="U250" s="13"/>
      <c r="V250" s="13"/>
      <c r="W250" s="13"/>
      <c r="X250" s="13"/>
      <c r="Y250" s="13"/>
      <c r="Z250" s="13"/>
      <c r="AA250" s="13"/>
      <c r="AB250" s="13"/>
      <c r="AC250" s="13"/>
      <c r="AD250" s="13"/>
      <c r="AE250" s="13"/>
      <c r="AT250" s="200" t="s">
        <v>212</v>
      </c>
      <c r="AU250" s="200" t="s">
        <v>91</v>
      </c>
      <c r="AV250" s="13" t="s">
        <v>91</v>
      </c>
      <c r="AW250" s="13" t="s">
        <v>36</v>
      </c>
      <c r="AX250" s="13" t="s">
        <v>89</v>
      </c>
      <c r="AY250" s="200" t="s">
        <v>199</v>
      </c>
    </row>
    <row r="251" s="2" customFormat="1" ht="14.4" customHeight="1">
      <c r="A251" s="38"/>
      <c r="B251" s="179"/>
      <c r="C251" s="180" t="s">
        <v>368</v>
      </c>
      <c r="D251" s="180" t="s">
        <v>201</v>
      </c>
      <c r="E251" s="181" t="s">
        <v>369</v>
      </c>
      <c r="F251" s="182" t="s">
        <v>370</v>
      </c>
      <c r="G251" s="183" t="s">
        <v>204</v>
      </c>
      <c r="H251" s="184">
        <v>247.78</v>
      </c>
      <c r="I251" s="185"/>
      <c r="J251" s="186">
        <f>ROUND(I251*H251,2)</f>
        <v>0</v>
      </c>
      <c r="K251" s="182" t="s">
        <v>205</v>
      </c>
      <c r="L251" s="39"/>
      <c r="M251" s="187" t="s">
        <v>1</v>
      </c>
      <c r="N251" s="188" t="s">
        <v>46</v>
      </c>
      <c r="O251" s="77"/>
      <c r="P251" s="189">
        <f>O251*H251</f>
        <v>0</v>
      </c>
      <c r="Q251" s="189">
        <v>0.035099999999999999</v>
      </c>
      <c r="R251" s="189">
        <f>Q251*H251</f>
        <v>8.6970779999999994</v>
      </c>
      <c r="S251" s="189">
        <v>0</v>
      </c>
      <c r="T251" s="190">
        <f>S251*H251</f>
        <v>0</v>
      </c>
      <c r="U251" s="38"/>
      <c r="V251" s="38"/>
      <c r="W251" s="38"/>
      <c r="X251" s="38"/>
      <c r="Y251" s="38"/>
      <c r="Z251" s="38"/>
      <c r="AA251" s="38"/>
      <c r="AB251" s="38"/>
      <c r="AC251" s="38"/>
      <c r="AD251" s="38"/>
      <c r="AE251" s="38"/>
      <c r="AR251" s="191" t="s">
        <v>206</v>
      </c>
      <c r="AT251" s="191" t="s">
        <v>201</v>
      </c>
      <c r="AU251" s="191" t="s">
        <v>91</v>
      </c>
      <c r="AY251" s="19" t="s">
        <v>199</v>
      </c>
      <c r="BE251" s="192">
        <f>IF(N251="základní",J251,0)</f>
        <v>0</v>
      </c>
      <c r="BF251" s="192">
        <f>IF(N251="snížená",J251,0)</f>
        <v>0</v>
      </c>
      <c r="BG251" s="192">
        <f>IF(N251="zákl. přenesená",J251,0)</f>
        <v>0</v>
      </c>
      <c r="BH251" s="192">
        <f>IF(N251="sníž. přenesená",J251,0)</f>
        <v>0</v>
      </c>
      <c r="BI251" s="192">
        <f>IF(N251="nulová",J251,0)</f>
        <v>0</v>
      </c>
      <c r="BJ251" s="19" t="s">
        <v>89</v>
      </c>
      <c r="BK251" s="192">
        <f>ROUND(I251*H251,2)</f>
        <v>0</v>
      </c>
      <c r="BL251" s="19" t="s">
        <v>206</v>
      </c>
      <c r="BM251" s="191" t="s">
        <v>371</v>
      </c>
    </row>
    <row r="252" s="2" customFormat="1">
      <c r="A252" s="38"/>
      <c r="B252" s="39"/>
      <c r="C252" s="38"/>
      <c r="D252" s="193" t="s">
        <v>208</v>
      </c>
      <c r="E252" s="38"/>
      <c r="F252" s="194" t="s">
        <v>372</v>
      </c>
      <c r="G252" s="38"/>
      <c r="H252" s="38"/>
      <c r="I252" s="195"/>
      <c r="J252" s="38"/>
      <c r="K252" s="38"/>
      <c r="L252" s="39"/>
      <c r="M252" s="196"/>
      <c r="N252" s="197"/>
      <c r="O252" s="77"/>
      <c r="P252" s="77"/>
      <c r="Q252" s="77"/>
      <c r="R252" s="77"/>
      <c r="S252" s="77"/>
      <c r="T252" s="78"/>
      <c r="U252" s="38"/>
      <c r="V252" s="38"/>
      <c r="W252" s="38"/>
      <c r="X252" s="38"/>
      <c r="Y252" s="38"/>
      <c r="Z252" s="38"/>
      <c r="AA252" s="38"/>
      <c r="AB252" s="38"/>
      <c r="AC252" s="38"/>
      <c r="AD252" s="38"/>
      <c r="AE252" s="38"/>
      <c r="AT252" s="19" t="s">
        <v>208</v>
      </c>
      <c r="AU252" s="19" t="s">
        <v>91</v>
      </c>
    </row>
    <row r="253" s="2" customFormat="1">
      <c r="A253" s="38"/>
      <c r="B253" s="39"/>
      <c r="C253" s="38"/>
      <c r="D253" s="193" t="s">
        <v>210</v>
      </c>
      <c r="E253" s="38"/>
      <c r="F253" s="198" t="s">
        <v>373</v>
      </c>
      <c r="G253" s="38"/>
      <c r="H253" s="38"/>
      <c r="I253" s="195"/>
      <c r="J253" s="38"/>
      <c r="K253" s="38"/>
      <c r="L253" s="39"/>
      <c r="M253" s="196"/>
      <c r="N253" s="197"/>
      <c r="O253" s="77"/>
      <c r="P253" s="77"/>
      <c r="Q253" s="77"/>
      <c r="R253" s="77"/>
      <c r="S253" s="77"/>
      <c r="T253" s="78"/>
      <c r="U253" s="38"/>
      <c r="V253" s="38"/>
      <c r="W253" s="38"/>
      <c r="X253" s="38"/>
      <c r="Y253" s="38"/>
      <c r="Z253" s="38"/>
      <c r="AA253" s="38"/>
      <c r="AB253" s="38"/>
      <c r="AC253" s="38"/>
      <c r="AD253" s="38"/>
      <c r="AE253" s="38"/>
      <c r="AT253" s="19" t="s">
        <v>210</v>
      </c>
      <c r="AU253" s="19" t="s">
        <v>91</v>
      </c>
    </row>
    <row r="254" s="14" customFormat="1">
      <c r="A254" s="14"/>
      <c r="B254" s="207"/>
      <c r="C254" s="14"/>
      <c r="D254" s="193" t="s">
        <v>212</v>
      </c>
      <c r="E254" s="208" t="s">
        <v>1</v>
      </c>
      <c r="F254" s="209" t="s">
        <v>374</v>
      </c>
      <c r="G254" s="14"/>
      <c r="H254" s="208" t="s">
        <v>1</v>
      </c>
      <c r="I254" s="210"/>
      <c r="J254" s="14"/>
      <c r="K254" s="14"/>
      <c r="L254" s="207"/>
      <c r="M254" s="211"/>
      <c r="N254" s="212"/>
      <c r="O254" s="212"/>
      <c r="P254" s="212"/>
      <c r="Q254" s="212"/>
      <c r="R254" s="212"/>
      <c r="S254" s="212"/>
      <c r="T254" s="213"/>
      <c r="U254" s="14"/>
      <c r="V254" s="14"/>
      <c r="W254" s="14"/>
      <c r="X254" s="14"/>
      <c r="Y254" s="14"/>
      <c r="Z254" s="14"/>
      <c r="AA254" s="14"/>
      <c r="AB254" s="14"/>
      <c r="AC254" s="14"/>
      <c r="AD254" s="14"/>
      <c r="AE254" s="14"/>
      <c r="AT254" s="208" t="s">
        <v>212</v>
      </c>
      <c r="AU254" s="208" t="s">
        <v>91</v>
      </c>
      <c r="AV254" s="14" t="s">
        <v>89</v>
      </c>
      <c r="AW254" s="14" t="s">
        <v>36</v>
      </c>
      <c r="AX254" s="14" t="s">
        <v>81</v>
      </c>
      <c r="AY254" s="208" t="s">
        <v>199</v>
      </c>
    </row>
    <row r="255" s="13" customFormat="1">
      <c r="A255" s="13"/>
      <c r="B255" s="199"/>
      <c r="C255" s="13"/>
      <c r="D255" s="193" t="s">
        <v>212</v>
      </c>
      <c r="E255" s="200" t="s">
        <v>1</v>
      </c>
      <c r="F255" s="201" t="s">
        <v>375</v>
      </c>
      <c r="G255" s="13"/>
      <c r="H255" s="202">
        <v>247.78</v>
      </c>
      <c r="I255" s="203"/>
      <c r="J255" s="13"/>
      <c r="K255" s="13"/>
      <c r="L255" s="199"/>
      <c r="M255" s="204"/>
      <c r="N255" s="205"/>
      <c r="O255" s="205"/>
      <c r="P255" s="205"/>
      <c r="Q255" s="205"/>
      <c r="R255" s="205"/>
      <c r="S255" s="205"/>
      <c r="T255" s="206"/>
      <c r="U255" s="13"/>
      <c r="V255" s="13"/>
      <c r="W255" s="13"/>
      <c r="X255" s="13"/>
      <c r="Y255" s="13"/>
      <c r="Z255" s="13"/>
      <c r="AA255" s="13"/>
      <c r="AB255" s="13"/>
      <c r="AC255" s="13"/>
      <c r="AD255" s="13"/>
      <c r="AE255" s="13"/>
      <c r="AT255" s="200" t="s">
        <v>212</v>
      </c>
      <c r="AU255" s="200" t="s">
        <v>91</v>
      </c>
      <c r="AV255" s="13" t="s">
        <v>91</v>
      </c>
      <c r="AW255" s="13" t="s">
        <v>36</v>
      </c>
      <c r="AX255" s="13" t="s">
        <v>89</v>
      </c>
      <c r="AY255" s="200" t="s">
        <v>199</v>
      </c>
    </row>
    <row r="256" s="2" customFormat="1" ht="24.15" customHeight="1">
      <c r="A256" s="38"/>
      <c r="B256" s="179"/>
      <c r="C256" s="180" t="s">
        <v>376</v>
      </c>
      <c r="D256" s="180" t="s">
        <v>201</v>
      </c>
      <c r="E256" s="181" t="s">
        <v>377</v>
      </c>
      <c r="F256" s="182" t="s">
        <v>378</v>
      </c>
      <c r="G256" s="183" t="s">
        <v>345</v>
      </c>
      <c r="H256" s="184">
        <v>31.199999999999999</v>
      </c>
      <c r="I256" s="185"/>
      <c r="J256" s="186">
        <f>ROUND(I256*H256,2)</f>
        <v>0</v>
      </c>
      <c r="K256" s="182" t="s">
        <v>205</v>
      </c>
      <c r="L256" s="39"/>
      <c r="M256" s="187" t="s">
        <v>1</v>
      </c>
      <c r="N256" s="188" t="s">
        <v>46</v>
      </c>
      <c r="O256" s="77"/>
      <c r="P256" s="189">
        <f>O256*H256</f>
        <v>0</v>
      </c>
      <c r="Q256" s="189">
        <v>0.00098999999999999999</v>
      </c>
      <c r="R256" s="189">
        <f>Q256*H256</f>
        <v>0.030887999999999999</v>
      </c>
      <c r="S256" s="189">
        <v>0</v>
      </c>
      <c r="T256" s="190">
        <f>S256*H256</f>
        <v>0</v>
      </c>
      <c r="U256" s="38"/>
      <c r="V256" s="38"/>
      <c r="W256" s="38"/>
      <c r="X256" s="38"/>
      <c r="Y256" s="38"/>
      <c r="Z256" s="38"/>
      <c r="AA256" s="38"/>
      <c r="AB256" s="38"/>
      <c r="AC256" s="38"/>
      <c r="AD256" s="38"/>
      <c r="AE256" s="38"/>
      <c r="AR256" s="191" t="s">
        <v>206</v>
      </c>
      <c r="AT256" s="191" t="s">
        <v>201</v>
      </c>
      <c r="AU256" s="191" t="s">
        <v>91</v>
      </c>
      <c r="AY256" s="19" t="s">
        <v>199</v>
      </c>
      <c r="BE256" s="192">
        <f>IF(N256="základní",J256,0)</f>
        <v>0</v>
      </c>
      <c r="BF256" s="192">
        <f>IF(N256="snížená",J256,0)</f>
        <v>0</v>
      </c>
      <c r="BG256" s="192">
        <f>IF(N256="zákl. přenesená",J256,0)</f>
        <v>0</v>
      </c>
      <c r="BH256" s="192">
        <f>IF(N256="sníž. přenesená",J256,0)</f>
        <v>0</v>
      </c>
      <c r="BI256" s="192">
        <f>IF(N256="nulová",J256,0)</f>
        <v>0</v>
      </c>
      <c r="BJ256" s="19" t="s">
        <v>89</v>
      </c>
      <c r="BK256" s="192">
        <f>ROUND(I256*H256,2)</f>
        <v>0</v>
      </c>
      <c r="BL256" s="19" t="s">
        <v>206</v>
      </c>
      <c r="BM256" s="191" t="s">
        <v>379</v>
      </c>
    </row>
    <row r="257" s="2" customFormat="1">
      <c r="A257" s="38"/>
      <c r="B257" s="39"/>
      <c r="C257" s="38"/>
      <c r="D257" s="193" t="s">
        <v>208</v>
      </c>
      <c r="E257" s="38"/>
      <c r="F257" s="194" t="s">
        <v>380</v>
      </c>
      <c r="G257" s="38"/>
      <c r="H257" s="38"/>
      <c r="I257" s="195"/>
      <c r="J257" s="38"/>
      <c r="K257" s="38"/>
      <c r="L257" s="39"/>
      <c r="M257" s="196"/>
      <c r="N257" s="197"/>
      <c r="O257" s="77"/>
      <c r="P257" s="77"/>
      <c r="Q257" s="77"/>
      <c r="R257" s="77"/>
      <c r="S257" s="77"/>
      <c r="T257" s="78"/>
      <c r="U257" s="38"/>
      <c r="V257" s="38"/>
      <c r="W257" s="38"/>
      <c r="X257" s="38"/>
      <c r="Y257" s="38"/>
      <c r="Z257" s="38"/>
      <c r="AA257" s="38"/>
      <c r="AB257" s="38"/>
      <c r="AC257" s="38"/>
      <c r="AD257" s="38"/>
      <c r="AE257" s="38"/>
      <c r="AT257" s="19" t="s">
        <v>208</v>
      </c>
      <c r="AU257" s="19" t="s">
        <v>91</v>
      </c>
    </row>
    <row r="258" s="2" customFormat="1">
      <c r="A258" s="38"/>
      <c r="B258" s="39"/>
      <c r="C258" s="38"/>
      <c r="D258" s="193" t="s">
        <v>210</v>
      </c>
      <c r="E258" s="38"/>
      <c r="F258" s="198" t="s">
        <v>381</v>
      </c>
      <c r="G258" s="38"/>
      <c r="H258" s="38"/>
      <c r="I258" s="195"/>
      <c r="J258" s="38"/>
      <c r="K258" s="38"/>
      <c r="L258" s="39"/>
      <c r="M258" s="196"/>
      <c r="N258" s="197"/>
      <c r="O258" s="77"/>
      <c r="P258" s="77"/>
      <c r="Q258" s="77"/>
      <c r="R258" s="77"/>
      <c r="S258" s="77"/>
      <c r="T258" s="78"/>
      <c r="U258" s="38"/>
      <c r="V258" s="38"/>
      <c r="W258" s="38"/>
      <c r="X258" s="38"/>
      <c r="Y258" s="38"/>
      <c r="Z258" s="38"/>
      <c r="AA258" s="38"/>
      <c r="AB258" s="38"/>
      <c r="AC258" s="38"/>
      <c r="AD258" s="38"/>
      <c r="AE258" s="38"/>
      <c r="AT258" s="19" t="s">
        <v>210</v>
      </c>
      <c r="AU258" s="19" t="s">
        <v>91</v>
      </c>
    </row>
    <row r="259" s="14" customFormat="1">
      <c r="A259" s="14"/>
      <c r="B259" s="207"/>
      <c r="C259" s="14"/>
      <c r="D259" s="193" t="s">
        <v>212</v>
      </c>
      <c r="E259" s="208" t="s">
        <v>1</v>
      </c>
      <c r="F259" s="209" t="s">
        <v>348</v>
      </c>
      <c r="G259" s="14"/>
      <c r="H259" s="208" t="s">
        <v>1</v>
      </c>
      <c r="I259" s="210"/>
      <c r="J259" s="14"/>
      <c r="K259" s="14"/>
      <c r="L259" s="207"/>
      <c r="M259" s="211"/>
      <c r="N259" s="212"/>
      <c r="O259" s="212"/>
      <c r="P259" s="212"/>
      <c r="Q259" s="212"/>
      <c r="R259" s="212"/>
      <c r="S259" s="212"/>
      <c r="T259" s="213"/>
      <c r="U259" s="14"/>
      <c r="V259" s="14"/>
      <c r="W259" s="14"/>
      <c r="X259" s="14"/>
      <c r="Y259" s="14"/>
      <c r="Z259" s="14"/>
      <c r="AA259" s="14"/>
      <c r="AB259" s="14"/>
      <c r="AC259" s="14"/>
      <c r="AD259" s="14"/>
      <c r="AE259" s="14"/>
      <c r="AT259" s="208" t="s">
        <v>212</v>
      </c>
      <c r="AU259" s="208" t="s">
        <v>91</v>
      </c>
      <c r="AV259" s="14" t="s">
        <v>89</v>
      </c>
      <c r="AW259" s="14" t="s">
        <v>36</v>
      </c>
      <c r="AX259" s="14" t="s">
        <v>81</v>
      </c>
      <c r="AY259" s="208" t="s">
        <v>199</v>
      </c>
    </row>
    <row r="260" s="13" customFormat="1">
      <c r="A260" s="13"/>
      <c r="B260" s="199"/>
      <c r="C260" s="13"/>
      <c r="D260" s="193" t="s">
        <v>212</v>
      </c>
      <c r="E260" s="200" t="s">
        <v>1</v>
      </c>
      <c r="F260" s="201" t="s">
        <v>349</v>
      </c>
      <c r="G260" s="13"/>
      <c r="H260" s="202">
        <v>31.199999999999999</v>
      </c>
      <c r="I260" s="203"/>
      <c r="J260" s="13"/>
      <c r="K260" s="13"/>
      <c r="L260" s="199"/>
      <c r="M260" s="204"/>
      <c r="N260" s="205"/>
      <c r="O260" s="205"/>
      <c r="P260" s="205"/>
      <c r="Q260" s="205"/>
      <c r="R260" s="205"/>
      <c r="S260" s="205"/>
      <c r="T260" s="206"/>
      <c r="U260" s="13"/>
      <c r="V260" s="13"/>
      <c r="W260" s="13"/>
      <c r="X260" s="13"/>
      <c r="Y260" s="13"/>
      <c r="Z260" s="13"/>
      <c r="AA260" s="13"/>
      <c r="AB260" s="13"/>
      <c r="AC260" s="13"/>
      <c r="AD260" s="13"/>
      <c r="AE260" s="13"/>
      <c r="AT260" s="200" t="s">
        <v>212</v>
      </c>
      <c r="AU260" s="200" t="s">
        <v>91</v>
      </c>
      <c r="AV260" s="13" t="s">
        <v>91</v>
      </c>
      <c r="AW260" s="13" t="s">
        <v>36</v>
      </c>
      <c r="AX260" s="13" t="s">
        <v>81</v>
      </c>
      <c r="AY260" s="200" t="s">
        <v>199</v>
      </c>
    </row>
    <row r="261" s="15" customFormat="1">
      <c r="A261" s="15"/>
      <c r="B261" s="214"/>
      <c r="C261" s="15"/>
      <c r="D261" s="193" t="s">
        <v>212</v>
      </c>
      <c r="E261" s="215" t="s">
        <v>1</v>
      </c>
      <c r="F261" s="216" t="s">
        <v>234</v>
      </c>
      <c r="G261" s="15"/>
      <c r="H261" s="217">
        <v>31.199999999999999</v>
      </c>
      <c r="I261" s="218"/>
      <c r="J261" s="15"/>
      <c r="K261" s="15"/>
      <c r="L261" s="214"/>
      <c r="M261" s="219"/>
      <c r="N261" s="220"/>
      <c r="O261" s="220"/>
      <c r="P261" s="220"/>
      <c r="Q261" s="220"/>
      <c r="R261" s="220"/>
      <c r="S261" s="220"/>
      <c r="T261" s="221"/>
      <c r="U261" s="15"/>
      <c r="V261" s="15"/>
      <c r="W261" s="15"/>
      <c r="X261" s="15"/>
      <c r="Y261" s="15"/>
      <c r="Z261" s="15"/>
      <c r="AA261" s="15"/>
      <c r="AB261" s="15"/>
      <c r="AC261" s="15"/>
      <c r="AD261" s="15"/>
      <c r="AE261" s="15"/>
      <c r="AT261" s="215" t="s">
        <v>212</v>
      </c>
      <c r="AU261" s="215" t="s">
        <v>91</v>
      </c>
      <c r="AV261" s="15" t="s">
        <v>206</v>
      </c>
      <c r="AW261" s="15" t="s">
        <v>36</v>
      </c>
      <c r="AX261" s="15" t="s">
        <v>89</v>
      </c>
      <c r="AY261" s="215" t="s">
        <v>199</v>
      </c>
    </row>
    <row r="262" s="2" customFormat="1" ht="14.4" customHeight="1">
      <c r="A262" s="38"/>
      <c r="B262" s="179"/>
      <c r="C262" s="222" t="s">
        <v>382</v>
      </c>
      <c r="D262" s="222" t="s">
        <v>272</v>
      </c>
      <c r="E262" s="223" t="s">
        <v>383</v>
      </c>
      <c r="F262" s="224" t="s">
        <v>384</v>
      </c>
      <c r="G262" s="225" t="s">
        <v>228</v>
      </c>
      <c r="H262" s="226">
        <v>26.940999999999999</v>
      </c>
      <c r="I262" s="227"/>
      <c r="J262" s="228">
        <f>ROUND(I262*H262,2)</f>
        <v>0</v>
      </c>
      <c r="K262" s="224" t="s">
        <v>246</v>
      </c>
      <c r="L262" s="229"/>
      <c r="M262" s="230" t="s">
        <v>1</v>
      </c>
      <c r="N262" s="231" t="s">
        <v>46</v>
      </c>
      <c r="O262" s="77"/>
      <c r="P262" s="189">
        <f>O262*H262</f>
        <v>0</v>
      </c>
      <c r="Q262" s="189">
        <v>0</v>
      </c>
      <c r="R262" s="189">
        <f>Q262*H262</f>
        <v>0</v>
      </c>
      <c r="S262" s="189">
        <v>0</v>
      </c>
      <c r="T262" s="190">
        <f>S262*H262</f>
        <v>0</v>
      </c>
      <c r="U262" s="38"/>
      <c r="V262" s="38"/>
      <c r="W262" s="38"/>
      <c r="X262" s="38"/>
      <c r="Y262" s="38"/>
      <c r="Z262" s="38"/>
      <c r="AA262" s="38"/>
      <c r="AB262" s="38"/>
      <c r="AC262" s="38"/>
      <c r="AD262" s="38"/>
      <c r="AE262" s="38"/>
      <c r="AR262" s="191" t="s">
        <v>259</v>
      </c>
      <c r="AT262" s="191" t="s">
        <v>272</v>
      </c>
      <c r="AU262" s="191" t="s">
        <v>91</v>
      </c>
      <c r="AY262" s="19" t="s">
        <v>199</v>
      </c>
      <c r="BE262" s="192">
        <f>IF(N262="základní",J262,0)</f>
        <v>0</v>
      </c>
      <c r="BF262" s="192">
        <f>IF(N262="snížená",J262,0)</f>
        <v>0</v>
      </c>
      <c r="BG262" s="192">
        <f>IF(N262="zákl. přenesená",J262,0)</f>
        <v>0</v>
      </c>
      <c r="BH262" s="192">
        <f>IF(N262="sníž. přenesená",J262,0)</f>
        <v>0</v>
      </c>
      <c r="BI262" s="192">
        <f>IF(N262="nulová",J262,0)</f>
        <v>0</v>
      </c>
      <c r="BJ262" s="19" t="s">
        <v>89</v>
      </c>
      <c r="BK262" s="192">
        <f>ROUND(I262*H262,2)</f>
        <v>0</v>
      </c>
      <c r="BL262" s="19" t="s">
        <v>206</v>
      </c>
      <c r="BM262" s="191" t="s">
        <v>385</v>
      </c>
    </row>
    <row r="263" s="2" customFormat="1">
      <c r="A263" s="38"/>
      <c r="B263" s="39"/>
      <c r="C263" s="38"/>
      <c r="D263" s="193" t="s">
        <v>208</v>
      </c>
      <c r="E263" s="38"/>
      <c r="F263" s="194" t="s">
        <v>386</v>
      </c>
      <c r="G263" s="38"/>
      <c r="H263" s="38"/>
      <c r="I263" s="195"/>
      <c r="J263" s="38"/>
      <c r="K263" s="38"/>
      <c r="L263" s="39"/>
      <c r="M263" s="196"/>
      <c r="N263" s="197"/>
      <c r="O263" s="77"/>
      <c r="P263" s="77"/>
      <c r="Q263" s="77"/>
      <c r="R263" s="77"/>
      <c r="S263" s="77"/>
      <c r="T263" s="78"/>
      <c r="U263" s="38"/>
      <c r="V263" s="38"/>
      <c r="W263" s="38"/>
      <c r="X263" s="38"/>
      <c r="Y263" s="38"/>
      <c r="Z263" s="38"/>
      <c r="AA263" s="38"/>
      <c r="AB263" s="38"/>
      <c r="AC263" s="38"/>
      <c r="AD263" s="38"/>
      <c r="AE263" s="38"/>
      <c r="AT263" s="19" t="s">
        <v>208</v>
      </c>
      <c r="AU263" s="19" t="s">
        <v>91</v>
      </c>
    </row>
    <row r="264" s="13" customFormat="1">
      <c r="A264" s="13"/>
      <c r="B264" s="199"/>
      <c r="C264" s="13"/>
      <c r="D264" s="193" t="s">
        <v>212</v>
      </c>
      <c r="E264" s="200" t="s">
        <v>1</v>
      </c>
      <c r="F264" s="201" t="s">
        <v>387</v>
      </c>
      <c r="G264" s="13"/>
      <c r="H264" s="202">
        <v>24.492000000000001</v>
      </c>
      <c r="I264" s="203"/>
      <c r="J264" s="13"/>
      <c r="K264" s="13"/>
      <c r="L264" s="199"/>
      <c r="M264" s="204"/>
      <c r="N264" s="205"/>
      <c r="O264" s="205"/>
      <c r="P264" s="205"/>
      <c r="Q264" s="205"/>
      <c r="R264" s="205"/>
      <c r="S264" s="205"/>
      <c r="T264" s="206"/>
      <c r="U264" s="13"/>
      <c r="V264" s="13"/>
      <c r="W264" s="13"/>
      <c r="X264" s="13"/>
      <c r="Y264" s="13"/>
      <c r="Z264" s="13"/>
      <c r="AA264" s="13"/>
      <c r="AB264" s="13"/>
      <c r="AC264" s="13"/>
      <c r="AD264" s="13"/>
      <c r="AE264" s="13"/>
      <c r="AT264" s="200" t="s">
        <v>212</v>
      </c>
      <c r="AU264" s="200" t="s">
        <v>91</v>
      </c>
      <c r="AV264" s="13" t="s">
        <v>91</v>
      </c>
      <c r="AW264" s="13" t="s">
        <v>36</v>
      </c>
      <c r="AX264" s="13" t="s">
        <v>81</v>
      </c>
      <c r="AY264" s="200" t="s">
        <v>199</v>
      </c>
    </row>
    <row r="265" s="13" customFormat="1">
      <c r="A265" s="13"/>
      <c r="B265" s="199"/>
      <c r="C265" s="13"/>
      <c r="D265" s="193" t="s">
        <v>212</v>
      </c>
      <c r="E265" s="200" t="s">
        <v>1</v>
      </c>
      <c r="F265" s="201" t="s">
        <v>388</v>
      </c>
      <c r="G265" s="13"/>
      <c r="H265" s="202">
        <v>26.940999999999999</v>
      </c>
      <c r="I265" s="203"/>
      <c r="J265" s="13"/>
      <c r="K265" s="13"/>
      <c r="L265" s="199"/>
      <c r="M265" s="204"/>
      <c r="N265" s="205"/>
      <c r="O265" s="205"/>
      <c r="P265" s="205"/>
      <c r="Q265" s="205"/>
      <c r="R265" s="205"/>
      <c r="S265" s="205"/>
      <c r="T265" s="206"/>
      <c r="U265" s="13"/>
      <c r="V265" s="13"/>
      <c r="W265" s="13"/>
      <c r="X265" s="13"/>
      <c r="Y265" s="13"/>
      <c r="Z265" s="13"/>
      <c r="AA265" s="13"/>
      <c r="AB265" s="13"/>
      <c r="AC265" s="13"/>
      <c r="AD265" s="13"/>
      <c r="AE265" s="13"/>
      <c r="AT265" s="200" t="s">
        <v>212</v>
      </c>
      <c r="AU265" s="200" t="s">
        <v>91</v>
      </c>
      <c r="AV265" s="13" t="s">
        <v>91</v>
      </c>
      <c r="AW265" s="13" t="s">
        <v>36</v>
      </c>
      <c r="AX265" s="13" t="s">
        <v>89</v>
      </c>
      <c r="AY265" s="200" t="s">
        <v>199</v>
      </c>
    </row>
    <row r="266" s="12" customFormat="1" ht="22.8" customHeight="1">
      <c r="A266" s="12"/>
      <c r="B266" s="166"/>
      <c r="C266" s="12"/>
      <c r="D266" s="167" t="s">
        <v>80</v>
      </c>
      <c r="E266" s="177" t="s">
        <v>221</v>
      </c>
      <c r="F266" s="177" t="s">
        <v>389</v>
      </c>
      <c r="G266" s="12"/>
      <c r="H266" s="12"/>
      <c r="I266" s="169"/>
      <c r="J266" s="178">
        <f>BK266</f>
        <v>0</v>
      </c>
      <c r="K266" s="12"/>
      <c r="L266" s="166"/>
      <c r="M266" s="171"/>
      <c r="N266" s="172"/>
      <c r="O266" s="172"/>
      <c r="P266" s="173">
        <f>SUM(P267:P318)</f>
        <v>0</v>
      </c>
      <c r="Q266" s="172"/>
      <c r="R266" s="173">
        <f>SUM(R267:R318)</f>
        <v>122.13526904000001</v>
      </c>
      <c r="S266" s="172"/>
      <c r="T266" s="174">
        <f>SUM(T267:T318)</f>
        <v>0</v>
      </c>
      <c r="U266" s="12"/>
      <c r="V266" s="12"/>
      <c r="W266" s="12"/>
      <c r="X266" s="12"/>
      <c r="Y266" s="12"/>
      <c r="Z266" s="12"/>
      <c r="AA266" s="12"/>
      <c r="AB266" s="12"/>
      <c r="AC266" s="12"/>
      <c r="AD266" s="12"/>
      <c r="AE266" s="12"/>
      <c r="AR266" s="167" t="s">
        <v>89</v>
      </c>
      <c r="AT266" s="175" t="s">
        <v>80</v>
      </c>
      <c r="AU266" s="175" t="s">
        <v>89</v>
      </c>
      <c r="AY266" s="167" t="s">
        <v>199</v>
      </c>
      <c r="BK266" s="176">
        <f>SUM(BK267:BK318)</f>
        <v>0</v>
      </c>
    </row>
    <row r="267" s="2" customFormat="1" ht="24.15" customHeight="1">
      <c r="A267" s="38"/>
      <c r="B267" s="179"/>
      <c r="C267" s="180" t="s">
        <v>390</v>
      </c>
      <c r="D267" s="180" t="s">
        <v>201</v>
      </c>
      <c r="E267" s="181" t="s">
        <v>391</v>
      </c>
      <c r="F267" s="182" t="s">
        <v>392</v>
      </c>
      <c r="G267" s="183" t="s">
        <v>228</v>
      </c>
      <c r="H267" s="184">
        <v>127.38500000000001</v>
      </c>
      <c r="I267" s="185"/>
      <c r="J267" s="186">
        <f>ROUND(I267*H267,2)</f>
        <v>0</v>
      </c>
      <c r="K267" s="182" t="s">
        <v>205</v>
      </c>
      <c r="L267" s="39"/>
      <c r="M267" s="187" t="s">
        <v>1</v>
      </c>
      <c r="N267" s="188" t="s">
        <v>46</v>
      </c>
      <c r="O267" s="77"/>
      <c r="P267" s="189">
        <f>O267*H267</f>
        <v>0</v>
      </c>
      <c r="Q267" s="189">
        <v>0.057000000000000002</v>
      </c>
      <c r="R267" s="189">
        <f>Q267*H267</f>
        <v>7.2609450000000004</v>
      </c>
      <c r="S267" s="189">
        <v>0</v>
      </c>
      <c r="T267" s="190">
        <f>S267*H267</f>
        <v>0</v>
      </c>
      <c r="U267" s="38"/>
      <c r="V267" s="38"/>
      <c r="W267" s="38"/>
      <c r="X267" s="38"/>
      <c r="Y267" s="38"/>
      <c r="Z267" s="38"/>
      <c r="AA267" s="38"/>
      <c r="AB267" s="38"/>
      <c r="AC267" s="38"/>
      <c r="AD267" s="38"/>
      <c r="AE267" s="38"/>
      <c r="AR267" s="191" t="s">
        <v>206</v>
      </c>
      <c r="AT267" s="191" t="s">
        <v>201</v>
      </c>
      <c r="AU267" s="191" t="s">
        <v>91</v>
      </c>
      <c r="AY267" s="19" t="s">
        <v>199</v>
      </c>
      <c r="BE267" s="192">
        <f>IF(N267="základní",J267,0)</f>
        <v>0</v>
      </c>
      <c r="BF267" s="192">
        <f>IF(N267="snížená",J267,0)</f>
        <v>0</v>
      </c>
      <c r="BG267" s="192">
        <f>IF(N267="zákl. přenesená",J267,0)</f>
        <v>0</v>
      </c>
      <c r="BH267" s="192">
        <f>IF(N267="sníž. přenesená",J267,0)</f>
        <v>0</v>
      </c>
      <c r="BI267" s="192">
        <f>IF(N267="nulová",J267,0)</f>
        <v>0</v>
      </c>
      <c r="BJ267" s="19" t="s">
        <v>89</v>
      </c>
      <c r="BK267" s="192">
        <f>ROUND(I267*H267,2)</f>
        <v>0</v>
      </c>
      <c r="BL267" s="19" t="s">
        <v>206</v>
      </c>
      <c r="BM267" s="191" t="s">
        <v>393</v>
      </c>
    </row>
    <row r="268" s="2" customFormat="1">
      <c r="A268" s="38"/>
      <c r="B268" s="39"/>
      <c r="C268" s="38"/>
      <c r="D268" s="193" t="s">
        <v>208</v>
      </c>
      <c r="E268" s="38"/>
      <c r="F268" s="194" t="s">
        <v>394</v>
      </c>
      <c r="G268" s="38"/>
      <c r="H268" s="38"/>
      <c r="I268" s="195"/>
      <c r="J268" s="38"/>
      <c r="K268" s="38"/>
      <c r="L268" s="39"/>
      <c r="M268" s="196"/>
      <c r="N268" s="197"/>
      <c r="O268" s="77"/>
      <c r="P268" s="77"/>
      <c r="Q268" s="77"/>
      <c r="R268" s="77"/>
      <c r="S268" s="77"/>
      <c r="T268" s="78"/>
      <c r="U268" s="38"/>
      <c r="V268" s="38"/>
      <c r="W268" s="38"/>
      <c r="X268" s="38"/>
      <c r="Y268" s="38"/>
      <c r="Z268" s="38"/>
      <c r="AA268" s="38"/>
      <c r="AB268" s="38"/>
      <c r="AC268" s="38"/>
      <c r="AD268" s="38"/>
      <c r="AE268" s="38"/>
      <c r="AT268" s="19" t="s">
        <v>208</v>
      </c>
      <c r="AU268" s="19" t="s">
        <v>91</v>
      </c>
    </row>
    <row r="269" s="2" customFormat="1">
      <c r="A269" s="38"/>
      <c r="B269" s="39"/>
      <c r="C269" s="38"/>
      <c r="D269" s="193" t="s">
        <v>210</v>
      </c>
      <c r="E269" s="38"/>
      <c r="F269" s="198" t="s">
        <v>395</v>
      </c>
      <c r="G269" s="38"/>
      <c r="H269" s="38"/>
      <c r="I269" s="195"/>
      <c r="J269" s="38"/>
      <c r="K269" s="38"/>
      <c r="L269" s="39"/>
      <c r="M269" s="196"/>
      <c r="N269" s="197"/>
      <c r="O269" s="77"/>
      <c r="P269" s="77"/>
      <c r="Q269" s="77"/>
      <c r="R269" s="77"/>
      <c r="S269" s="77"/>
      <c r="T269" s="78"/>
      <c r="U269" s="38"/>
      <c r="V269" s="38"/>
      <c r="W269" s="38"/>
      <c r="X269" s="38"/>
      <c r="Y269" s="38"/>
      <c r="Z269" s="38"/>
      <c r="AA269" s="38"/>
      <c r="AB269" s="38"/>
      <c r="AC269" s="38"/>
      <c r="AD269" s="38"/>
      <c r="AE269" s="38"/>
      <c r="AT269" s="19" t="s">
        <v>210</v>
      </c>
      <c r="AU269" s="19" t="s">
        <v>91</v>
      </c>
    </row>
    <row r="270" s="14" customFormat="1">
      <c r="A270" s="14"/>
      <c r="B270" s="207"/>
      <c r="C270" s="14"/>
      <c r="D270" s="193" t="s">
        <v>212</v>
      </c>
      <c r="E270" s="208" t="s">
        <v>1</v>
      </c>
      <c r="F270" s="209" t="s">
        <v>396</v>
      </c>
      <c r="G270" s="14"/>
      <c r="H270" s="208" t="s">
        <v>1</v>
      </c>
      <c r="I270" s="210"/>
      <c r="J270" s="14"/>
      <c r="K270" s="14"/>
      <c r="L270" s="207"/>
      <c r="M270" s="211"/>
      <c r="N270" s="212"/>
      <c r="O270" s="212"/>
      <c r="P270" s="212"/>
      <c r="Q270" s="212"/>
      <c r="R270" s="212"/>
      <c r="S270" s="212"/>
      <c r="T270" s="213"/>
      <c r="U270" s="14"/>
      <c r="V270" s="14"/>
      <c r="W270" s="14"/>
      <c r="X270" s="14"/>
      <c r="Y270" s="14"/>
      <c r="Z270" s="14"/>
      <c r="AA270" s="14"/>
      <c r="AB270" s="14"/>
      <c r="AC270" s="14"/>
      <c r="AD270" s="14"/>
      <c r="AE270" s="14"/>
      <c r="AT270" s="208" t="s">
        <v>212</v>
      </c>
      <c r="AU270" s="208" t="s">
        <v>91</v>
      </c>
      <c r="AV270" s="14" t="s">
        <v>89</v>
      </c>
      <c r="AW270" s="14" t="s">
        <v>36</v>
      </c>
      <c r="AX270" s="14" t="s">
        <v>81</v>
      </c>
      <c r="AY270" s="208" t="s">
        <v>199</v>
      </c>
    </row>
    <row r="271" s="13" customFormat="1">
      <c r="A271" s="13"/>
      <c r="B271" s="199"/>
      <c r="C271" s="13"/>
      <c r="D271" s="193" t="s">
        <v>212</v>
      </c>
      <c r="E271" s="200" t="s">
        <v>1</v>
      </c>
      <c r="F271" s="201" t="s">
        <v>397</v>
      </c>
      <c r="G271" s="13"/>
      <c r="H271" s="202">
        <v>108</v>
      </c>
      <c r="I271" s="203"/>
      <c r="J271" s="13"/>
      <c r="K271" s="13"/>
      <c r="L271" s="199"/>
      <c r="M271" s="204"/>
      <c r="N271" s="205"/>
      <c r="O271" s="205"/>
      <c r="P271" s="205"/>
      <c r="Q271" s="205"/>
      <c r="R271" s="205"/>
      <c r="S271" s="205"/>
      <c r="T271" s="206"/>
      <c r="U271" s="13"/>
      <c r="V271" s="13"/>
      <c r="W271" s="13"/>
      <c r="X271" s="13"/>
      <c r="Y271" s="13"/>
      <c r="Z271" s="13"/>
      <c r="AA271" s="13"/>
      <c r="AB271" s="13"/>
      <c r="AC271" s="13"/>
      <c r="AD271" s="13"/>
      <c r="AE271" s="13"/>
      <c r="AT271" s="200" t="s">
        <v>212</v>
      </c>
      <c r="AU271" s="200" t="s">
        <v>91</v>
      </c>
      <c r="AV271" s="13" t="s">
        <v>91</v>
      </c>
      <c r="AW271" s="13" t="s">
        <v>36</v>
      </c>
      <c r="AX271" s="13" t="s">
        <v>81</v>
      </c>
      <c r="AY271" s="200" t="s">
        <v>199</v>
      </c>
    </row>
    <row r="272" s="13" customFormat="1">
      <c r="A272" s="13"/>
      <c r="B272" s="199"/>
      <c r="C272" s="13"/>
      <c r="D272" s="193" t="s">
        <v>212</v>
      </c>
      <c r="E272" s="200" t="s">
        <v>1</v>
      </c>
      <c r="F272" s="201" t="s">
        <v>398</v>
      </c>
      <c r="G272" s="13"/>
      <c r="H272" s="202">
        <v>14.35</v>
      </c>
      <c r="I272" s="203"/>
      <c r="J272" s="13"/>
      <c r="K272" s="13"/>
      <c r="L272" s="199"/>
      <c r="M272" s="204"/>
      <c r="N272" s="205"/>
      <c r="O272" s="205"/>
      <c r="P272" s="205"/>
      <c r="Q272" s="205"/>
      <c r="R272" s="205"/>
      <c r="S272" s="205"/>
      <c r="T272" s="206"/>
      <c r="U272" s="13"/>
      <c r="V272" s="13"/>
      <c r="W272" s="13"/>
      <c r="X272" s="13"/>
      <c r="Y272" s="13"/>
      <c r="Z272" s="13"/>
      <c r="AA272" s="13"/>
      <c r="AB272" s="13"/>
      <c r="AC272" s="13"/>
      <c r="AD272" s="13"/>
      <c r="AE272" s="13"/>
      <c r="AT272" s="200" t="s">
        <v>212</v>
      </c>
      <c r="AU272" s="200" t="s">
        <v>91</v>
      </c>
      <c r="AV272" s="13" t="s">
        <v>91</v>
      </c>
      <c r="AW272" s="13" t="s">
        <v>36</v>
      </c>
      <c r="AX272" s="13" t="s">
        <v>81</v>
      </c>
      <c r="AY272" s="200" t="s">
        <v>199</v>
      </c>
    </row>
    <row r="273" s="13" customFormat="1">
      <c r="A273" s="13"/>
      <c r="B273" s="199"/>
      <c r="C273" s="13"/>
      <c r="D273" s="193" t="s">
        <v>212</v>
      </c>
      <c r="E273" s="200" t="s">
        <v>1</v>
      </c>
      <c r="F273" s="201" t="s">
        <v>399</v>
      </c>
      <c r="G273" s="13"/>
      <c r="H273" s="202">
        <v>2.7400000000000002</v>
      </c>
      <c r="I273" s="203"/>
      <c r="J273" s="13"/>
      <c r="K273" s="13"/>
      <c r="L273" s="199"/>
      <c r="M273" s="204"/>
      <c r="N273" s="205"/>
      <c r="O273" s="205"/>
      <c r="P273" s="205"/>
      <c r="Q273" s="205"/>
      <c r="R273" s="205"/>
      <c r="S273" s="205"/>
      <c r="T273" s="206"/>
      <c r="U273" s="13"/>
      <c r="V273" s="13"/>
      <c r="W273" s="13"/>
      <c r="X273" s="13"/>
      <c r="Y273" s="13"/>
      <c r="Z273" s="13"/>
      <c r="AA273" s="13"/>
      <c r="AB273" s="13"/>
      <c r="AC273" s="13"/>
      <c r="AD273" s="13"/>
      <c r="AE273" s="13"/>
      <c r="AT273" s="200" t="s">
        <v>212</v>
      </c>
      <c r="AU273" s="200" t="s">
        <v>91</v>
      </c>
      <c r="AV273" s="13" t="s">
        <v>91</v>
      </c>
      <c r="AW273" s="13" t="s">
        <v>36</v>
      </c>
      <c r="AX273" s="13" t="s">
        <v>81</v>
      </c>
      <c r="AY273" s="200" t="s">
        <v>199</v>
      </c>
    </row>
    <row r="274" s="13" customFormat="1">
      <c r="A274" s="13"/>
      <c r="B274" s="199"/>
      <c r="C274" s="13"/>
      <c r="D274" s="193" t="s">
        <v>212</v>
      </c>
      <c r="E274" s="200" t="s">
        <v>1</v>
      </c>
      <c r="F274" s="201" t="s">
        <v>400</v>
      </c>
      <c r="G274" s="13"/>
      <c r="H274" s="202">
        <v>2.2949999999999999</v>
      </c>
      <c r="I274" s="203"/>
      <c r="J274" s="13"/>
      <c r="K274" s="13"/>
      <c r="L274" s="199"/>
      <c r="M274" s="204"/>
      <c r="N274" s="205"/>
      <c r="O274" s="205"/>
      <c r="P274" s="205"/>
      <c r="Q274" s="205"/>
      <c r="R274" s="205"/>
      <c r="S274" s="205"/>
      <c r="T274" s="206"/>
      <c r="U274" s="13"/>
      <c r="V274" s="13"/>
      <c r="W274" s="13"/>
      <c r="X274" s="13"/>
      <c r="Y274" s="13"/>
      <c r="Z274" s="13"/>
      <c r="AA274" s="13"/>
      <c r="AB274" s="13"/>
      <c r="AC274" s="13"/>
      <c r="AD274" s="13"/>
      <c r="AE274" s="13"/>
      <c r="AT274" s="200" t="s">
        <v>212</v>
      </c>
      <c r="AU274" s="200" t="s">
        <v>91</v>
      </c>
      <c r="AV274" s="13" t="s">
        <v>91</v>
      </c>
      <c r="AW274" s="13" t="s">
        <v>36</v>
      </c>
      <c r="AX274" s="13" t="s">
        <v>81</v>
      </c>
      <c r="AY274" s="200" t="s">
        <v>199</v>
      </c>
    </row>
    <row r="275" s="15" customFormat="1">
      <c r="A275" s="15"/>
      <c r="B275" s="214"/>
      <c r="C275" s="15"/>
      <c r="D275" s="193" t="s">
        <v>212</v>
      </c>
      <c r="E275" s="215" t="s">
        <v>1</v>
      </c>
      <c r="F275" s="216" t="s">
        <v>234</v>
      </c>
      <c r="G275" s="15"/>
      <c r="H275" s="217">
        <v>127.38499999999999</v>
      </c>
      <c r="I275" s="218"/>
      <c r="J275" s="15"/>
      <c r="K275" s="15"/>
      <c r="L275" s="214"/>
      <c r="M275" s="219"/>
      <c r="N275" s="220"/>
      <c r="O275" s="220"/>
      <c r="P275" s="220"/>
      <c r="Q275" s="220"/>
      <c r="R275" s="220"/>
      <c r="S275" s="220"/>
      <c r="T275" s="221"/>
      <c r="U275" s="15"/>
      <c r="V275" s="15"/>
      <c r="W275" s="15"/>
      <c r="X275" s="15"/>
      <c r="Y275" s="15"/>
      <c r="Z275" s="15"/>
      <c r="AA275" s="15"/>
      <c r="AB275" s="15"/>
      <c r="AC275" s="15"/>
      <c r="AD275" s="15"/>
      <c r="AE275" s="15"/>
      <c r="AT275" s="215" t="s">
        <v>212</v>
      </c>
      <c r="AU275" s="215" t="s">
        <v>91</v>
      </c>
      <c r="AV275" s="15" t="s">
        <v>206</v>
      </c>
      <c r="AW275" s="15" t="s">
        <v>36</v>
      </c>
      <c r="AX275" s="15" t="s">
        <v>89</v>
      </c>
      <c r="AY275" s="215" t="s">
        <v>199</v>
      </c>
    </row>
    <row r="276" s="2" customFormat="1" ht="14.4" customHeight="1">
      <c r="A276" s="38"/>
      <c r="B276" s="179"/>
      <c r="C276" s="222" t="s">
        <v>401</v>
      </c>
      <c r="D276" s="222" t="s">
        <v>272</v>
      </c>
      <c r="E276" s="223" t="s">
        <v>402</v>
      </c>
      <c r="F276" s="224" t="s">
        <v>403</v>
      </c>
      <c r="G276" s="225" t="s">
        <v>404</v>
      </c>
      <c r="H276" s="226">
        <v>43</v>
      </c>
      <c r="I276" s="227"/>
      <c r="J276" s="228">
        <f>ROUND(I276*H276,2)</f>
        <v>0</v>
      </c>
      <c r="K276" s="224" t="s">
        <v>246</v>
      </c>
      <c r="L276" s="229"/>
      <c r="M276" s="230" t="s">
        <v>1</v>
      </c>
      <c r="N276" s="231" t="s">
        <v>46</v>
      </c>
      <c r="O276" s="77"/>
      <c r="P276" s="189">
        <f>O276*H276</f>
        <v>0</v>
      </c>
      <c r="Q276" s="189">
        <v>2.5409999999999999</v>
      </c>
      <c r="R276" s="189">
        <f>Q276*H276</f>
        <v>109.26299999999999</v>
      </c>
      <c r="S276" s="189">
        <v>0</v>
      </c>
      <c r="T276" s="190">
        <f>S276*H276</f>
        <v>0</v>
      </c>
      <c r="U276" s="38"/>
      <c r="V276" s="38"/>
      <c r="W276" s="38"/>
      <c r="X276" s="38"/>
      <c r="Y276" s="38"/>
      <c r="Z276" s="38"/>
      <c r="AA276" s="38"/>
      <c r="AB276" s="38"/>
      <c r="AC276" s="38"/>
      <c r="AD276" s="38"/>
      <c r="AE276" s="38"/>
      <c r="AR276" s="191" t="s">
        <v>259</v>
      </c>
      <c r="AT276" s="191" t="s">
        <v>272</v>
      </c>
      <c r="AU276" s="191" t="s">
        <v>91</v>
      </c>
      <c r="AY276" s="19" t="s">
        <v>199</v>
      </c>
      <c r="BE276" s="192">
        <f>IF(N276="základní",J276,0)</f>
        <v>0</v>
      </c>
      <c r="BF276" s="192">
        <f>IF(N276="snížená",J276,0)</f>
        <v>0</v>
      </c>
      <c r="BG276" s="192">
        <f>IF(N276="zákl. přenesená",J276,0)</f>
        <v>0</v>
      </c>
      <c r="BH276" s="192">
        <f>IF(N276="sníž. přenesená",J276,0)</f>
        <v>0</v>
      </c>
      <c r="BI276" s="192">
        <f>IF(N276="nulová",J276,0)</f>
        <v>0</v>
      </c>
      <c r="BJ276" s="19" t="s">
        <v>89</v>
      </c>
      <c r="BK276" s="192">
        <f>ROUND(I276*H276,2)</f>
        <v>0</v>
      </c>
      <c r="BL276" s="19" t="s">
        <v>206</v>
      </c>
      <c r="BM276" s="191" t="s">
        <v>405</v>
      </c>
    </row>
    <row r="277" s="2" customFormat="1" ht="24.15" customHeight="1">
      <c r="A277" s="38"/>
      <c r="B277" s="179"/>
      <c r="C277" s="180" t="s">
        <v>406</v>
      </c>
      <c r="D277" s="180" t="s">
        <v>201</v>
      </c>
      <c r="E277" s="181" t="s">
        <v>407</v>
      </c>
      <c r="F277" s="182" t="s">
        <v>408</v>
      </c>
      <c r="G277" s="183" t="s">
        <v>228</v>
      </c>
      <c r="H277" s="184">
        <v>4.2060000000000004</v>
      </c>
      <c r="I277" s="185"/>
      <c r="J277" s="186">
        <f>ROUND(I277*H277,2)</f>
        <v>0</v>
      </c>
      <c r="K277" s="182" t="s">
        <v>205</v>
      </c>
      <c r="L277" s="39"/>
      <c r="M277" s="187" t="s">
        <v>1</v>
      </c>
      <c r="N277" s="188" t="s">
        <v>46</v>
      </c>
      <c r="O277" s="77"/>
      <c r="P277" s="189">
        <f>O277*H277</f>
        <v>0</v>
      </c>
      <c r="Q277" s="189">
        <v>0</v>
      </c>
      <c r="R277" s="189">
        <f>Q277*H277</f>
        <v>0</v>
      </c>
      <c r="S277" s="189">
        <v>0</v>
      </c>
      <c r="T277" s="190">
        <f>S277*H277</f>
        <v>0</v>
      </c>
      <c r="U277" s="38"/>
      <c r="V277" s="38"/>
      <c r="W277" s="38"/>
      <c r="X277" s="38"/>
      <c r="Y277" s="38"/>
      <c r="Z277" s="38"/>
      <c r="AA277" s="38"/>
      <c r="AB277" s="38"/>
      <c r="AC277" s="38"/>
      <c r="AD277" s="38"/>
      <c r="AE277" s="38"/>
      <c r="AR277" s="191" t="s">
        <v>206</v>
      </c>
      <c r="AT277" s="191" t="s">
        <v>201</v>
      </c>
      <c r="AU277" s="191" t="s">
        <v>91</v>
      </c>
      <c r="AY277" s="19" t="s">
        <v>199</v>
      </c>
      <c r="BE277" s="192">
        <f>IF(N277="základní",J277,0)</f>
        <v>0</v>
      </c>
      <c r="BF277" s="192">
        <f>IF(N277="snížená",J277,0)</f>
        <v>0</v>
      </c>
      <c r="BG277" s="192">
        <f>IF(N277="zákl. přenesená",J277,0)</f>
        <v>0</v>
      </c>
      <c r="BH277" s="192">
        <f>IF(N277="sníž. přenesená",J277,0)</f>
        <v>0</v>
      </c>
      <c r="BI277" s="192">
        <f>IF(N277="nulová",J277,0)</f>
        <v>0</v>
      </c>
      <c r="BJ277" s="19" t="s">
        <v>89</v>
      </c>
      <c r="BK277" s="192">
        <f>ROUND(I277*H277,2)</f>
        <v>0</v>
      </c>
      <c r="BL277" s="19" t="s">
        <v>206</v>
      </c>
      <c r="BM277" s="191" t="s">
        <v>409</v>
      </c>
    </row>
    <row r="278" s="2" customFormat="1">
      <c r="A278" s="38"/>
      <c r="B278" s="39"/>
      <c r="C278" s="38"/>
      <c r="D278" s="193" t="s">
        <v>208</v>
      </c>
      <c r="E278" s="38"/>
      <c r="F278" s="194" t="s">
        <v>410</v>
      </c>
      <c r="G278" s="38"/>
      <c r="H278" s="38"/>
      <c r="I278" s="195"/>
      <c r="J278" s="38"/>
      <c r="K278" s="38"/>
      <c r="L278" s="39"/>
      <c r="M278" s="196"/>
      <c r="N278" s="197"/>
      <c r="O278" s="77"/>
      <c r="P278" s="77"/>
      <c r="Q278" s="77"/>
      <c r="R278" s="77"/>
      <c r="S278" s="77"/>
      <c r="T278" s="78"/>
      <c r="U278" s="38"/>
      <c r="V278" s="38"/>
      <c r="W278" s="38"/>
      <c r="X278" s="38"/>
      <c r="Y278" s="38"/>
      <c r="Z278" s="38"/>
      <c r="AA278" s="38"/>
      <c r="AB278" s="38"/>
      <c r="AC278" s="38"/>
      <c r="AD278" s="38"/>
      <c r="AE278" s="38"/>
      <c r="AT278" s="19" t="s">
        <v>208</v>
      </c>
      <c r="AU278" s="19" t="s">
        <v>91</v>
      </c>
    </row>
    <row r="279" s="2" customFormat="1">
      <c r="A279" s="38"/>
      <c r="B279" s="39"/>
      <c r="C279" s="38"/>
      <c r="D279" s="193" t="s">
        <v>210</v>
      </c>
      <c r="E279" s="38"/>
      <c r="F279" s="198" t="s">
        <v>411</v>
      </c>
      <c r="G279" s="38"/>
      <c r="H279" s="38"/>
      <c r="I279" s="195"/>
      <c r="J279" s="38"/>
      <c r="K279" s="38"/>
      <c r="L279" s="39"/>
      <c r="M279" s="196"/>
      <c r="N279" s="197"/>
      <c r="O279" s="77"/>
      <c r="P279" s="77"/>
      <c r="Q279" s="77"/>
      <c r="R279" s="77"/>
      <c r="S279" s="77"/>
      <c r="T279" s="78"/>
      <c r="U279" s="38"/>
      <c r="V279" s="38"/>
      <c r="W279" s="38"/>
      <c r="X279" s="38"/>
      <c r="Y279" s="38"/>
      <c r="Z279" s="38"/>
      <c r="AA279" s="38"/>
      <c r="AB279" s="38"/>
      <c r="AC279" s="38"/>
      <c r="AD279" s="38"/>
      <c r="AE279" s="38"/>
      <c r="AT279" s="19" t="s">
        <v>210</v>
      </c>
      <c r="AU279" s="19" t="s">
        <v>91</v>
      </c>
    </row>
    <row r="280" s="14" customFormat="1">
      <c r="A280" s="14"/>
      <c r="B280" s="207"/>
      <c r="C280" s="14"/>
      <c r="D280" s="193" t="s">
        <v>212</v>
      </c>
      <c r="E280" s="208" t="s">
        <v>1</v>
      </c>
      <c r="F280" s="209" t="s">
        <v>412</v>
      </c>
      <c r="G280" s="14"/>
      <c r="H280" s="208" t="s">
        <v>1</v>
      </c>
      <c r="I280" s="210"/>
      <c r="J280" s="14"/>
      <c r="K280" s="14"/>
      <c r="L280" s="207"/>
      <c r="M280" s="211"/>
      <c r="N280" s="212"/>
      <c r="O280" s="212"/>
      <c r="P280" s="212"/>
      <c r="Q280" s="212"/>
      <c r="R280" s="212"/>
      <c r="S280" s="212"/>
      <c r="T280" s="213"/>
      <c r="U280" s="14"/>
      <c r="V280" s="14"/>
      <c r="W280" s="14"/>
      <c r="X280" s="14"/>
      <c r="Y280" s="14"/>
      <c r="Z280" s="14"/>
      <c r="AA280" s="14"/>
      <c r="AB280" s="14"/>
      <c r="AC280" s="14"/>
      <c r="AD280" s="14"/>
      <c r="AE280" s="14"/>
      <c r="AT280" s="208" t="s">
        <v>212</v>
      </c>
      <c r="AU280" s="208" t="s">
        <v>91</v>
      </c>
      <c r="AV280" s="14" t="s">
        <v>89</v>
      </c>
      <c r="AW280" s="14" t="s">
        <v>36</v>
      </c>
      <c r="AX280" s="14" t="s">
        <v>81</v>
      </c>
      <c r="AY280" s="208" t="s">
        <v>199</v>
      </c>
    </row>
    <row r="281" s="13" customFormat="1">
      <c r="A281" s="13"/>
      <c r="B281" s="199"/>
      <c r="C281" s="13"/>
      <c r="D281" s="193" t="s">
        <v>212</v>
      </c>
      <c r="E281" s="200" t="s">
        <v>1</v>
      </c>
      <c r="F281" s="201" t="s">
        <v>413</v>
      </c>
      <c r="G281" s="13"/>
      <c r="H281" s="202">
        <v>4.2060000000000004</v>
      </c>
      <c r="I281" s="203"/>
      <c r="J281" s="13"/>
      <c r="K281" s="13"/>
      <c r="L281" s="199"/>
      <c r="M281" s="204"/>
      <c r="N281" s="205"/>
      <c r="O281" s="205"/>
      <c r="P281" s="205"/>
      <c r="Q281" s="205"/>
      <c r="R281" s="205"/>
      <c r="S281" s="205"/>
      <c r="T281" s="206"/>
      <c r="U281" s="13"/>
      <c r="V281" s="13"/>
      <c r="W281" s="13"/>
      <c r="X281" s="13"/>
      <c r="Y281" s="13"/>
      <c r="Z281" s="13"/>
      <c r="AA281" s="13"/>
      <c r="AB281" s="13"/>
      <c r="AC281" s="13"/>
      <c r="AD281" s="13"/>
      <c r="AE281" s="13"/>
      <c r="AT281" s="200" t="s">
        <v>212</v>
      </c>
      <c r="AU281" s="200" t="s">
        <v>91</v>
      </c>
      <c r="AV281" s="13" t="s">
        <v>91</v>
      </c>
      <c r="AW281" s="13" t="s">
        <v>36</v>
      </c>
      <c r="AX281" s="13" t="s">
        <v>89</v>
      </c>
      <c r="AY281" s="200" t="s">
        <v>199</v>
      </c>
    </row>
    <row r="282" s="2" customFormat="1" ht="14.4" customHeight="1">
      <c r="A282" s="38"/>
      <c r="B282" s="179"/>
      <c r="C282" s="180" t="s">
        <v>414</v>
      </c>
      <c r="D282" s="180" t="s">
        <v>201</v>
      </c>
      <c r="E282" s="181" t="s">
        <v>415</v>
      </c>
      <c r="F282" s="182" t="s">
        <v>416</v>
      </c>
      <c r="G282" s="183" t="s">
        <v>204</v>
      </c>
      <c r="H282" s="184">
        <v>16.66</v>
      </c>
      <c r="I282" s="185"/>
      <c r="J282" s="186">
        <f>ROUND(I282*H282,2)</f>
        <v>0</v>
      </c>
      <c r="K282" s="182" t="s">
        <v>205</v>
      </c>
      <c r="L282" s="39"/>
      <c r="M282" s="187" t="s">
        <v>1</v>
      </c>
      <c r="N282" s="188" t="s">
        <v>46</v>
      </c>
      <c r="O282" s="77"/>
      <c r="P282" s="189">
        <f>O282*H282</f>
        <v>0</v>
      </c>
      <c r="Q282" s="189">
        <v>0.00726</v>
      </c>
      <c r="R282" s="189">
        <f>Q282*H282</f>
        <v>0.12095160000000001</v>
      </c>
      <c r="S282" s="189">
        <v>0</v>
      </c>
      <c r="T282" s="190">
        <f>S282*H282</f>
        <v>0</v>
      </c>
      <c r="U282" s="38"/>
      <c r="V282" s="38"/>
      <c r="W282" s="38"/>
      <c r="X282" s="38"/>
      <c r="Y282" s="38"/>
      <c r="Z282" s="38"/>
      <c r="AA282" s="38"/>
      <c r="AB282" s="38"/>
      <c r="AC282" s="38"/>
      <c r="AD282" s="38"/>
      <c r="AE282" s="38"/>
      <c r="AR282" s="191" t="s">
        <v>206</v>
      </c>
      <c r="AT282" s="191" t="s">
        <v>201</v>
      </c>
      <c r="AU282" s="191" t="s">
        <v>91</v>
      </c>
      <c r="AY282" s="19" t="s">
        <v>199</v>
      </c>
      <c r="BE282" s="192">
        <f>IF(N282="základní",J282,0)</f>
        <v>0</v>
      </c>
      <c r="BF282" s="192">
        <f>IF(N282="snížená",J282,0)</f>
        <v>0</v>
      </c>
      <c r="BG282" s="192">
        <f>IF(N282="zákl. přenesená",J282,0)</f>
        <v>0</v>
      </c>
      <c r="BH282" s="192">
        <f>IF(N282="sníž. přenesená",J282,0)</f>
        <v>0</v>
      </c>
      <c r="BI282" s="192">
        <f>IF(N282="nulová",J282,0)</f>
        <v>0</v>
      </c>
      <c r="BJ282" s="19" t="s">
        <v>89</v>
      </c>
      <c r="BK282" s="192">
        <f>ROUND(I282*H282,2)</f>
        <v>0</v>
      </c>
      <c r="BL282" s="19" t="s">
        <v>206</v>
      </c>
      <c r="BM282" s="191" t="s">
        <v>417</v>
      </c>
    </row>
    <row r="283" s="2" customFormat="1">
      <c r="A283" s="38"/>
      <c r="B283" s="39"/>
      <c r="C283" s="38"/>
      <c r="D283" s="193" t="s">
        <v>208</v>
      </c>
      <c r="E283" s="38"/>
      <c r="F283" s="194" t="s">
        <v>418</v>
      </c>
      <c r="G283" s="38"/>
      <c r="H283" s="38"/>
      <c r="I283" s="195"/>
      <c r="J283" s="38"/>
      <c r="K283" s="38"/>
      <c r="L283" s="39"/>
      <c r="M283" s="196"/>
      <c r="N283" s="197"/>
      <c r="O283" s="77"/>
      <c r="P283" s="77"/>
      <c r="Q283" s="77"/>
      <c r="R283" s="77"/>
      <c r="S283" s="77"/>
      <c r="T283" s="78"/>
      <c r="U283" s="38"/>
      <c r="V283" s="38"/>
      <c r="W283" s="38"/>
      <c r="X283" s="38"/>
      <c r="Y283" s="38"/>
      <c r="Z283" s="38"/>
      <c r="AA283" s="38"/>
      <c r="AB283" s="38"/>
      <c r="AC283" s="38"/>
      <c r="AD283" s="38"/>
      <c r="AE283" s="38"/>
      <c r="AT283" s="19" t="s">
        <v>208</v>
      </c>
      <c r="AU283" s="19" t="s">
        <v>91</v>
      </c>
    </row>
    <row r="284" s="2" customFormat="1">
      <c r="A284" s="38"/>
      <c r="B284" s="39"/>
      <c r="C284" s="38"/>
      <c r="D284" s="193" t="s">
        <v>210</v>
      </c>
      <c r="E284" s="38"/>
      <c r="F284" s="198" t="s">
        <v>419</v>
      </c>
      <c r="G284" s="38"/>
      <c r="H284" s="38"/>
      <c r="I284" s="195"/>
      <c r="J284" s="38"/>
      <c r="K284" s="38"/>
      <c r="L284" s="39"/>
      <c r="M284" s="196"/>
      <c r="N284" s="197"/>
      <c r="O284" s="77"/>
      <c r="P284" s="77"/>
      <c r="Q284" s="77"/>
      <c r="R284" s="77"/>
      <c r="S284" s="77"/>
      <c r="T284" s="78"/>
      <c r="U284" s="38"/>
      <c r="V284" s="38"/>
      <c r="W284" s="38"/>
      <c r="X284" s="38"/>
      <c r="Y284" s="38"/>
      <c r="Z284" s="38"/>
      <c r="AA284" s="38"/>
      <c r="AB284" s="38"/>
      <c r="AC284" s="38"/>
      <c r="AD284" s="38"/>
      <c r="AE284" s="38"/>
      <c r="AT284" s="19" t="s">
        <v>210</v>
      </c>
      <c r="AU284" s="19" t="s">
        <v>91</v>
      </c>
    </row>
    <row r="285" s="14" customFormat="1">
      <c r="A285" s="14"/>
      <c r="B285" s="207"/>
      <c r="C285" s="14"/>
      <c r="D285" s="193" t="s">
        <v>212</v>
      </c>
      <c r="E285" s="208" t="s">
        <v>1</v>
      </c>
      <c r="F285" s="209" t="s">
        <v>420</v>
      </c>
      <c r="G285" s="14"/>
      <c r="H285" s="208" t="s">
        <v>1</v>
      </c>
      <c r="I285" s="210"/>
      <c r="J285" s="14"/>
      <c r="K285" s="14"/>
      <c r="L285" s="207"/>
      <c r="M285" s="211"/>
      <c r="N285" s="212"/>
      <c r="O285" s="212"/>
      <c r="P285" s="212"/>
      <c r="Q285" s="212"/>
      <c r="R285" s="212"/>
      <c r="S285" s="212"/>
      <c r="T285" s="213"/>
      <c r="U285" s="14"/>
      <c r="V285" s="14"/>
      <c r="W285" s="14"/>
      <c r="X285" s="14"/>
      <c r="Y285" s="14"/>
      <c r="Z285" s="14"/>
      <c r="AA285" s="14"/>
      <c r="AB285" s="14"/>
      <c r="AC285" s="14"/>
      <c r="AD285" s="14"/>
      <c r="AE285" s="14"/>
      <c r="AT285" s="208" t="s">
        <v>212</v>
      </c>
      <c r="AU285" s="208" t="s">
        <v>91</v>
      </c>
      <c r="AV285" s="14" t="s">
        <v>89</v>
      </c>
      <c r="AW285" s="14" t="s">
        <v>36</v>
      </c>
      <c r="AX285" s="14" t="s">
        <v>81</v>
      </c>
      <c r="AY285" s="208" t="s">
        <v>199</v>
      </c>
    </row>
    <row r="286" s="13" customFormat="1">
      <c r="A286" s="13"/>
      <c r="B286" s="199"/>
      <c r="C286" s="13"/>
      <c r="D286" s="193" t="s">
        <v>212</v>
      </c>
      <c r="E286" s="200" t="s">
        <v>1</v>
      </c>
      <c r="F286" s="201" t="s">
        <v>421</v>
      </c>
      <c r="G286" s="13"/>
      <c r="H286" s="202">
        <v>16.66</v>
      </c>
      <c r="I286" s="203"/>
      <c r="J286" s="13"/>
      <c r="K286" s="13"/>
      <c r="L286" s="199"/>
      <c r="M286" s="204"/>
      <c r="N286" s="205"/>
      <c r="O286" s="205"/>
      <c r="P286" s="205"/>
      <c r="Q286" s="205"/>
      <c r="R286" s="205"/>
      <c r="S286" s="205"/>
      <c r="T286" s="206"/>
      <c r="U286" s="13"/>
      <c r="V286" s="13"/>
      <c r="W286" s="13"/>
      <c r="X286" s="13"/>
      <c r="Y286" s="13"/>
      <c r="Z286" s="13"/>
      <c r="AA286" s="13"/>
      <c r="AB286" s="13"/>
      <c r="AC286" s="13"/>
      <c r="AD286" s="13"/>
      <c r="AE286" s="13"/>
      <c r="AT286" s="200" t="s">
        <v>212</v>
      </c>
      <c r="AU286" s="200" t="s">
        <v>91</v>
      </c>
      <c r="AV286" s="13" t="s">
        <v>91</v>
      </c>
      <c r="AW286" s="13" t="s">
        <v>36</v>
      </c>
      <c r="AX286" s="13" t="s">
        <v>81</v>
      </c>
      <c r="AY286" s="200" t="s">
        <v>199</v>
      </c>
    </row>
    <row r="287" s="15" customFormat="1">
      <c r="A287" s="15"/>
      <c r="B287" s="214"/>
      <c r="C287" s="15"/>
      <c r="D287" s="193" t="s">
        <v>212</v>
      </c>
      <c r="E287" s="215" t="s">
        <v>1</v>
      </c>
      <c r="F287" s="216" t="s">
        <v>234</v>
      </c>
      <c r="G287" s="15"/>
      <c r="H287" s="217">
        <v>16.66</v>
      </c>
      <c r="I287" s="218"/>
      <c r="J287" s="15"/>
      <c r="K287" s="15"/>
      <c r="L287" s="214"/>
      <c r="M287" s="219"/>
      <c r="N287" s="220"/>
      <c r="O287" s="220"/>
      <c r="P287" s="220"/>
      <c r="Q287" s="220"/>
      <c r="R287" s="220"/>
      <c r="S287" s="220"/>
      <c r="T287" s="221"/>
      <c r="U287" s="15"/>
      <c r="V287" s="15"/>
      <c r="W287" s="15"/>
      <c r="X287" s="15"/>
      <c r="Y287" s="15"/>
      <c r="Z287" s="15"/>
      <c r="AA287" s="15"/>
      <c r="AB287" s="15"/>
      <c r="AC287" s="15"/>
      <c r="AD287" s="15"/>
      <c r="AE287" s="15"/>
      <c r="AT287" s="215" t="s">
        <v>212</v>
      </c>
      <c r="AU287" s="215" t="s">
        <v>91</v>
      </c>
      <c r="AV287" s="15" t="s">
        <v>206</v>
      </c>
      <c r="AW287" s="15" t="s">
        <v>36</v>
      </c>
      <c r="AX287" s="15" t="s">
        <v>89</v>
      </c>
      <c r="AY287" s="215" t="s">
        <v>199</v>
      </c>
    </row>
    <row r="288" s="2" customFormat="1" ht="14.4" customHeight="1">
      <c r="A288" s="38"/>
      <c r="B288" s="179"/>
      <c r="C288" s="180" t="s">
        <v>422</v>
      </c>
      <c r="D288" s="180" t="s">
        <v>201</v>
      </c>
      <c r="E288" s="181" t="s">
        <v>423</v>
      </c>
      <c r="F288" s="182" t="s">
        <v>424</v>
      </c>
      <c r="G288" s="183" t="s">
        <v>204</v>
      </c>
      <c r="H288" s="184">
        <v>16.66</v>
      </c>
      <c r="I288" s="185"/>
      <c r="J288" s="186">
        <f>ROUND(I288*H288,2)</f>
        <v>0</v>
      </c>
      <c r="K288" s="182" t="s">
        <v>205</v>
      </c>
      <c r="L288" s="39"/>
      <c r="M288" s="187" t="s">
        <v>1</v>
      </c>
      <c r="N288" s="188" t="s">
        <v>46</v>
      </c>
      <c r="O288" s="77"/>
      <c r="P288" s="189">
        <f>O288*H288</f>
        <v>0</v>
      </c>
      <c r="Q288" s="189">
        <v>0.00085999999999999998</v>
      </c>
      <c r="R288" s="189">
        <f>Q288*H288</f>
        <v>0.014327599999999999</v>
      </c>
      <c r="S288" s="189">
        <v>0</v>
      </c>
      <c r="T288" s="190">
        <f>S288*H288</f>
        <v>0</v>
      </c>
      <c r="U288" s="38"/>
      <c r="V288" s="38"/>
      <c r="W288" s="38"/>
      <c r="X288" s="38"/>
      <c r="Y288" s="38"/>
      <c r="Z288" s="38"/>
      <c r="AA288" s="38"/>
      <c r="AB288" s="38"/>
      <c r="AC288" s="38"/>
      <c r="AD288" s="38"/>
      <c r="AE288" s="38"/>
      <c r="AR288" s="191" t="s">
        <v>206</v>
      </c>
      <c r="AT288" s="191" t="s">
        <v>201</v>
      </c>
      <c r="AU288" s="191" t="s">
        <v>91</v>
      </c>
      <c r="AY288" s="19" t="s">
        <v>199</v>
      </c>
      <c r="BE288" s="192">
        <f>IF(N288="základní",J288,0)</f>
        <v>0</v>
      </c>
      <c r="BF288" s="192">
        <f>IF(N288="snížená",J288,0)</f>
        <v>0</v>
      </c>
      <c r="BG288" s="192">
        <f>IF(N288="zákl. přenesená",J288,0)</f>
        <v>0</v>
      </c>
      <c r="BH288" s="192">
        <f>IF(N288="sníž. přenesená",J288,0)</f>
        <v>0</v>
      </c>
      <c r="BI288" s="192">
        <f>IF(N288="nulová",J288,0)</f>
        <v>0</v>
      </c>
      <c r="BJ288" s="19" t="s">
        <v>89</v>
      </c>
      <c r="BK288" s="192">
        <f>ROUND(I288*H288,2)</f>
        <v>0</v>
      </c>
      <c r="BL288" s="19" t="s">
        <v>206</v>
      </c>
      <c r="BM288" s="191" t="s">
        <v>425</v>
      </c>
    </row>
    <row r="289" s="2" customFormat="1">
      <c r="A289" s="38"/>
      <c r="B289" s="39"/>
      <c r="C289" s="38"/>
      <c r="D289" s="193" t="s">
        <v>208</v>
      </c>
      <c r="E289" s="38"/>
      <c r="F289" s="194" t="s">
        <v>426</v>
      </c>
      <c r="G289" s="38"/>
      <c r="H289" s="38"/>
      <c r="I289" s="195"/>
      <c r="J289" s="38"/>
      <c r="K289" s="38"/>
      <c r="L289" s="39"/>
      <c r="M289" s="196"/>
      <c r="N289" s="197"/>
      <c r="O289" s="77"/>
      <c r="P289" s="77"/>
      <c r="Q289" s="77"/>
      <c r="R289" s="77"/>
      <c r="S289" s="77"/>
      <c r="T289" s="78"/>
      <c r="U289" s="38"/>
      <c r="V289" s="38"/>
      <c r="W289" s="38"/>
      <c r="X289" s="38"/>
      <c r="Y289" s="38"/>
      <c r="Z289" s="38"/>
      <c r="AA289" s="38"/>
      <c r="AB289" s="38"/>
      <c r="AC289" s="38"/>
      <c r="AD289" s="38"/>
      <c r="AE289" s="38"/>
      <c r="AT289" s="19" t="s">
        <v>208</v>
      </c>
      <c r="AU289" s="19" t="s">
        <v>91</v>
      </c>
    </row>
    <row r="290" s="2" customFormat="1">
      <c r="A290" s="38"/>
      <c r="B290" s="39"/>
      <c r="C290" s="38"/>
      <c r="D290" s="193" t="s">
        <v>210</v>
      </c>
      <c r="E290" s="38"/>
      <c r="F290" s="198" t="s">
        <v>419</v>
      </c>
      <c r="G290" s="38"/>
      <c r="H290" s="38"/>
      <c r="I290" s="195"/>
      <c r="J290" s="38"/>
      <c r="K290" s="38"/>
      <c r="L290" s="39"/>
      <c r="M290" s="196"/>
      <c r="N290" s="197"/>
      <c r="O290" s="77"/>
      <c r="P290" s="77"/>
      <c r="Q290" s="77"/>
      <c r="R290" s="77"/>
      <c r="S290" s="77"/>
      <c r="T290" s="78"/>
      <c r="U290" s="38"/>
      <c r="V290" s="38"/>
      <c r="W290" s="38"/>
      <c r="X290" s="38"/>
      <c r="Y290" s="38"/>
      <c r="Z290" s="38"/>
      <c r="AA290" s="38"/>
      <c r="AB290" s="38"/>
      <c r="AC290" s="38"/>
      <c r="AD290" s="38"/>
      <c r="AE290" s="38"/>
      <c r="AT290" s="19" t="s">
        <v>210</v>
      </c>
      <c r="AU290" s="19" t="s">
        <v>91</v>
      </c>
    </row>
    <row r="291" s="2" customFormat="1" ht="24.15" customHeight="1">
      <c r="A291" s="38"/>
      <c r="B291" s="179"/>
      <c r="C291" s="180" t="s">
        <v>427</v>
      </c>
      <c r="D291" s="180" t="s">
        <v>201</v>
      </c>
      <c r="E291" s="181" t="s">
        <v>428</v>
      </c>
      <c r="F291" s="182" t="s">
        <v>429</v>
      </c>
      <c r="G291" s="183" t="s">
        <v>275</v>
      </c>
      <c r="H291" s="184">
        <v>0.13200000000000001</v>
      </c>
      <c r="I291" s="185"/>
      <c r="J291" s="186">
        <f>ROUND(I291*H291,2)</f>
        <v>0</v>
      </c>
      <c r="K291" s="182" t="s">
        <v>205</v>
      </c>
      <c r="L291" s="39"/>
      <c r="M291" s="187" t="s">
        <v>1</v>
      </c>
      <c r="N291" s="188" t="s">
        <v>46</v>
      </c>
      <c r="O291" s="77"/>
      <c r="P291" s="189">
        <f>O291*H291</f>
        <v>0</v>
      </c>
      <c r="Q291" s="189">
        <v>1.0958000000000001</v>
      </c>
      <c r="R291" s="189">
        <f>Q291*H291</f>
        <v>0.14464560000000001</v>
      </c>
      <c r="S291" s="189">
        <v>0</v>
      </c>
      <c r="T291" s="190">
        <f>S291*H291</f>
        <v>0</v>
      </c>
      <c r="U291" s="38"/>
      <c r="V291" s="38"/>
      <c r="W291" s="38"/>
      <c r="X291" s="38"/>
      <c r="Y291" s="38"/>
      <c r="Z291" s="38"/>
      <c r="AA291" s="38"/>
      <c r="AB291" s="38"/>
      <c r="AC291" s="38"/>
      <c r="AD291" s="38"/>
      <c r="AE291" s="38"/>
      <c r="AR291" s="191" t="s">
        <v>206</v>
      </c>
      <c r="AT291" s="191" t="s">
        <v>201</v>
      </c>
      <c r="AU291" s="191" t="s">
        <v>91</v>
      </c>
      <c r="AY291" s="19" t="s">
        <v>199</v>
      </c>
      <c r="BE291" s="192">
        <f>IF(N291="základní",J291,0)</f>
        <v>0</v>
      </c>
      <c r="BF291" s="192">
        <f>IF(N291="snížená",J291,0)</f>
        <v>0</v>
      </c>
      <c r="BG291" s="192">
        <f>IF(N291="zákl. přenesená",J291,0)</f>
        <v>0</v>
      </c>
      <c r="BH291" s="192">
        <f>IF(N291="sníž. přenesená",J291,0)</f>
        <v>0</v>
      </c>
      <c r="BI291" s="192">
        <f>IF(N291="nulová",J291,0)</f>
        <v>0</v>
      </c>
      <c r="BJ291" s="19" t="s">
        <v>89</v>
      </c>
      <c r="BK291" s="192">
        <f>ROUND(I291*H291,2)</f>
        <v>0</v>
      </c>
      <c r="BL291" s="19" t="s">
        <v>206</v>
      </c>
      <c r="BM291" s="191" t="s">
        <v>430</v>
      </c>
    </row>
    <row r="292" s="2" customFormat="1">
      <c r="A292" s="38"/>
      <c r="B292" s="39"/>
      <c r="C292" s="38"/>
      <c r="D292" s="193" t="s">
        <v>208</v>
      </c>
      <c r="E292" s="38"/>
      <c r="F292" s="194" t="s">
        <v>431</v>
      </c>
      <c r="G292" s="38"/>
      <c r="H292" s="38"/>
      <c r="I292" s="195"/>
      <c r="J292" s="38"/>
      <c r="K292" s="38"/>
      <c r="L292" s="39"/>
      <c r="M292" s="196"/>
      <c r="N292" s="197"/>
      <c r="O292" s="77"/>
      <c r="P292" s="77"/>
      <c r="Q292" s="77"/>
      <c r="R292" s="77"/>
      <c r="S292" s="77"/>
      <c r="T292" s="78"/>
      <c r="U292" s="38"/>
      <c r="V292" s="38"/>
      <c r="W292" s="38"/>
      <c r="X292" s="38"/>
      <c r="Y292" s="38"/>
      <c r="Z292" s="38"/>
      <c r="AA292" s="38"/>
      <c r="AB292" s="38"/>
      <c r="AC292" s="38"/>
      <c r="AD292" s="38"/>
      <c r="AE292" s="38"/>
      <c r="AT292" s="19" t="s">
        <v>208</v>
      </c>
      <c r="AU292" s="19" t="s">
        <v>91</v>
      </c>
    </row>
    <row r="293" s="2" customFormat="1">
      <c r="A293" s="38"/>
      <c r="B293" s="39"/>
      <c r="C293" s="38"/>
      <c r="D293" s="193" t="s">
        <v>210</v>
      </c>
      <c r="E293" s="38"/>
      <c r="F293" s="198" t="s">
        <v>432</v>
      </c>
      <c r="G293" s="38"/>
      <c r="H293" s="38"/>
      <c r="I293" s="195"/>
      <c r="J293" s="38"/>
      <c r="K293" s="38"/>
      <c r="L293" s="39"/>
      <c r="M293" s="196"/>
      <c r="N293" s="197"/>
      <c r="O293" s="77"/>
      <c r="P293" s="77"/>
      <c r="Q293" s="77"/>
      <c r="R293" s="77"/>
      <c r="S293" s="77"/>
      <c r="T293" s="78"/>
      <c r="U293" s="38"/>
      <c r="V293" s="38"/>
      <c r="W293" s="38"/>
      <c r="X293" s="38"/>
      <c r="Y293" s="38"/>
      <c r="Z293" s="38"/>
      <c r="AA293" s="38"/>
      <c r="AB293" s="38"/>
      <c r="AC293" s="38"/>
      <c r="AD293" s="38"/>
      <c r="AE293" s="38"/>
      <c r="AT293" s="19" t="s">
        <v>210</v>
      </c>
      <c r="AU293" s="19" t="s">
        <v>91</v>
      </c>
    </row>
    <row r="294" s="14" customFormat="1">
      <c r="A294" s="14"/>
      <c r="B294" s="207"/>
      <c r="C294" s="14"/>
      <c r="D294" s="193" t="s">
        <v>212</v>
      </c>
      <c r="E294" s="208" t="s">
        <v>1</v>
      </c>
      <c r="F294" s="209" t="s">
        <v>433</v>
      </c>
      <c r="G294" s="14"/>
      <c r="H294" s="208" t="s">
        <v>1</v>
      </c>
      <c r="I294" s="210"/>
      <c r="J294" s="14"/>
      <c r="K294" s="14"/>
      <c r="L294" s="207"/>
      <c r="M294" s="211"/>
      <c r="N294" s="212"/>
      <c r="O294" s="212"/>
      <c r="P294" s="212"/>
      <c r="Q294" s="212"/>
      <c r="R294" s="212"/>
      <c r="S294" s="212"/>
      <c r="T294" s="213"/>
      <c r="U294" s="14"/>
      <c r="V294" s="14"/>
      <c r="W294" s="14"/>
      <c r="X294" s="14"/>
      <c r="Y294" s="14"/>
      <c r="Z294" s="14"/>
      <c r="AA294" s="14"/>
      <c r="AB294" s="14"/>
      <c r="AC294" s="14"/>
      <c r="AD294" s="14"/>
      <c r="AE294" s="14"/>
      <c r="AT294" s="208" t="s">
        <v>212</v>
      </c>
      <c r="AU294" s="208" t="s">
        <v>91</v>
      </c>
      <c r="AV294" s="14" t="s">
        <v>89</v>
      </c>
      <c r="AW294" s="14" t="s">
        <v>36</v>
      </c>
      <c r="AX294" s="14" t="s">
        <v>81</v>
      </c>
      <c r="AY294" s="208" t="s">
        <v>199</v>
      </c>
    </row>
    <row r="295" s="14" customFormat="1">
      <c r="A295" s="14"/>
      <c r="B295" s="207"/>
      <c r="C295" s="14"/>
      <c r="D295" s="193" t="s">
        <v>212</v>
      </c>
      <c r="E295" s="208" t="s">
        <v>1</v>
      </c>
      <c r="F295" s="209" t="s">
        <v>420</v>
      </c>
      <c r="G295" s="14"/>
      <c r="H295" s="208" t="s">
        <v>1</v>
      </c>
      <c r="I295" s="210"/>
      <c r="J295" s="14"/>
      <c r="K295" s="14"/>
      <c r="L295" s="207"/>
      <c r="M295" s="211"/>
      <c r="N295" s="212"/>
      <c r="O295" s="212"/>
      <c r="P295" s="212"/>
      <c r="Q295" s="212"/>
      <c r="R295" s="212"/>
      <c r="S295" s="212"/>
      <c r="T295" s="213"/>
      <c r="U295" s="14"/>
      <c r="V295" s="14"/>
      <c r="W295" s="14"/>
      <c r="X295" s="14"/>
      <c r="Y295" s="14"/>
      <c r="Z295" s="14"/>
      <c r="AA295" s="14"/>
      <c r="AB295" s="14"/>
      <c r="AC295" s="14"/>
      <c r="AD295" s="14"/>
      <c r="AE295" s="14"/>
      <c r="AT295" s="208" t="s">
        <v>212</v>
      </c>
      <c r="AU295" s="208" t="s">
        <v>91</v>
      </c>
      <c r="AV295" s="14" t="s">
        <v>89</v>
      </c>
      <c r="AW295" s="14" t="s">
        <v>36</v>
      </c>
      <c r="AX295" s="14" t="s">
        <v>81</v>
      </c>
      <c r="AY295" s="208" t="s">
        <v>199</v>
      </c>
    </row>
    <row r="296" s="13" customFormat="1">
      <c r="A296" s="13"/>
      <c r="B296" s="199"/>
      <c r="C296" s="13"/>
      <c r="D296" s="193" t="s">
        <v>212</v>
      </c>
      <c r="E296" s="200" t="s">
        <v>1</v>
      </c>
      <c r="F296" s="201" t="s">
        <v>434</v>
      </c>
      <c r="G296" s="13"/>
      <c r="H296" s="202">
        <v>0.13200000000000001</v>
      </c>
      <c r="I296" s="203"/>
      <c r="J296" s="13"/>
      <c r="K296" s="13"/>
      <c r="L296" s="199"/>
      <c r="M296" s="204"/>
      <c r="N296" s="205"/>
      <c r="O296" s="205"/>
      <c r="P296" s="205"/>
      <c r="Q296" s="205"/>
      <c r="R296" s="205"/>
      <c r="S296" s="205"/>
      <c r="T296" s="206"/>
      <c r="U296" s="13"/>
      <c r="V296" s="13"/>
      <c r="W296" s="13"/>
      <c r="X296" s="13"/>
      <c r="Y296" s="13"/>
      <c r="Z296" s="13"/>
      <c r="AA296" s="13"/>
      <c r="AB296" s="13"/>
      <c r="AC296" s="13"/>
      <c r="AD296" s="13"/>
      <c r="AE296" s="13"/>
      <c r="AT296" s="200" t="s">
        <v>212</v>
      </c>
      <c r="AU296" s="200" t="s">
        <v>91</v>
      </c>
      <c r="AV296" s="13" t="s">
        <v>91</v>
      </c>
      <c r="AW296" s="13" t="s">
        <v>36</v>
      </c>
      <c r="AX296" s="13" t="s">
        <v>81</v>
      </c>
      <c r="AY296" s="200" t="s">
        <v>199</v>
      </c>
    </row>
    <row r="297" s="15" customFormat="1">
      <c r="A297" s="15"/>
      <c r="B297" s="214"/>
      <c r="C297" s="15"/>
      <c r="D297" s="193" t="s">
        <v>212</v>
      </c>
      <c r="E297" s="215" t="s">
        <v>1</v>
      </c>
      <c r="F297" s="216" t="s">
        <v>234</v>
      </c>
      <c r="G297" s="15"/>
      <c r="H297" s="217">
        <v>0.13200000000000001</v>
      </c>
      <c r="I297" s="218"/>
      <c r="J297" s="15"/>
      <c r="K297" s="15"/>
      <c r="L297" s="214"/>
      <c r="M297" s="219"/>
      <c r="N297" s="220"/>
      <c r="O297" s="220"/>
      <c r="P297" s="220"/>
      <c r="Q297" s="220"/>
      <c r="R297" s="220"/>
      <c r="S297" s="220"/>
      <c r="T297" s="221"/>
      <c r="U297" s="15"/>
      <c r="V297" s="15"/>
      <c r="W297" s="15"/>
      <c r="X297" s="15"/>
      <c r="Y297" s="15"/>
      <c r="Z297" s="15"/>
      <c r="AA297" s="15"/>
      <c r="AB297" s="15"/>
      <c r="AC297" s="15"/>
      <c r="AD297" s="15"/>
      <c r="AE297" s="15"/>
      <c r="AT297" s="215" t="s">
        <v>212</v>
      </c>
      <c r="AU297" s="215" t="s">
        <v>91</v>
      </c>
      <c r="AV297" s="15" t="s">
        <v>206</v>
      </c>
      <c r="AW297" s="15" t="s">
        <v>36</v>
      </c>
      <c r="AX297" s="15" t="s">
        <v>89</v>
      </c>
      <c r="AY297" s="215" t="s">
        <v>199</v>
      </c>
    </row>
    <row r="298" s="2" customFormat="1" ht="24.15" customHeight="1">
      <c r="A298" s="38"/>
      <c r="B298" s="179"/>
      <c r="C298" s="180" t="s">
        <v>435</v>
      </c>
      <c r="D298" s="180" t="s">
        <v>201</v>
      </c>
      <c r="E298" s="181" t="s">
        <v>436</v>
      </c>
      <c r="F298" s="182" t="s">
        <v>437</v>
      </c>
      <c r="G298" s="183" t="s">
        <v>275</v>
      </c>
      <c r="H298" s="184">
        <v>5.1239999999999997</v>
      </c>
      <c r="I298" s="185"/>
      <c r="J298" s="186">
        <f>ROUND(I298*H298,2)</f>
        <v>0</v>
      </c>
      <c r="K298" s="182" t="s">
        <v>205</v>
      </c>
      <c r="L298" s="39"/>
      <c r="M298" s="187" t="s">
        <v>1</v>
      </c>
      <c r="N298" s="188" t="s">
        <v>46</v>
      </c>
      <c r="O298" s="77"/>
      <c r="P298" s="189">
        <f>O298*H298</f>
        <v>0</v>
      </c>
      <c r="Q298" s="189">
        <v>1.0395099999999999</v>
      </c>
      <c r="R298" s="189">
        <f>Q298*H298</f>
        <v>5.3264492399999996</v>
      </c>
      <c r="S298" s="189">
        <v>0</v>
      </c>
      <c r="T298" s="190">
        <f>S298*H298</f>
        <v>0</v>
      </c>
      <c r="U298" s="38"/>
      <c r="V298" s="38"/>
      <c r="W298" s="38"/>
      <c r="X298" s="38"/>
      <c r="Y298" s="38"/>
      <c r="Z298" s="38"/>
      <c r="AA298" s="38"/>
      <c r="AB298" s="38"/>
      <c r="AC298" s="38"/>
      <c r="AD298" s="38"/>
      <c r="AE298" s="38"/>
      <c r="AR298" s="191" t="s">
        <v>206</v>
      </c>
      <c r="AT298" s="191" t="s">
        <v>201</v>
      </c>
      <c r="AU298" s="191" t="s">
        <v>91</v>
      </c>
      <c r="AY298" s="19" t="s">
        <v>199</v>
      </c>
      <c r="BE298" s="192">
        <f>IF(N298="základní",J298,0)</f>
        <v>0</v>
      </c>
      <c r="BF298" s="192">
        <f>IF(N298="snížená",J298,0)</f>
        <v>0</v>
      </c>
      <c r="BG298" s="192">
        <f>IF(N298="zákl. přenesená",J298,0)</f>
        <v>0</v>
      </c>
      <c r="BH298" s="192">
        <f>IF(N298="sníž. přenesená",J298,0)</f>
        <v>0</v>
      </c>
      <c r="BI298" s="192">
        <f>IF(N298="nulová",J298,0)</f>
        <v>0</v>
      </c>
      <c r="BJ298" s="19" t="s">
        <v>89</v>
      </c>
      <c r="BK298" s="192">
        <f>ROUND(I298*H298,2)</f>
        <v>0</v>
      </c>
      <c r="BL298" s="19" t="s">
        <v>206</v>
      </c>
      <c r="BM298" s="191" t="s">
        <v>438</v>
      </c>
    </row>
    <row r="299" s="2" customFormat="1">
      <c r="A299" s="38"/>
      <c r="B299" s="39"/>
      <c r="C299" s="38"/>
      <c r="D299" s="193" t="s">
        <v>208</v>
      </c>
      <c r="E299" s="38"/>
      <c r="F299" s="194" t="s">
        <v>439</v>
      </c>
      <c r="G299" s="38"/>
      <c r="H299" s="38"/>
      <c r="I299" s="195"/>
      <c r="J299" s="38"/>
      <c r="K299" s="38"/>
      <c r="L299" s="39"/>
      <c r="M299" s="196"/>
      <c r="N299" s="197"/>
      <c r="O299" s="77"/>
      <c r="P299" s="77"/>
      <c r="Q299" s="77"/>
      <c r="R299" s="77"/>
      <c r="S299" s="77"/>
      <c r="T299" s="78"/>
      <c r="U299" s="38"/>
      <c r="V299" s="38"/>
      <c r="W299" s="38"/>
      <c r="X299" s="38"/>
      <c r="Y299" s="38"/>
      <c r="Z299" s="38"/>
      <c r="AA299" s="38"/>
      <c r="AB299" s="38"/>
      <c r="AC299" s="38"/>
      <c r="AD299" s="38"/>
      <c r="AE299" s="38"/>
      <c r="AT299" s="19" t="s">
        <v>208</v>
      </c>
      <c r="AU299" s="19" t="s">
        <v>91</v>
      </c>
    </row>
    <row r="300" s="2" customFormat="1">
      <c r="A300" s="38"/>
      <c r="B300" s="39"/>
      <c r="C300" s="38"/>
      <c r="D300" s="193" t="s">
        <v>210</v>
      </c>
      <c r="E300" s="38"/>
      <c r="F300" s="198" t="s">
        <v>432</v>
      </c>
      <c r="G300" s="38"/>
      <c r="H300" s="38"/>
      <c r="I300" s="195"/>
      <c r="J300" s="38"/>
      <c r="K300" s="38"/>
      <c r="L300" s="39"/>
      <c r="M300" s="196"/>
      <c r="N300" s="197"/>
      <c r="O300" s="77"/>
      <c r="P300" s="77"/>
      <c r="Q300" s="77"/>
      <c r="R300" s="77"/>
      <c r="S300" s="77"/>
      <c r="T300" s="78"/>
      <c r="U300" s="38"/>
      <c r="V300" s="38"/>
      <c r="W300" s="38"/>
      <c r="X300" s="38"/>
      <c r="Y300" s="38"/>
      <c r="Z300" s="38"/>
      <c r="AA300" s="38"/>
      <c r="AB300" s="38"/>
      <c r="AC300" s="38"/>
      <c r="AD300" s="38"/>
      <c r="AE300" s="38"/>
      <c r="AT300" s="19" t="s">
        <v>210</v>
      </c>
      <c r="AU300" s="19" t="s">
        <v>91</v>
      </c>
    </row>
    <row r="301" s="14" customFormat="1">
      <c r="A301" s="14"/>
      <c r="B301" s="207"/>
      <c r="C301" s="14"/>
      <c r="D301" s="193" t="s">
        <v>212</v>
      </c>
      <c r="E301" s="208" t="s">
        <v>1</v>
      </c>
      <c r="F301" s="209" t="s">
        <v>433</v>
      </c>
      <c r="G301" s="14"/>
      <c r="H301" s="208" t="s">
        <v>1</v>
      </c>
      <c r="I301" s="210"/>
      <c r="J301" s="14"/>
      <c r="K301" s="14"/>
      <c r="L301" s="207"/>
      <c r="M301" s="211"/>
      <c r="N301" s="212"/>
      <c r="O301" s="212"/>
      <c r="P301" s="212"/>
      <c r="Q301" s="212"/>
      <c r="R301" s="212"/>
      <c r="S301" s="212"/>
      <c r="T301" s="213"/>
      <c r="U301" s="14"/>
      <c r="V301" s="14"/>
      <c r="W301" s="14"/>
      <c r="X301" s="14"/>
      <c r="Y301" s="14"/>
      <c r="Z301" s="14"/>
      <c r="AA301" s="14"/>
      <c r="AB301" s="14"/>
      <c r="AC301" s="14"/>
      <c r="AD301" s="14"/>
      <c r="AE301" s="14"/>
      <c r="AT301" s="208" t="s">
        <v>212</v>
      </c>
      <c r="AU301" s="208" t="s">
        <v>91</v>
      </c>
      <c r="AV301" s="14" t="s">
        <v>89</v>
      </c>
      <c r="AW301" s="14" t="s">
        <v>36</v>
      </c>
      <c r="AX301" s="14" t="s">
        <v>81</v>
      </c>
      <c r="AY301" s="208" t="s">
        <v>199</v>
      </c>
    </row>
    <row r="302" s="14" customFormat="1">
      <c r="A302" s="14"/>
      <c r="B302" s="207"/>
      <c r="C302" s="14"/>
      <c r="D302" s="193" t="s">
        <v>212</v>
      </c>
      <c r="E302" s="208" t="s">
        <v>1</v>
      </c>
      <c r="F302" s="209" t="s">
        <v>420</v>
      </c>
      <c r="G302" s="14"/>
      <c r="H302" s="208" t="s">
        <v>1</v>
      </c>
      <c r="I302" s="210"/>
      <c r="J302" s="14"/>
      <c r="K302" s="14"/>
      <c r="L302" s="207"/>
      <c r="M302" s="211"/>
      <c r="N302" s="212"/>
      <c r="O302" s="212"/>
      <c r="P302" s="212"/>
      <c r="Q302" s="212"/>
      <c r="R302" s="212"/>
      <c r="S302" s="212"/>
      <c r="T302" s="213"/>
      <c r="U302" s="14"/>
      <c r="V302" s="14"/>
      <c r="W302" s="14"/>
      <c r="X302" s="14"/>
      <c r="Y302" s="14"/>
      <c r="Z302" s="14"/>
      <c r="AA302" s="14"/>
      <c r="AB302" s="14"/>
      <c r="AC302" s="14"/>
      <c r="AD302" s="14"/>
      <c r="AE302" s="14"/>
      <c r="AT302" s="208" t="s">
        <v>212</v>
      </c>
      <c r="AU302" s="208" t="s">
        <v>91</v>
      </c>
      <c r="AV302" s="14" t="s">
        <v>89</v>
      </c>
      <c r="AW302" s="14" t="s">
        <v>36</v>
      </c>
      <c r="AX302" s="14" t="s">
        <v>81</v>
      </c>
      <c r="AY302" s="208" t="s">
        <v>199</v>
      </c>
    </row>
    <row r="303" s="13" customFormat="1">
      <c r="A303" s="13"/>
      <c r="B303" s="199"/>
      <c r="C303" s="13"/>
      <c r="D303" s="193" t="s">
        <v>212</v>
      </c>
      <c r="E303" s="200" t="s">
        <v>1</v>
      </c>
      <c r="F303" s="201" t="s">
        <v>440</v>
      </c>
      <c r="G303" s="13"/>
      <c r="H303" s="202">
        <v>0.14099999999999999</v>
      </c>
      <c r="I303" s="203"/>
      <c r="J303" s="13"/>
      <c r="K303" s="13"/>
      <c r="L303" s="199"/>
      <c r="M303" s="204"/>
      <c r="N303" s="205"/>
      <c r="O303" s="205"/>
      <c r="P303" s="205"/>
      <c r="Q303" s="205"/>
      <c r="R303" s="205"/>
      <c r="S303" s="205"/>
      <c r="T303" s="206"/>
      <c r="U303" s="13"/>
      <c r="V303" s="13"/>
      <c r="W303" s="13"/>
      <c r="X303" s="13"/>
      <c r="Y303" s="13"/>
      <c r="Z303" s="13"/>
      <c r="AA303" s="13"/>
      <c r="AB303" s="13"/>
      <c r="AC303" s="13"/>
      <c r="AD303" s="13"/>
      <c r="AE303" s="13"/>
      <c r="AT303" s="200" t="s">
        <v>212</v>
      </c>
      <c r="AU303" s="200" t="s">
        <v>91</v>
      </c>
      <c r="AV303" s="13" t="s">
        <v>91</v>
      </c>
      <c r="AW303" s="13" t="s">
        <v>36</v>
      </c>
      <c r="AX303" s="13" t="s">
        <v>81</v>
      </c>
      <c r="AY303" s="200" t="s">
        <v>199</v>
      </c>
    </row>
    <row r="304" s="14" customFormat="1">
      <c r="A304" s="14"/>
      <c r="B304" s="207"/>
      <c r="C304" s="14"/>
      <c r="D304" s="193" t="s">
        <v>212</v>
      </c>
      <c r="E304" s="208" t="s">
        <v>1</v>
      </c>
      <c r="F304" s="209" t="s">
        <v>441</v>
      </c>
      <c r="G304" s="14"/>
      <c r="H304" s="208" t="s">
        <v>1</v>
      </c>
      <c r="I304" s="210"/>
      <c r="J304" s="14"/>
      <c r="K304" s="14"/>
      <c r="L304" s="207"/>
      <c r="M304" s="211"/>
      <c r="N304" s="212"/>
      <c r="O304" s="212"/>
      <c r="P304" s="212"/>
      <c r="Q304" s="212"/>
      <c r="R304" s="212"/>
      <c r="S304" s="212"/>
      <c r="T304" s="213"/>
      <c r="U304" s="14"/>
      <c r="V304" s="14"/>
      <c r="W304" s="14"/>
      <c r="X304" s="14"/>
      <c r="Y304" s="14"/>
      <c r="Z304" s="14"/>
      <c r="AA304" s="14"/>
      <c r="AB304" s="14"/>
      <c r="AC304" s="14"/>
      <c r="AD304" s="14"/>
      <c r="AE304" s="14"/>
      <c r="AT304" s="208" t="s">
        <v>212</v>
      </c>
      <c r="AU304" s="208" t="s">
        <v>91</v>
      </c>
      <c r="AV304" s="14" t="s">
        <v>89</v>
      </c>
      <c r="AW304" s="14" t="s">
        <v>36</v>
      </c>
      <c r="AX304" s="14" t="s">
        <v>81</v>
      </c>
      <c r="AY304" s="208" t="s">
        <v>199</v>
      </c>
    </row>
    <row r="305" s="14" customFormat="1">
      <c r="A305" s="14"/>
      <c r="B305" s="207"/>
      <c r="C305" s="14"/>
      <c r="D305" s="193" t="s">
        <v>212</v>
      </c>
      <c r="E305" s="208" t="s">
        <v>1</v>
      </c>
      <c r="F305" s="209" t="s">
        <v>442</v>
      </c>
      <c r="G305" s="14"/>
      <c r="H305" s="208" t="s">
        <v>1</v>
      </c>
      <c r="I305" s="210"/>
      <c r="J305" s="14"/>
      <c r="K305" s="14"/>
      <c r="L305" s="207"/>
      <c r="M305" s="211"/>
      <c r="N305" s="212"/>
      <c r="O305" s="212"/>
      <c r="P305" s="212"/>
      <c r="Q305" s="212"/>
      <c r="R305" s="212"/>
      <c r="S305" s="212"/>
      <c r="T305" s="213"/>
      <c r="U305" s="14"/>
      <c r="V305" s="14"/>
      <c r="W305" s="14"/>
      <c r="X305" s="14"/>
      <c r="Y305" s="14"/>
      <c r="Z305" s="14"/>
      <c r="AA305" s="14"/>
      <c r="AB305" s="14"/>
      <c r="AC305" s="14"/>
      <c r="AD305" s="14"/>
      <c r="AE305" s="14"/>
      <c r="AT305" s="208" t="s">
        <v>212</v>
      </c>
      <c r="AU305" s="208" t="s">
        <v>91</v>
      </c>
      <c r="AV305" s="14" t="s">
        <v>89</v>
      </c>
      <c r="AW305" s="14" t="s">
        <v>36</v>
      </c>
      <c r="AX305" s="14" t="s">
        <v>81</v>
      </c>
      <c r="AY305" s="208" t="s">
        <v>199</v>
      </c>
    </row>
    <row r="306" s="13" customFormat="1">
      <c r="A306" s="13"/>
      <c r="B306" s="199"/>
      <c r="C306" s="13"/>
      <c r="D306" s="193" t="s">
        <v>212</v>
      </c>
      <c r="E306" s="200" t="s">
        <v>1</v>
      </c>
      <c r="F306" s="201" t="s">
        <v>443</v>
      </c>
      <c r="G306" s="13"/>
      <c r="H306" s="202">
        <v>4.9829999999999997</v>
      </c>
      <c r="I306" s="203"/>
      <c r="J306" s="13"/>
      <c r="K306" s="13"/>
      <c r="L306" s="199"/>
      <c r="M306" s="204"/>
      <c r="N306" s="205"/>
      <c r="O306" s="205"/>
      <c r="P306" s="205"/>
      <c r="Q306" s="205"/>
      <c r="R306" s="205"/>
      <c r="S306" s="205"/>
      <c r="T306" s="206"/>
      <c r="U306" s="13"/>
      <c r="V306" s="13"/>
      <c r="W306" s="13"/>
      <c r="X306" s="13"/>
      <c r="Y306" s="13"/>
      <c r="Z306" s="13"/>
      <c r="AA306" s="13"/>
      <c r="AB306" s="13"/>
      <c r="AC306" s="13"/>
      <c r="AD306" s="13"/>
      <c r="AE306" s="13"/>
      <c r="AT306" s="200" t="s">
        <v>212</v>
      </c>
      <c r="AU306" s="200" t="s">
        <v>91</v>
      </c>
      <c r="AV306" s="13" t="s">
        <v>91</v>
      </c>
      <c r="AW306" s="13" t="s">
        <v>36</v>
      </c>
      <c r="AX306" s="13" t="s">
        <v>81</v>
      </c>
      <c r="AY306" s="200" t="s">
        <v>199</v>
      </c>
    </row>
    <row r="307" s="15" customFormat="1">
      <c r="A307" s="15"/>
      <c r="B307" s="214"/>
      <c r="C307" s="15"/>
      <c r="D307" s="193" t="s">
        <v>212</v>
      </c>
      <c r="E307" s="215" t="s">
        <v>1</v>
      </c>
      <c r="F307" s="216" t="s">
        <v>234</v>
      </c>
      <c r="G307" s="15"/>
      <c r="H307" s="217">
        <v>5.1239999999999997</v>
      </c>
      <c r="I307" s="218"/>
      <c r="J307" s="15"/>
      <c r="K307" s="15"/>
      <c r="L307" s="214"/>
      <c r="M307" s="219"/>
      <c r="N307" s="220"/>
      <c r="O307" s="220"/>
      <c r="P307" s="220"/>
      <c r="Q307" s="220"/>
      <c r="R307" s="220"/>
      <c r="S307" s="220"/>
      <c r="T307" s="221"/>
      <c r="U307" s="15"/>
      <c r="V307" s="15"/>
      <c r="W307" s="15"/>
      <c r="X307" s="15"/>
      <c r="Y307" s="15"/>
      <c r="Z307" s="15"/>
      <c r="AA307" s="15"/>
      <c r="AB307" s="15"/>
      <c r="AC307" s="15"/>
      <c r="AD307" s="15"/>
      <c r="AE307" s="15"/>
      <c r="AT307" s="215" t="s">
        <v>212</v>
      </c>
      <c r="AU307" s="215" t="s">
        <v>91</v>
      </c>
      <c r="AV307" s="15" t="s">
        <v>206</v>
      </c>
      <c r="AW307" s="15" t="s">
        <v>36</v>
      </c>
      <c r="AX307" s="15" t="s">
        <v>89</v>
      </c>
      <c r="AY307" s="215" t="s">
        <v>199</v>
      </c>
    </row>
    <row r="308" s="2" customFormat="1" ht="14.4" customHeight="1">
      <c r="A308" s="38"/>
      <c r="B308" s="179"/>
      <c r="C308" s="180" t="s">
        <v>444</v>
      </c>
      <c r="D308" s="180" t="s">
        <v>201</v>
      </c>
      <c r="E308" s="181" t="s">
        <v>445</v>
      </c>
      <c r="F308" s="182" t="s">
        <v>446</v>
      </c>
      <c r="G308" s="183" t="s">
        <v>345</v>
      </c>
      <c r="H308" s="184">
        <v>7</v>
      </c>
      <c r="I308" s="185"/>
      <c r="J308" s="186">
        <f>ROUND(I308*H308,2)</f>
        <v>0</v>
      </c>
      <c r="K308" s="182" t="s">
        <v>246</v>
      </c>
      <c r="L308" s="39"/>
      <c r="M308" s="187" t="s">
        <v>1</v>
      </c>
      <c r="N308" s="188" t="s">
        <v>46</v>
      </c>
      <c r="O308" s="77"/>
      <c r="P308" s="189">
        <f>O308*H308</f>
        <v>0</v>
      </c>
      <c r="Q308" s="189">
        <v>0.00044999999999999999</v>
      </c>
      <c r="R308" s="189">
        <f>Q308*H308</f>
        <v>0.00315</v>
      </c>
      <c r="S308" s="189">
        <v>0</v>
      </c>
      <c r="T308" s="190">
        <f>S308*H308</f>
        <v>0</v>
      </c>
      <c r="U308" s="38"/>
      <c r="V308" s="38"/>
      <c r="W308" s="38"/>
      <c r="X308" s="38"/>
      <c r="Y308" s="38"/>
      <c r="Z308" s="38"/>
      <c r="AA308" s="38"/>
      <c r="AB308" s="38"/>
      <c r="AC308" s="38"/>
      <c r="AD308" s="38"/>
      <c r="AE308" s="38"/>
      <c r="AR308" s="191" t="s">
        <v>206</v>
      </c>
      <c r="AT308" s="191" t="s">
        <v>201</v>
      </c>
      <c r="AU308" s="191" t="s">
        <v>91</v>
      </c>
      <c r="AY308" s="19" t="s">
        <v>199</v>
      </c>
      <c r="BE308" s="192">
        <f>IF(N308="základní",J308,0)</f>
        <v>0</v>
      </c>
      <c r="BF308" s="192">
        <f>IF(N308="snížená",J308,0)</f>
        <v>0</v>
      </c>
      <c r="BG308" s="192">
        <f>IF(N308="zákl. přenesená",J308,0)</f>
        <v>0</v>
      </c>
      <c r="BH308" s="192">
        <f>IF(N308="sníž. přenesená",J308,0)</f>
        <v>0</v>
      </c>
      <c r="BI308" s="192">
        <f>IF(N308="nulová",J308,0)</f>
        <v>0</v>
      </c>
      <c r="BJ308" s="19" t="s">
        <v>89</v>
      </c>
      <c r="BK308" s="192">
        <f>ROUND(I308*H308,2)</f>
        <v>0</v>
      </c>
      <c r="BL308" s="19" t="s">
        <v>206</v>
      </c>
      <c r="BM308" s="191" t="s">
        <v>447</v>
      </c>
    </row>
    <row r="309" s="14" customFormat="1">
      <c r="A309" s="14"/>
      <c r="B309" s="207"/>
      <c r="C309" s="14"/>
      <c r="D309" s="193" t="s">
        <v>212</v>
      </c>
      <c r="E309" s="208" t="s">
        <v>1</v>
      </c>
      <c r="F309" s="209" t="s">
        <v>448</v>
      </c>
      <c r="G309" s="14"/>
      <c r="H309" s="208" t="s">
        <v>1</v>
      </c>
      <c r="I309" s="210"/>
      <c r="J309" s="14"/>
      <c r="K309" s="14"/>
      <c r="L309" s="207"/>
      <c r="M309" s="211"/>
      <c r="N309" s="212"/>
      <c r="O309" s="212"/>
      <c r="P309" s="212"/>
      <c r="Q309" s="212"/>
      <c r="R309" s="212"/>
      <c r="S309" s="212"/>
      <c r="T309" s="213"/>
      <c r="U309" s="14"/>
      <c r="V309" s="14"/>
      <c r="W309" s="14"/>
      <c r="X309" s="14"/>
      <c r="Y309" s="14"/>
      <c r="Z309" s="14"/>
      <c r="AA309" s="14"/>
      <c r="AB309" s="14"/>
      <c r="AC309" s="14"/>
      <c r="AD309" s="14"/>
      <c r="AE309" s="14"/>
      <c r="AT309" s="208" t="s">
        <v>212</v>
      </c>
      <c r="AU309" s="208" t="s">
        <v>91</v>
      </c>
      <c r="AV309" s="14" t="s">
        <v>89</v>
      </c>
      <c r="AW309" s="14" t="s">
        <v>36</v>
      </c>
      <c r="AX309" s="14" t="s">
        <v>81</v>
      </c>
      <c r="AY309" s="208" t="s">
        <v>199</v>
      </c>
    </row>
    <row r="310" s="13" customFormat="1">
      <c r="A310" s="13"/>
      <c r="B310" s="199"/>
      <c r="C310" s="13"/>
      <c r="D310" s="193" t="s">
        <v>212</v>
      </c>
      <c r="E310" s="200" t="s">
        <v>1</v>
      </c>
      <c r="F310" s="201" t="s">
        <v>449</v>
      </c>
      <c r="G310" s="13"/>
      <c r="H310" s="202">
        <v>5</v>
      </c>
      <c r="I310" s="203"/>
      <c r="J310" s="13"/>
      <c r="K310" s="13"/>
      <c r="L310" s="199"/>
      <c r="M310" s="204"/>
      <c r="N310" s="205"/>
      <c r="O310" s="205"/>
      <c r="P310" s="205"/>
      <c r="Q310" s="205"/>
      <c r="R310" s="205"/>
      <c r="S310" s="205"/>
      <c r="T310" s="206"/>
      <c r="U310" s="13"/>
      <c r="V310" s="13"/>
      <c r="W310" s="13"/>
      <c r="X310" s="13"/>
      <c r="Y310" s="13"/>
      <c r="Z310" s="13"/>
      <c r="AA310" s="13"/>
      <c r="AB310" s="13"/>
      <c r="AC310" s="13"/>
      <c r="AD310" s="13"/>
      <c r="AE310" s="13"/>
      <c r="AT310" s="200" t="s">
        <v>212</v>
      </c>
      <c r="AU310" s="200" t="s">
        <v>91</v>
      </c>
      <c r="AV310" s="13" t="s">
        <v>91</v>
      </c>
      <c r="AW310" s="13" t="s">
        <v>36</v>
      </c>
      <c r="AX310" s="13" t="s">
        <v>81</v>
      </c>
      <c r="AY310" s="200" t="s">
        <v>199</v>
      </c>
    </row>
    <row r="311" s="13" customFormat="1">
      <c r="A311" s="13"/>
      <c r="B311" s="199"/>
      <c r="C311" s="13"/>
      <c r="D311" s="193" t="s">
        <v>212</v>
      </c>
      <c r="E311" s="200" t="s">
        <v>1</v>
      </c>
      <c r="F311" s="201" t="s">
        <v>450</v>
      </c>
      <c r="G311" s="13"/>
      <c r="H311" s="202">
        <v>1</v>
      </c>
      <c r="I311" s="203"/>
      <c r="J311" s="13"/>
      <c r="K311" s="13"/>
      <c r="L311" s="199"/>
      <c r="M311" s="204"/>
      <c r="N311" s="205"/>
      <c r="O311" s="205"/>
      <c r="P311" s="205"/>
      <c r="Q311" s="205"/>
      <c r="R311" s="205"/>
      <c r="S311" s="205"/>
      <c r="T311" s="206"/>
      <c r="U311" s="13"/>
      <c r="V311" s="13"/>
      <c r="W311" s="13"/>
      <c r="X311" s="13"/>
      <c r="Y311" s="13"/>
      <c r="Z311" s="13"/>
      <c r="AA311" s="13"/>
      <c r="AB311" s="13"/>
      <c r="AC311" s="13"/>
      <c r="AD311" s="13"/>
      <c r="AE311" s="13"/>
      <c r="AT311" s="200" t="s">
        <v>212</v>
      </c>
      <c r="AU311" s="200" t="s">
        <v>91</v>
      </c>
      <c r="AV311" s="13" t="s">
        <v>91</v>
      </c>
      <c r="AW311" s="13" t="s">
        <v>36</v>
      </c>
      <c r="AX311" s="13" t="s">
        <v>81</v>
      </c>
      <c r="AY311" s="200" t="s">
        <v>199</v>
      </c>
    </row>
    <row r="312" s="13" customFormat="1">
      <c r="A312" s="13"/>
      <c r="B312" s="199"/>
      <c r="C312" s="13"/>
      <c r="D312" s="193" t="s">
        <v>212</v>
      </c>
      <c r="E312" s="200" t="s">
        <v>1</v>
      </c>
      <c r="F312" s="201" t="s">
        <v>451</v>
      </c>
      <c r="G312" s="13"/>
      <c r="H312" s="202">
        <v>1</v>
      </c>
      <c r="I312" s="203"/>
      <c r="J312" s="13"/>
      <c r="K312" s="13"/>
      <c r="L312" s="199"/>
      <c r="M312" s="204"/>
      <c r="N312" s="205"/>
      <c r="O312" s="205"/>
      <c r="P312" s="205"/>
      <c r="Q312" s="205"/>
      <c r="R312" s="205"/>
      <c r="S312" s="205"/>
      <c r="T312" s="206"/>
      <c r="U312" s="13"/>
      <c r="V312" s="13"/>
      <c r="W312" s="13"/>
      <c r="X312" s="13"/>
      <c r="Y312" s="13"/>
      <c r="Z312" s="13"/>
      <c r="AA312" s="13"/>
      <c r="AB312" s="13"/>
      <c r="AC312" s="13"/>
      <c r="AD312" s="13"/>
      <c r="AE312" s="13"/>
      <c r="AT312" s="200" t="s">
        <v>212</v>
      </c>
      <c r="AU312" s="200" t="s">
        <v>91</v>
      </c>
      <c r="AV312" s="13" t="s">
        <v>91</v>
      </c>
      <c r="AW312" s="13" t="s">
        <v>36</v>
      </c>
      <c r="AX312" s="13" t="s">
        <v>81</v>
      </c>
      <c r="AY312" s="200" t="s">
        <v>199</v>
      </c>
    </row>
    <row r="313" s="15" customFormat="1">
      <c r="A313" s="15"/>
      <c r="B313" s="214"/>
      <c r="C313" s="15"/>
      <c r="D313" s="193" t="s">
        <v>212</v>
      </c>
      <c r="E313" s="215" t="s">
        <v>1</v>
      </c>
      <c r="F313" s="216" t="s">
        <v>234</v>
      </c>
      <c r="G313" s="15"/>
      <c r="H313" s="217">
        <v>7</v>
      </c>
      <c r="I313" s="218"/>
      <c r="J313" s="15"/>
      <c r="K313" s="15"/>
      <c r="L313" s="214"/>
      <c r="M313" s="219"/>
      <c r="N313" s="220"/>
      <c r="O313" s="220"/>
      <c r="P313" s="220"/>
      <c r="Q313" s="220"/>
      <c r="R313" s="220"/>
      <c r="S313" s="220"/>
      <c r="T313" s="221"/>
      <c r="U313" s="15"/>
      <c r="V313" s="15"/>
      <c r="W313" s="15"/>
      <c r="X313" s="15"/>
      <c r="Y313" s="15"/>
      <c r="Z313" s="15"/>
      <c r="AA313" s="15"/>
      <c r="AB313" s="15"/>
      <c r="AC313" s="15"/>
      <c r="AD313" s="15"/>
      <c r="AE313" s="15"/>
      <c r="AT313" s="215" t="s">
        <v>212</v>
      </c>
      <c r="AU313" s="215" t="s">
        <v>91</v>
      </c>
      <c r="AV313" s="15" t="s">
        <v>206</v>
      </c>
      <c r="AW313" s="15" t="s">
        <v>36</v>
      </c>
      <c r="AX313" s="15" t="s">
        <v>89</v>
      </c>
      <c r="AY313" s="215" t="s">
        <v>199</v>
      </c>
    </row>
    <row r="314" s="2" customFormat="1" ht="14.4" customHeight="1">
      <c r="A314" s="38"/>
      <c r="B314" s="179"/>
      <c r="C314" s="180" t="s">
        <v>452</v>
      </c>
      <c r="D314" s="180" t="s">
        <v>201</v>
      </c>
      <c r="E314" s="181" t="s">
        <v>453</v>
      </c>
      <c r="F314" s="182" t="s">
        <v>454</v>
      </c>
      <c r="G314" s="183" t="s">
        <v>345</v>
      </c>
      <c r="H314" s="184">
        <v>4</v>
      </c>
      <c r="I314" s="185"/>
      <c r="J314" s="186">
        <f>ROUND(I314*H314,2)</f>
        <v>0</v>
      </c>
      <c r="K314" s="182" t="s">
        <v>246</v>
      </c>
      <c r="L314" s="39"/>
      <c r="M314" s="187" t="s">
        <v>1</v>
      </c>
      <c r="N314" s="188" t="s">
        <v>46</v>
      </c>
      <c r="O314" s="77"/>
      <c r="P314" s="189">
        <f>O314*H314</f>
        <v>0</v>
      </c>
      <c r="Q314" s="189">
        <v>0.00044999999999999999</v>
      </c>
      <c r="R314" s="189">
        <f>Q314*H314</f>
        <v>0.0018</v>
      </c>
      <c r="S314" s="189">
        <v>0</v>
      </c>
      <c r="T314" s="190">
        <f>S314*H314</f>
        <v>0</v>
      </c>
      <c r="U314" s="38"/>
      <c r="V314" s="38"/>
      <c r="W314" s="38"/>
      <c r="X314" s="38"/>
      <c r="Y314" s="38"/>
      <c r="Z314" s="38"/>
      <c r="AA314" s="38"/>
      <c r="AB314" s="38"/>
      <c r="AC314" s="38"/>
      <c r="AD314" s="38"/>
      <c r="AE314" s="38"/>
      <c r="AR314" s="191" t="s">
        <v>206</v>
      </c>
      <c r="AT314" s="191" t="s">
        <v>201</v>
      </c>
      <c r="AU314" s="191" t="s">
        <v>91</v>
      </c>
      <c r="AY314" s="19" t="s">
        <v>199</v>
      </c>
      <c r="BE314" s="192">
        <f>IF(N314="základní",J314,0)</f>
        <v>0</v>
      </c>
      <c r="BF314" s="192">
        <f>IF(N314="snížená",J314,0)</f>
        <v>0</v>
      </c>
      <c r="BG314" s="192">
        <f>IF(N314="zákl. přenesená",J314,0)</f>
        <v>0</v>
      </c>
      <c r="BH314" s="192">
        <f>IF(N314="sníž. přenesená",J314,0)</f>
        <v>0</v>
      </c>
      <c r="BI314" s="192">
        <f>IF(N314="nulová",J314,0)</f>
        <v>0</v>
      </c>
      <c r="BJ314" s="19" t="s">
        <v>89</v>
      </c>
      <c r="BK314" s="192">
        <f>ROUND(I314*H314,2)</f>
        <v>0</v>
      </c>
      <c r="BL314" s="19" t="s">
        <v>206</v>
      </c>
      <c r="BM314" s="191" t="s">
        <v>455</v>
      </c>
    </row>
    <row r="315" s="14" customFormat="1">
      <c r="A315" s="14"/>
      <c r="B315" s="207"/>
      <c r="C315" s="14"/>
      <c r="D315" s="193" t="s">
        <v>212</v>
      </c>
      <c r="E315" s="208" t="s">
        <v>1</v>
      </c>
      <c r="F315" s="209" t="s">
        <v>456</v>
      </c>
      <c r="G315" s="14"/>
      <c r="H315" s="208" t="s">
        <v>1</v>
      </c>
      <c r="I315" s="210"/>
      <c r="J315" s="14"/>
      <c r="K315" s="14"/>
      <c r="L315" s="207"/>
      <c r="M315" s="211"/>
      <c r="N315" s="212"/>
      <c r="O315" s="212"/>
      <c r="P315" s="212"/>
      <c r="Q315" s="212"/>
      <c r="R315" s="212"/>
      <c r="S315" s="212"/>
      <c r="T315" s="213"/>
      <c r="U315" s="14"/>
      <c r="V315" s="14"/>
      <c r="W315" s="14"/>
      <c r="X315" s="14"/>
      <c r="Y315" s="14"/>
      <c r="Z315" s="14"/>
      <c r="AA315" s="14"/>
      <c r="AB315" s="14"/>
      <c r="AC315" s="14"/>
      <c r="AD315" s="14"/>
      <c r="AE315" s="14"/>
      <c r="AT315" s="208" t="s">
        <v>212</v>
      </c>
      <c r="AU315" s="208" t="s">
        <v>91</v>
      </c>
      <c r="AV315" s="14" t="s">
        <v>89</v>
      </c>
      <c r="AW315" s="14" t="s">
        <v>36</v>
      </c>
      <c r="AX315" s="14" t="s">
        <v>81</v>
      </c>
      <c r="AY315" s="208" t="s">
        <v>199</v>
      </c>
    </row>
    <row r="316" s="13" customFormat="1">
      <c r="A316" s="13"/>
      <c r="B316" s="199"/>
      <c r="C316" s="13"/>
      <c r="D316" s="193" t="s">
        <v>212</v>
      </c>
      <c r="E316" s="200" t="s">
        <v>1</v>
      </c>
      <c r="F316" s="201" t="s">
        <v>457</v>
      </c>
      <c r="G316" s="13"/>
      <c r="H316" s="202">
        <v>2</v>
      </c>
      <c r="I316" s="203"/>
      <c r="J316" s="13"/>
      <c r="K316" s="13"/>
      <c r="L316" s="199"/>
      <c r="M316" s="204"/>
      <c r="N316" s="205"/>
      <c r="O316" s="205"/>
      <c r="P316" s="205"/>
      <c r="Q316" s="205"/>
      <c r="R316" s="205"/>
      <c r="S316" s="205"/>
      <c r="T316" s="206"/>
      <c r="U316" s="13"/>
      <c r="V316" s="13"/>
      <c r="W316" s="13"/>
      <c r="X316" s="13"/>
      <c r="Y316" s="13"/>
      <c r="Z316" s="13"/>
      <c r="AA316" s="13"/>
      <c r="AB316" s="13"/>
      <c r="AC316" s="13"/>
      <c r="AD316" s="13"/>
      <c r="AE316" s="13"/>
      <c r="AT316" s="200" t="s">
        <v>212</v>
      </c>
      <c r="AU316" s="200" t="s">
        <v>91</v>
      </c>
      <c r="AV316" s="13" t="s">
        <v>91</v>
      </c>
      <c r="AW316" s="13" t="s">
        <v>36</v>
      </c>
      <c r="AX316" s="13" t="s">
        <v>81</v>
      </c>
      <c r="AY316" s="200" t="s">
        <v>199</v>
      </c>
    </row>
    <row r="317" s="13" customFormat="1">
      <c r="A317" s="13"/>
      <c r="B317" s="199"/>
      <c r="C317" s="13"/>
      <c r="D317" s="193" t="s">
        <v>212</v>
      </c>
      <c r="E317" s="200" t="s">
        <v>1</v>
      </c>
      <c r="F317" s="201" t="s">
        <v>458</v>
      </c>
      <c r="G317" s="13"/>
      <c r="H317" s="202">
        <v>2</v>
      </c>
      <c r="I317" s="203"/>
      <c r="J317" s="13"/>
      <c r="K317" s="13"/>
      <c r="L317" s="199"/>
      <c r="M317" s="204"/>
      <c r="N317" s="205"/>
      <c r="O317" s="205"/>
      <c r="P317" s="205"/>
      <c r="Q317" s="205"/>
      <c r="R317" s="205"/>
      <c r="S317" s="205"/>
      <c r="T317" s="206"/>
      <c r="U317" s="13"/>
      <c r="V317" s="13"/>
      <c r="W317" s="13"/>
      <c r="X317" s="13"/>
      <c r="Y317" s="13"/>
      <c r="Z317" s="13"/>
      <c r="AA317" s="13"/>
      <c r="AB317" s="13"/>
      <c r="AC317" s="13"/>
      <c r="AD317" s="13"/>
      <c r="AE317" s="13"/>
      <c r="AT317" s="200" t="s">
        <v>212</v>
      </c>
      <c r="AU317" s="200" t="s">
        <v>91</v>
      </c>
      <c r="AV317" s="13" t="s">
        <v>91</v>
      </c>
      <c r="AW317" s="13" t="s">
        <v>36</v>
      </c>
      <c r="AX317" s="13" t="s">
        <v>81</v>
      </c>
      <c r="AY317" s="200" t="s">
        <v>199</v>
      </c>
    </row>
    <row r="318" s="15" customFormat="1">
      <c r="A318" s="15"/>
      <c r="B318" s="214"/>
      <c r="C318" s="15"/>
      <c r="D318" s="193" t="s">
        <v>212</v>
      </c>
      <c r="E318" s="215" t="s">
        <v>1</v>
      </c>
      <c r="F318" s="216" t="s">
        <v>234</v>
      </c>
      <c r="G318" s="15"/>
      <c r="H318" s="217">
        <v>4</v>
      </c>
      <c r="I318" s="218"/>
      <c r="J318" s="15"/>
      <c r="K318" s="15"/>
      <c r="L318" s="214"/>
      <c r="M318" s="219"/>
      <c r="N318" s="220"/>
      <c r="O318" s="220"/>
      <c r="P318" s="220"/>
      <c r="Q318" s="220"/>
      <c r="R318" s="220"/>
      <c r="S318" s="220"/>
      <c r="T318" s="221"/>
      <c r="U318" s="15"/>
      <c r="V318" s="15"/>
      <c r="W318" s="15"/>
      <c r="X318" s="15"/>
      <c r="Y318" s="15"/>
      <c r="Z318" s="15"/>
      <c r="AA318" s="15"/>
      <c r="AB318" s="15"/>
      <c r="AC318" s="15"/>
      <c r="AD318" s="15"/>
      <c r="AE318" s="15"/>
      <c r="AT318" s="215" t="s">
        <v>212</v>
      </c>
      <c r="AU318" s="215" t="s">
        <v>91</v>
      </c>
      <c r="AV318" s="15" t="s">
        <v>206</v>
      </c>
      <c r="AW318" s="15" t="s">
        <v>36</v>
      </c>
      <c r="AX318" s="15" t="s">
        <v>89</v>
      </c>
      <c r="AY318" s="215" t="s">
        <v>199</v>
      </c>
    </row>
    <row r="319" s="12" customFormat="1" ht="22.8" customHeight="1">
      <c r="A319" s="12"/>
      <c r="B319" s="166"/>
      <c r="C319" s="12"/>
      <c r="D319" s="167" t="s">
        <v>80</v>
      </c>
      <c r="E319" s="177" t="s">
        <v>206</v>
      </c>
      <c r="F319" s="177" t="s">
        <v>459</v>
      </c>
      <c r="G319" s="12"/>
      <c r="H319" s="12"/>
      <c r="I319" s="169"/>
      <c r="J319" s="178">
        <f>BK319</f>
        <v>0</v>
      </c>
      <c r="K319" s="12"/>
      <c r="L319" s="166"/>
      <c r="M319" s="171"/>
      <c r="N319" s="172"/>
      <c r="O319" s="172"/>
      <c r="P319" s="173">
        <f>SUM(P320:P340)</f>
        <v>0</v>
      </c>
      <c r="Q319" s="172"/>
      <c r="R319" s="173">
        <f>SUM(R320:R340)</f>
        <v>705.41204999999991</v>
      </c>
      <c r="S319" s="172"/>
      <c r="T319" s="174">
        <f>SUM(T320:T340)</f>
        <v>0</v>
      </c>
      <c r="U319" s="12"/>
      <c r="V319" s="12"/>
      <c r="W319" s="12"/>
      <c r="X319" s="12"/>
      <c r="Y319" s="12"/>
      <c r="Z319" s="12"/>
      <c r="AA319" s="12"/>
      <c r="AB319" s="12"/>
      <c r="AC319" s="12"/>
      <c r="AD319" s="12"/>
      <c r="AE319" s="12"/>
      <c r="AR319" s="167" t="s">
        <v>89</v>
      </c>
      <c r="AT319" s="175" t="s">
        <v>80</v>
      </c>
      <c r="AU319" s="175" t="s">
        <v>89</v>
      </c>
      <c r="AY319" s="167" t="s">
        <v>199</v>
      </c>
      <c r="BK319" s="176">
        <f>SUM(BK320:BK340)</f>
        <v>0</v>
      </c>
    </row>
    <row r="320" s="2" customFormat="1" ht="24.15" customHeight="1">
      <c r="A320" s="38"/>
      <c r="B320" s="179"/>
      <c r="C320" s="180" t="s">
        <v>460</v>
      </c>
      <c r="D320" s="180" t="s">
        <v>201</v>
      </c>
      <c r="E320" s="181" t="s">
        <v>461</v>
      </c>
      <c r="F320" s="182" t="s">
        <v>462</v>
      </c>
      <c r="G320" s="183" t="s">
        <v>228</v>
      </c>
      <c r="H320" s="184">
        <v>31.48</v>
      </c>
      <c r="I320" s="185"/>
      <c r="J320" s="186">
        <f>ROUND(I320*H320,2)</f>
        <v>0</v>
      </c>
      <c r="K320" s="182" t="s">
        <v>205</v>
      </c>
      <c r="L320" s="39"/>
      <c r="M320" s="187" t="s">
        <v>1</v>
      </c>
      <c r="N320" s="188" t="s">
        <v>46</v>
      </c>
      <c r="O320" s="77"/>
      <c r="P320" s="189">
        <f>O320*H320</f>
        <v>0</v>
      </c>
      <c r="Q320" s="189">
        <v>0</v>
      </c>
      <c r="R320" s="189">
        <f>Q320*H320</f>
        <v>0</v>
      </c>
      <c r="S320" s="189">
        <v>0</v>
      </c>
      <c r="T320" s="190">
        <f>S320*H320</f>
        <v>0</v>
      </c>
      <c r="U320" s="38"/>
      <c r="V320" s="38"/>
      <c r="W320" s="38"/>
      <c r="X320" s="38"/>
      <c r="Y320" s="38"/>
      <c r="Z320" s="38"/>
      <c r="AA320" s="38"/>
      <c r="AB320" s="38"/>
      <c r="AC320" s="38"/>
      <c r="AD320" s="38"/>
      <c r="AE320" s="38"/>
      <c r="AR320" s="191" t="s">
        <v>206</v>
      </c>
      <c r="AT320" s="191" t="s">
        <v>201</v>
      </c>
      <c r="AU320" s="191" t="s">
        <v>91</v>
      </c>
      <c r="AY320" s="19" t="s">
        <v>199</v>
      </c>
      <c r="BE320" s="192">
        <f>IF(N320="základní",J320,0)</f>
        <v>0</v>
      </c>
      <c r="BF320" s="192">
        <f>IF(N320="snížená",J320,0)</f>
        <v>0</v>
      </c>
      <c r="BG320" s="192">
        <f>IF(N320="zákl. přenesená",J320,0)</f>
        <v>0</v>
      </c>
      <c r="BH320" s="192">
        <f>IF(N320="sníž. přenesená",J320,0)</f>
        <v>0</v>
      </c>
      <c r="BI320" s="192">
        <f>IF(N320="nulová",J320,0)</f>
        <v>0</v>
      </c>
      <c r="BJ320" s="19" t="s">
        <v>89</v>
      </c>
      <c r="BK320" s="192">
        <f>ROUND(I320*H320,2)</f>
        <v>0</v>
      </c>
      <c r="BL320" s="19" t="s">
        <v>206</v>
      </c>
      <c r="BM320" s="191" t="s">
        <v>463</v>
      </c>
    </row>
    <row r="321" s="2" customFormat="1">
      <c r="A321" s="38"/>
      <c r="B321" s="39"/>
      <c r="C321" s="38"/>
      <c r="D321" s="193" t="s">
        <v>208</v>
      </c>
      <c r="E321" s="38"/>
      <c r="F321" s="194" t="s">
        <v>464</v>
      </c>
      <c r="G321" s="38"/>
      <c r="H321" s="38"/>
      <c r="I321" s="195"/>
      <c r="J321" s="38"/>
      <c r="K321" s="38"/>
      <c r="L321" s="39"/>
      <c r="M321" s="196"/>
      <c r="N321" s="197"/>
      <c r="O321" s="77"/>
      <c r="P321" s="77"/>
      <c r="Q321" s="77"/>
      <c r="R321" s="77"/>
      <c r="S321" s="77"/>
      <c r="T321" s="78"/>
      <c r="U321" s="38"/>
      <c r="V321" s="38"/>
      <c r="W321" s="38"/>
      <c r="X321" s="38"/>
      <c r="Y321" s="38"/>
      <c r="Z321" s="38"/>
      <c r="AA321" s="38"/>
      <c r="AB321" s="38"/>
      <c r="AC321" s="38"/>
      <c r="AD321" s="38"/>
      <c r="AE321" s="38"/>
      <c r="AT321" s="19" t="s">
        <v>208</v>
      </c>
      <c r="AU321" s="19" t="s">
        <v>91</v>
      </c>
    </row>
    <row r="322" s="2" customFormat="1">
      <c r="A322" s="38"/>
      <c r="B322" s="39"/>
      <c r="C322" s="38"/>
      <c r="D322" s="193" t="s">
        <v>210</v>
      </c>
      <c r="E322" s="38"/>
      <c r="F322" s="198" t="s">
        <v>465</v>
      </c>
      <c r="G322" s="38"/>
      <c r="H322" s="38"/>
      <c r="I322" s="195"/>
      <c r="J322" s="38"/>
      <c r="K322" s="38"/>
      <c r="L322" s="39"/>
      <c r="M322" s="196"/>
      <c r="N322" s="197"/>
      <c r="O322" s="77"/>
      <c r="P322" s="77"/>
      <c r="Q322" s="77"/>
      <c r="R322" s="77"/>
      <c r="S322" s="77"/>
      <c r="T322" s="78"/>
      <c r="U322" s="38"/>
      <c r="V322" s="38"/>
      <c r="W322" s="38"/>
      <c r="X322" s="38"/>
      <c r="Y322" s="38"/>
      <c r="Z322" s="38"/>
      <c r="AA322" s="38"/>
      <c r="AB322" s="38"/>
      <c r="AC322" s="38"/>
      <c r="AD322" s="38"/>
      <c r="AE322" s="38"/>
      <c r="AT322" s="19" t="s">
        <v>210</v>
      </c>
      <c r="AU322" s="19" t="s">
        <v>91</v>
      </c>
    </row>
    <row r="323" s="14" customFormat="1">
      <c r="A323" s="14"/>
      <c r="B323" s="207"/>
      <c r="C323" s="14"/>
      <c r="D323" s="193" t="s">
        <v>212</v>
      </c>
      <c r="E323" s="208" t="s">
        <v>1</v>
      </c>
      <c r="F323" s="209" t="s">
        <v>466</v>
      </c>
      <c r="G323" s="14"/>
      <c r="H323" s="208" t="s">
        <v>1</v>
      </c>
      <c r="I323" s="210"/>
      <c r="J323" s="14"/>
      <c r="K323" s="14"/>
      <c r="L323" s="207"/>
      <c r="M323" s="211"/>
      <c r="N323" s="212"/>
      <c r="O323" s="212"/>
      <c r="P323" s="212"/>
      <c r="Q323" s="212"/>
      <c r="R323" s="212"/>
      <c r="S323" s="212"/>
      <c r="T323" s="213"/>
      <c r="U323" s="14"/>
      <c r="V323" s="14"/>
      <c r="W323" s="14"/>
      <c r="X323" s="14"/>
      <c r="Y323" s="14"/>
      <c r="Z323" s="14"/>
      <c r="AA323" s="14"/>
      <c r="AB323" s="14"/>
      <c r="AC323" s="14"/>
      <c r="AD323" s="14"/>
      <c r="AE323" s="14"/>
      <c r="AT323" s="208" t="s">
        <v>212</v>
      </c>
      <c r="AU323" s="208" t="s">
        <v>91</v>
      </c>
      <c r="AV323" s="14" t="s">
        <v>89</v>
      </c>
      <c r="AW323" s="14" t="s">
        <v>36</v>
      </c>
      <c r="AX323" s="14" t="s">
        <v>81</v>
      </c>
      <c r="AY323" s="208" t="s">
        <v>199</v>
      </c>
    </row>
    <row r="324" s="13" customFormat="1">
      <c r="A324" s="13"/>
      <c r="B324" s="199"/>
      <c r="C324" s="13"/>
      <c r="D324" s="193" t="s">
        <v>212</v>
      </c>
      <c r="E324" s="200" t="s">
        <v>1</v>
      </c>
      <c r="F324" s="201" t="s">
        <v>467</v>
      </c>
      <c r="G324" s="13"/>
      <c r="H324" s="202">
        <v>31.48</v>
      </c>
      <c r="I324" s="203"/>
      <c r="J324" s="13"/>
      <c r="K324" s="13"/>
      <c r="L324" s="199"/>
      <c r="M324" s="204"/>
      <c r="N324" s="205"/>
      <c r="O324" s="205"/>
      <c r="P324" s="205"/>
      <c r="Q324" s="205"/>
      <c r="R324" s="205"/>
      <c r="S324" s="205"/>
      <c r="T324" s="206"/>
      <c r="U324" s="13"/>
      <c r="V324" s="13"/>
      <c r="W324" s="13"/>
      <c r="X324" s="13"/>
      <c r="Y324" s="13"/>
      <c r="Z324" s="13"/>
      <c r="AA324" s="13"/>
      <c r="AB324" s="13"/>
      <c r="AC324" s="13"/>
      <c r="AD324" s="13"/>
      <c r="AE324" s="13"/>
      <c r="AT324" s="200" t="s">
        <v>212</v>
      </c>
      <c r="AU324" s="200" t="s">
        <v>91</v>
      </c>
      <c r="AV324" s="13" t="s">
        <v>91</v>
      </c>
      <c r="AW324" s="13" t="s">
        <v>36</v>
      </c>
      <c r="AX324" s="13" t="s">
        <v>81</v>
      </c>
      <c r="AY324" s="200" t="s">
        <v>199</v>
      </c>
    </row>
    <row r="325" s="15" customFormat="1">
      <c r="A325" s="15"/>
      <c r="B325" s="214"/>
      <c r="C325" s="15"/>
      <c r="D325" s="193" t="s">
        <v>212</v>
      </c>
      <c r="E325" s="215" t="s">
        <v>1</v>
      </c>
      <c r="F325" s="216" t="s">
        <v>234</v>
      </c>
      <c r="G325" s="15"/>
      <c r="H325" s="217">
        <v>31.48</v>
      </c>
      <c r="I325" s="218"/>
      <c r="J325" s="15"/>
      <c r="K325" s="15"/>
      <c r="L325" s="214"/>
      <c r="M325" s="219"/>
      <c r="N325" s="220"/>
      <c r="O325" s="220"/>
      <c r="P325" s="220"/>
      <c r="Q325" s="220"/>
      <c r="R325" s="220"/>
      <c r="S325" s="220"/>
      <c r="T325" s="221"/>
      <c r="U325" s="15"/>
      <c r="V325" s="15"/>
      <c r="W325" s="15"/>
      <c r="X325" s="15"/>
      <c r="Y325" s="15"/>
      <c r="Z325" s="15"/>
      <c r="AA325" s="15"/>
      <c r="AB325" s="15"/>
      <c r="AC325" s="15"/>
      <c r="AD325" s="15"/>
      <c r="AE325" s="15"/>
      <c r="AT325" s="215" t="s">
        <v>212</v>
      </c>
      <c r="AU325" s="215" t="s">
        <v>91</v>
      </c>
      <c r="AV325" s="15" t="s">
        <v>206</v>
      </c>
      <c r="AW325" s="15" t="s">
        <v>36</v>
      </c>
      <c r="AX325" s="15" t="s">
        <v>89</v>
      </c>
      <c r="AY325" s="215" t="s">
        <v>199</v>
      </c>
    </row>
    <row r="326" s="2" customFormat="1" ht="14.4" customHeight="1">
      <c r="A326" s="38"/>
      <c r="B326" s="179"/>
      <c r="C326" s="180" t="s">
        <v>468</v>
      </c>
      <c r="D326" s="180" t="s">
        <v>201</v>
      </c>
      <c r="E326" s="181" t="s">
        <v>469</v>
      </c>
      <c r="F326" s="182" t="s">
        <v>470</v>
      </c>
      <c r="G326" s="183" t="s">
        <v>228</v>
      </c>
      <c r="H326" s="184">
        <v>154.75999999999999</v>
      </c>
      <c r="I326" s="185"/>
      <c r="J326" s="186">
        <f>ROUND(I326*H326,2)</f>
        <v>0</v>
      </c>
      <c r="K326" s="182" t="s">
        <v>246</v>
      </c>
      <c r="L326" s="39"/>
      <c r="M326" s="187" t="s">
        <v>1</v>
      </c>
      <c r="N326" s="188" t="s">
        <v>46</v>
      </c>
      <c r="O326" s="77"/>
      <c r="P326" s="189">
        <f>O326*H326</f>
        <v>0</v>
      </c>
      <c r="Q326" s="189">
        <v>2.2050000000000001</v>
      </c>
      <c r="R326" s="189">
        <f>Q326*H326</f>
        <v>341.24579999999997</v>
      </c>
      <c r="S326" s="189">
        <v>0</v>
      </c>
      <c r="T326" s="190">
        <f>S326*H326</f>
        <v>0</v>
      </c>
      <c r="U326" s="38"/>
      <c r="V326" s="38"/>
      <c r="W326" s="38"/>
      <c r="X326" s="38"/>
      <c r="Y326" s="38"/>
      <c r="Z326" s="38"/>
      <c r="AA326" s="38"/>
      <c r="AB326" s="38"/>
      <c r="AC326" s="38"/>
      <c r="AD326" s="38"/>
      <c r="AE326" s="38"/>
      <c r="AR326" s="191" t="s">
        <v>206</v>
      </c>
      <c r="AT326" s="191" t="s">
        <v>201</v>
      </c>
      <c r="AU326" s="191" t="s">
        <v>91</v>
      </c>
      <c r="AY326" s="19" t="s">
        <v>199</v>
      </c>
      <c r="BE326" s="192">
        <f>IF(N326="základní",J326,0)</f>
        <v>0</v>
      </c>
      <c r="BF326" s="192">
        <f>IF(N326="snížená",J326,0)</f>
        <v>0</v>
      </c>
      <c r="BG326" s="192">
        <f>IF(N326="zákl. přenesená",J326,0)</f>
        <v>0</v>
      </c>
      <c r="BH326" s="192">
        <f>IF(N326="sníž. přenesená",J326,0)</f>
        <v>0</v>
      </c>
      <c r="BI326" s="192">
        <f>IF(N326="nulová",J326,0)</f>
        <v>0</v>
      </c>
      <c r="BJ326" s="19" t="s">
        <v>89</v>
      </c>
      <c r="BK326" s="192">
        <f>ROUND(I326*H326,2)</f>
        <v>0</v>
      </c>
      <c r="BL326" s="19" t="s">
        <v>206</v>
      </c>
      <c r="BM326" s="191" t="s">
        <v>471</v>
      </c>
    </row>
    <row r="327" s="2" customFormat="1">
      <c r="A327" s="38"/>
      <c r="B327" s="39"/>
      <c r="C327" s="38"/>
      <c r="D327" s="193" t="s">
        <v>208</v>
      </c>
      <c r="E327" s="38"/>
      <c r="F327" s="194" t="s">
        <v>472</v>
      </c>
      <c r="G327" s="38"/>
      <c r="H327" s="38"/>
      <c r="I327" s="195"/>
      <c r="J327" s="38"/>
      <c r="K327" s="38"/>
      <c r="L327" s="39"/>
      <c r="M327" s="196"/>
      <c r="N327" s="197"/>
      <c r="O327" s="77"/>
      <c r="P327" s="77"/>
      <c r="Q327" s="77"/>
      <c r="R327" s="77"/>
      <c r="S327" s="77"/>
      <c r="T327" s="78"/>
      <c r="U327" s="38"/>
      <c r="V327" s="38"/>
      <c r="W327" s="38"/>
      <c r="X327" s="38"/>
      <c r="Y327" s="38"/>
      <c r="Z327" s="38"/>
      <c r="AA327" s="38"/>
      <c r="AB327" s="38"/>
      <c r="AC327" s="38"/>
      <c r="AD327" s="38"/>
      <c r="AE327" s="38"/>
      <c r="AT327" s="19" t="s">
        <v>208</v>
      </c>
      <c r="AU327" s="19" t="s">
        <v>91</v>
      </c>
    </row>
    <row r="328" s="2" customFormat="1">
      <c r="A328" s="38"/>
      <c r="B328" s="39"/>
      <c r="C328" s="38"/>
      <c r="D328" s="193" t="s">
        <v>210</v>
      </c>
      <c r="E328" s="38"/>
      <c r="F328" s="198" t="s">
        <v>473</v>
      </c>
      <c r="G328" s="38"/>
      <c r="H328" s="38"/>
      <c r="I328" s="195"/>
      <c r="J328" s="38"/>
      <c r="K328" s="38"/>
      <c r="L328" s="39"/>
      <c r="M328" s="196"/>
      <c r="N328" s="197"/>
      <c r="O328" s="77"/>
      <c r="P328" s="77"/>
      <c r="Q328" s="77"/>
      <c r="R328" s="77"/>
      <c r="S328" s="77"/>
      <c r="T328" s="78"/>
      <c r="U328" s="38"/>
      <c r="V328" s="38"/>
      <c r="W328" s="38"/>
      <c r="X328" s="38"/>
      <c r="Y328" s="38"/>
      <c r="Z328" s="38"/>
      <c r="AA328" s="38"/>
      <c r="AB328" s="38"/>
      <c r="AC328" s="38"/>
      <c r="AD328" s="38"/>
      <c r="AE328" s="38"/>
      <c r="AT328" s="19" t="s">
        <v>210</v>
      </c>
      <c r="AU328" s="19" t="s">
        <v>91</v>
      </c>
    </row>
    <row r="329" s="13" customFormat="1">
      <c r="A329" s="13"/>
      <c r="B329" s="199"/>
      <c r="C329" s="13"/>
      <c r="D329" s="193" t="s">
        <v>212</v>
      </c>
      <c r="E329" s="200" t="s">
        <v>1</v>
      </c>
      <c r="F329" s="201" t="s">
        <v>474</v>
      </c>
      <c r="G329" s="13"/>
      <c r="H329" s="202">
        <v>154.75999999999999</v>
      </c>
      <c r="I329" s="203"/>
      <c r="J329" s="13"/>
      <c r="K329" s="13"/>
      <c r="L329" s="199"/>
      <c r="M329" s="204"/>
      <c r="N329" s="205"/>
      <c r="O329" s="205"/>
      <c r="P329" s="205"/>
      <c r="Q329" s="205"/>
      <c r="R329" s="205"/>
      <c r="S329" s="205"/>
      <c r="T329" s="206"/>
      <c r="U329" s="13"/>
      <c r="V329" s="13"/>
      <c r="W329" s="13"/>
      <c r="X329" s="13"/>
      <c r="Y329" s="13"/>
      <c r="Z329" s="13"/>
      <c r="AA329" s="13"/>
      <c r="AB329" s="13"/>
      <c r="AC329" s="13"/>
      <c r="AD329" s="13"/>
      <c r="AE329" s="13"/>
      <c r="AT329" s="200" t="s">
        <v>212</v>
      </c>
      <c r="AU329" s="200" t="s">
        <v>91</v>
      </c>
      <c r="AV329" s="13" t="s">
        <v>91</v>
      </c>
      <c r="AW329" s="13" t="s">
        <v>36</v>
      </c>
      <c r="AX329" s="13" t="s">
        <v>81</v>
      </c>
      <c r="AY329" s="200" t="s">
        <v>199</v>
      </c>
    </row>
    <row r="330" s="15" customFormat="1">
      <c r="A330" s="15"/>
      <c r="B330" s="214"/>
      <c r="C330" s="15"/>
      <c r="D330" s="193" t="s">
        <v>212</v>
      </c>
      <c r="E330" s="215" t="s">
        <v>1</v>
      </c>
      <c r="F330" s="216" t="s">
        <v>234</v>
      </c>
      <c r="G330" s="15"/>
      <c r="H330" s="217">
        <v>154.75999999999999</v>
      </c>
      <c r="I330" s="218"/>
      <c r="J330" s="15"/>
      <c r="K330" s="15"/>
      <c r="L330" s="214"/>
      <c r="M330" s="219"/>
      <c r="N330" s="220"/>
      <c r="O330" s="220"/>
      <c r="P330" s="220"/>
      <c r="Q330" s="220"/>
      <c r="R330" s="220"/>
      <c r="S330" s="220"/>
      <c r="T330" s="221"/>
      <c r="U330" s="15"/>
      <c r="V330" s="15"/>
      <c r="W330" s="15"/>
      <c r="X330" s="15"/>
      <c r="Y330" s="15"/>
      <c r="Z330" s="15"/>
      <c r="AA330" s="15"/>
      <c r="AB330" s="15"/>
      <c r="AC330" s="15"/>
      <c r="AD330" s="15"/>
      <c r="AE330" s="15"/>
      <c r="AT330" s="215" t="s">
        <v>212</v>
      </c>
      <c r="AU330" s="215" t="s">
        <v>91</v>
      </c>
      <c r="AV330" s="15" t="s">
        <v>206</v>
      </c>
      <c r="AW330" s="15" t="s">
        <v>36</v>
      </c>
      <c r="AX330" s="15" t="s">
        <v>89</v>
      </c>
      <c r="AY330" s="215" t="s">
        <v>199</v>
      </c>
    </row>
    <row r="331" s="2" customFormat="1" ht="14.4" customHeight="1">
      <c r="A331" s="38"/>
      <c r="B331" s="179"/>
      <c r="C331" s="180" t="s">
        <v>475</v>
      </c>
      <c r="D331" s="180" t="s">
        <v>201</v>
      </c>
      <c r="E331" s="181" t="s">
        <v>476</v>
      </c>
      <c r="F331" s="182" t="s">
        <v>477</v>
      </c>
      <c r="G331" s="183" t="s">
        <v>228</v>
      </c>
      <c r="H331" s="184">
        <v>60.259999999999998</v>
      </c>
      <c r="I331" s="185"/>
      <c r="J331" s="186">
        <f>ROUND(I331*H331,2)</f>
        <v>0</v>
      </c>
      <c r="K331" s="182" t="s">
        <v>246</v>
      </c>
      <c r="L331" s="39"/>
      <c r="M331" s="187" t="s">
        <v>1</v>
      </c>
      <c r="N331" s="188" t="s">
        <v>46</v>
      </c>
      <c r="O331" s="77"/>
      <c r="P331" s="189">
        <f>O331*H331</f>
        <v>0</v>
      </c>
      <c r="Q331" s="189">
        <v>2.25</v>
      </c>
      <c r="R331" s="189">
        <f>Q331*H331</f>
        <v>135.58500000000001</v>
      </c>
      <c r="S331" s="189">
        <v>0</v>
      </c>
      <c r="T331" s="190">
        <f>S331*H331</f>
        <v>0</v>
      </c>
      <c r="U331" s="38"/>
      <c r="V331" s="38"/>
      <c r="W331" s="38"/>
      <c r="X331" s="38"/>
      <c r="Y331" s="38"/>
      <c r="Z331" s="38"/>
      <c r="AA331" s="38"/>
      <c r="AB331" s="38"/>
      <c r="AC331" s="38"/>
      <c r="AD331" s="38"/>
      <c r="AE331" s="38"/>
      <c r="AR331" s="191" t="s">
        <v>206</v>
      </c>
      <c r="AT331" s="191" t="s">
        <v>201</v>
      </c>
      <c r="AU331" s="191" t="s">
        <v>91</v>
      </c>
      <c r="AY331" s="19" t="s">
        <v>199</v>
      </c>
      <c r="BE331" s="192">
        <f>IF(N331="základní",J331,0)</f>
        <v>0</v>
      </c>
      <c r="BF331" s="192">
        <f>IF(N331="snížená",J331,0)</f>
        <v>0</v>
      </c>
      <c r="BG331" s="192">
        <f>IF(N331="zákl. přenesená",J331,0)</f>
        <v>0</v>
      </c>
      <c r="BH331" s="192">
        <f>IF(N331="sníž. přenesená",J331,0)</f>
        <v>0</v>
      </c>
      <c r="BI331" s="192">
        <f>IF(N331="nulová",J331,0)</f>
        <v>0</v>
      </c>
      <c r="BJ331" s="19" t="s">
        <v>89</v>
      </c>
      <c r="BK331" s="192">
        <f>ROUND(I331*H331,2)</f>
        <v>0</v>
      </c>
      <c r="BL331" s="19" t="s">
        <v>206</v>
      </c>
      <c r="BM331" s="191" t="s">
        <v>478</v>
      </c>
    </row>
    <row r="332" s="2" customFormat="1">
      <c r="A332" s="38"/>
      <c r="B332" s="39"/>
      <c r="C332" s="38"/>
      <c r="D332" s="193" t="s">
        <v>208</v>
      </c>
      <c r="E332" s="38"/>
      <c r="F332" s="194" t="s">
        <v>479</v>
      </c>
      <c r="G332" s="38"/>
      <c r="H332" s="38"/>
      <c r="I332" s="195"/>
      <c r="J332" s="38"/>
      <c r="K332" s="38"/>
      <c r="L332" s="39"/>
      <c r="M332" s="196"/>
      <c r="N332" s="197"/>
      <c r="O332" s="77"/>
      <c r="P332" s="77"/>
      <c r="Q332" s="77"/>
      <c r="R332" s="77"/>
      <c r="S332" s="77"/>
      <c r="T332" s="78"/>
      <c r="U332" s="38"/>
      <c r="V332" s="38"/>
      <c r="W332" s="38"/>
      <c r="X332" s="38"/>
      <c r="Y332" s="38"/>
      <c r="Z332" s="38"/>
      <c r="AA332" s="38"/>
      <c r="AB332" s="38"/>
      <c r="AC332" s="38"/>
      <c r="AD332" s="38"/>
      <c r="AE332" s="38"/>
      <c r="AT332" s="19" t="s">
        <v>208</v>
      </c>
      <c r="AU332" s="19" t="s">
        <v>91</v>
      </c>
    </row>
    <row r="333" s="2" customFormat="1">
      <c r="A333" s="38"/>
      <c r="B333" s="39"/>
      <c r="C333" s="38"/>
      <c r="D333" s="193" t="s">
        <v>210</v>
      </c>
      <c r="E333" s="38"/>
      <c r="F333" s="198" t="s">
        <v>473</v>
      </c>
      <c r="G333" s="38"/>
      <c r="H333" s="38"/>
      <c r="I333" s="195"/>
      <c r="J333" s="38"/>
      <c r="K333" s="38"/>
      <c r="L333" s="39"/>
      <c r="M333" s="196"/>
      <c r="N333" s="197"/>
      <c r="O333" s="77"/>
      <c r="P333" s="77"/>
      <c r="Q333" s="77"/>
      <c r="R333" s="77"/>
      <c r="S333" s="77"/>
      <c r="T333" s="78"/>
      <c r="U333" s="38"/>
      <c r="V333" s="38"/>
      <c r="W333" s="38"/>
      <c r="X333" s="38"/>
      <c r="Y333" s="38"/>
      <c r="Z333" s="38"/>
      <c r="AA333" s="38"/>
      <c r="AB333" s="38"/>
      <c r="AC333" s="38"/>
      <c r="AD333" s="38"/>
      <c r="AE333" s="38"/>
      <c r="AT333" s="19" t="s">
        <v>210</v>
      </c>
      <c r="AU333" s="19" t="s">
        <v>91</v>
      </c>
    </row>
    <row r="334" s="13" customFormat="1">
      <c r="A334" s="13"/>
      <c r="B334" s="199"/>
      <c r="C334" s="13"/>
      <c r="D334" s="193" t="s">
        <v>212</v>
      </c>
      <c r="E334" s="200" t="s">
        <v>1</v>
      </c>
      <c r="F334" s="201" t="s">
        <v>480</v>
      </c>
      <c r="G334" s="13"/>
      <c r="H334" s="202">
        <v>60.259999999999998</v>
      </c>
      <c r="I334" s="203"/>
      <c r="J334" s="13"/>
      <c r="K334" s="13"/>
      <c r="L334" s="199"/>
      <c r="M334" s="204"/>
      <c r="N334" s="205"/>
      <c r="O334" s="205"/>
      <c r="P334" s="205"/>
      <c r="Q334" s="205"/>
      <c r="R334" s="205"/>
      <c r="S334" s="205"/>
      <c r="T334" s="206"/>
      <c r="U334" s="13"/>
      <c r="V334" s="13"/>
      <c r="W334" s="13"/>
      <c r="X334" s="13"/>
      <c r="Y334" s="13"/>
      <c r="Z334" s="13"/>
      <c r="AA334" s="13"/>
      <c r="AB334" s="13"/>
      <c r="AC334" s="13"/>
      <c r="AD334" s="13"/>
      <c r="AE334" s="13"/>
      <c r="AT334" s="200" t="s">
        <v>212</v>
      </c>
      <c r="AU334" s="200" t="s">
        <v>91</v>
      </c>
      <c r="AV334" s="13" t="s">
        <v>91</v>
      </c>
      <c r="AW334" s="13" t="s">
        <v>36</v>
      </c>
      <c r="AX334" s="13" t="s">
        <v>81</v>
      </c>
      <c r="AY334" s="200" t="s">
        <v>199</v>
      </c>
    </row>
    <row r="335" s="15" customFormat="1">
      <c r="A335" s="15"/>
      <c r="B335" s="214"/>
      <c r="C335" s="15"/>
      <c r="D335" s="193" t="s">
        <v>212</v>
      </c>
      <c r="E335" s="215" t="s">
        <v>1</v>
      </c>
      <c r="F335" s="216" t="s">
        <v>234</v>
      </c>
      <c r="G335" s="15"/>
      <c r="H335" s="217">
        <v>60.259999999999998</v>
      </c>
      <c r="I335" s="218"/>
      <c r="J335" s="15"/>
      <c r="K335" s="15"/>
      <c r="L335" s="214"/>
      <c r="M335" s="219"/>
      <c r="N335" s="220"/>
      <c r="O335" s="220"/>
      <c r="P335" s="220"/>
      <c r="Q335" s="220"/>
      <c r="R335" s="220"/>
      <c r="S335" s="220"/>
      <c r="T335" s="221"/>
      <c r="U335" s="15"/>
      <c r="V335" s="15"/>
      <c r="W335" s="15"/>
      <c r="X335" s="15"/>
      <c r="Y335" s="15"/>
      <c r="Z335" s="15"/>
      <c r="AA335" s="15"/>
      <c r="AB335" s="15"/>
      <c r="AC335" s="15"/>
      <c r="AD335" s="15"/>
      <c r="AE335" s="15"/>
      <c r="AT335" s="215" t="s">
        <v>212</v>
      </c>
      <c r="AU335" s="215" t="s">
        <v>91</v>
      </c>
      <c r="AV335" s="15" t="s">
        <v>206</v>
      </c>
      <c r="AW335" s="15" t="s">
        <v>36</v>
      </c>
      <c r="AX335" s="15" t="s">
        <v>89</v>
      </c>
      <c r="AY335" s="215" t="s">
        <v>199</v>
      </c>
    </row>
    <row r="336" s="2" customFormat="1" ht="24.15" customHeight="1">
      <c r="A336" s="38"/>
      <c r="B336" s="179"/>
      <c r="C336" s="180" t="s">
        <v>481</v>
      </c>
      <c r="D336" s="180" t="s">
        <v>201</v>
      </c>
      <c r="E336" s="181" t="s">
        <v>482</v>
      </c>
      <c r="F336" s="182" t="s">
        <v>483</v>
      </c>
      <c r="G336" s="183" t="s">
        <v>228</v>
      </c>
      <c r="H336" s="184">
        <v>109.5</v>
      </c>
      <c r="I336" s="185"/>
      <c r="J336" s="186">
        <f>ROUND(I336*H336,2)</f>
        <v>0</v>
      </c>
      <c r="K336" s="182" t="s">
        <v>246</v>
      </c>
      <c r="L336" s="39"/>
      <c r="M336" s="187" t="s">
        <v>1</v>
      </c>
      <c r="N336" s="188" t="s">
        <v>46</v>
      </c>
      <c r="O336" s="77"/>
      <c r="P336" s="189">
        <f>O336*H336</f>
        <v>0</v>
      </c>
      <c r="Q336" s="189">
        <v>2.0874999999999999</v>
      </c>
      <c r="R336" s="189">
        <f>Q336*H336</f>
        <v>228.58124999999998</v>
      </c>
      <c r="S336" s="189">
        <v>0</v>
      </c>
      <c r="T336" s="190">
        <f>S336*H336</f>
        <v>0</v>
      </c>
      <c r="U336" s="38"/>
      <c r="V336" s="38"/>
      <c r="W336" s="38"/>
      <c r="X336" s="38"/>
      <c r="Y336" s="38"/>
      <c r="Z336" s="38"/>
      <c r="AA336" s="38"/>
      <c r="AB336" s="38"/>
      <c r="AC336" s="38"/>
      <c r="AD336" s="38"/>
      <c r="AE336" s="38"/>
      <c r="AR336" s="191" t="s">
        <v>206</v>
      </c>
      <c r="AT336" s="191" t="s">
        <v>201</v>
      </c>
      <c r="AU336" s="191" t="s">
        <v>91</v>
      </c>
      <c r="AY336" s="19" t="s">
        <v>199</v>
      </c>
      <c r="BE336" s="192">
        <f>IF(N336="základní",J336,0)</f>
        <v>0</v>
      </c>
      <c r="BF336" s="192">
        <f>IF(N336="snížená",J336,0)</f>
        <v>0</v>
      </c>
      <c r="BG336" s="192">
        <f>IF(N336="zákl. přenesená",J336,0)</f>
        <v>0</v>
      </c>
      <c r="BH336" s="192">
        <f>IF(N336="sníž. přenesená",J336,0)</f>
        <v>0</v>
      </c>
      <c r="BI336" s="192">
        <f>IF(N336="nulová",J336,0)</f>
        <v>0</v>
      </c>
      <c r="BJ336" s="19" t="s">
        <v>89</v>
      </c>
      <c r="BK336" s="192">
        <f>ROUND(I336*H336,2)</f>
        <v>0</v>
      </c>
      <c r="BL336" s="19" t="s">
        <v>206</v>
      </c>
      <c r="BM336" s="191" t="s">
        <v>484</v>
      </c>
    </row>
    <row r="337" s="2" customFormat="1">
      <c r="A337" s="38"/>
      <c r="B337" s="39"/>
      <c r="C337" s="38"/>
      <c r="D337" s="193" t="s">
        <v>208</v>
      </c>
      <c r="E337" s="38"/>
      <c r="F337" s="194" t="s">
        <v>485</v>
      </c>
      <c r="G337" s="38"/>
      <c r="H337" s="38"/>
      <c r="I337" s="195"/>
      <c r="J337" s="38"/>
      <c r="K337" s="38"/>
      <c r="L337" s="39"/>
      <c r="M337" s="196"/>
      <c r="N337" s="197"/>
      <c r="O337" s="77"/>
      <c r="P337" s="77"/>
      <c r="Q337" s="77"/>
      <c r="R337" s="77"/>
      <c r="S337" s="77"/>
      <c r="T337" s="78"/>
      <c r="U337" s="38"/>
      <c r="V337" s="38"/>
      <c r="W337" s="38"/>
      <c r="X337" s="38"/>
      <c r="Y337" s="38"/>
      <c r="Z337" s="38"/>
      <c r="AA337" s="38"/>
      <c r="AB337" s="38"/>
      <c r="AC337" s="38"/>
      <c r="AD337" s="38"/>
      <c r="AE337" s="38"/>
      <c r="AT337" s="19" t="s">
        <v>208</v>
      </c>
      <c r="AU337" s="19" t="s">
        <v>91</v>
      </c>
    </row>
    <row r="338" s="2" customFormat="1">
      <c r="A338" s="38"/>
      <c r="B338" s="39"/>
      <c r="C338" s="38"/>
      <c r="D338" s="193" t="s">
        <v>210</v>
      </c>
      <c r="E338" s="38"/>
      <c r="F338" s="198" t="s">
        <v>473</v>
      </c>
      <c r="G338" s="38"/>
      <c r="H338" s="38"/>
      <c r="I338" s="195"/>
      <c r="J338" s="38"/>
      <c r="K338" s="38"/>
      <c r="L338" s="39"/>
      <c r="M338" s="196"/>
      <c r="N338" s="197"/>
      <c r="O338" s="77"/>
      <c r="P338" s="77"/>
      <c r="Q338" s="77"/>
      <c r="R338" s="77"/>
      <c r="S338" s="77"/>
      <c r="T338" s="78"/>
      <c r="U338" s="38"/>
      <c r="V338" s="38"/>
      <c r="W338" s="38"/>
      <c r="X338" s="38"/>
      <c r="Y338" s="38"/>
      <c r="Z338" s="38"/>
      <c r="AA338" s="38"/>
      <c r="AB338" s="38"/>
      <c r="AC338" s="38"/>
      <c r="AD338" s="38"/>
      <c r="AE338" s="38"/>
      <c r="AT338" s="19" t="s">
        <v>210</v>
      </c>
      <c r="AU338" s="19" t="s">
        <v>91</v>
      </c>
    </row>
    <row r="339" s="13" customFormat="1">
      <c r="A339" s="13"/>
      <c r="B339" s="199"/>
      <c r="C339" s="13"/>
      <c r="D339" s="193" t="s">
        <v>212</v>
      </c>
      <c r="E339" s="200" t="s">
        <v>1</v>
      </c>
      <c r="F339" s="201" t="s">
        <v>486</v>
      </c>
      <c r="G339" s="13"/>
      <c r="H339" s="202">
        <v>109.5</v>
      </c>
      <c r="I339" s="203"/>
      <c r="J339" s="13"/>
      <c r="K339" s="13"/>
      <c r="L339" s="199"/>
      <c r="M339" s="204"/>
      <c r="N339" s="205"/>
      <c r="O339" s="205"/>
      <c r="P339" s="205"/>
      <c r="Q339" s="205"/>
      <c r="R339" s="205"/>
      <c r="S339" s="205"/>
      <c r="T339" s="206"/>
      <c r="U339" s="13"/>
      <c r="V339" s="13"/>
      <c r="W339" s="13"/>
      <c r="X339" s="13"/>
      <c r="Y339" s="13"/>
      <c r="Z339" s="13"/>
      <c r="AA339" s="13"/>
      <c r="AB339" s="13"/>
      <c r="AC339" s="13"/>
      <c r="AD339" s="13"/>
      <c r="AE339" s="13"/>
      <c r="AT339" s="200" t="s">
        <v>212</v>
      </c>
      <c r="AU339" s="200" t="s">
        <v>91</v>
      </c>
      <c r="AV339" s="13" t="s">
        <v>91</v>
      </c>
      <c r="AW339" s="13" t="s">
        <v>36</v>
      </c>
      <c r="AX339" s="13" t="s">
        <v>81</v>
      </c>
      <c r="AY339" s="200" t="s">
        <v>199</v>
      </c>
    </row>
    <row r="340" s="15" customFormat="1">
      <c r="A340" s="15"/>
      <c r="B340" s="214"/>
      <c r="C340" s="15"/>
      <c r="D340" s="193" t="s">
        <v>212</v>
      </c>
      <c r="E340" s="215" t="s">
        <v>1</v>
      </c>
      <c r="F340" s="216" t="s">
        <v>234</v>
      </c>
      <c r="G340" s="15"/>
      <c r="H340" s="217">
        <v>109.5</v>
      </c>
      <c r="I340" s="218"/>
      <c r="J340" s="15"/>
      <c r="K340" s="15"/>
      <c r="L340" s="214"/>
      <c r="M340" s="219"/>
      <c r="N340" s="220"/>
      <c r="O340" s="220"/>
      <c r="P340" s="220"/>
      <c r="Q340" s="220"/>
      <c r="R340" s="220"/>
      <c r="S340" s="220"/>
      <c r="T340" s="221"/>
      <c r="U340" s="15"/>
      <c r="V340" s="15"/>
      <c r="W340" s="15"/>
      <c r="X340" s="15"/>
      <c r="Y340" s="15"/>
      <c r="Z340" s="15"/>
      <c r="AA340" s="15"/>
      <c r="AB340" s="15"/>
      <c r="AC340" s="15"/>
      <c r="AD340" s="15"/>
      <c r="AE340" s="15"/>
      <c r="AT340" s="215" t="s">
        <v>212</v>
      </c>
      <c r="AU340" s="215" t="s">
        <v>91</v>
      </c>
      <c r="AV340" s="15" t="s">
        <v>206</v>
      </c>
      <c r="AW340" s="15" t="s">
        <v>36</v>
      </c>
      <c r="AX340" s="15" t="s">
        <v>89</v>
      </c>
      <c r="AY340" s="215" t="s">
        <v>199</v>
      </c>
    </row>
    <row r="341" s="12" customFormat="1" ht="22.8" customHeight="1">
      <c r="A341" s="12"/>
      <c r="B341" s="166"/>
      <c r="C341" s="12"/>
      <c r="D341" s="167" t="s">
        <v>80</v>
      </c>
      <c r="E341" s="177" t="s">
        <v>235</v>
      </c>
      <c r="F341" s="177" t="s">
        <v>487</v>
      </c>
      <c r="G341" s="12"/>
      <c r="H341" s="12"/>
      <c r="I341" s="169"/>
      <c r="J341" s="178">
        <f>BK341</f>
        <v>0</v>
      </c>
      <c r="K341" s="12"/>
      <c r="L341" s="166"/>
      <c r="M341" s="171"/>
      <c r="N341" s="172"/>
      <c r="O341" s="172"/>
      <c r="P341" s="173">
        <f>SUM(P342:P375)</f>
        <v>0</v>
      </c>
      <c r="Q341" s="172"/>
      <c r="R341" s="173">
        <f>SUM(R342:R375)</f>
        <v>276.34727499999997</v>
      </c>
      <c r="S341" s="172"/>
      <c r="T341" s="174">
        <f>SUM(T342:T375)</f>
        <v>0</v>
      </c>
      <c r="U341" s="12"/>
      <c r="V341" s="12"/>
      <c r="W341" s="12"/>
      <c r="X341" s="12"/>
      <c r="Y341" s="12"/>
      <c r="Z341" s="12"/>
      <c r="AA341" s="12"/>
      <c r="AB341" s="12"/>
      <c r="AC341" s="12"/>
      <c r="AD341" s="12"/>
      <c r="AE341" s="12"/>
      <c r="AR341" s="167" t="s">
        <v>89</v>
      </c>
      <c r="AT341" s="175" t="s">
        <v>80</v>
      </c>
      <c r="AU341" s="175" t="s">
        <v>89</v>
      </c>
      <c r="AY341" s="167" t="s">
        <v>199</v>
      </c>
      <c r="BK341" s="176">
        <f>SUM(BK342:BK375)</f>
        <v>0</v>
      </c>
    </row>
    <row r="342" s="2" customFormat="1" ht="14.4" customHeight="1">
      <c r="A342" s="38"/>
      <c r="B342" s="179"/>
      <c r="C342" s="180" t="s">
        <v>488</v>
      </c>
      <c r="D342" s="180" t="s">
        <v>201</v>
      </c>
      <c r="E342" s="181" t="s">
        <v>489</v>
      </c>
      <c r="F342" s="182" t="s">
        <v>490</v>
      </c>
      <c r="G342" s="183" t="s">
        <v>204</v>
      </c>
      <c r="H342" s="184">
        <v>469.5</v>
      </c>
      <c r="I342" s="185"/>
      <c r="J342" s="186">
        <f>ROUND(I342*H342,2)</f>
        <v>0</v>
      </c>
      <c r="K342" s="182" t="s">
        <v>205</v>
      </c>
      <c r="L342" s="39"/>
      <c r="M342" s="187" t="s">
        <v>1</v>
      </c>
      <c r="N342" s="188" t="s">
        <v>46</v>
      </c>
      <c r="O342" s="77"/>
      <c r="P342" s="189">
        <f>O342*H342</f>
        <v>0</v>
      </c>
      <c r="Q342" s="189">
        <v>0.46000000000000002</v>
      </c>
      <c r="R342" s="189">
        <f>Q342*H342</f>
        <v>215.97</v>
      </c>
      <c r="S342" s="189">
        <v>0</v>
      </c>
      <c r="T342" s="190">
        <f>S342*H342</f>
        <v>0</v>
      </c>
      <c r="U342" s="38"/>
      <c r="V342" s="38"/>
      <c r="W342" s="38"/>
      <c r="X342" s="38"/>
      <c r="Y342" s="38"/>
      <c r="Z342" s="38"/>
      <c r="AA342" s="38"/>
      <c r="AB342" s="38"/>
      <c r="AC342" s="38"/>
      <c r="AD342" s="38"/>
      <c r="AE342" s="38"/>
      <c r="AR342" s="191" t="s">
        <v>206</v>
      </c>
      <c r="AT342" s="191" t="s">
        <v>201</v>
      </c>
      <c r="AU342" s="191" t="s">
        <v>91</v>
      </c>
      <c r="AY342" s="19" t="s">
        <v>199</v>
      </c>
      <c r="BE342" s="192">
        <f>IF(N342="základní",J342,0)</f>
        <v>0</v>
      </c>
      <c r="BF342" s="192">
        <f>IF(N342="snížená",J342,0)</f>
        <v>0</v>
      </c>
      <c r="BG342" s="192">
        <f>IF(N342="zákl. přenesená",J342,0)</f>
        <v>0</v>
      </c>
      <c r="BH342" s="192">
        <f>IF(N342="sníž. přenesená",J342,0)</f>
        <v>0</v>
      </c>
      <c r="BI342" s="192">
        <f>IF(N342="nulová",J342,0)</f>
        <v>0</v>
      </c>
      <c r="BJ342" s="19" t="s">
        <v>89</v>
      </c>
      <c r="BK342" s="192">
        <f>ROUND(I342*H342,2)</f>
        <v>0</v>
      </c>
      <c r="BL342" s="19" t="s">
        <v>206</v>
      </c>
      <c r="BM342" s="191" t="s">
        <v>491</v>
      </c>
    </row>
    <row r="343" s="2" customFormat="1">
      <c r="A343" s="38"/>
      <c r="B343" s="39"/>
      <c r="C343" s="38"/>
      <c r="D343" s="193" t="s">
        <v>208</v>
      </c>
      <c r="E343" s="38"/>
      <c r="F343" s="194" t="s">
        <v>492</v>
      </c>
      <c r="G343" s="38"/>
      <c r="H343" s="38"/>
      <c r="I343" s="195"/>
      <c r="J343" s="38"/>
      <c r="K343" s="38"/>
      <c r="L343" s="39"/>
      <c r="M343" s="196"/>
      <c r="N343" s="197"/>
      <c r="O343" s="77"/>
      <c r="P343" s="77"/>
      <c r="Q343" s="77"/>
      <c r="R343" s="77"/>
      <c r="S343" s="77"/>
      <c r="T343" s="78"/>
      <c r="U343" s="38"/>
      <c r="V343" s="38"/>
      <c r="W343" s="38"/>
      <c r="X343" s="38"/>
      <c r="Y343" s="38"/>
      <c r="Z343" s="38"/>
      <c r="AA343" s="38"/>
      <c r="AB343" s="38"/>
      <c r="AC343" s="38"/>
      <c r="AD343" s="38"/>
      <c r="AE343" s="38"/>
      <c r="AT343" s="19" t="s">
        <v>208</v>
      </c>
      <c r="AU343" s="19" t="s">
        <v>91</v>
      </c>
    </row>
    <row r="344" s="14" customFormat="1">
      <c r="A344" s="14"/>
      <c r="B344" s="207"/>
      <c r="C344" s="14"/>
      <c r="D344" s="193" t="s">
        <v>212</v>
      </c>
      <c r="E344" s="208" t="s">
        <v>1</v>
      </c>
      <c r="F344" s="209" t="s">
        <v>358</v>
      </c>
      <c r="G344" s="14"/>
      <c r="H344" s="208" t="s">
        <v>1</v>
      </c>
      <c r="I344" s="210"/>
      <c r="J344" s="14"/>
      <c r="K344" s="14"/>
      <c r="L344" s="207"/>
      <c r="M344" s="211"/>
      <c r="N344" s="212"/>
      <c r="O344" s="212"/>
      <c r="P344" s="212"/>
      <c r="Q344" s="212"/>
      <c r="R344" s="212"/>
      <c r="S344" s="212"/>
      <c r="T344" s="213"/>
      <c r="U344" s="14"/>
      <c r="V344" s="14"/>
      <c r="W344" s="14"/>
      <c r="X344" s="14"/>
      <c r="Y344" s="14"/>
      <c r="Z344" s="14"/>
      <c r="AA344" s="14"/>
      <c r="AB344" s="14"/>
      <c r="AC344" s="14"/>
      <c r="AD344" s="14"/>
      <c r="AE344" s="14"/>
      <c r="AT344" s="208" t="s">
        <v>212</v>
      </c>
      <c r="AU344" s="208" t="s">
        <v>91</v>
      </c>
      <c r="AV344" s="14" t="s">
        <v>89</v>
      </c>
      <c r="AW344" s="14" t="s">
        <v>36</v>
      </c>
      <c r="AX344" s="14" t="s">
        <v>81</v>
      </c>
      <c r="AY344" s="208" t="s">
        <v>199</v>
      </c>
    </row>
    <row r="345" s="13" customFormat="1">
      <c r="A345" s="13"/>
      <c r="B345" s="199"/>
      <c r="C345" s="13"/>
      <c r="D345" s="193" t="s">
        <v>212</v>
      </c>
      <c r="E345" s="200" t="s">
        <v>1</v>
      </c>
      <c r="F345" s="201" t="s">
        <v>493</v>
      </c>
      <c r="G345" s="13"/>
      <c r="H345" s="202">
        <v>469.5</v>
      </c>
      <c r="I345" s="203"/>
      <c r="J345" s="13"/>
      <c r="K345" s="13"/>
      <c r="L345" s="199"/>
      <c r="M345" s="204"/>
      <c r="N345" s="205"/>
      <c r="O345" s="205"/>
      <c r="P345" s="205"/>
      <c r="Q345" s="205"/>
      <c r="R345" s="205"/>
      <c r="S345" s="205"/>
      <c r="T345" s="206"/>
      <c r="U345" s="13"/>
      <c r="V345" s="13"/>
      <c r="W345" s="13"/>
      <c r="X345" s="13"/>
      <c r="Y345" s="13"/>
      <c r="Z345" s="13"/>
      <c r="AA345" s="13"/>
      <c r="AB345" s="13"/>
      <c r="AC345" s="13"/>
      <c r="AD345" s="13"/>
      <c r="AE345" s="13"/>
      <c r="AT345" s="200" t="s">
        <v>212</v>
      </c>
      <c r="AU345" s="200" t="s">
        <v>91</v>
      </c>
      <c r="AV345" s="13" t="s">
        <v>91</v>
      </c>
      <c r="AW345" s="13" t="s">
        <v>36</v>
      </c>
      <c r="AX345" s="13" t="s">
        <v>89</v>
      </c>
      <c r="AY345" s="200" t="s">
        <v>199</v>
      </c>
    </row>
    <row r="346" s="2" customFormat="1" ht="24.15" customHeight="1">
      <c r="A346" s="38"/>
      <c r="B346" s="179"/>
      <c r="C346" s="180" t="s">
        <v>494</v>
      </c>
      <c r="D346" s="180" t="s">
        <v>201</v>
      </c>
      <c r="E346" s="181" t="s">
        <v>495</v>
      </c>
      <c r="F346" s="182" t="s">
        <v>496</v>
      </c>
      <c r="G346" s="183" t="s">
        <v>204</v>
      </c>
      <c r="H346" s="184">
        <v>471.80000000000001</v>
      </c>
      <c r="I346" s="185"/>
      <c r="J346" s="186">
        <f>ROUND(I346*H346,2)</f>
        <v>0</v>
      </c>
      <c r="K346" s="182" t="s">
        <v>205</v>
      </c>
      <c r="L346" s="39"/>
      <c r="M346" s="187" t="s">
        <v>1</v>
      </c>
      <c r="N346" s="188" t="s">
        <v>46</v>
      </c>
      <c r="O346" s="77"/>
      <c r="P346" s="189">
        <f>O346*H346</f>
        <v>0</v>
      </c>
      <c r="Q346" s="189">
        <v>0</v>
      </c>
      <c r="R346" s="189">
        <f>Q346*H346</f>
        <v>0</v>
      </c>
      <c r="S346" s="189">
        <v>0</v>
      </c>
      <c r="T346" s="190">
        <f>S346*H346</f>
        <v>0</v>
      </c>
      <c r="U346" s="38"/>
      <c r="V346" s="38"/>
      <c r="W346" s="38"/>
      <c r="X346" s="38"/>
      <c r="Y346" s="38"/>
      <c r="Z346" s="38"/>
      <c r="AA346" s="38"/>
      <c r="AB346" s="38"/>
      <c r="AC346" s="38"/>
      <c r="AD346" s="38"/>
      <c r="AE346" s="38"/>
      <c r="AR346" s="191" t="s">
        <v>206</v>
      </c>
      <c r="AT346" s="191" t="s">
        <v>201</v>
      </c>
      <c r="AU346" s="191" t="s">
        <v>91</v>
      </c>
      <c r="AY346" s="19" t="s">
        <v>199</v>
      </c>
      <c r="BE346" s="192">
        <f>IF(N346="základní",J346,0)</f>
        <v>0</v>
      </c>
      <c r="BF346" s="192">
        <f>IF(N346="snížená",J346,0)</f>
        <v>0</v>
      </c>
      <c r="BG346" s="192">
        <f>IF(N346="zákl. přenesená",J346,0)</f>
        <v>0</v>
      </c>
      <c r="BH346" s="192">
        <f>IF(N346="sníž. přenesená",J346,0)</f>
        <v>0</v>
      </c>
      <c r="BI346" s="192">
        <f>IF(N346="nulová",J346,0)</f>
        <v>0</v>
      </c>
      <c r="BJ346" s="19" t="s">
        <v>89</v>
      </c>
      <c r="BK346" s="192">
        <f>ROUND(I346*H346,2)</f>
        <v>0</v>
      </c>
      <c r="BL346" s="19" t="s">
        <v>206</v>
      </c>
      <c r="BM346" s="191" t="s">
        <v>497</v>
      </c>
    </row>
    <row r="347" s="2" customFormat="1">
      <c r="A347" s="38"/>
      <c r="B347" s="39"/>
      <c r="C347" s="38"/>
      <c r="D347" s="193" t="s">
        <v>208</v>
      </c>
      <c r="E347" s="38"/>
      <c r="F347" s="194" t="s">
        <v>498</v>
      </c>
      <c r="G347" s="38"/>
      <c r="H347" s="38"/>
      <c r="I347" s="195"/>
      <c r="J347" s="38"/>
      <c r="K347" s="38"/>
      <c r="L347" s="39"/>
      <c r="M347" s="196"/>
      <c r="N347" s="197"/>
      <c r="O347" s="77"/>
      <c r="P347" s="77"/>
      <c r="Q347" s="77"/>
      <c r="R347" s="77"/>
      <c r="S347" s="77"/>
      <c r="T347" s="78"/>
      <c r="U347" s="38"/>
      <c r="V347" s="38"/>
      <c r="W347" s="38"/>
      <c r="X347" s="38"/>
      <c r="Y347" s="38"/>
      <c r="Z347" s="38"/>
      <c r="AA347" s="38"/>
      <c r="AB347" s="38"/>
      <c r="AC347" s="38"/>
      <c r="AD347" s="38"/>
      <c r="AE347" s="38"/>
      <c r="AT347" s="19" t="s">
        <v>208</v>
      </c>
      <c r="AU347" s="19" t="s">
        <v>91</v>
      </c>
    </row>
    <row r="348" s="2" customFormat="1">
      <c r="A348" s="38"/>
      <c r="B348" s="39"/>
      <c r="C348" s="38"/>
      <c r="D348" s="193" t="s">
        <v>210</v>
      </c>
      <c r="E348" s="38"/>
      <c r="F348" s="198" t="s">
        <v>499</v>
      </c>
      <c r="G348" s="38"/>
      <c r="H348" s="38"/>
      <c r="I348" s="195"/>
      <c r="J348" s="38"/>
      <c r="K348" s="38"/>
      <c r="L348" s="39"/>
      <c r="M348" s="196"/>
      <c r="N348" s="197"/>
      <c r="O348" s="77"/>
      <c r="P348" s="77"/>
      <c r="Q348" s="77"/>
      <c r="R348" s="77"/>
      <c r="S348" s="77"/>
      <c r="T348" s="78"/>
      <c r="U348" s="38"/>
      <c r="V348" s="38"/>
      <c r="W348" s="38"/>
      <c r="X348" s="38"/>
      <c r="Y348" s="38"/>
      <c r="Z348" s="38"/>
      <c r="AA348" s="38"/>
      <c r="AB348" s="38"/>
      <c r="AC348" s="38"/>
      <c r="AD348" s="38"/>
      <c r="AE348" s="38"/>
      <c r="AT348" s="19" t="s">
        <v>210</v>
      </c>
      <c r="AU348" s="19" t="s">
        <v>91</v>
      </c>
    </row>
    <row r="349" s="14" customFormat="1">
      <c r="A349" s="14"/>
      <c r="B349" s="207"/>
      <c r="C349" s="14"/>
      <c r="D349" s="193" t="s">
        <v>212</v>
      </c>
      <c r="E349" s="208" t="s">
        <v>1</v>
      </c>
      <c r="F349" s="209" t="s">
        <v>358</v>
      </c>
      <c r="G349" s="14"/>
      <c r="H349" s="208" t="s">
        <v>1</v>
      </c>
      <c r="I349" s="210"/>
      <c r="J349" s="14"/>
      <c r="K349" s="14"/>
      <c r="L349" s="207"/>
      <c r="M349" s="211"/>
      <c r="N349" s="212"/>
      <c r="O349" s="212"/>
      <c r="P349" s="212"/>
      <c r="Q349" s="212"/>
      <c r="R349" s="212"/>
      <c r="S349" s="212"/>
      <c r="T349" s="213"/>
      <c r="U349" s="14"/>
      <c r="V349" s="14"/>
      <c r="W349" s="14"/>
      <c r="X349" s="14"/>
      <c r="Y349" s="14"/>
      <c r="Z349" s="14"/>
      <c r="AA349" s="14"/>
      <c r="AB349" s="14"/>
      <c r="AC349" s="14"/>
      <c r="AD349" s="14"/>
      <c r="AE349" s="14"/>
      <c r="AT349" s="208" t="s">
        <v>212</v>
      </c>
      <c r="AU349" s="208" t="s">
        <v>91</v>
      </c>
      <c r="AV349" s="14" t="s">
        <v>89</v>
      </c>
      <c r="AW349" s="14" t="s">
        <v>36</v>
      </c>
      <c r="AX349" s="14" t="s">
        <v>81</v>
      </c>
      <c r="AY349" s="208" t="s">
        <v>199</v>
      </c>
    </row>
    <row r="350" s="13" customFormat="1">
      <c r="A350" s="13"/>
      <c r="B350" s="199"/>
      <c r="C350" s="13"/>
      <c r="D350" s="193" t="s">
        <v>212</v>
      </c>
      <c r="E350" s="200" t="s">
        <v>1</v>
      </c>
      <c r="F350" s="201" t="s">
        <v>500</v>
      </c>
      <c r="G350" s="13"/>
      <c r="H350" s="202">
        <v>471.80000000000001</v>
      </c>
      <c r="I350" s="203"/>
      <c r="J350" s="13"/>
      <c r="K350" s="13"/>
      <c r="L350" s="199"/>
      <c r="M350" s="204"/>
      <c r="N350" s="205"/>
      <c r="O350" s="205"/>
      <c r="P350" s="205"/>
      <c r="Q350" s="205"/>
      <c r="R350" s="205"/>
      <c r="S350" s="205"/>
      <c r="T350" s="206"/>
      <c r="U350" s="13"/>
      <c r="V350" s="13"/>
      <c r="W350" s="13"/>
      <c r="X350" s="13"/>
      <c r="Y350" s="13"/>
      <c r="Z350" s="13"/>
      <c r="AA350" s="13"/>
      <c r="AB350" s="13"/>
      <c r="AC350" s="13"/>
      <c r="AD350" s="13"/>
      <c r="AE350" s="13"/>
      <c r="AT350" s="200" t="s">
        <v>212</v>
      </c>
      <c r="AU350" s="200" t="s">
        <v>91</v>
      </c>
      <c r="AV350" s="13" t="s">
        <v>91</v>
      </c>
      <c r="AW350" s="13" t="s">
        <v>36</v>
      </c>
      <c r="AX350" s="13" t="s">
        <v>89</v>
      </c>
      <c r="AY350" s="200" t="s">
        <v>199</v>
      </c>
    </row>
    <row r="351" s="2" customFormat="1" ht="24.15" customHeight="1">
      <c r="A351" s="38"/>
      <c r="B351" s="179"/>
      <c r="C351" s="180" t="s">
        <v>501</v>
      </c>
      <c r="D351" s="180" t="s">
        <v>201</v>
      </c>
      <c r="E351" s="181" t="s">
        <v>502</v>
      </c>
      <c r="F351" s="182" t="s">
        <v>503</v>
      </c>
      <c r="G351" s="183" t="s">
        <v>204</v>
      </c>
      <c r="H351" s="184">
        <v>491.32999999999998</v>
      </c>
      <c r="I351" s="185"/>
      <c r="J351" s="186">
        <f>ROUND(I351*H351,2)</f>
        <v>0</v>
      </c>
      <c r="K351" s="182" t="s">
        <v>205</v>
      </c>
      <c r="L351" s="39"/>
      <c r="M351" s="187" t="s">
        <v>1</v>
      </c>
      <c r="N351" s="188" t="s">
        <v>46</v>
      </c>
      <c r="O351" s="77"/>
      <c r="P351" s="189">
        <f>O351*H351</f>
        <v>0</v>
      </c>
      <c r="Q351" s="189">
        <v>0</v>
      </c>
      <c r="R351" s="189">
        <f>Q351*H351</f>
        <v>0</v>
      </c>
      <c r="S351" s="189">
        <v>0</v>
      </c>
      <c r="T351" s="190">
        <f>S351*H351</f>
        <v>0</v>
      </c>
      <c r="U351" s="38"/>
      <c r="V351" s="38"/>
      <c r="W351" s="38"/>
      <c r="X351" s="38"/>
      <c r="Y351" s="38"/>
      <c r="Z351" s="38"/>
      <c r="AA351" s="38"/>
      <c r="AB351" s="38"/>
      <c r="AC351" s="38"/>
      <c r="AD351" s="38"/>
      <c r="AE351" s="38"/>
      <c r="AR351" s="191" t="s">
        <v>206</v>
      </c>
      <c r="AT351" s="191" t="s">
        <v>201</v>
      </c>
      <c r="AU351" s="191" t="s">
        <v>91</v>
      </c>
      <c r="AY351" s="19" t="s">
        <v>199</v>
      </c>
      <c r="BE351" s="192">
        <f>IF(N351="základní",J351,0)</f>
        <v>0</v>
      </c>
      <c r="BF351" s="192">
        <f>IF(N351="snížená",J351,0)</f>
        <v>0</v>
      </c>
      <c r="BG351" s="192">
        <f>IF(N351="zákl. přenesená",J351,0)</f>
        <v>0</v>
      </c>
      <c r="BH351" s="192">
        <f>IF(N351="sníž. přenesená",J351,0)</f>
        <v>0</v>
      </c>
      <c r="BI351" s="192">
        <f>IF(N351="nulová",J351,0)</f>
        <v>0</v>
      </c>
      <c r="BJ351" s="19" t="s">
        <v>89</v>
      </c>
      <c r="BK351" s="192">
        <f>ROUND(I351*H351,2)</f>
        <v>0</v>
      </c>
      <c r="BL351" s="19" t="s">
        <v>206</v>
      </c>
      <c r="BM351" s="191" t="s">
        <v>504</v>
      </c>
    </row>
    <row r="352" s="2" customFormat="1">
      <c r="A352" s="38"/>
      <c r="B352" s="39"/>
      <c r="C352" s="38"/>
      <c r="D352" s="193" t="s">
        <v>208</v>
      </c>
      <c r="E352" s="38"/>
      <c r="F352" s="194" t="s">
        <v>505</v>
      </c>
      <c r="G352" s="38"/>
      <c r="H352" s="38"/>
      <c r="I352" s="195"/>
      <c r="J352" s="38"/>
      <c r="K352" s="38"/>
      <c r="L352" s="39"/>
      <c r="M352" s="196"/>
      <c r="N352" s="197"/>
      <c r="O352" s="77"/>
      <c r="P352" s="77"/>
      <c r="Q352" s="77"/>
      <c r="R352" s="77"/>
      <c r="S352" s="77"/>
      <c r="T352" s="78"/>
      <c r="U352" s="38"/>
      <c r="V352" s="38"/>
      <c r="W352" s="38"/>
      <c r="X352" s="38"/>
      <c r="Y352" s="38"/>
      <c r="Z352" s="38"/>
      <c r="AA352" s="38"/>
      <c r="AB352" s="38"/>
      <c r="AC352" s="38"/>
      <c r="AD352" s="38"/>
      <c r="AE352" s="38"/>
      <c r="AT352" s="19" t="s">
        <v>208</v>
      </c>
      <c r="AU352" s="19" t="s">
        <v>91</v>
      </c>
    </row>
    <row r="353" s="2" customFormat="1">
      <c r="A353" s="38"/>
      <c r="B353" s="39"/>
      <c r="C353" s="38"/>
      <c r="D353" s="193" t="s">
        <v>210</v>
      </c>
      <c r="E353" s="38"/>
      <c r="F353" s="198" t="s">
        <v>506</v>
      </c>
      <c r="G353" s="38"/>
      <c r="H353" s="38"/>
      <c r="I353" s="195"/>
      <c r="J353" s="38"/>
      <c r="K353" s="38"/>
      <c r="L353" s="39"/>
      <c r="M353" s="196"/>
      <c r="N353" s="197"/>
      <c r="O353" s="77"/>
      <c r="P353" s="77"/>
      <c r="Q353" s="77"/>
      <c r="R353" s="77"/>
      <c r="S353" s="77"/>
      <c r="T353" s="78"/>
      <c r="U353" s="38"/>
      <c r="V353" s="38"/>
      <c r="W353" s="38"/>
      <c r="X353" s="38"/>
      <c r="Y353" s="38"/>
      <c r="Z353" s="38"/>
      <c r="AA353" s="38"/>
      <c r="AB353" s="38"/>
      <c r="AC353" s="38"/>
      <c r="AD353" s="38"/>
      <c r="AE353" s="38"/>
      <c r="AT353" s="19" t="s">
        <v>210</v>
      </c>
      <c r="AU353" s="19" t="s">
        <v>91</v>
      </c>
    </row>
    <row r="354" s="14" customFormat="1">
      <c r="A354" s="14"/>
      <c r="B354" s="207"/>
      <c r="C354" s="14"/>
      <c r="D354" s="193" t="s">
        <v>212</v>
      </c>
      <c r="E354" s="208" t="s">
        <v>1</v>
      </c>
      <c r="F354" s="209" t="s">
        <v>358</v>
      </c>
      <c r="G354" s="14"/>
      <c r="H354" s="208" t="s">
        <v>1</v>
      </c>
      <c r="I354" s="210"/>
      <c r="J354" s="14"/>
      <c r="K354" s="14"/>
      <c r="L354" s="207"/>
      <c r="M354" s="211"/>
      <c r="N354" s="212"/>
      <c r="O354" s="212"/>
      <c r="P354" s="212"/>
      <c r="Q354" s="212"/>
      <c r="R354" s="212"/>
      <c r="S354" s="212"/>
      <c r="T354" s="213"/>
      <c r="U354" s="14"/>
      <c r="V354" s="14"/>
      <c r="W354" s="14"/>
      <c r="X354" s="14"/>
      <c r="Y354" s="14"/>
      <c r="Z354" s="14"/>
      <c r="AA354" s="14"/>
      <c r="AB354" s="14"/>
      <c r="AC354" s="14"/>
      <c r="AD354" s="14"/>
      <c r="AE354" s="14"/>
      <c r="AT354" s="208" t="s">
        <v>212</v>
      </c>
      <c r="AU354" s="208" t="s">
        <v>91</v>
      </c>
      <c r="AV354" s="14" t="s">
        <v>89</v>
      </c>
      <c r="AW354" s="14" t="s">
        <v>36</v>
      </c>
      <c r="AX354" s="14" t="s">
        <v>81</v>
      </c>
      <c r="AY354" s="208" t="s">
        <v>199</v>
      </c>
    </row>
    <row r="355" s="13" customFormat="1">
      <c r="A355" s="13"/>
      <c r="B355" s="199"/>
      <c r="C355" s="13"/>
      <c r="D355" s="193" t="s">
        <v>212</v>
      </c>
      <c r="E355" s="200" t="s">
        <v>1</v>
      </c>
      <c r="F355" s="201" t="s">
        <v>507</v>
      </c>
      <c r="G355" s="13"/>
      <c r="H355" s="202">
        <v>491.32999999999998</v>
      </c>
      <c r="I355" s="203"/>
      <c r="J355" s="13"/>
      <c r="K355" s="13"/>
      <c r="L355" s="199"/>
      <c r="M355" s="204"/>
      <c r="N355" s="205"/>
      <c r="O355" s="205"/>
      <c r="P355" s="205"/>
      <c r="Q355" s="205"/>
      <c r="R355" s="205"/>
      <c r="S355" s="205"/>
      <c r="T355" s="206"/>
      <c r="U355" s="13"/>
      <c r="V355" s="13"/>
      <c r="W355" s="13"/>
      <c r="X355" s="13"/>
      <c r="Y355" s="13"/>
      <c r="Z355" s="13"/>
      <c r="AA355" s="13"/>
      <c r="AB355" s="13"/>
      <c r="AC355" s="13"/>
      <c r="AD355" s="13"/>
      <c r="AE355" s="13"/>
      <c r="AT355" s="200" t="s">
        <v>212</v>
      </c>
      <c r="AU355" s="200" t="s">
        <v>91</v>
      </c>
      <c r="AV355" s="13" t="s">
        <v>91</v>
      </c>
      <c r="AW355" s="13" t="s">
        <v>36</v>
      </c>
      <c r="AX355" s="13" t="s">
        <v>89</v>
      </c>
      <c r="AY355" s="200" t="s">
        <v>199</v>
      </c>
    </row>
    <row r="356" s="2" customFormat="1" ht="24.15" customHeight="1">
      <c r="A356" s="38"/>
      <c r="B356" s="179"/>
      <c r="C356" s="180" t="s">
        <v>508</v>
      </c>
      <c r="D356" s="180" t="s">
        <v>201</v>
      </c>
      <c r="E356" s="181" t="s">
        <v>509</v>
      </c>
      <c r="F356" s="182" t="s">
        <v>510</v>
      </c>
      <c r="G356" s="183" t="s">
        <v>204</v>
      </c>
      <c r="H356" s="184">
        <v>491.32999999999998</v>
      </c>
      <c r="I356" s="185"/>
      <c r="J356" s="186">
        <f>ROUND(I356*H356,2)</f>
        <v>0</v>
      </c>
      <c r="K356" s="182" t="s">
        <v>205</v>
      </c>
      <c r="L356" s="39"/>
      <c r="M356" s="187" t="s">
        <v>1</v>
      </c>
      <c r="N356" s="188" t="s">
        <v>46</v>
      </c>
      <c r="O356" s="77"/>
      <c r="P356" s="189">
        <f>O356*H356</f>
        <v>0</v>
      </c>
      <c r="Q356" s="189">
        <v>0</v>
      </c>
      <c r="R356" s="189">
        <f>Q356*H356</f>
        <v>0</v>
      </c>
      <c r="S356" s="189">
        <v>0</v>
      </c>
      <c r="T356" s="190">
        <f>S356*H356</f>
        <v>0</v>
      </c>
      <c r="U356" s="38"/>
      <c r="V356" s="38"/>
      <c r="W356" s="38"/>
      <c r="X356" s="38"/>
      <c r="Y356" s="38"/>
      <c r="Z356" s="38"/>
      <c r="AA356" s="38"/>
      <c r="AB356" s="38"/>
      <c r="AC356" s="38"/>
      <c r="AD356" s="38"/>
      <c r="AE356" s="38"/>
      <c r="AR356" s="191" t="s">
        <v>206</v>
      </c>
      <c r="AT356" s="191" t="s">
        <v>201</v>
      </c>
      <c r="AU356" s="191" t="s">
        <v>91</v>
      </c>
      <c r="AY356" s="19" t="s">
        <v>199</v>
      </c>
      <c r="BE356" s="192">
        <f>IF(N356="základní",J356,0)</f>
        <v>0</v>
      </c>
      <c r="BF356" s="192">
        <f>IF(N356="snížená",J356,0)</f>
        <v>0</v>
      </c>
      <c r="BG356" s="192">
        <f>IF(N356="zákl. přenesená",J356,0)</f>
        <v>0</v>
      </c>
      <c r="BH356" s="192">
        <f>IF(N356="sníž. přenesená",J356,0)</f>
        <v>0</v>
      </c>
      <c r="BI356" s="192">
        <f>IF(N356="nulová",J356,0)</f>
        <v>0</v>
      </c>
      <c r="BJ356" s="19" t="s">
        <v>89</v>
      </c>
      <c r="BK356" s="192">
        <f>ROUND(I356*H356,2)</f>
        <v>0</v>
      </c>
      <c r="BL356" s="19" t="s">
        <v>206</v>
      </c>
      <c r="BM356" s="191" t="s">
        <v>511</v>
      </c>
    </row>
    <row r="357" s="2" customFormat="1">
      <c r="A357" s="38"/>
      <c r="B357" s="39"/>
      <c r="C357" s="38"/>
      <c r="D357" s="193" t="s">
        <v>208</v>
      </c>
      <c r="E357" s="38"/>
      <c r="F357" s="194" t="s">
        <v>512</v>
      </c>
      <c r="G357" s="38"/>
      <c r="H357" s="38"/>
      <c r="I357" s="195"/>
      <c r="J357" s="38"/>
      <c r="K357" s="38"/>
      <c r="L357" s="39"/>
      <c r="M357" s="196"/>
      <c r="N357" s="197"/>
      <c r="O357" s="77"/>
      <c r="P357" s="77"/>
      <c r="Q357" s="77"/>
      <c r="R357" s="77"/>
      <c r="S357" s="77"/>
      <c r="T357" s="78"/>
      <c r="U357" s="38"/>
      <c r="V357" s="38"/>
      <c r="W357" s="38"/>
      <c r="X357" s="38"/>
      <c r="Y357" s="38"/>
      <c r="Z357" s="38"/>
      <c r="AA357" s="38"/>
      <c r="AB357" s="38"/>
      <c r="AC357" s="38"/>
      <c r="AD357" s="38"/>
      <c r="AE357" s="38"/>
      <c r="AT357" s="19" t="s">
        <v>208</v>
      </c>
      <c r="AU357" s="19" t="s">
        <v>91</v>
      </c>
    </row>
    <row r="358" s="14" customFormat="1">
      <c r="A358" s="14"/>
      <c r="B358" s="207"/>
      <c r="C358" s="14"/>
      <c r="D358" s="193" t="s">
        <v>212</v>
      </c>
      <c r="E358" s="208" t="s">
        <v>1</v>
      </c>
      <c r="F358" s="209" t="s">
        <v>358</v>
      </c>
      <c r="G358" s="14"/>
      <c r="H358" s="208" t="s">
        <v>1</v>
      </c>
      <c r="I358" s="210"/>
      <c r="J358" s="14"/>
      <c r="K358" s="14"/>
      <c r="L358" s="207"/>
      <c r="M358" s="211"/>
      <c r="N358" s="212"/>
      <c r="O358" s="212"/>
      <c r="P358" s="212"/>
      <c r="Q358" s="212"/>
      <c r="R358" s="212"/>
      <c r="S358" s="212"/>
      <c r="T358" s="213"/>
      <c r="U358" s="14"/>
      <c r="V358" s="14"/>
      <c r="W358" s="14"/>
      <c r="X358" s="14"/>
      <c r="Y358" s="14"/>
      <c r="Z358" s="14"/>
      <c r="AA358" s="14"/>
      <c r="AB358" s="14"/>
      <c r="AC358" s="14"/>
      <c r="AD358" s="14"/>
      <c r="AE358" s="14"/>
      <c r="AT358" s="208" t="s">
        <v>212</v>
      </c>
      <c r="AU358" s="208" t="s">
        <v>91</v>
      </c>
      <c r="AV358" s="14" t="s">
        <v>89</v>
      </c>
      <c r="AW358" s="14" t="s">
        <v>36</v>
      </c>
      <c r="AX358" s="14" t="s">
        <v>81</v>
      </c>
      <c r="AY358" s="208" t="s">
        <v>199</v>
      </c>
    </row>
    <row r="359" s="13" customFormat="1">
      <c r="A359" s="13"/>
      <c r="B359" s="199"/>
      <c r="C359" s="13"/>
      <c r="D359" s="193" t="s">
        <v>212</v>
      </c>
      <c r="E359" s="200" t="s">
        <v>1</v>
      </c>
      <c r="F359" s="201" t="s">
        <v>507</v>
      </c>
      <c r="G359" s="13"/>
      <c r="H359" s="202">
        <v>491.32999999999998</v>
      </c>
      <c r="I359" s="203"/>
      <c r="J359" s="13"/>
      <c r="K359" s="13"/>
      <c r="L359" s="199"/>
      <c r="M359" s="204"/>
      <c r="N359" s="205"/>
      <c r="O359" s="205"/>
      <c r="P359" s="205"/>
      <c r="Q359" s="205"/>
      <c r="R359" s="205"/>
      <c r="S359" s="205"/>
      <c r="T359" s="206"/>
      <c r="U359" s="13"/>
      <c r="V359" s="13"/>
      <c r="W359" s="13"/>
      <c r="X359" s="13"/>
      <c r="Y359" s="13"/>
      <c r="Z359" s="13"/>
      <c r="AA359" s="13"/>
      <c r="AB359" s="13"/>
      <c r="AC359" s="13"/>
      <c r="AD359" s="13"/>
      <c r="AE359" s="13"/>
      <c r="AT359" s="200" t="s">
        <v>212</v>
      </c>
      <c r="AU359" s="200" t="s">
        <v>91</v>
      </c>
      <c r="AV359" s="13" t="s">
        <v>91</v>
      </c>
      <c r="AW359" s="13" t="s">
        <v>36</v>
      </c>
      <c r="AX359" s="13" t="s">
        <v>89</v>
      </c>
      <c r="AY359" s="200" t="s">
        <v>199</v>
      </c>
    </row>
    <row r="360" s="2" customFormat="1" ht="14.4" customHeight="1">
      <c r="A360" s="38"/>
      <c r="B360" s="179"/>
      <c r="C360" s="180" t="s">
        <v>513</v>
      </c>
      <c r="D360" s="180" t="s">
        <v>201</v>
      </c>
      <c r="E360" s="181" t="s">
        <v>514</v>
      </c>
      <c r="F360" s="182" t="s">
        <v>515</v>
      </c>
      <c r="G360" s="183" t="s">
        <v>204</v>
      </c>
      <c r="H360" s="184">
        <v>491.32999999999998</v>
      </c>
      <c r="I360" s="185"/>
      <c r="J360" s="186">
        <f>ROUND(I360*H360,2)</f>
        <v>0</v>
      </c>
      <c r="K360" s="182" t="s">
        <v>205</v>
      </c>
      <c r="L360" s="39"/>
      <c r="M360" s="187" t="s">
        <v>1</v>
      </c>
      <c r="N360" s="188" t="s">
        <v>46</v>
      </c>
      <c r="O360" s="77"/>
      <c r="P360" s="189">
        <f>O360*H360</f>
        <v>0</v>
      </c>
      <c r="Q360" s="189">
        <v>0</v>
      </c>
      <c r="R360" s="189">
        <f>Q360*H360</f>
        <v>0</v>
      </c>
      <c r="S360" s="189">
        <v>0</v>
      </c>
      <c r="T360" s="190">
        <f>S360*H360</f>
        <v>0</v>
      </c>
      <c r="U360" s="38"/>
      <c r="V360" s="38"/>
      <c r="W360" s="38"/>
      <c r="X360" s="38"/>
      <c r="Y360" s="38"/>
      <c r="Z360" s="38"/>
      <c r="AA360" s="38"/>
      <c r="AB360" s="38"/>
      <c r="AC360" s="38"/>
      <c r="AD360" s="38"/>
      <c r="AE360" s="38"/>
      <c r="AR360" s="191" t="s">
        <v>206</v>
      </c>
      <c r="AT360" s="191" t="s">
        <v>201</v>
      </c>
      <c r="AU360" s="191" t="s">
        <v>91</v>
      </c>
      <c r="AY360" s="19" t="s">
        <v>199</v>
      </c>
      <c r="BE360" s="192">
        <f>IF(N360="základní",J360,0)</f>
        <v>0</v>
      </c>
      <c r="BF360" s="192">
        <f>IF(N360="snížená",J360,0)</f>
        <v>0</v>
      </c>
      <c r="BG360" s="192">
        <f>IF(N360="zákl. přenesená",J360,0)</f>
        <v>0</v>
      </c>
      <c r="BH360" s="192">
        <f>IF(N360="sníž. přenesená",J360,0)</f>
        <v>0</v>
      </c>
      <c r="BI360" s="192">
        <f>IF(N360="nulová",J360,0)</f>
        <v>0</v>
      </c>
      <c r="BJ360" s="19" t="s">
        <v>89</v>
      </c>
      <c r="BK360" s="192">
        <f>ROUND(I360*H360,2)</f>
        <v>0</v>
      </c>
      <c r="BL360" s="19" t="s">
        <v>206</v>
      </c>
      <c r="BM360" s="191" t="s">
        <v>516</v>
      </c>
    </row>
    <row r="361" s="2" customFormat="1">
      <c r="A361" s="38"/>
      <c r="B361" s="39"/>
      <c r="C361" s="38"/>
      <c r="D361" s="193" t="s">
        <v>208</v>
      </c>
      <c r="E361" s="38"/>
      <c r="F361" s="194" t="s">
        <v>517</v>
      </c>
      <c r="G361" s="38"/>
      <c r="H361" s="38"/>
      <c r="I361" s="195"/>
      <c r="J361" s="38"/>
      <c r="K361" s="38"/>
      <c r="L361" s="39"/>
      <c r="M361" s="196"/>
      <c r="N361" s="197"/>
      <c r="O361" s="77"/>
      <c r="P361" s="77"/>
      <c r="Q361" s="77"/>
      <c r="R361" s="77"/>
      <c r="S361" s="77"/>
      <c r="T361" s="78"/>
      <c r="U361" s="38"/>
      <c r="V361" s="38"/>
      <c r="W361" s="38"/>
      <c r="X361" s="38"/>
      <c r="Y361" s="38"/>
      <c r="Z361" s="38"/>
      <c r="AA361" s="38"/>
      <c r="AB361" s="38"/>
      <c r="AC361" s="38"/>
      <c r="AD361" s="38"/>
      <c r="AE361" s="38"/>
      <c r="AT361" s="19" t="s">
        <v>208</v>
      </c>
      <c r="AU361" s="19" t="s">
        <v>91</v>
      </c>
    </row>
    <row r="362" s="14" customFormat="1">
      <c r="A362" s="14"/>
      <c r="B362" s="207"/>
      <c r="C362" s="14"/>
      <c r="D362" s="193" t="s">
        <v>212</v>
      </c>
      <c r="E362" s="208" t="s">
        <v>1</v>
      </c>
      <c r="F362" s="209" t="s">
        <v>358</v>
      </c>
      <c r="G362" s="14"/>
      <c r="H362" s="208" t="s">
        <v>1</v>
      </c>
      <c r="I362" s="210"/>
      <c r="J362" s="14"/>
      <c r="K362" s="14"/>
      <c r="L362" s="207"/>
      <c r="M362" s="211"/>
      <c r="N362" s="212"/>
      <c r="O362" s="212"/>
      <c r="P362" s="212"/>
      <c r="Q362" s="212"/>
      <c r="R362" s="212"/>
      <c r="S362" s="212"/>
      <c r="T362" s="213"/>
      <c r="U362" s="14"/>
      <c r="V362" s="14"/>
      <c r="W362" s="14"/>
      <c r="X362" s="14"/>
      <c r="Y362" s="14"/>
      <c r="Z362" s="14"/>
      <c r="AA362" s="14"/>
      <c r="AB362" s="14"/>
      <c r="AC362" s="14"/>
      <c r="AD362" s="14"/>
      <c r="AE362" s="14"/>
      <c r="AT362" s="208" t="s">
        <v>212</v>
      </c>
      <c r="AU362" s="208" t="s">
        <v>91</v>
      </c>
      <c r="AV362" s="14" t="s">
        <v>89</v>
      </c>
      <c r="AW362" s="14" t="s">
        <v>36</v>
      </c>
      <c r="AX362" s="14" t="s">
        <v>81</v>
      </c>
      <c r="AY362" s="208" t="s">
        <v>199</v>
      </c>
    </row>
    <row r="363" s="13" customFormat="1">
      <c r="A363" s="13"/>
      <c r="B363" s="199"/>
      <c r="C363" s="13"/>
      <c r="D363" s="193" t="s">
        <v>212</v>
      </c>
      <c r="E363" s="200" t="s">
        <v>1</v>
      </c>
      <c r="F363" s="201" t="s">
        <v>507</v>
      </c>
      <c r="G363" s="13"/>
      <c r="H363" s="202">
        <v>491.32999999999998</v>
      </c>
      <c r="I363" s="203"/>
      <c r="J363" s="13"/>
      <c r="K363" s="13"/>
      <c r="L363" s="199"/>
      <c r="M363" s="204"/>
      <c r="N363" s="205"/>
      <c r="O363" s="205"/>
      <c r="P363" s="205"/>
      <c r="Q363" s="205"/>
      <c r="R363" s="205"/>
      <c r="S363" s="205"/>
      <c r="T363" s="206"/>
      <c r="U363" s="13"/>
      <c r="V363" s="13"/>
      <c r="W363" s="13"/>
      <c r="X363" s="13"/>
      <c r="Y363" s="13"/>
      <c r="Z363" s="13"/>
      <c r="AA363" s="13"/>
      <c r="AB363" s="13"/>
      <c r="AC363" s="13"/>
      <c r="AD363" s="13"/>
      <c r="AE363" s="13"/>
      <c r="AT363" s="200" t="s">
        <v>212</v>
      </c>
      <c r="AU363" s="200" t="s">
        <v>91</v>
      </c>
      <c r="AV363" s="13" t="s">
        <v>91</v>
      </c>
      <c r="AW363" s="13" t="s">
        <v>36</v>
      </c>
      <c r="AX363" s="13" t="s">
        <v>89</v>
      </c>
      <c r="AY363" s="200" t="s">
        <v>199</v>
      </c>
    </row>
    <row r="364" s="2" customFormat="1" ht="24.15" customHeight="1">
      <c r="A364" s="38"/>
      <c r="B364" s="179"/>
      <c r="C364" s="180" t="s">
        <v>518</v>
      </c>
      <c r="D364" s="180" t="s">
        <v>201</v>
      </c>
      <c r="E364" s="181" t="s">
        <v>519</v>
      </c>
      <c r="F364" s="182" t="s">
        <v>520</v>
      </c>
      <c r="G364" s="183" t="s">
        <v>204</v>
      </c>
      <c r="H364" s="184">
        <v>491.32999999999998</v>
      </c>
      <c r="I364" s="185"/>
      <c r="J364" s="186">
        <f>ROUND(I364*H364,2)</f>
        <v>0</v>
      </c>
      <c r="K364" s="182" t="s">
        <v>205</v>
      </c>
      <c r="L364" s="39"/>
      <c r="M364" s="187" t="s">
        <v>1</v>
      </c>
      <c r="N364" s="188" t="s">
        <v>46</v>
      </c>
      <c r="O364" s="77"/>
      <c r="P364" s="189">
        <f>O364*H364</f>
        <v>0</v>
      </c>
      <c r="Q364" s="189">
        <v>0</v>
      </c>
      <c r="R364" s="189">
        <f>Q364*H364</f>
        <v>0</v>
      </c>
      <c r="S364" s="189">
        <v>0</v>
      </c>
      <c r="T364" s="190">
        <f>S364*H364</f>
        <v>0</v>
      </c>
      <c r="U364" s="38"/>
      <c r="V364" s="38"/>
      <c r="W364" s="38"/>
      <c r="X364" s="38"/>
      <c r="Y364" s="38"/>
      <c r="Z364" s="38"/>
      <c r="AA364" s="38"/>
      <c r="AB364" s="38"/>
      <c r="AC364" s="38"/>
      <c r="AD364" s="38"/>
      <c r="AE364" s="38"/>
      <c r="AR364" s="191" t="s">
        <v>206</v>
      </c>
      <c r="AT364" s="191" t="s">
        <v>201</v>
      </c>
      <c r="AU364" s="191" t="s">
        <v>91</v>
      </c>
      <c r="AY364" s="19" t="s">
        <v>199</v>
      </c>
      <c r="BE364" s="192">
        <f>IF(N364="základní",J364,0)</f>
        <v>0</v>
      </c>
      <c r="BF364" s="192">
        <f>IF(N364="snížená",J364,0)</f>
        <v>0</v>
      </c>
      <c r="BG364" s="192">
        <f>IF(N364="zákl. přenesená",J364,0)</f>
        <v>0</v>
      </c>
      <c r="BH364" s="192">
        <f>IF(N364="sníž. přenesená",J364,0)</f>
        <v>0</v>
      </c>
      <c r="BI364" s="192">
        <f>IF(N364="nulová",J364,0)</f>
        <v>0</v>
      </c>
      <c r="BJ364" s="19" t="s">
        <v>89</v>
      </c>
      <c r="BK364" s="192">
        <f>ROUND(I364*H364,2)</f>
        <v>0</v>
      </c>
      <c r="BL364" s="19" t="s">
        <v>206</v>
      </c>
      <c r="BM364" s="191" t="s">
        <v>521</v>
      </c>
    </row>
    <row r="365" s="2" customFormat="1">
      <c r="A365" s="38"/>
      <c r="B365" s="39"/>
      <c r="C365" s="38"/>
      <c r="D365" s="193" t="s">
        <v>208</v>
      </c>
      <c r="E365" s="38"/>
      <c r="F365" s="194" t="s">
        <v>522</v>
      </c>
      <c r="G365" s="38"/>
      <c r="H365" s="38"/>
      <c r="I365" s="195"/>
      <c r="J365" s="38"/>
      <c r="K365" s="38"/>
      <c r="L365" s="39"/>
      <c r="M365" s="196"/>
      <c r="N365" s="197"/>
      <c r="O365" s="77"/>
      <c r="P365" s="77"/>
      <c r="Q365" s="77"/>
      <c r="R365" s="77"/>
      <c r="S365" s="77"/>
      <c r="T365" s="78"/>
      <c r="U365" s="38"/>
      <c r="V365" s="38"/>
      <c r="W365" s="38"/>
      <c r="X365" s="38"/>
      <c r="Y365" s="38"/>
      <c r="Z365" s="38"/>
      <c r="AA365" s="38"/>
      <c r="AB365" s="38"/>
      <c r="AC365" s="38"/>
      <c r="AD365" s="38"/>
      <c r="AE365" s="38"/>
      <c r="AT365" s="19" t="s">
        <v>208</v>
      </c>
      <c r="AU365" s="19" t="s">
        <v>91</v>
      </c>
    </row>
    <row r="366" s="2" customFormat="1">
      <c r="A366" s="38"/>
      <c r="B366" s="39"/>
      <c r="C366" s="38"/>
      <c r="D366" s="193" t="s">
        <v>210</v>
      </c>
      <c r="E366" s="38"/>
      <c r="F366" s="198" t="s">
        <v>523</v>
      </c>
      <c r="G366" s="38"/>
      <c r="H366" s="38"/>
      <c r="I366" s="195"/>
      <c r="J366" s="38"/>
      <c r="K366" s="38"/>
      <c r="L366" s="39"/>
      <c r="M366" s="196"/>
      <c r="N366" s="197"/>
      <c r="O366" s="77"/>
      <c r="P366" s="77"/>
      <c r="Q366" s="77"/>
      <c r="R366" s="77"/>
      <c r="S366" s="77"/>
      <c r="T366" s="78"/>
      <c r="U366" s="38"/>
      <c r="V366" s="38"/>
      <c r="W366" s="38"/>
      <c r="X366" s="38"/>
      <c r="Y366" s="38"/>
      <c r="Z366" s="38"/>
      <c r="AA366" s="38"/>
      <c r="AB366" s="38"/>
      <c r="AC366" s="38"/>
      <c r="AD366" s="38"/>
      <c r="AE366" s="38"/>
      <c r="AT366" s="19" t="s">
        <v>210</v>
      </c>
      <c r="AU366" s="19" t="s">
        <v>91</v>
      </c>
    </row>
    <row r="367" s="14" customFormat="1">
      <c r="A367" s="14"/>
      <c r="B367" s="207"/>
      <c r="C367" s="14"/>
      <c r="D367" s="193" t="s">
        <v>212</v>
      </c>
      <c r="E367" s="208" t="s">
        <v>1</v>
      </c>
      <c r="F367" s="209" t="s">
        <v>358</v>
      </c>
      <c r="G367" s="14"/>
      <c r="H367" s="208" t="s">
        <v>1</v>
      </c>
      <c r="I367" s="210"/>
      <c r="J367" s="14"/>
      <c r="K367" s="14"/>
      <c r="L367" s="207"/>
      <c r="M367" s="211"/>
      <c r="N367" s="212"/>
      <c r="O367" s="212"/>
      <c r="P367" s="212"/>
      <c r="Q367" s="212"/>
      <c r="R367" s="212"/>
      <c r="S367" s="212"/>
      <c r="T367" s="213"/>
      <c r="U367" s="14"/>
      <c r="V367" s="14"/>
      <c r="W367" s="14"/>
      <c r="X367" s="14"/>
      <c r="Y367" s="14"/>
      <c r="Z367" s="14"/>
      <c r="AA367" s="14"/>
      <c r="AB367" s="14"/>
      <c r="AC367" s="14"/>
      <c r="AD367" s="14"/>
      <c r="AE367" s="14"/>
      <c r="AT367" s="208" t="s">
        <v>212</v>
      </c>
      <c r="AU367" s="208" t="s">
        <v>91</v>
      </c>
      <c r="AV367" s="14" t="s">
        <v>89</v>
      </c>
      <c r="AW367" s="14" t="s">
        <v>36</v>
      </c>
      <c r="AX367" s="14" t="s">
        <v>81</v>
      </c>
      <c r="AY367" s="208" t="s">
        <v>199</v>
      </c>
    </row>
    <row r="368" s="13" customFormat="1">
      <c r="A368" s="13"/>
      <c r="B368" s="199"/>
      <c r="C368" s="13"/>
      <c r="D368" s="193" t="s">
        <v>212</v>
      </c>
      <c r="E368" s="200" t="s">
        <v>1</v>
      </c>
      <c r="F368" s="201" t="s">
        <v>507</v>
      </c>
      <c r="G368" s="13"/>
      <c r="H368" s="202">
        <v>491.32999999999998</v>
      </c>
      <c r="I368" s="203"/>
      <c r="J368" s="13"/>
      <c r="K368" s="13"/>
      <c r="L368" s="199"/>
      <c r="M368" s="204"/>
      <c r="N368" s="205"/>
      <c r="O368" s="205"/>
      <c r="P368" s="205"/>
      <c r="Q368" s="205"/>
      <c r="R368" s="205"/>
      <c r="S368" s="205"/>
      <c r="T368" s="206"/>
      <c r="U368" s="13"/>
      <c r="V368" s="13"/>
      <c r="W368" s="13"/>
      <c r="X368" s="13"/>
      <c r="Y368" s="13"/>
      <c r="Z368" s="13"/>
      <c r="AA368" s="13"/>
      <c r="AB368" s="13"/>
      <c r="AC368" s="13"/>
      <c r="AD368" s="13"/>
      <c r="AE368" s="13"/>
      <c r="AT368" s="200" t="s">
        <v>212</v>
      </c>
      <c r="AU368" s="200" t="s">
        <v>91</v>
      </c>
      <c r="AV368" s="13" t="s">
        <v>91</v>
      </c>
      <c r="AW368" s="13" t="s">
        <v>36</v>
      </c>
      <c r="AX368" s="13" t="s">
        <v>89</v>
      </c>
      <c r="AY368" s="200" t="s">
        <v>199</v>
      </c>
    </row>
    <row r="369" s="2" customFormat="1" ht="24.15" customHeight="1">
      <c r="A369" s="38"/>
      <c r="B369" s="179"/>
      <c r="C369" s="180" t="s">
        <v>524</v>
      </c>
      <c r="D369" s="180" t="s">
        <v>201</v>
      </c>
      <c r="E369" s="181" t="s">
        <v>525</v>
      </c>
      <c r="F369" s="182" t="s">
        <v>526</v>
      </c>
      <c r="G369" s="183" t="s">
        <v>204</v>
      </c>
      <c r="H369" s="184">
        <v>101.5</v>
      </c>
      <c r="I369" s="185"/>
      <c r="J369" s="186">
        <f>ROUND(I369*H369,2)</f>
        <v>0</v>
      </c>
      <c r="K369" s="182" t="s">
        <v>246</v>
      </c>
      <c r="L369" s="39"/>
      <c r="M369" s="187" t="s">
        <v>1</v>
      </c>
      <c r="N369" s="188" t="s">
        <v>46</v>
      </c>
      <c r="O369" s="77"/>
      <c r="P369" s="189">
        <f>O369*H369</f>
        <v>0</v>
      </c>
      <c r="Q369" s="189">
        <v>0.37452999999999997</v>
      </c>
      <c r="R369" s="189">
        <f>Q369*H369</f>
        <v>38.014794999999999</v>
      </c>
      <c r="S369" s="189">
        <v>0</v>
      </c>
      <c r="T369" s="190">
        <f>S369*H369</f>
        <v>0</v>
      </c>
      <c r="U369" s="38"/>
      <c r="V369" s="38"/>
      <c r="W369" s="38"/>
      <c r="X369" s="38"/>
      <c r="Y369" s="38"/>
      <c r="Z369" s="38"/>
      <c r="AA369" s="38"/>
      <c r="AB369" s="38"/>
      <c r="AC369" s="38"/>
      <c r="AD369" s="38"/>
      <c r="AE369" s="38"/>
      <c r="AR369" s="191" t="s">
        <v>206</v>
      </c>
      <c r="AT369" s="191" t="s">
        <v>201</v>
      </c>
      <c r="AU369" s="191" t="s">
        <v>91</v>
      </c>
      <c r="AY369" s="19" t="s">
        <v>199</v>
      </c>
      <c r="BE369" s="192">
        <f>IF(N369="základní",J369,0)</f>
        <v>0</v>
      </c>
      <c r="BF369" s="192">
        <f>IF(N369="snížená",J369,0)</f>
        <v>0</v>
      </c>
      <c r="BG369" s="192">
        <f>IF(N369="zákl. přenesená",J369,0)</f>
        <v>0</v>
      </c>
      <c r="BH369" s="192">
        <f>IF(N369="sníž. přenesená",J369,0)</f>
        <v>0</v>
      </c>
      <c r="BI369" s="192">
        <f>IF(N369="nulová",J369,0)</f>
        <v>0</v>
      </c>
      <c r="BJ369" s="19" t="s">
        <v>89</v>
      </c>
      <c r="BK369" s="192">
        <f>ROUND(I369*H369,2)</f>
        <v>0</v>
      </c>
      <c r="BL369" s="19" t="s">
        <v>206</v>
      </c>
      <c r="BM369" s="191" t="s">
        <v>527</v>
      </c>
    </row>
    <row r="370" s="2" customFormat="1">
      <c r="A370" s="38"/>
      <c r="B370" s="39"/>
      <c r="C370" s="38"/>
      <c r="D370" s="193" t="s">
        <v>208</v>
      </c>
      <c r="E370" s="38"/>
      <c r="F370" s="194" t="s">
        <v>528</v>
      </c>
      <c r="G370" s="38"/>
      <c r="H370" s="38"/>
      <c r="I370" s="195"/>
      <c r="J370" s="38"/>
      <c r="K370" s="38"/>
      <c r="L370" s="39"/>
      <c r="M370" s="196"/>
      <c r="N370" s="197"/>
      <c r="O370" s="77"/>
      <c r="P370" s="77"/>
      <c r="Q370" s="77"/>
      <c r="R370" s="77"/>
      <c r="S370" s="77"/>
      <c r="T370" s="78"/>
      <c r="U370" s="38"/>
      <c r="V370" s="38"/>
      <c r="W370" s="38"/>
      <c r="X370" s="38"/>
      <c r="Y370" s="38"/>
      <c r="Z370" s="38"/>
      <c r="AA370" s="38"/>
      <c r="AB370" s="38"/>
      <c r="AC370" s="38"/>
      <c r="AD370" s="38"/>
      <c r="AE370" s="38"/>
      <c r="AT370" s="19" t="s">
        <v>208</v>
      </c>
      <c r="AU370" s="19" t="s">
        <v>91</v>
      </c>
    </row>
    <row r="371" s="2" customFormat="1">
      <c r="A371" s="38"/>
      <c r="B371" s="39"/>
      <c r="C371" s="38"/>
      <c r="D371" s="193" t="s">
        <v>210</v>
      </c>
      <c r="E371" s="38"/>
      <c r="F371" s="198" t="s">
        <v>529</v>
      </c>
      <c r="G371" s="38"/>
      <c r="H371" s="38"/>
      <c r="I371" s="195"/>
      <c r="J371" s="38"/>
      <c r="K371" s="38"/>
      <c r="L371" s="39"/>
      <c r="M371" s="196"/>
      <c r="N371" s="197"/>
      <c r="O371" s="77"/>
      <c r="P371" s="77"/>
      <c r="Q371" s="77"/>
      <c r="R371" s="77"/>
      <c r="S371" s="77"/>
      <c r="T371" s="78"/>
      <c r="U371" s="38"/>
      <c r="V371" s="38"/>
      <c r="W371" s="38"/>
      <c r="X371" s="38"/>
      <c r="Y371" s="38"/>
      <c r="Z371" s="38"/>
      <c r="AA371" s="38"/>
      <c r="AB371" s="38"/>
      <c r="AC371" s="38"/>
      <c r="AD371" s="38"/>
      <c r="AE371" s="38"/>
      <c r="AT371" s="19" t="s">
        <v>210</v>
      </c>
      <c r="AU371" s="19" t="s">
        <v>91</v>
      </c>
    </row>
    <row r="372" s="14" customFormat="1">
      <c r="A372" s="14"/>
      <c r="B372" s="207"/>
      <c r="C372" s="14"/>
      <c r="D372" s="193" t="s">
        <v>212</v>
      </c>
      <c r="E372" s="208" t="s">
        <v>1</v>
      </c>
      <c r="F372" s="209" t="s">
        <v>358</v>
      </c>
      <c r="G372" s="14"/>
      <c r="H372" s="208" t="s">
        <v>1</v>
      </c>
      <c r="I372" s="210"/>
      <c r="J372" s="14"/>
      <c r="K372" s="14"/>
      <c r="L372" s="207"/>
      <c r="M372" s="211"/>
      <c r="N372" s="212"/>
      <c r="O372" s="212"/>
      <c r="P372" s="212"/>
      <c r="Q372" s="212"/>
      <c r="R372" s="212"/>
      <c r="S372" s="212"/>
      <c r="T372" s="213"/>
      <c r="U372" s="14"/>
      <c r="V372" s="14"/>
      <c r="W372" s="14"/>
      <c r="X372" s="14"/>
      <c r="Y372" s="14"/>
      <c r="Z372" s="14"/>
      <c r="AA372" s="14"/>
      <c r="AB372" s="14"/>
      <c r="AC372" s="14"/>
      <c r="AD372" s="14"/>
      <c r="AE372" s="14"/>
      <c r="AT372" s="208" t="s">
        <v>212</v>
      </c>
      <c r="AU372" s="208" t="s">
        <v>91</v>
      </c>
      <c r="AV372" s="14" t="s">
        <v>89</v>
      </c>
      <c r="AW372" s="14" t="s">
        <v>36</v>
      </c>
      <c r="AX372" s="14" t="s">
        <v>81</v>
      </c>
      <c r="AY372" s="208" t="s">
        <v>199</v>
      </c>
    </row>
    <row r="373" s="13" customFormat="1">
      <c r="A373" s="13"/>
      <c r="B373" s="199"/>
      <c r="C373" s="13"/>
      <c r="D373" s="193" t="s">
        <v>212</v>
      </c>
      <c r="E373" s="200" t="s">
        <v>1</v>
      </c>
      <c r="F373" s="201" t="s">
        <v>530</v>
      </c>
      <c r="G373" s="13"/>
      <c r="H373" s="202">
        <v>101.5</v>
      </c>
      <c r="I373" s="203"/>
      <c r="J373" s="13"/>
      <c r="K373" s="13"/>
      <c r="L373" s="199"/>
      <c r="M373" s="204"/>
      <c r="N373" s="205"/>
      <c r="O373" s="205"/>
      <c r="P373" s="205"/>
      <c r="Q373" s="205"/>
      <c r="R373" s="205"/>
      <c r="S373" s="205"/>
      <c r="T373" s="206"/>
      <c r="U373" s="13"/>
      <c r="V373" s="13"/>
      <c r="W373" s="13"/>
      <c r="X373" s="13"/>
      <c r="Y373" s="13"/>
      <c r="Z373" s="13"/>
      <c r="AA373" s="13"/>
      <c r="AB373" s="13"/>
      <c r="AC373" s="13"/>
      <c r="AD373" s="13"/>
      <c r="AE373" s="13"/>
      <c r="AT373" s="200" t="s">
        <v>212</v>
      </c>
      <c r="AU373" s="200" t="s">
        <v>91</v>
      </c>
      <c r="AV373" s="13" t="s">
        <v>91</v>
      </c>
      <c r="AW373" s="13" t="s">
        <v>36</v>
      </c>
      <c r="AX373" s="13" t="s">
        <v>89</v>
      </c>
      <c r="AY373" s="200" t="s">
        <v>199</v>
      </c>
    </row>
    <row r="374" s="2" customFormat="1" ht="14.4" customHeight="1">
      <c r="A374" s="38"/>
      <c r="B374" s="179"/>
      <c r="C374" s="222" t="s">
        <v>531</v>
      </c>
      <c r="D374" s="222" t="s">
        <v>272</v>
      </c>
      <c r="E374" s="223" t="s">
        <v>532</v>
      </c>
      <c r="F374" s="224" t="s">
        <v>533</v>
      </c>
      <c r="G374" s="225" t="s">
        <v>204</v>
      </c>
      <c r="H374" s="226">
        <v>103.53</v>
      </c>
      <c r="I374" s="227"/>
      <c r="J374" s="228">
        <f>ROUND(I374*H374,2)</f>
        <v>0</v>
      </c>
      <c r="K374" s="224" t="s">
        <v>246</v>
      </c>
      <c r="L374" s="229"/>
      <c r="M374" s="230" t="s">
        <v>1</v>
      </c>
      <c r="N374" s="231" t="s">
        <v>46</v>
      </c>
      <c r="O374" s="77"/>
      <c r="P374" s="189">
        <f>O374*H374</f>
        <v>0</v>
      </c>
      <c r="Q374" s="189">
        <v>0.216</v>
      </c>
      <c r="R374" s="189">
        <f>Q374*H374</f>
        <v>22.362480000000001</v>
      </c>
      <c r="S374" s="189">
        <v>0</v>
      </c>
      <c r="T374" s="190">
        <f>S374*H374</f>
        <v>0</v>
      </c>
      <c r="U374" s="38"/>
      <c r="V374" s="38"/>
      <c r="W374" s="38"/>
      <c r="X374" s="38"/>
      <c r="Y374" s="38"/>
      <c r="Z374" s="38"/>
      <c r="AA374" s="38"/>
      <c r="AB374" s="38"/>
      <c r="AC374" s="38"/>
      <c r="AD374" s="38"/>
      <c r="AE374" s="38"/>
      <c r="AR374" s="191" t="s">
        <v>259</v>
      </c>
      <c r="AT374" s="191" t="s">
        <v>272</v>
      </c>
      <c r="AU374" s="191" t="s">
        <v>91</v>
      </c>
      <c r="AY374" s="19" t="s">
        <v>199</v>
      </c>
      <c r="BE374" s="192">
        <f>IF(N374="základní",J374,0)</f>
        <v>0</v>
      </c>
      <c r="BF374" s="192">
        <f>IF(N374="snížená",J374,0)</f>
        <v>0</v>
      </c>
      <c r="BG374" s="192">
        <f>IF(N374="zákl. přenesená",J374,0)</f>
        <v>0</v>
      </c>
      <c r="BH374" s="192">
        <f>IF(N374="sníž. přenesená",J374,0)</f>
        <v>0</v>
      </c>
      <c r="BI374" s="192">
        <f>IF(N374="nulová",J374,0)</f>
        <v>0</v>
      </c>
      <c r="BJ374" s="19" t="s">
        <v>89</v>
      </c>
      <c r="BK374" s="192">
        <f>ROUND(I374*H374,2)</f>
        <v>0</v>
      </c>
      <c r="BL374" s="19" t="s">
        <v>206</v>
      </c>
      <c r="BM374" s="191" t="s">
        <v>534</v>
      </c>
    </row>
    <row r="375" s="13" customFormat="1">
      <c r="A375" s="13"/>
      <c r="B375" s="199"/>
      <c r="C375" s="13"/>
      <c r="D375" s="193" t="s">
        <v>212</v>
      </c>
      <c r="E375" s="13"/>
      <c r="F375" s="201" t="s">
        <v>535</v>
      </c>
      <c r="G375" s="13"/>
      <c r="H375" s="202">
        <v>103.53</v>
      </c>
      <c r="I375" s="203"/>
      <c r="J375" s="13"/>
      <c r="K375" s="13"/>
      <c r="L375" s="199"/>
      <c r="M375" s="204"/>
      <c r="N375" s="205"/>
      <c r="O375" s="205"/>
      <c r="P375" s="205"/>
      <c r="Q375" s="205"/>
      <c r="R375" s="205"/>
      <c r="S375" s="205"/>
      <c r="T375" s="206"/>
      <c r="U375" s="13"/>
      <c r="V375" s="13"/>
      <c r="W375" s="13"/>
      <c r="X375" s="13"/>
      <c r="Y375" s="13"/>
      <c r="Z375" s="13"/>
      <c r="AA375" s="13"/>
      <c r="AB375" s="13"/>
      <c r="AC375" s="13"/>
      <c r="AD375" s="13"/>
      <c r="AE375" s="13"/>
      <c r="AT375" s="200" t="s">
        <v>212</v>
      </c>
      <c r="AU375" s="200" t="s">
        <v>91</v>
      </c>
      <c r="AV375" s="13" t="s">
        <v>91</v>
      </c>
      <c r="AW375" s="13" t="s">
        <v>3</v>
      </c>
      <c r="AX375" s="13" t="s">
        <v>89</v>
      </c>
      <c r="AY375" s="200" t="s">
        <v>199</v>
      </c>
    </row>
    <row r="376" s="12" customFormat="1" ht="22.8" customHeight="1">
      <c r="A376" s="12"/>
      <c r="B376" s="166"/>
      <c r="C376" s="12"/>
      <c r="D376" s="167" t="s">
        <v>80</v>
      </c>
      <c r="E376" s="177" t="s">
        <v>243</v>
      </c>
      <c r="F376" s="177" t="s">
        <v>536</v>
      </c>
      <c r="G376" s="12"/>
      <c r="H376" s="12"/>
      <c r="I376" s="169"/>
      <c r="J376" s="178">
        <f>BK376</f>
        <v>0</v>
      </c>
      <c r="K376" s="12"/>
      <c r="L376" s="166"/>
      <c r="M376" s="171"/>
      <c r="N376" s="172"/>
      <c r="O376" s="172"/>
      <c r="P376" s="173">
        <f>SUM(P377:P381)</f>
        <v>0</v>
      </c>
      <c r="Q376" s="172"/>
      <c r="R376" s="173">
        <f>SUM(R377:R381)</f>
        <v>0.13200000000000001</v>
      </c>
      <c r="S376" s="172"/>
      <c r="T376" s="174">
        <f>SUM(T377:T381)</f>
        <v>0</v>
      </c>
      <c r="U376" s="12"/>
      <c r="V376" s="12"/>
      <c r="W376" s="12"/>
      <c r="X376" s="12"/>
      <c r="Y376" s="12"/>
      <c r="Z376" s="12"/>
      <c r="AA376" s="12"/>
      <c r="AB376" s="12"/>
      <c r="AC376" s="12"/>
      <c r="AD376" s="12"/>
      <c r="AE376" s="12"/>
      <c r="AR376" s="167" t="s">
        <v>89</v>
      </c>
      <c r="AT376" s="175" t="s">
        <v>80</v>
      </c>
      <c r="AU376" s="175" t="s">
        <v>89</v>
      </c>
      <c r="AY376" s="167" t="s">
        <v>199</v>
      </c>
      <c r="BK376" s="176">
        <f>SUM(BK377:BK381)</f>
        <v>0</v>
      </c>
    </row>
    <row r="377" s="2" customFormat="1" ht="24.15" customHeight="1">
      <c r="A377" s="38"/>
      <c r="B377" s="179"/>
      <c r="C377" s="180" t="s">
        <v>537</v>
      </c>
      <c r="D377" s="180" t="s">
        <v>201</v>
      </c>
      <c r="E377" s="181" t="s">
        <v>538</v>
      </c>
      <c r="F377" s="182" t="s">
        <v>539</v>
      </c>
      <c r="G377" s="183" t="s">
        <v>345</v>
      </c>
      <c r="H377" s="184">
        <v>176</v>
      </c>
      <c r="I377" s="185"/>
      <c r="J377" s="186">
        <f>ROUND(I377*H377,2)</f>
        <v>0</v>
      </c>
      <c r="K377" s="182" t="s">
        <v>246</v>
      </c>
      <c r="L377" s="39"/>
      <c r="M377" s="187" t="s">
        <v>1</v>
      </c>
      <c r="N377" s="188" t="s">
        <v>46</v>
      </c>
      <c r="O377" s="77"/>
      <c r="P377" s="189">
        <f>O377*H377</f>
        <v>0</v>
      </c>
      <c r="Q377" s="189">
        <v>0.00075000000000000002</v>
      </c>
      <c r="R377" s="189">
        <f>Q377*H377</f>
        <v>0.13200000000000001</v>
      </c>
      <c r="S377" s="189">
        <v>0</v>
      </c>
      <c r="T377" s="190">
        <f>S377*H377</f>
        <v>0</v>
      </c>
      <c r="U377" s="38"/>
      <c r="V377" s="38"/>
      <c r="W377" s="38"/>
      <c r="X377" s="38"/>
      <c r="Y377" s="38"/>
      <c r="Z377" s="38"/>
      <c r="AA377" s="38"/>
      <c r="AB377" s="38"/>
      <c r="AC377" s="38"/>
      <c r="AD377" s="38"/>
      <c r="AE377" s="38"/>
      <c r="AR377" s="191" t="s">
        <v>206</v>
      </c>
      <c r="AT377" s="191" t="s">
        <v>201</v>
      </c>
      <c r="AU377" s="191" t="s">
        <v>91</v>
      </c>
      <c r="AY377" s="19" t="s">
        <v>199</v>
      </c>
      <c r="BE377" s="192">
        <f>IF(N377="základní",J377,0)</f>
        <v>0</v>
      </c>
      <c r="BF377" s="192">
        <f>IF(N377="snížená",J377,0)</f>
        <v>0</v>
      </c>
      <c r="BG377" s="192">
        <f>IF(N377="zákl. přenesená",J377,0)</f>
        <v>0</v>
      </c>
      <c r="BH377" s="192">
        <f>IF(N377="sníž. přenesená",J377,0)</f>
        <v>0</v>
      </c>
      <c r="BI377" s="192">
        <f>IF(N377="nulová",J377,0)</f>
        <v>0</v>
      </c>
      <c r="BJ377" s="19" t="s">
        <v>89</v>
      </c>
      <c r="BK377" s="192">
        <f>ROUND(I377*H377,2)</f>
        <v>0</v>
      </c>
      <c r="BL377" s="19" t="s">
        <v>206</v>
      </c>
      <c r="BM377" s="191" t="s">
        <v>540</v>
      </c>
    </row>
    <row r="378" s="2" customFormat="1">
      <c r="A378" s="38"/>
      <c r="B378" s="39"/>
      <c r="C378" s="38"/>
      <c r="D378" s="193" t="s">
        <v>248</v>
      </c>
      <c r="E378" s="38"/>
      <c r="F378" s="198" t="s">
        <v>541</v>
      </c>
      <c r="G378" s="38"/>
      <c r="H378" s="38"/>
      <c r="I378" s="195"/>
      <c r="J378" s="38"/>
      <c r="K378" s="38"/>
      <c r="L378" s="39"/>
      <c r="M378" s="196"/>
      <c r="N378" s="197"/>
      <c r="O378" s="77"/>
      <c r="P378" s="77"/>
      <c r="Q378" s="77"/>
      <c r="R378" s="77"/>
      <c r="S378" s="77"/>
      <c r="T378" s="78"/>
      <c r="U378" s="38"/>
      <c r="V378" s="38"/>
      <c r="W378" s="38"/>
      <c r="X378" s="38"/>
      <c r="Y378" s="38"/>
      <c r="Z378" s="38"/>
      <c r="AA378" s="38"/>
      <c r="AB378" s="38"/>
      <c r="AC378" s="38"/>
      <c r="AD378" s="38"/>
      <c r="AE378" s="38"/>
      <c r="AT378" s="19" t="s">
        <v>248</v>
      </c>
      <c r="AU378" s="19" t="s">
        <v>91</v>
      </c>
    </row>
    <row r="379" s="14" customFormat="1">
      <c r="A379" s="14"/>
      <c r="B379" s="207"/>
      <c r="C379" s="14"/>
      <c r="D379" s="193" t="s">
        <v>212</v>
      </c>
      <c r="E379" s="208" t="s">
        <v>1</v>
      </c>
      <c r="F379" s="209" t="s">
        <v>542</v>
      </c>
      <c r="G379" s="14"/>
      <c r="H379" s="208" t="s">
        <v>1</v>
      </c>
      <c r="I379" s="210"/>
      <c r="J379" s="14"/>
      <c r="K379" s="14"/>
      <c r="L379" s="207"/>
      <c r="M379" s="211"/>
      <c r="N379" s="212"/>
      <c r="O379" s="212"/>
      <c r="P379" s="212"/>
      <c r="Q379" s="212"/>
      <c r="R379" s="212"/>
      <c r="S379" s="212"/>
      <c r="T379" s="213"/>
      <c r="U379" s="14"/>
      <c r="V379" s="14"/>
      <c r="W379" s="14"/>
      <c r="X379" s="14"/>
      <c r="Y379" s="14"/>
      <c r="Z379" s="14"/>
      <c r="AA379" s="14"/>
      <c r="AB379" s="14"/>
      <c r="AC379" s="14"/>
      <c r="AD379" s="14"/>
      <c r="AE379" s="14"/>
      <c r="AT379" s="208" t="s">
        <v>212</v>
      </c>
      <c r="AU379" s="208" t="s">
        <v>91</v>
      </c>
      <c r="AV379" s="14" t="s">
        <v>89</v>
      </c>
      <c r="AW379" s="14" t="s">
        <v>36</v>
      </c>
      <c r="AX379" s="14" t="s">
        <v>81</v>
      </c>
      <c r="AY379" s="208" t="s">
        <v>199</v>
      </c>
    </row>
    <row r="380" s="13" customFormat="1">
      <c r="A380" s="13"/>
      <c r="B380" s="199"/>
      <c r="C380" s="13"/>
      <c r="D380" s="193" t="s">
        <v>212</v>
      </c>
      <c r="E380" s="200" t="s">
        <v>1</v>
      </c>
      <c r="F380" s="201" t="s">
        <v>543</v>
      </c>
      <c r="G380" s="13"/>
      <c r="H380" s="202">
        <v>176</v>
      </c>
      <c r="I380" s="203"/>
      <c r="J380" s="13"/>
      <c r="K380" s="13"/>
      <c r="L380" s="199"/>
      <c r="M380" s="204"/>
      <c r="N380" s="205"/>
      <c r="O380" s="205"/>
      <c r="P380" s="205"/>
      <c r="Q380" s="205"/>
      <c r="R380" s="205"/>
      <c r="S380" s="205"/>
      <c r="T380" s="206"/>
      <c r="U380" s="13"/>
      <c r="V380" s="13"/>
      <c r="W380" s="13"/>
      <c r="X380" s="13"/>
      <c r="Y380" s="13"/>
      <c r="Z380" s="13"/>
      <c r="AA380" s="13"/>
      <c r="AB380" s="13"/>
      <c r="AC380" s="13"/>
      <c r="AD380" s="13"/>
      <c r="AE380" s="13"/>
      <c r="AT380" s="200" t="s">
        <v>212</v>
      </c>
      <c r="AU380" s="200" t="s">
        <v>91</v>
      </c>
      <c r="AV380" s="13" t="s">
        <v>91</v>
      </c>
      <c r="AW380" s="13" t="s">
        <v>36</v>
      </c>
      <c r="AX380" s="13" t="s">
        <v>81</v>
      </c>
      <c r="AY380" s="200" t="s">
        <v>199</v>
      </c>
    </row>
    <row r="381" s="15" customFormat="1">
      <c r="A381" s="15"/>
      <c r="B381" s="214"/>
      <c r="C381" s="15"/>
      <c r="D381" s="193" t="s">
        <v>212</v>
      </c>
      <c r="E381" s="215" t="s">
        <v>1</v>
      </c>
      <c r="F381" s="216" t="s">
        <v>234</v>
      </c>
      <c r="G381" s="15"/>
      <c r="H381" s="217">
        <v>176</v>
      </c>
      <c r="I381" s="218"/>
      <c r="J381" s="15"/>
      <c r="K381" s="15"/>
      <c r="L381" s="214"/>
      <c r="M381" s="219"/>
      <c r="N381" s="220"/>
      <c r="O381" s="220"/>
      <c r="P381" s="220"/>
      <c r="Q381" s="220"/>
      <c r="R381" s="220"/>
      <c r="S381" s="220"/>
      <c r="T381" s="221"/>
      <c r="U381" s="15"/>
      <c r="V381" s="15"/>
      <c r="W381" s="15"/>
      <c r="X381" s="15"/>
      <c r="Y381" s="15"/>
      <c r="Z381" s="15"/>
      <c r="AA381" s="15"/>
      <c r="AB381" s="15"/>
      <c r="AC381" s="15"/>
      <c r="AD381" s="15"/>
      <c r="AE381" s="15"/>
      <c r="AT381" s="215" t="s">
        <v>212</v>
      </c>
      <c r="AU381" s="215" t="s">
        <v>91</v>
      </c>
      <c r="AV381" s="15" t="s">
        <v>206</v>
      </c>
      <c r="AW381" s="15" t="s">
        <v>36</v>
      </c>
      <c r="AX381" s="15" t="s">
        <v>89</v>
      </c>
      <c r="AY381" s="215" t="s">
        <v>199</v>
      </c>
    </row>
    <row r="382" s="12" customFormat="1" ht="22.8" customHeight="1">
      <c r="A382" s="12"/>
      <c r="B382" s="166"/>
      <c r="C382" s="12"/>
      <c r="D382" s="167" t="s">
        <v>80</v>
      </c>
      <c r="E382" s="177" t="s">
        <v>259</v>
      </c>
      <c r="F382" s="177" t="s">
        <v>544</v>
      </c>
      <c r="G382" s="12"/>
      <c r="H382" s="12"/>
      <c r="I382" s="169"/>
      <c r="J382" s="178">
        <f>BK382</f>
        <v>0</v>
      </c>
      <c r="K382" s="12"/>
      <c r="L382" s="166"/>
      <c r="M382" s="171"/>
      <c r="N382" s="172"/>
      <c r="O382" s="172"/>
      <c r="P382" s="173">
        <f>SUM(P383:P384)</f>
        <v>0</v>
      </c>
      <c r="Q382" s="172"/>
      <c r="R382" s="173">
        <f>SUM(R383:R384)</f>
        <v>0.029770000000000001</v>
      </c>
      <c r="S382" s="172"/>
      <c r="T382" s="174">
        <f>SUM(T383:T384)</f>
        <v>0</v>
      </c>
      <c r="U382" s="12"/>
      <c r="V382" s="12"/>
      <c r="W382" s="12"/>
      <c r="X382" s="12"/>
      <c r="Y382" s="12"/>
      <c r="Z382" s="12"/>
      <c r="AA382" s="12"/>
      <c r="AB382" s="12"/>
      <c r="AC382" s="12"/>
      <c r="AD382" s="12"/>
      <c r="AE382" s="12"/>
      <c r="AR382" s="167" t="s">
        <v>89</v>
      </c>
      <c r="AT382" s="175" t="s">
        <v>80</v>
      </c>
      <c r="AU382" s="175" t="s">
        <v>89</v>
      </c>
      <c r="AY382" s="167" t="s">
        <v>199</v>
      </c>
      <c r="BK382" s="176">
        <f>SUM(BK383:BK384)</f>
        <v>0</v>
      </c>
    </row>
    <row r="383" s="2" customFormat="1" ht="14.4" customHeight="1">
      <c r="A383" s="38"/>
      <c r="B383" s="179"/>
      <c r="C383" s="180" t="s">
        <v>545</v>
      </c>
      <c r="D383" s="180" t="s">
        <v>201</v>
      </c>
      <c r="E383" s="181" t="s">
        <v>546</v>
      </c>
      <c r="F383" s="182" t="s">
        <v>547</v>
      </c>
      <c r="G383" s="183" t="s">
        <v>548</v>
      </c>
      <c r="H383" s="184">
        <v>1</v>
      </c>
      <c r="I383" s="185"/>
      <c r="J383" s="186">
        <f>ROUND(I383*H383,2)</f>
        <v>0</v>
      </c>
      <c r="K383" s="182" t="s">
        <v>246</v>
      </c>
      <c r="L383" s="39"/>
      <c r="M383" s="187" t="s">
        <v>1</v>
      </c>
      <c r="N383" s="188" t="s">
        <v>46</v>
      </c>
      <c r="O383" s="77"/>
      <c r="P383" s="189">
        <f>O383*H383</f>
        <v>0</v>
      </c>
      <c r="Q383" s="189">
        <v>0.029770000000000001</v>
      </c>
      <c r="R383" s="189">
        <f>Q383*H383</f>
        <v>0.029770000000000001</v>
      </c>
      <c r="S383" s="189">
        <v>0</v>
      </c>
      <c r="T383" s="190">
        <f>S383*H383</f>
        <v>0</v>
      </c>
      <c r="U383" s="38"/>
      <c r="V383" s="38"/>
      <c r="W383" s="38"/>
      <c r="X383" s="38"/>
      <c r="Y383" s="38"/>
      <c r="Z383" s="38"/>
      <c r="AA383" s="38"/>
      <c r="AB383" s="38"/>
      <c r="AC383" s="38"/>
      <c r="AD383" s="38"/>
      <c r="AE383" s="38"/>
      <c r="AR383" s="191" t="s">
        <v>206</v>
      </c>
      <c r="AT383" s="191" t="s">
        <v>201</v>
      </c>
      <c r="AU383" s="191" t="s">
        <v>91</v>
      </c>
      <c r="AY383" s="19" t="s">
        <v>199</v>
      </c>
      <c r="BE383" s="192">
        <f>IF(N383="základní",J383,0)</f>
        <v>0</v>
      </c>
      <c r="BF383" s="192">
        <f>IF(N383="snížená",J383,0)</f>
        <v>0</v>
      </c>
      <c r="BG383" s="192">
        <f>IF(N383="zákl. přenesená",J383,0)</f>
        <v>0</v>
      </c>
      <c r="BH383" s="192">
        <f>IF(N383="sníž. přenesená",J383,0)</f>
        <v>0</v>
      </c>
      <c r="BI383" s="192">
        <f>IF(N383="nulová",J383,0)</f>
        <v>0</v>
      </c>
      <c r="BJ383" s="19" t="s">
        <v>89</v>
      </c>
      <c r="BK383" s="192">
        <f>ROUND(I383*H383,2)</f>
        <v>0</v>
      </c>
      <c r="BL383" s="19" t="s">
        <v>206</v>
      </c>
      <c r="BM383" s="191" t="s">
        <v>549</v>
      </c>
    </row>
    <row r="384" s="2" customFormat="1">
      <c r="A384" s="38"/>
      <c r="B384" s="39"/>
      <c r="C384" s="38"/>
      <c r="D384" s="193" t="s">
        <v>248</v>
      </c>
      <c r="E384" s="38"/>
      <c r="F384" s="198" t="s">
        <v>550</v>
      </c>
      <c r="G384" s="38"/>
      <c r="H384" s="38"/>
      <c r="I384" s="195"/>
      <c r="J384" s="38"/>
      <c r="K384" s="38"/>
      <c r="L384" s="39"/>
      <c r="M384" s="196"/>
      <c r="N384" s="197"/>
      <c r="O384" s="77"/>
      <c r="P384" s="77"/>
      <c r="Q384" s="77"/>
      <c r="R384" s="77"/>
      <c r="S384" s="77"/>
      <c r="T384" s="78"/>
      <c r="U384" s="38"/>
      <c r="V384" s="38"/>
      <c r="W384" s="38"/>
      <c r="X384" s="38"/>
      <c r="Y384" s="38"/>
      <c r="Z384" s="38"/>
      <c r="AA384" s="38"/>
      <c r="AB384" s="38"/>
      <c r="AC384" s="38"/>
      <c r="AD384" s="38"/>
      <c r="AE384" s="38"/>
      <c r="AT384" s="19" t="s">
        <v>248</v>
      </c>
      <c r="AU384" s="19" t="s">
        <v>91</v>
      </c>
    </row>
    <row r="385" s="12" customFormat="1" ht="22.8" customHeight="1">
      <c r="A385" s="12"/>
      <c r="B385" s="166"/>
      <c r="C385" s="12"/>
      <c r="D385" s="167" t="s">
        <v>80</v>
      </c>
      <c r="E385" s="177" t="s">
        <v>271</v>
      </c>
      <c r="F385" s="177" t="s">
        <v>551</v>
      </c>
      <c r="G385" s="12"/>
      <c r="H385" s="12"/>
      <c r="I385" s="169"/>
      <c r="J385" s="178">
        <f>BK385</f>
        <v>0</v>
      </c>
      <c r="K385" s="12"/>
      <c r="L385" s="166"/>
      <c r="M385" s="171"/>
      <c r="N385" s="172"/>
      <c r="O385" s="172"/>
      <c r="P385" s="173">
        <f>P386+P396+P417+P422</f>
        <v>0</v>
      </c>
      <c r="Q385" s="172"/>
      <c r="R385" s="173">
        <f>R386+R396+R417+R422</f>
        <v>74.143946</v>
      </c>
      <c r="S385" s="172"/>
      <c r="T385" s="174">
        <f>T386+T396+T417+T422</f>
        <v>502.92000000000002</v>
      </c>
      <c r="U385" s="12"/>
      <c r="V385" s="12"/>
      <c r="W385" s="12"/>
      <c r="X385" s="12"/>
      <c r="Y385" s="12"/>
      <c r="Z385" s="12"/>
      <c r="AA385" s="12"/>
      <c r="AB385" s="12"/>
      <c r="AC385" s="12"/>
      <c r="AD385" s="12"/>
      <c r="AE385" s="12"/>
      <c r="AR385" s="167" t="s">
        <v>89</v>
      </c>
      <c r="AT385" s="175" t="s">
        <v>80</v>
      </c>
      <c r="AU385" s="175" t="s">
        <v>89</v>
      </c>
      <c r="AY385" s="167" t="s">
        <v>199</v>
      </c>
      <c r="BK385" s="176">
        <f>BK386+BK396+BK417+BK422</f>
        <v>0</v>
      </c>
    </row>
    <row r="386" s="12" customFormat="1" ht="20.88" customHeight="1">
      <c r="A386" s="12"/>
      <c r="B386" s="166"/>
      <c r="C386" s="12"/>
      <c r="D386" s="167" t="s">
        <v>80</v>
      </c>
      <c r="E386" s="177" t="s">
        <v>552</v>
      </c>
      <c r="F386" s="177" t="s">
        <v>553</v>
      </c>
      <c r="G386" s="12"/>
      <c r="H386" s="12"/>
      <c r="I386" s="169"/>
      <c r="J386" s="178">
        <f>BK386</f>
        <v>0</v>
      </c>
      <c r="K386" s="12"/>
      <c r="L386" s="166"/>
      <c r="M386" s="171"/>
      <c r="N386" s="172"/>
      <c r="O386" s="172"/>
      <c r="P386" s="173">
        <f>SUM(P387:P395)</f>
        <v>0</v>
      </c>
      <c r="Q386" s="172"/>
      <c r="R386" s="173">
        <f>SUM(R387:R395)</f>
        <v>67.054199999999994</v>
      </c>
      <c r="S386" s="172"/>
      <c r="T386" s="174">
        <f>SUM(T387:T395)</f>
        <v>0</v>
      </c>
      <c r="U386" s="12"/>
      <c r="V386" s="12"/>
      <c r="W386" s="12"/>
      <c r="X386" s="12"/>
      <c r="Y386" s="12"/>
      <c r="Z386" s="12"/>
      <c r="AA386" s="12"/>
      <c r="AB386" s="12"/>
      <c r="AC386" s="12"/>
      <c r="AD386" s="12"/>
      <c r="AE386" s="12"/>
      <c r="AR386" s="167" t="s">
        <v>89</v>
      </c>
      <c r="AT386" s="175" t="s">
        <v>80</v>
      </c>
      <c r="AU386" s="175" t="s">
        <v>91</v>
      </c>
      <c r="AY386" s="167" t="s">
        <v>199</v>
      </c>
      <c r="BK386" s="176">
        <f>SUM(BK387:BK395)</f>
        <v>0</v>
      </c>
    </row>
    <row r="387" s="2" customFormat="1" ht="24.15" customHeight="1">
      <c r="A387" s="38"/>
      <c r="B387" s="179"/>
      <c r="C387" s="180" t="s">
        <v>554</v>
      </c>
      <c r="D387" s="180" t="s">
        <v>201</v>
      </c>
      <c r="E387" s="181" t="s">
        <v>555</v>
      </c>
      <c r="F387" s="182" t="s">
        <v>556</v>
      </c>
      <c r="G387" s="183" t="s">
        <v>345</v>
      </c>
      <c r="H387" s="184">
        <v>276</v>
      </c>
      <c r="I387" s="185"/>
      <c r="J387" s="186">
        <f>ROUND(I387*H387,2)</f>
        <v>0</v>
      </c>
      <c r="K387" s="182" t="s">
        <v>205</v>
      </c>
      <c r="L387" s="39"/>
      <c r="M387" s="187" t="s">
        <v>1</v>
      </c>
      <c r="N387" s="188" t="s">
        <v>46</v>
      </c>
      <c r="O387" s="77"/>
      <c r="P387" s="189">
        <f>O387*H387</f>
        <v>0</v>
      </c>
      <c r="Q387" s="189">
        <v>0.15540000000000001</v>
      </c>
      <c r="R387" s="189">
        <f>Q387*H387</f>
        <v>42.8904</v>
      </c>
      <c r="S387" s="189">
        <v>0</v>
      </c>
      <c r="T387" s="190">
        <f>S387*H387</f>
        <v>0</v>
      </c>
      <c r="U387" s="38"/>
      <c r="V387" s="38"/>
      <c r="W387" s="38"/>
      <c r="X387" s="38"/>
      <c r="Y387" s="38"/>
      <c r="Z387" s="38"/>
      <c r="AA387" s="38"/>
      <c r="AB387" s="38"/>
      <c r="AC387" s="38"/>
      <c r="AD387" s="38"/>
      <c r="AE387" s="38"/>
      <c r="AR387" s="191" t="s">
        <v>206</v>
      </c>
      <c r="AT387" s="191" t="s">
        <v>201</v>
      </c>
      <c r="AU387" s="191" t="s">
        <v>221</v>
      </c>
      <c r="AY387" s="19" t="s">
        <v>199</v>
      </c>
      <c r="BE387" s="192">
        <f>IF(N387="základní",J387,0)</f>
        <v>0</v>
      </c>
      <c r="BF387" s="192">
        <f>IF(N387="snížená",J387,0)</f>
        <v>0</v>
      </c>
      <c r="BG387" s="192">
        <f>IF(N387="zákl. přenesená",J387,0)</f>
        <v>0</v>
      </c>
      <c r="BH387" s="192">
        <f>IF(N387="sníž. přenesená",J387,0)</f>
        <v>0</v>
      </c>
      <c r="BI387" s="192">
        <f>IF(N387="nulová",J387,0)</f>
        <v>0</v>
      </c>
      <c r="BJ387" s="19" t="s">
        <v>89</v>
      </c>
      <c r="BK387" s="192">
        <f>ROUND(I387*H387,2)</f>
        <v>0</v>
      </c>
      <c r="BL387" s="19" t="s">
        <v>206</v>
      </c>
      <c r="BM387" s="191" t="s">
        <v>557</v>
      </c>
    </row>
    <row r="388" s="2" customFormat="1">
      <c r="A388" s="38"/>
      <c r="B388" s="39"/>
      <c r="C388" s="38"/>
      <c r="D388" s="193" t="s">
        <v>208</v>
      </c>
      <c r="E388" s="38"/>
      <c r="F388" s="194" t="s">
        <v>558</v>
      </c>
      <c r="G388" s="38"/>
      <c r="H388" s="38"/>
      <c r="I388" s="195"/>
      <c r="J388" s="38"/>
      <c r="K388" s="38"/>
      <c r="L388" s="39"/>
      <c r="M388" s="196"/>
      <c r="N388" s="197"/>
      <c r="O388" s="77"/>
      <c r="P388" s="77"/>
      <c r="Q388" s="77"/>
      <c r="R388" s="77"/>
      <c r="S388" s="77"/>
      <c r="T388" s="78"/>
      <c r="U388" s="38"/>
      <c r="V388" s="38"/>
      <c r="W388" s="38"/>
      <c r="X388" s="38"/>
      <c r="Y388" s="38"/>
      <c r="Z388" s="38"/>
      <c r="AA388" s="38"/>
      <c r="AB388" s="38"/>
      <c r="AC388" s="38"/>
      <c r="AD388" s="38"/>
      <c r="AE388" s="38"/>
      <c r="AT388" s="19" t="s">
        <v>208</v>
      </c>
      <c r="AU388" s="19" t="s">
        <v>221</v>
      </c>
    </row>
    <row r="389" s="2" customFormat="1">
      <c r="A389" s="38"/>
      <c r="B389" s="39"/>
      <c r="C389" s="38"/>
      <c r="D389" s="193" t="s">
        <v>210</v>
      </c>
      <c r="E389" s="38"/>
      <c r="F389" s="198" t="s">
        <v>559</v>
      </c>
      <c r="G389" s="38"/>
      <c r="H389" s="38"/>
      <c r="I389" s="195"/>
      <c r="J389" s="38"/>
      <c r="K389" s="38"/>
      <c r="L389" s="39"/>
      <c r="M389" s="196"/>
      <c r="N389" s="197"/>
      <c r="O389" s="77"/>
      <c r="P389" s="77"/>
      <c r="Q389" s="77"/>
      <c r="R389" s="77"/>
      <c r="S389" s="77"/>
      <c r="T389" s="78"/>
      <c r="U389" s="38"/>
      <c r="V389" s="38"/>
      <c r="W389" s="38"/>
      <c r="X389" s="38"/>
      <c r="Y389" s="38"/>
      <c r="Z389" s="38"/>
      <c r="AA389" s="38"/>
      <c r="AB389" s="38"/>
      <c r="AC389" s="38"/>
      <c r="AD389" s="38"/>
      <c r="AE389" s="38"/>
      <c r="AT389" s="19" t="s">
        <v>210</v>
      </c>
      <c r="AU389" s="19" t="s">
        <v>221</v>
      </c>
    </row>
    <row r="390" s="14" customFormat="1">
      <c r="A390" s="14"/>
      <c r="B390" s="207"/>
      <c r="C390" s="14"/>
      <c r="D390" s="193" t="s">
        <v>212</v>
      </c>
      <c r="E390" s="208" t="s">
        <v>1</v>
      </c>
      <c r="F390" s="209" t="s">
        <v>560</v>
      </c>
      <c r="G390" s="14"/>
      <c r="H390" s="208" t="s">
        <v>1</v>
      </c>
      <c r="I390" s="210"/>
      <c r="J390" s="14"/>
      <c r="K390" s="14"/>
      <c r="L390" s="207"/>
      <c r="M390" s="211"/>
      <c r="N390" s="212"/>
      <c r="O390" s="212"/>
      <c r="P390" s="212"/>
      <c r="Q390" s="212"/>
      <c r="R390" s="212"/>
      <c r="S390" s="212"/>
      <c r="T390" s="213"/>
      <c r="U390" s="14"/>
      <c r="V390" s="14"/>
      <c r="W390" s="14"/>
      <c r="X390" s="14"/>
      <c r="Y390" s="14"/>
      <c r="Z390" s="14"/>
      <c r="AA390" s="14"/>
      <c r="AB390" s="14"/>
      <c r="AC390" s="14"/>
      <c r="AD390" s="14"/>
      <c r="AE390" s="14"/>
      <c r="AT390" s="208" t="s">
        <v>212</v>
      </c>
      <c r="AU390" s="208" t="s">
        <v>221</v>
      </c>
      <c r="AV390" s="14" t="s">
        <v>89</v>
      </c>
      <c r="AW390" s="14" t="s">
        <v>36</v>
      </c>
      <c r="AX390" s="14" t="s">
        <v>81</v>
      </c>
      <c r="AY390" s="208" t="s">
        <v>199</v>
      </c>
    </row>
    <row r="391" s="13" customFormat="1">
      <c r="A391" s="13"/>
      <c r="B391" s="199"/>
      <c r="C391" s="13"/>
      <c r="D391" s="193" t="s">
        <v>212</v>
      </c>
      <c r="E391" s="200" t="s">
        <v>1</v>
      </c>
      <c r="F391" s="201" t="s">
        <v>561</v>
      </c>
      <c r="G391" s="13"/>
      <c r="H391" s="202">
        <v>276</v>
      </c>
      <c r="I391" s="203"/>
      <c r="J391" s="13"/>
      <c r="K391" s="13"/>
      <c r="L391" s="199"/>
      <c r="M391" s="204"/>
      <c r="N391" s="205"/>
      <c r="O391" s="205"/>
      <c r="P391" s="205"/>
      <c r="Q391" s="205"/>
      <c r="R391" s="205"/>
      <c r="S391" s="205"/>
      <c r="T391" s="206"/>
      <c r="U391" s="13"/>
      <c r="V391" s="13"/>
      <c r="W391" s="13"/>
      <c r="X391" s="13"/>
      <c r="Y391" s="13"/>
      <c r="Z391" s="13"/>
      <c r="AA391" s="13"/>
      <c r="AB391" s="13"/>
      <c r="AC391" s="13"/>
      <c r="AD391" s="13"/>
      <c r="AE391" s="13"/>
      <c r="AT391" s="200" t="s">
        <v>212</v>
      </c>
      <c r="AU391" s="200" t="s">
        <v>221</v>
      </c>
      <c r="AV391" s="13" t="s">
        <v>91</v>
      </c>
      <c r="AW391" s="13" t="s">
        <v>36</v>
      </c>
      <c r="AX391" s="13" t="s">
        <v>81</v>
      </c>
      <c r="AY391" s="200" t="s">
        <v>199</v>
      </c>
    </row>
    <row r="392" s="15" customFormat="1">
      <c r="A392" s="15"/>
      <c r="B392" s="214"/>
      <c r="C392" s="15"/>
      <c r="D392" s="193" t="s">
        <v>212</v>
      </c>
      <c r="E392" s="215" t="s">
        <v>1</v>
      </c>
      <c r="F392" s="216" t="s">
        <v>234</v>
      </c>
      <c r="G392" s="15"/>
      <c r="H392" s="217">
        <v>276</v>
      </c>
      <c r="I392" s="218"/>
      <c r="J392" s="15"/>
      <c r="K392" s="15"/>
      <c r="L392" s="214"/>
      <c r="M392" s="219"/>
      <c r="N392" s="220"/>
      <c r="O392" s="220"/>
      <c r="P392" s="220"/>
      <c r="Q392" s="220"/>
      <c r="R392" s="220"/>
      <c r="S392" s="220"/>
      <c r="T392" s="221"/>
      <c r="U392" s="15"/>
      <c r="V392" s="15"/>
      <c r="W392" s="15"/>
      <c r="X392" s="15"/>
      <c r="Y392" s="15"/>
      <c r="Z392" s="15"/>
      <c r="AA392" s="15"/>
      <c r="AB392" s="15"/>
      <c r="AC392" s="15"/>
      <c r="AD392" s="15"/>
      <c r="AE392" s="15"/>
      <c r="AT392" s="215" t="s">
        <v>212</v>
      </c>
      <c r="AU392" s="215" t="s">
        <v>221</v>
      </c>
      <c r="AV392" s="15" t="s">
        <v>206</v>
      </c>
      <c r="AW392" s="15" t="s">
        <v>36</v>
      </c>
      <c r="AX392" s="15" t="s">
        <v>89</v>
      </c>
      <c r="AY392" s="215" t="s">
        <v>199</v>
      </c>
    </row>
    <row r="393" s="2" customFormat="1" ht="14.4" customHeight="1">
      <c r="A393" s="38"/>
      <c r="B393" s="179"/>
      <c r="C393" s="222" t="s">
        <v>562</v>
      </c>
      <c r="D393" s="222" t="s">
        <v>272</v>
      </c>
      <c r="E393" s="223" t="s">
        <v>563</v>
      </c>
      <c r="F393" s="224" t="s">
        <v>564</v>
      </c>
      <c r="G393" s="225" t="s">
        <v>345</v>
      </c>
      <c r="H393" s="226">
        <v>284.27999999999997</v>
      </c>
      <c r="I393" s="227"/>
      <c r="J393" s="228">
        <f>ROUND(I393*H393,2)</f>
        <v>0</v>
      </c>
      <c r="K393" s="224" t="s">
        <v>205</v>
      </c>
      <c r="L393" s="229"/>
      <c r="M393" s="230" t="s">
        <v>1</v>
      </c>
      <c r="N393" s="231" t="s">
        <v>46</v>
      </c>
      <c r="O393" s="77"/>
      <c r="P393" s="189">
        <f>O393*H393</f>
        <v>0</v>
      </c>
      <c r="Q393" s="189">
        <v>0.085000000000000006</v>
      </c>
      <c r="R393" s="189">
        <f>Q393*H393</f>
        <v>24.163799999999998</v>
      </c>
      <c r="S393" s="189">
        <v>0</v>
      </c>
      <c r="T393" s="190">
        <f>S393*H393</f>
        <v>0</v>
      </c>
      <c r="U393" s="38"/>
      <c r="V393" s="38"/>
      <c r="W393" s="38"/>
      <c r="X393" s="38"/>
      <c r="Y393" s="38"/>
      <c r="Z393" s="38"/>
      <c r="AA393" s="38"/>
      <c r="AB393" s="38"/>
      <c r="AC393" s="38"/>
      <c r="AD393" s="38"/>
      <c r="AE393" s="38"/>
      <c r="AR393" s="191" t="s">
        <v>259</v>
      </c>
      <c r="AT393" s="191" t="s">
        <v>272</v>
      </c>
      <c r="AU393" s="191" t="s">
        <v>221</v>
      </c>
      <c r="AY393" s="19" t="s">
        <v>199</v>
      </c>
      <c r="BE393" s="192">
        <f>IF(N393="základní",J393,0)</f>
        <v>0</v>
      </c>
      <c r="BF393" s="192">
        <f>IF(N393="snížená",J393,0)</f>
        <v>0</v>
      </c>
      <c r="BG393" s="192">
        <f>IF(N393="zákl. přenesená",J393,0)</f>
        <v>0</v>
      </c>
      <c r="BH393" s="192">
        <f>IF(N393="sníž. přenesená",J393,0)</f>
        <v>0</v>
      </c>
      <c r="BI393" s="192">
        <f>IF(N393="nulová",J393,0)</f>
        <v>0</v>
      </c>
      <c r="BJ393" s="19" t="s">
        <v>89</v>
      </c>
      <c r="BK393" s="192">
        <f>ROUND(I393*H393,2)</f>
        <v>0</v>
      </c>
      <c r="BL393" s="19" t="s">
        <v>206</v>
      </c>
      <c r="BM393" s="191" t="s">
        <v>565</v>
      </c>
    </row>
    <row r="394" s="2" customFormat="1">
      <c r="A394" s="38"/>
      <c r="B394" s="39"/>
      <c r="C394" s="38"/>
      <c r="D394" s="193" t="s">
        <v>208</v>
      </c>
      <c r="E394" s="38"/>
      <c r="F394" s="194" t="s">
        <v>564</v>
      </c>
      <c r="G394" s="38"/>
      <c r="H394" s="38"/>
      <c r="I394" s="195"/>
      <c r="J394" s="38"/>
      <c r="K394" s="38"/>
      <c r="L394" s="39"/>
      <c r="M394" s="196"/>
      <c r="N394" s="197"/>
      <c r="O394" s="77"/>
      <c r="P394" s="77"/>
      <c r="Q394" s="77"/>
      <c r="R394" s="77"/>
      <c r="S394" s="77"/>
      <c r="T394" s="78"/>
      <c r="U394" s="38"/>
      <c r="V394" s="38"/>
      <c r="W394" s="38"/>
      <c r="X394" s="38"/>
      <c r="Y394" s="38"/>
      <c r="Z394" s="38"/>
      <c r="AA394" s="38"/>
      <c r="AB394" s="38"/>
      <c r="AC394" s="38"/>
      <c r="AD394" s="38"/>
      <c r="AE394" s="38"/>
      <c r="AT394" s="19" t="s">
        <v>208</v>
      </c>
      <c r="AU394" s="19" t="s">
        <v>221</v>
      </c>
    </row>
    <row r="395" s="13" customFormat="1">
      <c r="A395" s="13"/>
      <c r="B395" s="199"/>
      <c r="C395" s="13"/>
      <c r="D395" s="193" t="s">
        <v>212</v>
      </c>
      <c r="E395" s="13"/>
      <c r="F395" s="201" t="s">
        <v>566</v>
      </c>
      <c r="G395" s="13"/>
      <c r="H395" s="202">
        <v>284.27999999999997</v>
      </c>
      <c r="I395" s="203"/>
      <c r="J395" s="13"/>
      <c r="K395" s="13"/>
      <c r="L395" s="199"/>
      <c r="M395" s="204"/>
      <c r="N395" s="205"/>
      <c r="O395" s="205"/>
      <c r="P395" s="205"/>
      <c r="Q395" s="205"/>
      <c r="R395" s="205"/>
      <c r="S395" s="205"/>
      <c r="T395" s="206"/>
      <c r="U395" s="13"/>
      <c r="V395" s="13"/>
      <c r="W395" s="13"/>
      <c r="X395" s="13"/>
      <c r="Y395" s="13"/>
      <c r="Z395" s="13"/>
      <c r="AA395" s="13"/>
      <c r="AB395" s="13"/>
      <c r="AC395" s="13"/>
      <c r="AD395" s="13"/>
      <c r="AE395" s="13"/>
      <c r="AT395" s="200" t="s">
        <v>212</v>
      </c>
      <c r="AU395" s="200" t="s">
        <v>221</v>
      </c>
      <c r="AV395" s="13" t="s">
        <v>91</v>
      </c>
      <c r="AW395" s="13" t="s">
        <v>3</v>
      </c>
      <c r="AX395" s="13" t="s">
        <v>89</v>
      </c>
      <c r="AY395" s="200" t="s">
        <v>199</v>
      </c>
    </row>
    <row r="396" s="12" customFormat="1" ht="20.88" customHeight="1">
      <c r="A396" s="12"/>
      <c r="B396" s="166"/>
      <c r="C396" s="12"/>
      <c r="D396" s="167" t="s">
        <v>80</v>
      </c>
      <c r="E396" s="177" t="s">
        <v>567</v>
      </c>
      <c r="F396" s="177" t="s">
        <v>568</v>
      </c>
      <c r="G396" s="12"/>
      <c r="H396" s="12"/>
      <c r="I396" s="169"/>
      <c r="J396" s="178">
        <f>BK396</f>
        <v>0</v>
      </c>
      <c r="K396" s="12"/>
      <c r="L396" s="166"/>
      <c r="M396" s="171"/>
      <c r="N396" s="172"/>
      <c r="O396" s="172"/>
      <c r="P396" s="173">
        <f>SUM(P397:P416)</f>
        <v>0</v>
      </c>
      <c r="Q396" s="172"/>
      <c r="R396" s="173">
        <f>SUM(R397:R416)</f>
        <v>7.0885210000000001</v>
      </c>
      <c r="S396" s="172"/>
      <c r="T396" s="174">
        <f>SUM(T397:T416)</f>
        <v>0</v>
      </c>
      <c r="U396" s="12"/>
      <c r="V396" s="12"/>
      <c r="W396" s="12"/>
      <c r="X396" s="12"/>
      <c r="Y396" s="12"/>
      <c r="Z396" s="12"/>
      <c r="AA396" s="12"/>
      <c r="AB396" s="12"/>
      <c r="AC396" s="12"/>
      <c r="AD396" s="12"/>
      <c r="AE396" s="12"/>
      <c r="AR396" s="167" t="s">
        <v>89</v>
      </c>
      <c r="AT396" s="175" t="s">
        <v>80</v>
      </c>
      <c r="AU396" s="175" t="s">
        <v>91</v>
      </c>
      <c r="AY396" s="167" t="s">
        <v>199</v>
      </c>
      <c r="BK396" s="176">
        <f>SUM(BK397:BK416)</f>
        <v>0</v>
      </c>
    </row>
    <row r="397" s="2" customFormat="1" ht="24.15" customHeight="1">
      <c r="A397" s="38"/>
      <c r="B397" s="179"/>
      <c r="C397" s="180" t="s">
        <v>569</v>
      </c>
      <c r="D397" s="180" t="s">
        <v>201</v>
      </c>
      <c r="E397" s="181" t="s">
        <v>570</v>
      </c>
      <c r="F397" s="182" t="s">
        <v>571</v>
      </c>
      <c r="G397" s="183" t="s">
        <v>204</v>
      </c>
      <c r="H397" s="184">
        <v>39.600000000000001</v>
      </c>
      <c r="I397" s="185"/>
      <c r="J397" s="186">
        <f>ROUND(I397*H397,2)</f>
        <v>0</v>
      </c>
      <c r="K397" s="182" t="s">
        <v>205</v>
      </c>
      <c r="L397" s="39"/>
      <c r="M397" s="187" t="s">
        <v>1</v>
      </c>
      <c r="N397" s="188" t="s">
        <v>46</v>
      </c>
      <c r="O397" s="77"/>
      <c r="P397" s="189">
        <f>O397*H397</f>
        <v>0</v>
      </c>
      <c r="Q397" s="189">
        <v>0.00063000000000000003</v>
      </c>
      <c r="R397" s="189">
        <f>Q397*H397</f>
        <v>0.024948000000000001</v>
      </c>
      <c r="S397" s="189">
        <v>0</v>
      </c>
      <c r="T397" s="190">
        <f>S397*H397</f>
        <v>0</v>
      </c>
      <c r="U397" s="38"/>
      <c r="V397" s="38"/>
      <c r="W397" s="38"/>
      <c r="X397" s="38"/>
      <c r="Y397" s="38"/>
      <c r="Z397" s="38"/>
      <c r="AA397" s="38"/>
      <c r="AB397" s="38"/>
      <c r="AC397" s="38"/>
      <c r="AD397" s="38"/>
      <c r="AE397" s="38"/>
      <c r="AR397" s="191" t="s">
        <v>206</v>
      </c>
      <c r="AT397" s="191" t="s">
        <v>201</v>
      </c>
      <c r="AU397" s="191" t="s">
        <v>221</v>
      </c>
      <c r="AY397" s="19" t="s">
        <v>199</v>
      </c>
      <c r="BE397" s="192">
        <f>IF(N397="základní",J397,0)</f>
        <v>0</v>
      </c>
      <c r="BF397" s="192">
        <f>IF(N397="snížená",J397,0)</f>
        <v>0</v>
      </c>
      <c r="BG397" s="192">
        <f>IF(N397="zákl. přenesená",J397,0)</f>
        <v>0</v>
      </c>
      <c r="BH397" s="192">
        <f>IF(N397="sníž. přenesená",J397,0)</f>
        <v>0</v>
      </c>
      <c r="BI397" s="192">
        <f>IF(N397="nulová",J397,0)</f>
        <v>0</v>
      </c>
      <c r="BJ397" s="19" t="s">
        <v>89</v>
      </c>
      <c r="BK397" s="192">
        <f>ROUND(I397*H397,2)</f>
        <v>0</v>
      </c>
      <c r="BL397" s="19" t="s">
        <v>206</v>
      </c>
      <c r="BM397" s="191" t="s">
        <v>572</v>
      </c>
    </row>
    <row r="398" s="2" customFormat="1">
      <c r="A398" s="38"/>
      <c r="B398" s="39"/>
      <c r="C398" s="38"/>
      <c r="D398" s="193" t="s">
        <v>208</v>
      </c>
      <c r="E398" s="38"/>
      <c r="F398" s="194" t="s">
        <v>573</v>
      </c>
      <c r="G398" s="38"/>
      <c r="H398" s="38"/>
      <c r="I398" s="195"/>
      <c r="J398" s="38"/>
      <c r="K398" s="38"/>
      <c r="L398" s="39"/>
      <c r="M398" s="196"/>
      <c r="N398" s="197"/>
      <c r="O398" s="77"/>
      <c r="P398" s="77"/>
      <c r="Q398" s="77"/>
      <c r="R398" s="77"/>
      <c r="S398" s="77"/>
      <c r="T398" s="78"/>
      <c r="U398" s="38"/>
      <c r="V398" s="38"/>
      <c r="W398" s="38"/>
      <c r="X398" s="38"/>
      <c r="Y398" s="38"/>
      <c r="Z398" s="38"/>
      <c r="AA398" s="38"/>
      <c r="AB398" s="38"/>
      <c r="AC398" s="38"/>
      <c r="AD398" s="38"/>
      <c r="AE398" s="38"/>
      <c r="AT398" s="19" t="s">
        <v>208</v>
      </c>
      <c r="AU398" s="19" t="s">
        <v>221</v>
      </c>
    </row>
    <row r="399" s="2" customFormat="1">
      <c r="A399" s="38"/>
      <c r="B399" s="39"/>
      <c r="C399" s="38"/>
      <c r="D399" s="193" t="s">
        <v>210</v>
      </c>
      <c r="E399" s="38"/>
      <c r="F399" s="198" t="s">
        <v>574</v>
      </c>
      <c r="G399" s="38"/>
      <c r="H399" s="38"/>
      <c r="I399" s="195"/>
      <c r="J399" s="38"/>
      <c r="K399" s="38"/>
      <c r="L399" s="39"/>
      <c r="M399" s="196"/>
      <c r="N399" s="197"/>
      <c r="O399" s="77"/>
      <c r="P399" s="77"/>
      <c r="Q399" s="77"/>
      <c r="R399" s="77"/>
      <c r="S399" s="77"/>
      <c r="T399" s="78"/>
      <c r="U399" s="38"/>
      <c r="V399" s="38"/>
      <c r="W399" s="38"/>
      <c r="X399" s="38"/>
      <c r="Y399" s="38"/>
      <c r="Z399" s="38"/>
      <c r="AA399" s="38"/>
      <c r="AB399" s="38"/>
      <c r="AC399" s="38"/>
      <c r="AD399" s="38"/>
      <c r="AE399" s="38"/>
      <c r="AT399" s="19" t="s">
        <v>210</v>
      </c>
      <c r="AU399" s="19" t="s">
        <v>221</v>
      </c>
    </row>
    <row r="400" s="14" customFormat="1">
      <c r="A400" s="14"/>
      <c r="B400" s="207"/>
      <c r="C400" s="14"/>
      <c r="D400" s="193" t="s">
        <v>212</v>
      </c>
      <c r="E400" s="208" t="s">
        <v>1</v>
      </c>
      <c r="F400" s="209" t="s">
        <v>542</v>
      </c>
      <c r="G400" s="14"/>
      <c r="H400" s="208" t="s">
        <v>1</v>
      </c>
      <c r="I400" s="210"/>
      <c r="J400" s="14"/>
      <c r="K400" s="14"/>
      <c r="L400" s="207"/>
      <c r="M400" s="211"/>
      <c r="N400" s="212"/>
      <c r="O400" s="212"/>
      <c r="P400" s="212"/>
      <c r="Q400" s="212"/>
      <c r="R400" s="212"/>
      <c r="S400" s="212"/>
      <c r="T400" s="213"/>
      <c r="U400" s="14"/>
      <c r="V400" s="14"/>
      <c r="W400" s="14"/>
      <c r="X400" s="14"/>
      <c r="Y400" s="14"/>
      <c r="Z400" s="14"/>
      <c r="AA400" s="14"/>
      <c r="AB400" s="14"/>
      <c r="AC400" s="14"/>
      <c r="AD400" s="14"/>
      <c r="AE400" s="14"/>
      <c r="AT400" s="208" t="s">
        <v>212</v>
      </c>
      <c r="AU400" s="208" t="s">
        <v>221</v>
      </c>
      <c r="AV400" s="14" t="s">
        <v>89</v>
      </c>
      <c r="AW400" s="14" t="s">
        <v>36</v>
      </c>
      <c r="AX400" s="14" t="s">
        <v>81</v>
      </c>
      <c r="AY400" s="208" t="s">
        <v>199</v>
      </c>
    </row>
    <row r="401" s="13" customFormat="1">
      <c r="A401" s="13"/>
      <c r="B401" s="199"/>
      <c r="C401" s="13"/>
      <c r="D401" s="193" t="s">
        <v>212</v>
      </c>
      <c r="E401" s="200" t="s">
        <v>1</v>
      </c>
      <c r="F401" s="201" t="s">
        <v>575</v>
      </c>
      <c r="G401" s="13"/>
      <c r="H401" s="202">
        <v>39.600000000000001</v>
      </c>
      <c r="I401" s="203"/>
      <c r="J401" s="13"/>
      <c r="K401" s="13"/>
      <c r="L401" s="199"/>
      <c r="M401" s="204"/>
      <c r="N401" s="205"/>
      <c r="O401" s="205"/>
      <c r="P401" s="205"/>
      <c r="Q401" s="205"/>
      <c r="R401" s="205"/>
      <c r="S401" s="205"/>
      <c r="T401" s="206"/>
      <c r="U401" s="13"/>
      <c r="V401" s="13"/>
      <c r="W401" s="13"/>
      <c r="X401" s="13"/>
      <c r="Y401" s="13"/>
      <c r="Z401" s="13"/>
      <c r="AA401" s="13"/>
      <c r="AB401" s="13"/>
      <c r="AC401" s="13"/>
      <c r="AD401" s="13"/>
      <c r="AE401" s="13"/>
      <c r="AT401" s="200" t="s">
        <v>212</v>
      </c>
      <c r="AU401" s="200" t="s">
        <v>221</v>
      </c>
      <c r="AV401" s="13" t="s">
        <v>91</v>
      </c>
      <c r="AW401" s="13" t="s">
        <v>36</v>
      </c>
      <c r="AX401" s="13" t="s">
        <v>81</v>
      </c>
      <c r="AY401" s="200" t="s">
        <v>199</v>
      </c>
    </row>
    <row r="402" s="15" customFormat="1">
      <c r="A402" s="15"/>
      <c r="B402" s="214"/>
      <c r="C402" s="15"/>
      <c r="D402" s="193" t="s">
        <v>212</v>
      </c>
      <c r="E402" s="215" t="s">
        <v>1</v>
      </c>
      <c r="F402" s="216" t="s">
        <v>234</v>
      </c>
      <c r="G402" s="15"/>
      <c r="H402" s="217">
        <v>39.600000000000001</v>
      </c>
      <c r="I402" s="218"/>
      <c r="J402" s="15"/>
      <c r="K402" s="15"/>
      <c r="L402" s="214"/>
      <c r="M402" s="219"/>
      <c r="N402" s="220"/>
      <c r="O402" s="220"/>
      <c r="P402" s="220"/>
      <c r="Q402" s="220"/>
      <c r="R402" s="220"/>
      <c r="S402" s="220"/>
      <c r="T402" s="221"/>
      <c r="U402" s="15"/>
      <c r="V402" s="15"/>
      <c r="W402" s="15"/>
      <c r="X402" s="15"/>
      <c r="Y402" s="15"/>
      <c r="Z402" s="15"/>
      <c r="AA402" s="15"/>
      <c r="AB402" s="15"/>
      <c r="AC402" s="15"/>
      <c r="AD402" s="15"/>
      <c r="AE402" s="15"/>
      <c r="AT402" s="215" t="s">
        <v>212</v>
      </c>
      <c r="AU402" s="215" t="s">
        <v>221</v>
      </c>
      <c r="AV402" s="15" t="s">
        <v>206</v>
      </c>
      <c r="AW402" s="15" t="s">
        <v>36</v>
      </c>
      <c r="AX402" s="15" t="s">
        <v>89</v>
      </c>
      <c r="AY402" s="215" t="s">
        <v>199</v>
      </c>
    </row>
    <row r="403" s="2" customFormat="1" ht="24.15" customHeight="1">
      <c r="A403" s="38"/>
      <c r="B403" s="179"/>
      <c r="C403" s="180" t="s">
        <v>576</v>
      </c>
      <c r="D403" s="180" t="s">
        <v>201</v>
      </c>
      <c r="E403" s="181" t="s">
        <v>577</v>
      </c>
      <c r="F403" s="182" t="s">
        <v>578</v>
      </c>
      <c r="G403" s="183" t="s">
        <v>345</v>
      </c>
      <c r="H403" s="184">
        <v>184.80000000000001</v>
      </c>
      <c r="I403" s="185"/>
      <c r="J403" s="186">
        <f>ROUND(I403*H403,2)</f>
        <v>0</v>
      </c>
      <c r="K403" s="182" t="s">
        <v>205</v>
      </c>
      <c r="L403" s="39"/>
      <c r="M403" s="187" t="s">
        <v>1</v>
      </c>
      <c r="N403" s="188" t="s">
        <v>46</v>
      </c>
      <c r="O403" s="77"/>
      <c r="P403" s="189">
        <f>O403*H403</f>
        <v>0</v>
      </c>
      <c r="Q403" s="189">
        <v>0.00018000000000000001</v>
      </c>
      <c r="R403" s="189">
        <f>Q403*H403</f>
        <v>0.033264000000000002</v>
      </c>
      <c r="S403" s="189">
        <v>0</v>
      </c>
      <c r="T403" s="190">
        <f>S403*H403</f>
        <v>0</v>
      </c>
      <c r="U403" s="38"/>
      <c r="V403" s="38"/>
      <c r="W403" s="38"/>
      <c r="X403" s="38"/>
      <c r="Y403" s="38"/>
      <c r="Z403" s="38"/>
      <c r="AA403" s="38"/>
      <c r="AB403" s="38"/>
      <c r="AC403" s="38"/>
      <c r="AD403" s="38"/>
      <c r="AE403" s="38"/>
      <c r="AR403" s="191" t="s">
        <v>206</v>
      </c>
      <c r="AT403" s="191" t="s">
        <v>201</v>
      </c>
      <c r="AU403" s="191" t="s">
        <v>221</v>
      </c>
      <c r="AY403" s="19" t="s">
        <v>199</v>
      </c>
      <c r="BE403" s="192">
        <f>IF(N403="základní",J403,0)</f>
        <v>0</v>
      </c>
      <c r="BF403" s="192">
        <f>IF(N403="snížená",J403,0)</f>
        <v>0</v>
      </c>
      <c r="BG403" s="192">
        <f>IF(N403="zákl. přenesená",J403,0)</f>
        <v>0</v>
      </c>
      <c r="BH403" s="192">
        <f>IF(N403="sníž. přenesená",J403,0)</f>
        <v>0</v>
      </c>
      <c r="BI403" s="192">
        <f>IF(N403="nulová",J403,0)</f>
        <v>0</v>
      </c>
      <c r="BJ403" s="19" t="s">
        <v>89</v>
      </c>
      <c r="BK403" s="192">
        <f>ROUND(I403*H403,2)</f>
        <v>0</v>
      </c>
      <c r="BL403" s="19" t="s">
        <v>206</v>
      </c>
      <c r="BM403" s="191" t="s">
        <v>579</v>
      </c>
    </row>
    <row r="404" s="2" customFormat="1">
      <c r="A404" s="38"/>
      <c r="B404" s="39"/>
      <c r="C404" s="38"/>
      <c r="D404" s="193" t="s">
        <v>208</v>
      </c>
      <c r="E404" s="38"/>
      <c r="F404" s="194" t="s">
        <v>578</v>
      </c>
      <c r="G404" s="38"/>
      <c r="H404" s="38"/>
      <c r="I404" s="195"/>
      <c r="J404" s="38"/>
      <c r="K404" s="38"/>
      <c r="L404" s="39"/>
      <c r="M404" s="196"/>
      <c r="N404" s="197"/>
      <c r="O404" s="77"/>
      <c r="P404" s="77"/>
      <c r="Q404" s="77"/>
      <c r="R404" s="77"/>
      <c r="S404" s="77"/>
      <c r="T404" s="78"/>
      <c r="U404" s="38"/>
      <c r="V404" s="38"/>
      <c r="W404" s="38"/>
      <c r="X404" s="38"/>
      <c r="Y404" s="38"/>
      <c r="Z404" s="38"/>
      <c r="AA404" s="38"/>
      <c r="AB404" s="38"/>
      <c r="AC404" s="38"/>
      <c r="AD404" s="38"/>
      <c r="AE404" s="38"/>
      <c r="AT404" s="19" t="s">
        <v>208</v>
      </c>
      <c r="AU404" s="19" t="s">
        <v>221</v>
      </c>
    </row>
    <row r="405" s="14" customFormat="1">
      <c r="A405" s="14"/>
      <c r="B405" s="207"/>
      <c r="C405" s="14"/>
      <c r="D405" s="193" t="s">
        <v>212</v>
      </c>
      <c r="E405" s="208" t="s">
        <v>1</v>
      </c>
      <c r="F405" s="209" t="s">
        <v>542</v>
      </c>
      <c r="G405" s="14"/>
      <c r="H405" s="208" t="s">
        <v>1</v>
      </c>
      <c r="I405" s="210"/>
      <c r="J405" s="14"/>
      <c r="K405" s="14"/>
      <c r="L405" s="207"/>
      <c r="M405" s="211"/>
      <c r="N405" s="212"/>
      <c r="O405" s="212"/>
      <c r="P405" s="212"/>
      <c r="Q405" s="212"/>
      <c r="R405" s="212"/>
      <c r="S405" s="212"/>
      <c r="T405" s="213"/>
      <c r="U405" s="14"/>
      <c r="V405" s="14"/>
      <c r="W405" s="14"/>
      <c r="X405" s="14"/>
      <c r="Y405" s="14"/>
      <c r="Z405" s="14"/>
      <c r="AA405" s="14"/>
      <c r="AB405" s="14"/>
      <c r="AC405" s="14"/>
      <c r="AD405" s="14"/>
      <c r="AE405" s="14"/>
      <c r="AT405" s="208" t="s">
        <v>212</v>
      </c>
      <c r="AU405" s="208" t="s">
        <v>221</v>
      </c>
      <c r="AV405" s="14" t="s">
        <v>89</v>
      </c>
      <c r="AW405" s="14" t="s">
        <v>36</v>
      </c>
      <c r="AX405" s="14" t="s">
        <v>81</v>
      </c>
      <c r="AY405" s="208" t="s">
        <v>199</v>
      </c>
    </row>
    <row r="406" s="13" customFormat="1">
      <c r="A406" s="13"/>
      <c r="B406" s="199"/>
      <c r="C406" s="13"/>
      <c r="D406" s="193" t="s">
        <v>212</v>
      </c>
      <c r="E406" s="200" t="s">
        <v>1</v>
      </c>
      <c r="F406" s="201" t="s">
        <v>580</v>
      </c>
      <c r="G406" s="13"/>
      <c r="H406" s="202">
        <v>184.80000000000001</v>
      </c>
      <c r="I406" s="203"/>
      <c r="J406" s="13"/>
      <c r="K406" s="13"/>
      <c r="L406" s="199"/>
      <c r="M406" s="204"/>
      <c r="N406" s="205"/>
      <c r="O406" s="205"/>
      <c r="P406" s="205"/>
      <c r="Q406" s="205"/>
      <c r="R406" s="205"/>
      <c r="S406" s="205"/>
      <c r="T406" s="206"/>
      <c r="U406" s="13"/>
      <c r="V406" s="13"/>
      <c r="W406" s="13"/>
      <c r="X406" s="13"/>
      <c r="Y406" s="13"/>
      <c r="Z406" s="13"/>
      <c r="AA406" s="13"/>
      <c r="AB406" s="13"/>
      <c r="AC406" s="13"/>
      <c r="AD406" s="13"/>
      <c r="AE406" s="13"/>
      <c r="AT406" s="200" t="s">
        <v>212</v>
      </c>
      <c r="AU406" s="200" t="s">
        <v>221</v>
      </c>
      <c r="AV406" s="13" t="s">
        <v>91</v>
      </c>
      <c r="AW406" s="13" t="s">
        <v>36</v>
      </c>
      <c r="AX406" s="13" t="s">
        <v>81</v>
      </c>
      <c r="AY406" s="200" t="s">
        <v>199</v>
      </c>
    </row>
    <row r="407" s="15" customFormat="1">
      <c r="A407" s="15"/>
      <c r="B407" s="214"/>
      <c r="C407" s="15"/>
      <c r="D407" s="193" t="s">
        <v>212</v>
      </c>
      <c r="E407" s="215" t="s">
        <v>1</v>
      </c>
      <c r="F407" s="216" t="s">
        <v>234</v>
      </c>
      <c r="G407" s="15"/>
      <c r="H407" s="217">
        <v>184.80000000000001</v>
      </c>
      <c r="I407" s="218"/>
      <c r="J407" s="15"/>
      <c r="K407" s="15"/>
      <c r="L407" s="214"/>
      <c r="M407" s="219"/>
      <c r="N407" s="220"/>
      <c r="O407" s="220"/>
      <c r="P407" s="220"/>
      <c r="Q407" s="220"/>
      <c r="R407" s="220"/>
      <c r="S407" s="220"/>
      <c r="T407" s="221"/>
      <c r="U407" s="15"/>
      <c r="V407" s="15"/>
      <c r="W407" s="15"/>
      <c r="X407" s="15"/>
      <c r="Y407" s="15"/>
      <c r="Z407" s="15"/>
      <c r="AA407" s="15"/>
      <c r="AB407" s="15"/>
      <c r="AC407" s="15"/>
      <c r="AD407" s="15"/>
      <c r="AE407" s="15"/>
      <c r="AT407" s="215" t="s">
        <v>212</v>
      </c>
      <c r="AU407" s="215" t="s">
        <v>221</v>
      </c>
      <c r="AV407" s="15" t="s">
        <v>206</v>
      </c>
      <c r="AW407" s="15" t="s">
        <v>36</v>
      </c>
      <c r="AX407" s="15" t="s">
        <v>89</v>
      </c>
      <c r="AY407" s="215" t="s">
        <v>199</v>
      </c>
    </row>
    <row r="408" s="2" customFormat="1" ht="24.15" customHeight="1">
      <c r="A408" s="38"/>
      <c r="B408" s="179"/>
      <c r="C408" s="180" t="s">
        <v>581</v>
      </c>
      <c r="D408" s="180" t="s">
        <v>201</v>
      </c>
      <c r="E408" s="181" t="s">
        <v>582</v>
      </c>
      <c r="F408" s="182" t="s">
        <v>583</v>
      </c>
      <c r="G408" s="183" t="s">
        <v>345</v>
      </c>
      <c r="H408" s="184">
        <v>23.300000000000001</v>
      </c>
      <c r="I408" s="185"/>
      <c r="J408" s="186">
        <f>ROUND(I408*H408,2)</f>
        <v>0</v>
      </c>
      <c r="K408" s="182" t="s">
        <v>246</v>
      </c>
      <c r="L408" s="39"/>
      <c r="M408" s="187" t="s">
        <v>1</v>
      </c>
      <c r="N408" s="188" t="s">
        <v>46</v>
      </c>
      <c r="O408" s="77"/>
      <c r="P408" s="189">
        <f>O408*H408</f>
        <v>0</v>
      </c>
      <c r="Q408" s="189">
        <v>0.16370999999999999</v>
      </c>
      <c r="R408" s="189">
        <f>Q408*H408</f>
        <v>3.8144429999999998</v>
      </c>
      <c r="S408" s="189">
        <v>0</v>
      </c>
      <c r="T408" s="190">
        <f>S408*H408</f>
        <v>0</v>
      </c>
      <c r="U408" s="38"/>
      <c r="V408" s="38"/>
      <c r="W408" s="38"/>
      <c r="X408" s="38"/>
      <c r="Y408" s="38"/>
      <c r="Z408" s="38"/>
      <c r="AA408" s="38"/>
      <c r="AB408" s="38"/>
      <c r="AC408" s="38"/>
      <c r="AD408" s="38"/>
      <c r="AE408" s="38"/>
      <c r="AR408" s="191" t="s">
        <v>206</v>
      </c>
      <c r="AT408" s="191" t="s">
        <v>201</v>
      </c>
      <c r="AU408" s="191" t="s">
        <v>221</v>
      </c>
      <c r="AY408" s="19" t="s">
        <v>199</v>
      </c>
      <c r="BE408" s="192">
        <f>IF(N408="základní",J408,0)</f>
        <v>0</v>
      </c>
      <c r="BF408" s="192">
        <f>IF(N408="snížená",J408,0)</f>
        <v>0</v>
      </c>
      <c r="BG408" s="192">
        <f>IF(N408="zákl. přenesená",J408,0)</f>
        <v>0</v>
      </c>
      <c r="BH408" s="192">
        <f>IF(N408="sníž. přenesená",J408,0)</f>
        <v>0</v>
      </c>
      <c r="BI408" s="192">
        <f>IF(N408="nulová",J408,0)</f>
        <v>0</v>
      </c>
      <c r="BJ408" s="19" t="s">
        <v>89</v>
      </c>
      <c r="BK408" s="192">
        <f>ROUND(I408*H408,2)</f>
        <v>0</v>
      </c>
      <c r="BL408" s="19" t="s">
        <v>206</v>
      </c>
      <c r="BM408" s="191" t="s">
        <v>584</v>
      </c>
    </row>
    <row r="409" s="2" customFormat="1">
      <c r="A409" s="38"/>
      <c r="B409" s="39"/>
      <c r="C409" s="38"/>
      <c r="D409" s="193" t="s">
        <v>208</v>
      </c>
      <c r="E409" s="38"/>
      <c r="F409" s="194" t="s">
        <v>585</v>
      </c>
      <c r="G409" s="38"/>
      <c r="H409" s="38"/>
      <c r="I409" s="195"/>
      <c r="J409" s="38"/>
      <c r="K409" s="38"/>
      <c r="L409" s="39"/>
      <c r="M409" s="196"/>
      <c r="N409" s="197"/>
      <c r="O409" s="77"/>
      <c r="P409" s="77"/>
      <c r="Q409" s="77"/>
      <c r="R409" s="77"/>
      <c r="S409" s="77"/>
      <c r="T409" s="78"/>
      <c r="U409" s="38"/>
      <c r="V409" s="38"/>
      <c r="W409" s="38"/>
      <c r="X409" s="38"/>
      <c r="Y409" s="38"/>
      <c r="Z409" s="38"/>
      <c r="AA409" s="38"/>
      <c r="AB409" s="38"/>
      <c r="AC409" s="38"/>
      <c r="AD409" s="38"/>
      <c r="AE409" s="38"/>
      <c r="AT409" s="19" t="s">
        <v>208</v>
      </c>
      <c r="AU409" s="19" t="s">
        <v>221</v>
      </c>
    </row>
    <row r="410" s="2" customFormat="1">
      <c r="A410" s="38"/>
      <c r="B410" s="39"/>
      <c r="C410" s="38"/>
      <c r="D410" s="193" t="s">
        <v>210</v>
      </c>
      <c r="E410" s="38"/>
      <c r="F410" s="198" t="s">
        <v>586</v>
      </c>
      <c r="G410" s="38"/>
      <c r="H410" s="38"/>
      <c r="I410" s="195"/>
      <c r="J410" s="38"/>
      <c r="K410" s="38"/>
      <c r="L410" s="39"/>
      <c r="M410" s="196"/>
      <c r="N410" s="197"/>
      <c r="O410" s="77"/>
      <c r="P410" s="77"/>
      <c r="Q410" s="77"/>
      <c r="R410" s="77"/>
      <c r="S410" s="77"/>
      <c r="T410" s="78"/>
      <c r="U410" s="38"/>
      <c r="V410" s="38"/>
      <c r="W410" s="38"/>
      <c r="X410" s="38"/>
      <c r="Y410" s="38"/>
      <c r="Z410" s="38"/>
      <c r="AA410" s="38"/>
      <c r="AB410" s="38"/>
      <c r="AC410" s="38"/>
      <c r="AD410" s="38"/>
      <c r="AE410" s="38"/>
      <c r="AT410" s="19" t="s">
        <v>210</v>
      </c>
      <c r="AU410" s="19" t="s">
        <v>221</v>
      </c>
    </row>
    <row r="411" s="14" customFormat="1">
      <c r="A411" s="14"/>
      <c r="B411" s="207"/>
      <c r="C411" s="14"/>
      <c r="D411" s="193" t="s">
        <v>212</v>
      </c>
      <c r="E411" s="208" t="s">
        <v>1</v>
      </c>
      <c r="F411" s="209" t="s">
        <v>587</v>
      </c>
      <c r="G411" s="14"/>
      <c r="H411" s="208" t="s">
        <v>1</v>
      </c>
      <c r="I411" s="210"/>
      <c r="J411" s="14"/>
      <c r="K411" s="14"/>
      <c r="L411" s="207"/>
      <c r="M411" s="211"/>
      <c r="N411" s="212"/>
      <c r="O411" s="212"/>
      <c r="P411" s="212"/>
      <c r="Q411" s="212"/>
      <c r="R411" s="212"/>
      <c r="S411" s="212"/>
      <c r="T411" s="213"/>
      <c r="U411" s="14"/>
      <c r="V411" s="14"/>
      <c r="W411" s="14"/>
      <c r="X411" s="14"/>
      <c r="Y411" s="14"/>
      <c r="Z411" s="14"/>
      <c r="AA411" s="14"/>
      <c r="AB411" s="14"/>
      <c r="AC411" s="14"/>
      <c r="AD411" s="14"/>
      <c r="AE411" s="14"/>
      <c r="AT411" s="208" t="s">
        <v>212</v>
      </c>
      <c r="AU411" s="208" t="s">
        <v>221</v>
      </c>
      <c r="AV411" s="14" t="s">
        <v>89</v>
      </c>
      <c r="AW411" s="14" t="s">
        <v>36</v>
      </c>
      <c r="AX411" s="14" t="s">
        <v>81</v>
      </c>
      <c r="AY411" s="208" t="s">
        <v>199</v>
      </c>
    </row>
    <row r="412" s="13" customFormat="1">
      <c r="A412" s="13"/>
      <c r="B412" s="199"/>
      <c r="C412" s="13"/>
      <c r="D412" s="193" t="s">
        <v>212</v>
      </c>
      <c r="E412" s="200" t="s">
        <v>1</v>
      </c>
      <c r="F412" s="201" t="s">
        <v>588</v>
      </c>
      <c r="G412" s="13"/>
      <c r="H412" s="202">
        <v>23.300000000000001</v>
      </c>
      <c r="I412" s="203"/>
      <c r="J412" s="13"/>
      <c r="K412" s="13"/>
      <c r="L412" s="199"/>
      <c r="M412" s="204"/>
      <c r="N412" s="205"/>
      <c r="O412" s="205"/>
      <c r="P412" s="205"/>
      <c r="Q412" s="205"/>
      <c r="R412" s="205"/>
      <c r="S412" s="205"/>
      <c r="T412" s="206"/>
      <c r="U412" s="13"/>
      <c r="V412" s="13"/>
      <c r="W412" s="13"/>
      <c r="X412" s="13"/>
      <c r="Y412" s="13"/>
      <c r="Z412" s="13"/>
      <c r="AA412" s="13"/>
      <c r="AB412" s="13"/>
      <c r="AC412" s="13"/>
      <c r="AD412" s="13"/>
      <c r="AE412" s="13"/>
      <c r="AT412" s="200" t="s">
        <v>212</v>
      </c>
      <c r="AU412" s="200" t="s">
        <v>221</v>
      </c>
      <c r="AV412" s="13" t="s">
        <v>91</v>
      </c>
      <c r="AW412" s="13" t="s">
        <v>36</v>
      </c>
      <c r="AX412" s="13" t="s">
        <v>81</v>
      </c>
      <c r="AY412" s="200" t="s">
        <v>199</v>
      </c>
    </row>
    <row r="413" s="15" customFormat="1">
      <c r="A413" s="15"/>
      <c r="B413" s="214"/>
      <c r="C413" s="15"/>
      <c r="D413" s="193" t="s">
        <v>212</v>
      </c>
      <c r="E413" s="215" t="s">
        <v>1</v>
      </c>
      <c r="F413" s="216" t="s">
        <v>234</v>
      </c>
      <c r="G413" s="15"/>
      <c r="H413" s="217">
        <v>23.300000000000001</v>
      </c>
      <c r="I413" s="218"/>
      <c r="J413" s="15"/>
      <c r="K413" s="15"/>
      <c r="L413" s="214"/>
      <c r="M413" s="219"/>
      <c r="N413" s="220"/>
      <c r="O413" s="220"/>
      <c r="P413" s="220"/>
      <c r="Q413" s="220"/>
      <c r="R413" s="220"/>
      <c r="S413" s="220"/>
      <c r="T413" s="221"/>
      <c r="U413" s="15"/>
      <c r="V413" s="15"/>
      <c r="W413" s="15"/>
      <c r="X413" s="15"/>
      <c r="Y413" s="15"/>
      <c r="Z413" s="15"/>
      <c r="AA413" s="15"/>
      <c r="AB413" s="15"/>
      <c r="AC413" s="15"/>
      <c r="AD413" s="15"/>
      <c r="AE413" s="15"/>
      <c r="AT413" s="215" t="s">
        <v>212</v>
      </c>
      <c r="AU413" s="215" t="s">
        <v>221</v>
      </c>
      <c r="AV413" s="15" t="s">
        <v>206</v>
      </c>
      <c r="AW413" s="15" t="s">
        <v>36</v>
      </c>
      <c r="AX413" s="15" t="s">
        <v>89</v>
      </c>
      <c r="AY413" s="215" t="s">
        <v>199</v>
      </c>
    </row>
    <row r="414" s="2" customFormat="1" ht="14.4" customHeight="1">
      <c r="A414" s="38"/>
      <c r="B414" s="179"/>
      <c r="C414" s="222" t="s">
        <v>589</v>
      </c>
      <c r="D414" s="222" t="s">
        <v>272</v>
      </c>
      <c r="E414" s="223" t="s">
        <v>590</v>
      </c>
      <c r="F414" s="224" t="s">
        <v>591</v>
      </c>
      <c r="G414" s="225" t="s">
        <v>345</v>
      </c>
      <c r="H414" s="226">
        <v>23.998999999999999</v>
      </c>
      <c r="I414" s="227"/>
      <c r="J414" s="228">
        <f>ROUND(I414*H414,2)</f>
        <v>0</v>
      </c>
      <c r="K414" s="224" t="s">
        <v>205</v>
      </c>
      <c r="L414" s="229"/>
      <c r="M414" s="230" t="s">
        <v>1</v>
      </c>
      <c r="N414" s="231" t="s">
        <v>46</v>
      </c>
      <c r="O414" s="77"/>
      <c r="P414" s="189">
        <f>O414*H414</f>
        <v>0</v>
      </c>
      <c r="Q414" s="189">
        <v>0.13400000000000001</v>
      </c>
      <c r="R414" s="189">
        <f>Q414*H414</f>
        <v>3.2158660000000001</v>
      </c>
      <c r="S414" s="189">
        <v>0</v>
      </c>
      <c r="T414" s="190">
        <f>S414*H414</f>
        <v>0</v>
      </c>
      <c r="U414" s="38"/>
      <c r="V414" s="38"/>
      <c r="W414" s="38"/>
      <c r="X414" s="38"/>
      <c r="Y414" s="38"/>
      <c r="Z414" s="38"/>
      <c r="AA414" s="38"/>
      <c r="AB414" s="38"/>
      <c r="AC414" s="38"/>
      <c r="AD414" s="38"/>
      <c r="AE414" s="38"/>
      <c r="AR414" s="191" t="s">
        <v>259</v>
      </c>
      <c r="AT414" s="191" t="s">
        <v>272</v>
      </c>
      <c r="AU414" s="191" t="s">
        <v>221</v>
      </c>
      <c r="AY414" s="19" t="s">
        <v>199</v>
      </c>
      <c r="BE414" s="192">
        <f>IF(N414="základní",J414,0)</f>
        <v>0</v>
      </c>
      <c r="BF414" s="192">
        <f>IF(N414="snížená",J414,0)</f>
        <v>0</v>
      </c>
      <c r="BG414" s="192">
        <f>IF(N414="zákl. přenesená",J414,0)</f>
        <v>0</v>
      </c>
      <c r="BH414" s="192">
        <f>IF(N414="sníž. přenesená",J414,0)</f>
        <v>0</v>
      </c>
      <c r="BI414" s="192">
        <f>IF(N414="nulová",J414,0)</f>
        <v>0</v>
      </c>
      <c r="BJ414" s="19" t="s">
        <v>89</v>
      </c>
      <c r="BK414" s="192">
        <f>ROUND(I414*H414,2)</f>
        <v>0</v>
      </c>
      <c r="BL414" s="19" t="s">
        <v>206</v>
      </c>
      <c r="BM414" s="191" t="s">
        <v>592</v>
      </c>
    </row>
    <row r="415" s="2" customFormat="1">
      <c r="A415" s="38"/>
      <c r="B415" s="39"/>
      <c r="C415" s="38"/>
      <c r="D415" s="193" t="s">
        <v>208</v>
      </c>
      <c r="E415" s="38"/>
      <c r="F415" s="194" t="s">
        <v>593</v>
      </c>
      <c r="G415" s="38"/>
      <c r="H415" s="38"/>
      <c r="I415" s="195"/>
      <c r="J415" s="38"/>
      <c r="K415" s="38"/>
      <c r="L415" s="39"/>
      <c r="M415" s="196"/>
      <c r="N415" s="197"/>
      <c r="O415" s="77"/>
      <c r="P415" s="77"/>
      <c r="Q415" s="77"/>
      <c r="R415" s="77"/>
      <c r="S415" s="77"/>
      <c r="T415" s="78"/>
      <c r="U415" s="38"/>
      <c r="V415" s="38"/>
      <c r="W415" s="38"/>
      <c r="X415" s="38"/>
      <c r="Y415" s="38"/>
      <c r="Z415" s="38"/>
      <c r="AA415" s="38"/>
      <c r="AB415" s="38"/>
      <c r="AC415" s="38"/>
      <c r="AD415" s="38"/>
      <c r="AE415" s="38"/>
      <c r="AT415" s="19" t="s">
        <v>208</v>
      </c>
      <c r="AU415" s="19" t="s">
        <v>221</v>
      </c>
    </row>
    <row r="416" s="13" customFormat="1">
      <c r="A416" s="13"/>
      <c r="B416" s="199"/>
      <c r="C416" s="13"/>
      <c r="D416" s="193" t="s">
        <v>212</v>
      </c>
      <c r="E416" s="13"/>
      <c r="F416" s="201" t="s">
        <v>594</v>
      </c>
      <c r="G416" s="13"/>
      <c r="H416" s="202">
        <v>23.998999999999999</v>
      </c>
      <c r="I416" s="203"/>
      <c r="J416" s="13"/>
      <c r="K416" s="13"/>
      <c r="L416" s="199"/>
      <c r="M416" s="204"/>
      <c r="N416" s="205"/>
      <c r="O416" s="205"/>
      <c r="P416" s="205"/>
      <c r="Q416" s="205"/>
      <c r="R416" s="205"/>
      <c r="S416" s="205"/>
      <c r="T416" s="206"/>
      <c r="U416" s="13"/>
      <c r="V416" s="13"/>
      <c r="W416" s="13"/>
      <c r="X416" s="13"/>
      <c r="Y416" s="13"/>
      <c r="Z416" s="13"/>
      <c r="AA416" s="13"/>
      <c r="AB416" s="13"/>
      <c r="AC416" s="13"/>
      <c r="AD416" s="13"/>
      <c r="AE416" s="13"/>
      <c r="AT416" s="200" t="s">
        <v>212</v>
      </c>
      <c r="AU416" s="200" t="s">
        <v>221</v>
      </c>
      <c r="AV416" s="13" t="s">
        <v>91</v>
      </c>
      <c r="AW416" s="13" t="s">
        <v>3</v>
      </c>
      <c r="AX416" s="13" t="s">
        <v>89</v>
      </c>
      <c r="AY416" s="200" t="s">
        <v>199</v>
      </c>
    </row>
    <row r="417" s="12" customFormat="1" ht="20.88" customHeight="1">
      <c r="A417" s="12"/>
      <c r="B417" s="166"/>
      <c r="C417" s="12"/>
      <c r="D417" s="167" t="s">
        <v>80</v>
      </c>
      <c r="E417" s="177" t="s">
        <v>595</v>
      </c>
      <c r="F417" s="177" t="s">
        <v>596</v>
      </c>
      <c r="G417" s="12"/>
      <c r="H417" s="12"/>
      <c r="I417" s="169"/>
      <c r="J417" s="178">
        <f>BK417</f>
        <v>0</v>
      </c>
      <c r="K417" s="12"/>
      <c r="L417" s="166"/>
      <c r="M417" s="171"/>
      <c r="N417" s="172"/>
      <c r="O417" s="172"/>
      <c r="P417" s="173">
        <f>SUM(P418:P421)</f>
        <v>0</v>
      </c>
      <c r="Q417" s="172"/>
      <c r="R417" s="173">
        <f>SUM(R418:R421)</f>
        <v>0.001225</v>
      </c>
      <c r="S417" s="172"/>
      <c r="T417" s="174">
        <f>SUM(T418:T421)</f>
        <v>0</v>
      </c>
      <c r="U417" s="12"/>
      <c r="V417" s="12"/>
      <c r="W417" s="12"/>
      <c r="X417" s="12"/>
      <c r="Y417" s="12"/>
      <c r="Z417" s="12"/>
      <c r="AA417" s="12"/>
      <c r="AB417" s="12"/>
      <c r="AC417" s="12"/>
      <c r="AD417" s="12"/>
      <c r="AE417" s="12"/>
      <c r="AR417" s="167" t="s">
        <v>89</v>
      </c>
      <c r="AT417" s="175" t="s">
        <v>80</v>
      </c>
      <c r="AU417" s="175" t="s">
        <v>91</v>
      </c>
      <c r="AY417" s="167" t="s">
        <v>199</v>
      </c>
      <c r="BK417" s="176">
        <f>SUM(BK418:BK421)</f>
        <v>0</v>
      </c>
    </row>
    <row r="418" s="2" customFormat="1" ht="24.15" customHeight="1">
      <c r="A418" s="38"/>
      <c r="B418" s="179"/>
      <c r="C418" s="180" t="s">
        <v>597</v>
      </c>
      <c r="D418" s="180" t="s">
        <v>201</v>
      </c>
      <c r="E418" s="181" t="s">
        <v>598</v>
      </c>
      <c r="F418" s="182" t="s">
        <v>599</v>
      </c>
      <c r="G418" s="183" t="s">
        <v>345</v>
      </c>
      <c r="H418" s="184">
        <v>1.25</v>
      </c>
      <c r="I418" s="185"/>
      <c r="J418" s="186">
        <f>ROUND(I418*H418,2)</f>
        <v>0</v>
      </c>
      <c r="K418" s="182" t="s">
        <v>246</v>
      </c>
      <c r="L418" s="39"/>
      <c r="M418" s="187" t="s">
        <v>1</v>
      </c>
      <c r="N418" s="188" t="s">
        <v>46</v>
      </c>
      <c r="O418" s="77"/>
      <c r="P418" s="189">
        <f>O418*H418</f>
        <v>0</v>
      </c>
      <c r="Q418" s="189">
        <v>0.00097999999999999997</v>
      </c>
      <c r="R418" s="189">
        <f>Q418*H418</f>
        <v>0.001225</v>
      </c>
      <c r="S418" s="189">
        <v>0</v>
      </c>
      <c r="T418" s="190">
        <f>S418*H418</f>
        <v>0</v>
      </c>
      <c r="U418" s="38"/>
      <c r="V418" s="38"/>
      <c r="W418" s="38"/>
      <c r="X418" s="38"/>
      <c r="Y418" s="38"/>
      <c r="Z418" s="38"/>
      <c r="AA418" s="38"/>
      <c r="AB418" s="38"/>
      <c r="AC418" s="38"/>
      <c r="AD418" s="38"/>
      <c r="AE418" s="38"/>
      <c r="AR418" s="191" t="s">
        <v>206</v>
      </c>
      <c r="AT418" s="191" t="s">
        <v>201</v>
      </c>
      <c r="AU418" s="191" t="s">
        <v>221</v>
      </c>
      <c r="AY418" s="19" t="s">
        <v>199</v>
      </c>
      <c r="BE418" s="192">
        <f>IF(N418="základní",J418,0)</f>
        <v>0</v>
      </c>
      <c r="BF418" s="192">
        <f>IF(N418="snížená",J418,0)</f>
        <v>0</v>
      </c>
      <c r="BG418" s="192">
        <f>IF(N418="zákl. přenesená",J418,0)</f>
        <v>0</v>
      </c>
      <c r="BH418" s="192">
        <f>IF(N418="sníž. přenesená",J418,0)</f>
        <v>0</v>
      </c>
      <c r="BI418" s="192">
        <f>IF(N418="nulová",J418,0)</f>
        <v>0</v>
      </c>
      <c r="BJ418" s="19" t="s">
        <v>89</v>
      </c>
      <c r="BK418" s="192">
        <f>ROUND(I418*H418,2)</f>
        <v>0</v>
      </c>
      <c r="BL418" s="19" t="s">
        <v>206</v>
      </c>
      <c r="BM418" s="191" t="s">
        <v>600</v>
      </c>
    </row>
    <row r="419" s="14" customFormat="1">
      <c r="A419" s="14"/>
      <c r="B419" s="207"/>
      <c r="C419" s="14"/>
      <c r="D419" s="193" t="s">
        <v>212</v>
      </c>
      <c r="E419" s="208" t="s">
        <v>1</v>
      </c>
      <c r="F419" s="209" t="s">
        <v>601</v>
      </c>
      <c r="G419" s="14"/>
      <c r="H419" s="208" t="s">
        <v>1</v>
      </c>
      <c r="I419" s="210"/>
      <c r="J419" s="14"/>
      <c r="K419" s="14"/>
      <c r="L419" s="207"/>
      <c r="M419" s="211"/>
      <c r="N419" s="212"/>
      <c r="O419" s="212"/>
      <c r="P419" s="212"/>
      <c r="Q419" s="212"/>
      <c r="R419" s="212"/>
      <c r="S419" s="212"/>
      <c r="T419" s="213"/>
      <c r="U419" s="14"/>
      <c r="V419" s="14"/>
      <c r="W419" s="14"/>
      <c r="X419" s="14"/>
      <c r="Y419" s="14"/>
      <c r="Z419" s="14"/>
      <c r="AA419" s="14"/>
      <c r="AB419" s="14"/>
      <c r="AC419" s="14"/>
      <c r="AD419" s="14"/>
      <c r="AE419" s="14"/>
      <c r="AT419" s="208" t="s">
        <v>212</v>
      </c>
      <c r="AU419" s="208" t="s">
        <v>221</v>
      </c>
      <c r="AV419" s="14" t="s">
        <v>89</v>
      </c>
      <c r="AW419" s="14" t="s">
        <v>36</v>
      </c>
      <c r="AX419" s="14" t="s">
        <v>81</v>
      </c>
      <c r="AY419" s="208" t="s">
        <v>199</v>
      </c>
    </row>
    <row r="420" s="13" customFormat="1">
      <c r="A420" s="13"/>
      <c r="B420" s="199"/>
      <c r="C420" s="13"/>
      <c r="D420" s="193" t="s">
        <v>212</v>
      </c>
      <c r="E420" s="200" t="s">
        <v>1</v>
      </c>
      <c r="F420" s="201" t="s">
        <v>602</v>
      </c>
      <c r="G420" s="13"/>
      <c r="H420" s="202">
        <v>1.25</v>
      </c>
      <c r="I420" s="203"/>
      <c r="J420" s="13"/>
      <c r="K420" s="13"/>
      <c r="L420" s="199"/>
      <c r="M420" s="204"/>
      <c r="N420" s="205"/>
      <c r="O420" s="205"/>
      <c r="P420" s="205"/>
      <c r="Q420" s="205"/>
      <c r="R420" s="205"/>
      <c r="S420" s="205"/>
      <c r="T420" s="206"/>
      <c r="U420" s="13"/>
      <c r="V420" s="13"/>
      <c r="W420" s="13"/>
      <c r="X420" s="13"/>
      <c r="Y420" s="13"/>
      <c r="Z420" s="13"/>
      <c r="AA420" s="13"/>
      <c r="AB420" s="13"/>
      <c r="AC420" s="13"/>
      <c r="AD420" s="13"/>
      <c r="AE420" s="13"/>
      <c r="AT420" s="200" t="s">
        <v>212</v>
      </c>
      <c r="AU420" s="200" t="s">
        <v>221</v>
      </c>
      <c r="AV420" s="13" t="s">
        <v>91</v>
      </c>
      <c r="AW420" s="13" t="s">
        <v>36</v>
      </c>
      <c r="AX420" s="13" t="s">
        <v>81</v>
      </c>
      <c r="AY420" s="200" t="s">
        <v>199</v>
      </c>
    </row>
    <row r="421" s="15" customFormat="1">
      <c r="A421" s="15"/>
      <c r="B421" s="214"/>
      <c r="C421" s="15"/>
      <c r="D421" s="193" t="s">
        <v>212</v>
      </c>
      <c r="E421" s="215" t="s">
        <v>1</v>
      </c>
      <c r="F421" s="216" t="s">
        <v>234</v>
      </c>
      <c r="G421" s="15"/>
      <c r="H421" s="217">
        <v>1.25</v>
      </c>
      <c r="I421" s="218"/>
      <c r="J421" s="15"/>
      <c r="K421" s="15"/>
      <c r="L421" s="214"/>
      <c r="M421" s="219"/>
      <c r="N421" s="220"/>
      <c r="O421" s="220"/>
      <c r="P421" s="220"/>
      <c r="Q421" s="220"/>
      <c r="R421" s="220"/>
      <c r="S421" s="220"/>
      <c r="T421" s="221"/>
      <c r="U421" s="15"/>
      <c r="V421" s="15"/>
      <c r="W421" s="15"/>
      <c r="X421" s="15"/>
      <c r="Y421" s="15"/>
      <c r="Z421" s="15"/>
      <c r="AA421" s="15"/>
      <c r="AB421" s="15"/>
      <c r="AC421" s="15"/>
      <c r="AD421" s="15"/>
      <c r="AE421" s="15"/>
      <c r="AT421" s="215" t="s">
        <v>212</v>
      </c>
      <c r="AU421" s="215" t="s">
        <v>221</v>
      </c>
      <c r="AV421" s="15" t="s">
        <v>206</v>
      </c>
      <c r="AW421" s="15" t="s">
        <v>36</v>
      </c>
      <c r="AX421" s="15" t="s">
        <v>89</v>
      </c>
      <c r="AY421" s="215" t="s">
        <v>199</v>
      </c>
    </row>
    <row r="422" s="12" customFormat="1" ht="20.88" customHeight="1">
      <c r="A422" s="12"/>
      <c r="B422" s="166"/>
      <c r="C422" s="12"/>
      <c r="D422" s="167" t="s">
        <v>80</v>
      </c>
      <c r="E422" s="177" t="s">
        <v>603</v>
      </c>
      <c r="F422" s="177" t="s">
        <v>604</v>
      </c>
      <c r="G422" s="12"/>
      <c r="H422" s="12"/>
      <c r="I422" s="169"/>
      <c r="J422" s="178">
        <f>BK422</f>
        <v>0</v>
      </c>
      <c r="K422" s="12"/>
      <c r="L422" s="166"/>
      <c r="M422" s="171"/>
      <c r="N422" s="172"/>
      <c r="O422" s="172"/>
      <c r="P422" s="173">
        <f>SUM(P423:P427)</f>
        <v>0</v>
      </c>
      <c r="Q422" s="172"/>
      <c r="R422" s="173">
        <f>SUM(R423:R427)</f>
        <v>0</v>
      </c>
      <c r="S422" s="172"/>
      <c r="T422" s="174">
        <f>SUM(T423:T427)</f>
        <v>502.92000000000002</v>
      </c>
      <c r="U422" s="12"/>
      <c r="V422" s="12"/>
      <c r="W422" s="12"/>
      <c r="X422" s="12"/>
      <c r="Y422" s="12"/>
      <c r="Z422" s="12"/>
      <c r="AA422" s="12"/>
      <c r="AB422" s="12"/>
      <c r="AC422" s="12"/>
      <c r="AD422" s="12"/>
      <c r="AE422" s="12"/>
      <c r="AR422" s="167" t="s">
        <v>89</v>
      </c>
      <c r="AT422" s="175" t="s">
        <v>80</v>
      </c>
      <c r="AU422" s="175" t="s">
        <v>91</v>
      </c>
      <c r="AY422" s="167" t="s">
        <v>199</v>
      </c>
      <c r="BK422" s="176">
        <f>SUM(BK423:BK427)</f>
        <v>0</v>
      </c>
    </row>
    <row r="423" s="2" customFormat="1" ht="14.4" customHeight="1">
      <c r="A423" s="38"/>
      <c r="B423" s="179"/>
      <c r="C423" s="180" t="s">
        <v>605</v>
      </c>
      <c r="D423" s="180" t="s">
        <v>201</v>
      </c>
      <c r="E423" s="181" t="s">
        <v>606</v>
      </c>
      <c r="F423" s="182" t="s">
        <v>607</v>
      </c>
      <c r="G423" s="183" t="s">
        <v>228</v>
      </c>
      <c r="H423" s="184">
        <v>209.55000000000001</v>
      </c>
      <c r="I423" s="185"/>
      <c r="J423" s="186">
        <f>ROUND(I423*H423,2)</f>
        <v>0</v>
      </c>
      <c r="K423" s="182" t="s">
        <v>205</v>
      </c>
      <c r="L423" s="39"/>
      <c r="M423" s="187" t="s">
        <v>1</v>
      </c>
      <c r="N423" s="188" t="s">
        <v>46</v>
      </c>
      <c r="O423" s="77"/>
      <c r="P423" s="189">
        <f>O423*H423</f>
        <v>0</v>
      </c>
      <c r="Q423" s="189">
        <v>0</v>
      </c>
      <c r="R423" s="189">
        <f>Q423*H423</f>
        <v>0</v>
      </c>
      <c r="S423" s="189">
        <v>2.3999999999999999</v>
      </c>
      <c r="T423" s="190">
        <f>S423*H423</f>
        <v>502.92000000000002</v>
      </c>
      <c r="U423" s="38"/>
      <c r="V423" s="38"/>
      <c r="W423" s="38"/>
      <c r="X423" s="38"/>
      <c r="Y423" s="38"/>
      <c r="Z423" s="38"/>
      <c r="AA423" s="38"/>
      <c r="AB423" s="38"/>
      <c r="AC423" s="38"/>
      <c r="AD423" s="38"/>
      <c r="AE423" s="38"/>
      <c r="AR423" s="191" t="s">
        <v>206</v>
      </c>
      <c r="AT423" s="191" t="s">
        <v>201</v>
      </c>
      <c r="AU423" s="191" t="s">
        <v>221</v>
      </c>
      <c r="AY423" s="19" t="s">
        <v>199</v>
      </c>
      <c r="BE423" s="192">
        <f>IF(N423="základní",J423,0)</f>
        <v>0</v>
      </c>
      <c r="BF423" s="192">
        <f>IF(N423="snížená",J423,0)</f>
        <v>0</v>
      </c>
      <c r="BG423" s="192">
        <f>IF(N423="zákl. přenesená",J423,0)</f>
        <v>0</v>
      </c>
      <c r="BH423" s="192">
        <f>IF(N423="sníž. přenesená",J423,0)</f>
        <v>0</v>
      </c>
      <c r="BI423" s="192">
        <f>IF(N423="nulová",J423,0)</f>
        <v>0</v>
      </c>
      <c r="BJ423" s="19" t="s">
        <v>89</v>
      </c>
      <c r="BK423" s="192">
        <f>ROUND(I423*H423,2)</f>
        <v>0</v>
      </c>
      <c r="BL423" s="19" t="s">
        <v>206</v>
      </c>
      <c r="BM423" s="191" t="s">
        <v>608</v>
      </c>
    </row>
    <row r="424" s="2" customFormat="1">
      <c r="A424" s="38"/>
      <c r="B424" s="39"/>
      <c r="C424" s="38"/>
      <c r="D424" s="193" t="s">
        <v>208</v>
      </c>
      <c r="E424" s="38"/>
      <c r="F424" s="194" t="s">
        <v>609</v>
      </c>
      <c r="G424" s="38"/>
      <c r="H424" s="38"/>
      <c r="I424" s="195"/>
      <c r="J424" s="38"/>
      <c r="K424" s="38"/>
      <c r="L424" s="39"/>
      <c r="M424" s="196"/>
      <c r="N424" s="197"/>
      <c r="O424" s="77"/>
      <c r="P424" s="77"/>
      <c r="Q424" s="77"/>
      <c r="R424" s="77"/>
      <c r="S424" s="77"/>
      <c r="T424" s="78"/>
      <c r="U424" s="38"/>
      <c r="V424" s="38"/>
      <c r="W424" s="38"/>
      <c r="X424" s="38"/>
      <c r="Y424" s="38"/>
      <c r="Z424" s="38"/>
      <c r="AA424" s="38"/>
      <c r="AB424" s="38"/>
      <c r="AC424" s="38"/>
      <c r="AD424" s="38"/>
      <c r="AE424" s="38"/>
      <c r="AT424" s="19" t="s">
        <v>208</v>
      </c>
      <c r="AU424" s="19" t="s">
        <v>221</v>
      </c>
    </row>
    <row r="425" s="2" customFormat="1">
      <c r="A425" s="38"/>
      <c r="B425" s="39"/>
      <c r="C425" s="38"/>
      <c r="D425" s="193" t="s">
        <v>210</v>
      </c>
      <c r="E425" s="38"/>
      <c r="F425" s="198" t="s">
        <v>610</v>
      </c>
      <c r="G425" s="38"/>
      <c r="H425" s="38"/>
      <c r="I425" s="195"/>
      <c r="J425" s="38"/>
      <c r="K425" s="38"/>
      <c r="L425" s="39"/>
      <c r="M425" s="196"/>
      <c r="N425" s="197"/>
      <c r="O425" s="77"/>
      <c r="P425" s="77"/>
      <c r="Q425" s="77"/>
      <c r="R425" s="77"/>
      <c r="S425" s="77"/>
      <c r="T425" s="78"/>
      <c r="U425" s="38"/>
      <c r="V425" s="38"/>
      <c r="W425" s="38"/>
      <c r="X425" s="38"/>
      <c r="Y425" s="38"/>
      <c r="Z425" s="38"/>
      <c r="AA425" s="38"/>
      <c r="AB425" s="38"/>
      <c r="AC425" s="38"/>
      <c r="AD425" s="38"/>
      <c r="AE425" s="38"/>
      <c r="AT425" s="19" t="s">
        <v>210</v>
      </c>
      <c r="AU425" s="19" t="s">
        <v>221</v>
      </c>
    </row>
    <row r="426" s="14" customFormat="1">
      <c r="A426" s="14"/>
      <c r="B426" s="207"/>
      <c r="C426" s="14"/>
      <c r="D426" s="193" t="s">
        <v>212</v>
      </c>
      <c r="E426" s="208" t="s">
        <v>1</v>
      </c>
      <c r="F426" s="209" t="s">
        <v>611</v>
      </c>
      <c r="G426" s="14"/>
      <c r="H426" s="208" t="s">
        <v>1</v>
      </c>
      <c r="I426" s="210"/>
      <c r="J426" s="14"/>
      <c r="K426" s="14"/>
      <c r="L426" s="207"/>
      <c r="M426" s="211"/>
      <c r="N426" s="212"/>
      <c r="O426" s="212"/>
      <c r="P426" s="212"/>
      <c r="Q426" s="212"/>
      <c r="R426" s="212"/>
      <c r="S426" s="212"/>
      <c r="T426" s="213"/>
      <c r="U426" s="14"/>
      <c r="V426" s="14"/>
      <c r="W426" s="14"/>
      <c r="X426" s="14"/>
      <c r="Y426" s="14"/>
      <c r="Z426" s="14"/>
      <c r="AA426" s="14"/>
      <c r="AB426" s="14"/>
      <c r="AC426" s="14"/>
      <c r="AD426" s="14"/>
      <c r="AE426" s="14"/>
      <c r="AT426" s="208" t="s">
        <v>212</v>
      </c>
      <c r="AU426" s="208" t="s">
        <v>221</v>
      </c>
      <c r="AV426" s="14" t="s">
        <v>89</v>
      </c>
      <c r="AW426" s="14" t="s">
        <v>36</v>
      </c>
      <c r="AX426" s="14" t="s">
        <v>81</v>
      </c>
      <c r="AY426" s="208" t="s">
        <v>199</v>
      </c>
    </row>
    <row r="427" s="13" customFormat="1">
      <c r="A427" s="13"/>
      <c r="B427" s="199"/>
      <c r="C427" s="13"/>
      <c r="D427" s="193" t="s">
        <v>212</v>
      </c>
      <c r="E427" s="200" t="s">
        <v>1</v>
      </c>
      <c r="F427" s="201" t="s">
        <v>612</v>
      </c>
      <c r="G427" s="13"/>
      <c r="H427" s="202">
        <v>209.55000000000001</v>
      </c>
      <c r="I427" s="203"/>
      <c r="J427" s="13"/>
      <c r="K427" s="13"/>
      <c r="L427" s="199"/>
      <c r="M427" s="204"/>
      <c r="N427" s="205"/>
      <c r="O427" s="205"/>
      <c r="P427" s="205"/>
      <c r="Q427" s="205"/>
      <c r="R427" s="205"/>
      <c r="S427" s="205"/>
      <c r="T427" s="206"/>
      <c r="U427" s="13"/>
      <c r="V427" s="13"/>
      <c r="W427" s="13"/>
      <c r="X427" s="13"/>
      <c r="Y427" s="13"/>
      <c r="Z427" s="13"/>
      <c r="AA427" s="13"/>
      <c r="AB427" s="13"/>
      <c r="AC427" s="13"/>
      <c r="AD427" s="13"/>
      <c r="AE427" s="13"/>
      <c r="AT427" s="200" t="s">
        <v>212</v>
      </c>
      <c r="AU427" s="200" t="s">
        <v>221</v>
      </c>
      <c r="AV427" s="13" t="s">
        <v>91</v>
      </c>
      <c r="AW427" s="13" t="s">
        <v>36</v>
      </c>
      <c r="AX427" s="13" t="s">
        <v>89</v>
      </c>
      <c r="AY427" s="200" t="s">
        <v>199</v>
      </c>
    </row>
    <row r="428" s="12" customFormat="1" ht="22.8" customHeight="1">
      <c r="A428" s="12"/>
      <c r="B428" s="166"/>
      <c r="C428" s="12"/>
      <c r="D428" s="167" t="s">
        <v>80</v>
      </c>
      <c r="E428" s="177" t="s">
        <v>613</v>
      </c>
      <c r="F428" s="177" t="s">
        <v>614</v>
      </c>
      <c r="G428" s="12"/>
      <c r="H428" s="12"/>
      <c r="I428" s="169"/>
      <c r="J428" s="178">
        <f>BK428</f>
        <v>0</v>
      </c>
      <c r="K428" s="12"/>
      <c r="L428" s="166"/>
      <c r="M428" s="171"/>
      <c r="N428" s="172"/>
      <c r="O428" s="172"/>
      <c r="P428" s="173">
        <f>SUM(P429:P436)</f>
        <v>0</v>
      </c>
      <c r="Q428" s="172"/>
      <c r="R428" s="173">
        <f>SUM(R429:R436)</f>
        <v>0</v>
      </c>
      <c r="S428" s="172"/>
      <c r="T428" s="174">
        <f>SUM(T429:T436)</f>
        <v>0</v>
      </c>
      <c r="U428" s="12"/>
      <c r="V428" s="12"/>
      <c r="W428" s="12"/>
      <c r="X428" s="12"/>
      <c r="Y428" s="12"/>
      <c r="Z428" s="12"/>
      <c r="AA428" s="12"/>
      <c r="AB428" s="12"/>
      <c r="AC428" s="12"/>
      <c r="AD428" s="12"/>
      <c r="AE428" s="12"/>
      <c r="AR428" s="167" t="s">
        <v>89</v>
      </c>
      <c r="AT428" s="175" t="s">
        <v>80</v>
      </c>
      <c r="AU428" s="175" t="s">
        <v>89</v>
      </c>
      <c r="AY428" s="167" t="s">
        <v>199</v>
      </c>
      <c r="BK428" s="176">
        <f>SUM(BK429:BK436)</f>
        <v>0</v>
      </c>
    </row>
    <row r="429" s="2" customFormat="1" ht="24.15" customHeight="1">
      <c r="A429" s="38"/>
      <c r="B429" s="179"/>
      <c r="C429" s="180" t="s">
        <v>615</v>
      </c>
      <c r="D429" s="180" t="s">
        <v>201</v>
      </c>
      <c r="E429" s="181" t="s">
        <v>616</v>
      </c>
      <c r="F429" s="182" t="s">
        <v>617</v>
      </c>
      <c r="G429" s="183" t="s">
        <v>275</v>
      </c>
      <c r="H429" s="184">
        <v>536.524</v>
      </c>
      <c r="I429" s="185"/>
      <c r="J429" s="186">
        <f>ROUND(I429*H429,2)</f>
        <v>0</v>
      </c>
      <c r="K429" s="182" t="s">
        <v>246</v>
      </c>
      <c r="L429" s="39"/>
      <c r="M429" s="187" t="s">
        <v>1</v>
      </c>
      <c r="N429" s="188" t="s">
        <v>46</v>
      </c>
      <c r="O429" s="77"/>
      <c r="P429" s="189">
        <f>O429*H429</f>
        <v>0</v>
      </c>
      <c r="Q429" s="189">
        <v>0</v>
      </c>
      <c r="R429" s="189">
        <f>Q429*H429</f>
        <v>0</v>
      </c>
      <c r="S429" s="189">
        <v>0</v>
      </c>
      <c r="T429" s="190">
        <f>S429*H429</f>
        <v>0</v>
      </c>
      <c r="U429" s="38"/>
      <c r="V429" s="38"/>
      <c r="W429" s="38"/>
      <c r="X429" s="38"/>
      <c r="Y429" s="38"/>
      <c r="Z429" s="38"/>
      <c r="AA429" s="38"/>
      <c r="AB429" s="38"/>
      <c r="AC429" s="38"/>
      <c r="AD429" s="38"/>
      <c r="AE429" s="38"/>
      <c r="AR429" s="191" t="s">
        <v>206</v>
      </c>
      <c r="AT429" s="191" t="s">
        <v>201</v>
      </c>
      <c r="AU429" s="191" t="s">
        <v>91</v>
      </c>
      <c r="AY429" s="19" t="s">
        <v>199</v>
      </c>
      <c r="BE429" s="192">
        <f>IF(N429="základní",J429,0)</f>
        <v>0</v>
      </c>
      <c r="BF429" s="192">
        <f>IF(N429="snížená",J429,0)</f>
        <v>0</v>
      </c>
      <c r="BG429" s="192">
        <f>IF(N429="zákl. přenesená",J429,0)</f>
        <v>0</v>
      </c>
      <c r="BH429" s="192">
        <f>IF(N429="sníž. přenesená",J429,0)</f>
        <v>0</v>
      </c>
      <c r="BI429" s="192">
        <f>IF(N429="nulová",J429,0)</f>
        <v>0</v>
      </c>
      <c r="BJ429" s="19" t="s">
        <v>89</v>
      </c>
      <c r="BK429" s="192">
        <f>ROUND(I429*H429,2)</f>
        <v>0</v>
      </c>
      <c r="BL429" s="19" t="s">
        <v>206</v>
      </c>
      <c r="BM429" s="191" t="s">
        <v>618</v>
      </c>
    </row>
    <row r="430" s="13" customFormat="1">
      <c r="A430" s="13"/>
      <c r="B430" s="199"/>
      <c r="C430" s="13"/>
      <c r="D430" s="193" t="s">
        <v>212</v>
      </c>
      <c r="E430" s="200" t="s">
        <v>1</v>
      </c>
      <c r="F430" s="201" t="s">
        <v>619</v>
      </c>
      <c r="G430" s="13"/>
      <c r="H430" s="202">
        <v>33.603999999999999</v>
      </c>
      <c r="I430" s="203"/>
      <c r="J430" s="13"/>
      <c r="K430" s="13"/>
      <c r="L430" s="199"/>
      <c r="M430" s="204"/>
      <c r="N430" s="205"/>
      <c r="O430" s="205"/>
      <c r="P430" s="205"/>
      <c r="Q430" s="205"/>
      <c r="R430" s="205"/>
      <c r="S430" s="205"/>
      <c r="T430" s="206"/>
      <c r="U430" s="13"/>
      <c r="V430" s="13"/>
      <c r="W430" s="13"/>
      <c r="X430" s="13"/>
      <c r="Y430" s="13"/>
      <c r="Z430" s="13"/>
      <c r="AA430" s="13"/>
      <c r="AB430" s="13"/>
      <c r="AC430" s="13"/>
      <c r="AD430" s="13"/>
      <c r="AE430" s="13"/>
      <c r="AT430" s="200" t="s">
        <v>212</v>
      </c>
      <c r="AU430" s="200" t="s">
        <v>91</v>
      </c>
      <c r="AV430" s="13" t="s">
        <v>91</v>
      </c>
      <c r="AW430" s="13" t="s">
        <v>36</v>
      </c>
      <c r="AX430" s="13" t="s">
        <v>81</v>
      </c>
      <c r="AY430" s="200" t="s">
        <v>199</v>
      </c>
    </row>
    <row r="431" s="13" customFormat="1">
      <c r="A431" s="13"/>
      <c r="B431" s="199"/>
      <c r="C431" s="13"/>
      <c r="D431" s="193" t="s">
        <v>212</v>
      </c>
      <c r="E431" s="200" t="s">
        <v>1</v>
      </c>
      <c r="F431" s="201" t="s">
        <v>620</v>
      </c>
      <c r="G431" s="13"/>
      <c r="H431" s="202">
        <v>502.92000000000002</v>
      </c>
      <c r="I431" s="203"/>
      <c r="J431" s="13"/>
      <c r="K431" s="13"/>
      <c r="L431" s="199"/>
      <c r="M431" s="204"/>
      <c r="N431" s="205"/>
      <c r="O431" s="205"/>
      <c r="P431" s="205"/>
      <c r="Q431" s="205"/>
      <c r="R431" s="205"/>
      <c r="S431" s="205"/>
      <c r="T431" s="206"/>
      <c r="U431" s="13"/>
      <c r="V431" s="13"/>
      <c r="W431" s="13"/>
      <c r="X431" s="13"/>
      <c r="Y431" s="13"/>
      <c r="Z431" s="13"/>
      <c r="AA431" s="13"/>
      <c r="AB431" s="13"/>
      <c r="AC431" s="13"/>
      <c r="AD431" s="13"/>
      <c r="AE431" s="13"/>
      <c r="AT431" s="200" t="s">
        <v>212</v>
      </c>
      <c r="AU431" s="200" t="s">
        <v>91</v>
      </c>
      <c r="AV431" s="13" t="s">
        <v>91</v>
      </c>
      <c r="AW431" s="13" t="s">
        <v>36</v>
      </c>
      <c r="AX431" s="13" t="s">
        <v>81</v>
      </c>
      <c r="AY431" s="200" t="s">
        <v>199</v>
      </c>
    </row>
    <row r="432" s="15" customFormat="1">
      <c r="A432" s="15"/>
      <c r="B432" s="214"/>
      <c r="C432" s="15"/>
      <c r="D432" s="193" t="s">
        <v>212</v>
      </c>
      <c r="E432" s="215" t="s">
        <v>1</v>
      </c>
      <c r="F432" s="216" t="s">
        <v>234</v>
      </c>
      <c r="G432" s="15"/>
      <c r="H432" s="217">
        <v>536.524</v>
      </c>
      <c r="I432" s="218"/>
      <c r="J432" s="15"/>
      <c r="K432" s="15"/>
      <c r="L432" s="214"/>
      <c r="M432" s="219"/>
      <c r="N432" s="220"/>
      <c r="O432" s="220"/>
      <c r="P432" s="220"/>
      <c r="Q432" s="220"/>
      <c r="R432" s="220"/>
      <c r="S432" s="220"/>
      <c r="T432" s="221"/>
      <c r="U432" s="15"/>
      <c r="V432" s="15"/>
      <c r="W432" s="15"/>
      <c r="X432" s="15"/>
      <c r="Y432" s="15"/>
      <c r="Z432" s="15"/>
      <c r="AA432" s="15"/>
      <c r="AB432" s="15"/>
      <c r="AC432" s="15"/>
      <c r="AD432" s="15"/>
      <c r="AE432" s="15"/>
      <c r="AT432" s="215" t="s">
        <v>212</v>
      </c>
      <c r="AU432" s="215" t="s">
        <v>91</v>
      </c>
      <c r="AV432" s="15" t="s">
        <v>206</v>
      </c>
      <c r="AW432" s="15" t="s">
        <v>36</v>
      </c>
      <c r="AX432" s="15" t="s">
        <v>89</v>
      </c>
      <c r="AY432" s="215" t="s">
        <v>199</v>
      </c>
    </row>
    <row r="433" s="2" customFormat="1" ht="24.15" customHeight="1">
      <c r="A433" s="38"/>
      <c r="B433" s="179"/>
      <c r="C433" s="180" t="s">
        <v>621</v>
      </c>
      <c r="D433" s="180" t="s">
        <v>201</v>
      </c>
      <c r="E433" s="181" t="s">
        <v>622</v>
      </c>
      <c r="F433" s="182" t="s">
        <v>623</v>
      </c>
      <c r="G433" s="183" t="s">
        <v>275</v>
      </c>
      <c r="H433" s="184">
        <v>115.32899999999999</v>
      </c>
      <c r="I433" s="185"/>
      <c r="J433" s="186">
        <f>ROUND(I433*H433,2)</f>
        <v>0</v>
      </c>
      <c r="K433" s="182" t="s">
        <v>246</v>
      </c>
      <c r="L433" s="39"/>
      <c r="M433" s="187" t="s">
        <v>1</v>
      </c>
      <c r="N433" s="188" t="s">
        <v>46</v>
      </c>
      <c r="O433" s="77"/>
      <c r="P433" s="189">
        <f>O433*H433</f>
        <v>0</v>
      </c>
      <c r="Q433" s="189">
        <v>0</v>
      </c>
      <c r="R433" s="189">
        <f>Q433*H433</f>
        <v>0</v>
      </c>
      <c r="S433" s="189">
        <v>0</v>
      </c>
      <c r="T433" s="190">
        <f>S433*H433</f>
        <v>0</v>
      </c>
      <c r="U433" s="38"/>
      <c r="V433" s="38"/>
      <c r="W433" s="38"/>
      <c r="X433" s="38"/>
      <c r="Y433" s="38"/>
      <c r="Z433" s="38"/>
      <c r="AA433" s="38"/>
      <c r="AB433" s="38"/>
      <c r="AC433" s="38"/>
      <c r="AD433" s="38"/>
      <c r="AE433" s="38"/>
      <c r="AR433" s="191" t="s">
        <v>206</v>
      </c>
      <c r="AT433" s="191" t="s">
        <v>201</v>
      </c>
      <c r="AU433" s="191" t="s">
        <v>91</v>
      </c>
      <c r="AY433" s="19" t="s">
        <v>199</v>
      </c>
      <c r="BE433" s="192">
        <f>IF(N433="základní",J433,0)</f>
        <v>0</v>
      </c>
      <c r="BF433" s="192">
        <f>IF(N433="snížená",J433,0)</f>
        <v>0</v>
      </c>
      <c r="BG433" s="192">
        <f>IF(N433="zákl. přenesená",J433,0)</f>
        <v>0</v>
      </c>
      <c r="BH433" s="192">
        <f>IF(N433="sníž. přenesená",J433,0)</f>
        <v>0</v>
      </c>
      <c r="BI433" s="192">
        <f>IF(N433="nulová",J433,0)</f>
        <v>0</v>
      </c>
      <c r="BJ433" s="19" t="s">
        <v>89</v>
      </c>
      <c r="BK433" s="192">
        <f>ROUND(I433*H433,2)</f>
        <v>0</v>
      </c>
      <c r="BL433" s="19" t="s">
        <v>206</v>
      </c>
      <c r="BM433" s="191" t="s">
        <v>624</v>
      </c>
    </row>
    <row r="434" s="13" customFormat="1">
      <c r="A434" s="13"/>
      <c r="B434" s="199"/>
      <c r="C434" s="13"/>
      <c r="D434" s="193" t="s">
        <v>212</v>
      </c>
      <c r="E434" s="200" t="s">
        <v>1</v>
      </c>
      <c r="F434" s="201" t="s">
        <v>625</v>
      </c>
      <c r="G434" s="13"/>
      <c r="H434" s="202">
        <v>15.888</v>
      </c>
      <c r="I434" s="203"/>
      <c r="J434" s="13"/>
      <c r="K434" s="13"/>
      <c r="L434" s="199"/>
      <c r="M434" s="204"/>
      <c r="N434" s="205"/>
      <c r="O434" s="205"/>
      <c r="P434" s="205"/>
      <c r="Q434" s="205"/>
      <c r="R434" s="205"/>
      <c r="S434" s="205"/>
      <c r="T434" s="206"/>
      <c r="U434" s="13"/>
      <c r="V434" s="13"/>
      <c r="W434" s="13"/>
      <c r="X434" s="13"/>
      <c r="Y434" s="13"/>
      <c r="Z434" s="13"/>
      <c r="AA434" s="13"/>
      <c r="AB434" s="13"/>
      <c r="AC434" s="13"/>
      <c r="AD434" s="13"/>
      <c r="AE434" s="13"/>
      <c r="AT434" s="200" t="s">
        <v>212</v>
      </c>
      <c r="AU434" s="200" t="s">
        <v>91</v>
      </c>
      <c r="AV434" s="13" t="s">
        <v>91</v>
      </c>
      <c r="AW434" s="13" t="s">
        <v>36</v>
      </c>
      <c r="AX434" s="13" t="s">
        <v>81</v>
      </c>
      <c r="AY434" s="200" t="s">
        <v>199</v>
      </c>
    </row>
    <row r="435" s="13" customFormat="1">
      <c r="A435" s="13"/>
      <c r="B435" s="199"/>
      <c r="C435" s="13"/>
      <c r="D435" s="193" t="s">
        <v>212</v>
      </c>
      <c r="E435" s="200" t="s">
        <v>1</v>
      </c>
      <c r="F435" s="201" t="s">
        <v>626</v>
      </c>
      <c r="G435" s="13"/>
      <c r="H435" s="202">
        <v>99.441000000000002</v>
      </c>
      <c r="I435" s="203"/>
      <c r="J435" s="13"/>
      <c r="K435" s="13"/>
      <c r="L435" s="199"/>
      <c r="M435" s="204"/>
      <c r="N435" s="205"/>
      <c r="O435" s="205"/>
      <c r="P435" s="205"/>
      <c r="Q435" s="205"/>
      <c r="R435" s="205"/>
      <c r="S435" s="205"/>
      <c r="T435" s="206"/>
      <c r="U435" s="13"/>
      <c r="V435" s="13"/>
      <c r="W435" s="13"/>
      <c r="X435" s="13"/>
      <c r="Y435" s="13"/>
      <c r="Z435" s="13"/>
      <c r="AA435" s="13"/>
      <c r="AB435" s="13"/>
      <c r="AC435" s="13"/>
      <c r="AD435" s="13"/>
      <c r="AE435" s="13"/>
      <c r="AT435" s="200" t="s">
        <v>212</v>
      </c>
      <c r="AU435" s="200" t="s">
        <v>91</v>
      </c>
      <c r="AV435" s="13" t="s">
        <v>91</v>
      </c>
      <c r="AW435" s="13" t="s">
        <v>36</v>
      </c>
      <c r="AX435" s="13" t="s">
        <v>81</v>
      </c>
      <c r="AY435" s="200" t="s">
        <v>199</v>
      </c>
    </row>
    <row r="436" s="15" customFormat="1">
      <c r="A436" s="15"/>
      <c r="B436" s="214"/>
      <c r="C436" s="15"/>
      <c r="D436" s="193" t="s">
        <v>212</v>
      </c>
      <c r="E436" s="215" t="s">
        <v>1</v>
      </c>
      <c r="F436" s="216" t="s">
        <v>234</v>
      </c>
      <c r="G436" s="15"/>
      <c r="H436" s="217">
        <v>115.32900000000001</v>
      </c>
      <c r="I436" s="218"/>
      <c r="J436" s="15"/>
      <c r="K436" s="15"/>
      <c r="L436" s="214"/>
      <c r="M436" s="219"/>
      <c r="N436" s="220"/>
      <c r="O436" s="220"/>
      <c r="P436" s="220"/>
      <c r="Q436" s="220"/>
      <c r="R436" s="220"/>
      <c r="S436" s="220"/>
      <c r="T436" s="221"/>
      <c r="U436" s="15"/>
      <c r="V436" s="15"/>
      <c r="W436" s="15"/>
      <c r="X436" s="15"/>
      <c r="Y436" s="15"/>
      <c r="Z436" s="15"/>
      <c r="AA436" s="15"/>
      <c r="AB436" s="15"/>
      <c r="AC436" s="15"/>
      <c r="AD436" s="15"/>
      <c r="AE436" s="15"/>
      <c r="AT436" s="215" t="s">
        <v>212</v>
      </c>
      <c r="AU436" s="215" t="s">
        <v>91</v>
      </c>
      <c r="AV436" s="15" t="s">
        <v>206</v>
      </c>
      <c r="AW436" s="15" t="s">
        <v>36</v>
      </c>
      <c r="AX436" s="15" t="s">
        <v>89</v>
      </c>
      <c r="AY436" s="215" t="s">
        <v>199</v>
      </c>
    </row>
    <row r="437" s="12" customFormat="1" ht="22.8" customHeight="1">
      <c r="A437" s="12"/>
      <c r="B437" s="166"/>
      <c r="C437" s="12"/>
      <c r="D437" s="167" t="s">
        <v>80</v>
      </c>
      <c r="E437" s="177" t="s">
        <v>627</v>
      </c>
      <c r="F437" s="177" t="s">
        <v>628</v>
      </c>
      <c r="G437" s="12"/>
      <c r="H437" s="12"/>
      <c r="I437" s="169"/>
      <c r="J437" s="178">
        <f>BK437</f>
        <v>0</v>
      </c>
      <c r="K437" s="12"/>
      <c r="L437" s="166"/>
      <c r="M437" s="171"/>
      <c r="N437" s="172"/>
      <c r="O437" s="172"/>
      <c r="P437" s="173">
        <f>SUM(P438:P441)</f>
        <v>0</v>
      </c>
      <c r="Q437" s="172"/>
      <c r="R437" s="173">
        <f>SUM(R438:R441)</f>
        <v>0</v>
      </c>
      <c r="S437" s="172"/>
      <c r="T437" s="174">
        <f>SUM(T438:T441)</f>
        <v>0</v>
      </c>
      <c r="U437" s="12"/>
      <c r="V437" s="12"/>
      <c r="W437" s="12"/>
      <c r="X437" s="12"/>
      <c r="Y437" s="12"/>
      <c r="Z437" s="12"/>
      <c r="AA437" s="12"/>
      <c r="AB437" s="12"/>
      <c r="AC437" s="12"/>
      <c r="AD437" s="12"/>
      <c r="AE437" s="12"/>
      <c r="AR437" s="167" t="s">
        <v>89</v>
      </c>
      <c r="AT437" s="175" t="s">
        <v>80</v>
      </c>
      <c r="AU437" s="175" t="s">
        <v>89</v>
      </c>
      <c r="AY437" s="167" t="s">
        <v>199</v>
      </c>
      <c r="BK437" s="176">
        <f>SUM(BK438:BK441)</f>
        <v>0</v>
      </c>
    </row>
    <row r="438" s="2" customFormat="1" ht="14.4" customHeight="1">
      <c r="A438" s="38"/>
      <c r="B438" s="179"/>
      <c r="C438" s="180" t="s">
        <v>629</v>
      </c>
      <c r="D438" s="180" t="s">
        <v>201</v>
      </c>
      <c r="E438" s="181" t="s">
        <v>630</v>
      </c>
      <c r="F438" s="182" t="s">
        <v>631</v>
      </c>
      <c r="G438" s="183" t="s">
        <v>275</v>
      </c>
      <c r="H438" s="184">
        <v>1415.9259999999999</v>
      </c>
      <c r="I438" s="185"/>
      <c r="J438" s="186">
        <f>ROUND(I438*H438,2)</f>
        <v>0</v>
      </c>
      <c r="K438" s="182" t="s">
        <v>205</v>
      </c>
      <c r="L438" s="39"/>
      <c r="M438" s="187" t="s">
        <v>1</v>
      </c>
      <c r="N438" s="188" t="s">
        <v>46</v>
      </c>
      <c r="O438" s="77"/>
      <c r="P438" s="189">
        <f>O438*H438</f>
        <v>0</v>
      </c>
      <c r="Q438" s="189">
        <v>0</v>
      </c>
      <c r="R438" s="189">
        <f>Q438*H438</f>
        <v>0</v>
      </c>
      <c r="S438" s="189">
        <v>0</v>
      </c>
      <c r="T438" s="190">
        <f>S438*H438</f>
        <v>0</v>
      </c>
      <c r="U438" s="38"/>
      <c r="V438" s="38"/>
      <c r="W438" s="38"/>
      <c r="X438" s="38"/>
      <c r="Y438" s="38"/>
      <c r="Z438" s="38"/>
      <c r="AA438" s="38"/>
      <c r="AB438" s="38"/>
      <c r="AC438" s="38"/>
      <c r="AD438" s="38"/>
      <c r="AE438" s="38"/>
      <c r="AR438" s="191" t="s">
        <v>206</v>
      </c>
      <c r="AT438" s="191" t="s">
        <v>201</v>
      </c>
      <c r="AU438" s="191" t="s">
        <v>91</v>
      </c>
      <c r="AY438" s="19" t="s">
        <v>199</v>
      </c>
      <c r="BE438" s="192">
        <f>IF(N438="základní",J438,0)</f>
        <v>0</v>
      </c>
      <c r="BF438" s="192">
        <f>IF(N438="snížená",J438,0)</f>
        <v>0</v>
      </c>
      <c r="BG438" s="192">
        <f>IF(N438="zákl. přenesená",J438,0)</f>
        <v>0</v>
      </c>
      <c r="BH438" s="192">
        <f>IF(N438="sníž. přenesená",J438,0)</f>
        <v>0</v>
      </c>
      <c r="BI438" s="192">
        <f>IF(N438="nulová",J438,0)</f>
        <v>0</v>
      </c>
      <c r="BJ438" s="19" t="s">
        <v>89</v>
      </c>
      <c r="BK438" s="192">
        <f>ROUND(I438*H438,2)</f>
        <v>0</v>
      </c>
      <c r="BL438" s="19" t="s">
        <v>206</v>
      </c>
      <c r="BM438" s="191" t="s">
        <v>632</v>
      </c>
    </row>
    <row r="439" s="2" customFormat="1">
      <c r="A439" s="38"/>
      <c r="B439" s="39"/>
      <c r="C439" s="38"/>
      <c r="D439" s="193" t="s">
        <v>208</v>
      </c>
      <c r="E439" s="38"/>
      <c r="F439" s="194" t="s">
        <v>633</v>
      </c>
      <c r="G439" s="38"/>
      <c r="H439" s="38"/>
      <c r="I439" s="195"/>
      <c r="J439" s="38"/>
      <c r="K439" s="38"/>
      <c r="L439" s="39"/>
      <c r="M439" s="196"/>
      <c r="N439" s="197"/>
      <c r="O439" s="77"/>
      <c r="P439" s="77"/>
      <c r="Q439" s="77"/>
      <c r="R439" s="77"/>
      <c r="S439" s="77"/>
      <c r="T439" s="78"/>
      <c r="U439" s="38"/>
      <c r="V439" s="38"/>
      <c r="W439" s="38"/>
      <c r="X439" s="38"/>
      <c r="Y439" s="38"/>
      <c r="Z439" s="38"/>
      <c r="AA439" s="38"/>
      <c r="AB439" s="38"/>
      <c r="AC439" s="38"/>
      <c r="AD439" s="38"/>
      <c r="AE439" s="38"/>
      <c r="AT439" s="19" t="s">
        <v>208</v>
      </c>
      <c r="AU439" s="19" t="s">
        <v>91</v>
      </c>
    </row>
    <row r="440" s="2" customFormat="1" ht="24.15" customHeight="1">
      <c r="A440" s="38"/>
      <c r="B440" s="179"/>
      <c r="C440" s="180" t="s">
        <v>634</v>
      </c>
      <c r="D440" s="180" t="s">
        <v>201</v>
      </c>
      <c r="E440" s="181" t="s">
        <v>635</v>
      </c>
      <c r="F440" s="182" t="s">
        <v>636</v>
      </c>
      <c r="G440" s="183" t="s">
        <v>275</v>
      </c>
      <c r="H440" s="184">
        <v>1415.9259999999999</v>
      </c>
      <c r="I440" s="185"/>
      <c r="J440" s="186">
        <f>ROUND(I440*H440,2)</f>
        <v>0</v>
      </c>
      <c r="K440" s="182" t="s">
        <v>205</v>
      </c>
      <c r="L440" s="39"/>
      <c r="M440" s="187" t="s">
        <v>1</v>
      </c>
      <c r="N440" s="188" t="s">
        <v>46</v>
      </c>
      <c r="O440" s="77"/>
      <c r="P440" s="189">
        <f>O440*H440</f>
        <v>0</v>
      </c>
      <c r="Q440" s="189">
        <v>0</v>
      </c>
      <c r="R440" s="189">
        <f>Q440*H440</f>
        <v>0</v>
      </c>
      <c r="S440" s="189">
        <v>0</v>
      </c>
      <c r="T440" s="190">
        <f>S440*H440</f>
        <v>0</v>
      </c>
      <c r="U440" s="38"/>
      <c r="V440" s="38"/>
      <c r="W440" s="38"/>
      <c r="X440" s="38"/>
      <c r="Y440" s="38"/>
      <c r="Z440" s="38"/>
      <c r="AA440" s="38"/>
      <c r="AB440" s="38"/>
      <c r="AC440" s="38"/>
      <c r="AD440" s="38"/>
      <c r="AE440" s="38"/>
      <c r="AR440" s="191" t="s">
        <v>206</v>
      </c>
      <c r="AT440" s="191" t="s">
        <v>201</v>
      </c>
      <c r="AU440" s="191" t="s">
        <v>91</v>
      </c>
      <c r="AY440" s="19" t="s">
        <v>199</v>
      </c>
      <c r="BE440" s="192">
        <f>IF(N440="základní",J440,0)</f>
        <v>0</v>
      </c>
      <c r="BF440" s="192">
        <f>IF(N440="snížená",J440,0)</f>
        <v>0</v>
      </c>
      <c r="BG440" s="192">
        <f>IF(N440="zákl. přenesená",J440,0)</f>
        <v>0</v>
      </c>
      <c r="BH440" s="192">
        <f>IF(N440="sníž. přenesená",J440,0)</f>
        <v>0</v>
      </c>
      <c r="BI440" s="192">
        <f>IF(N440="nulová",J440,0)</f>
        <v>0</v>
      </c>
      <c r="BJ440" s="19" t="s">
        <v>89</v>
      </c>
      <c r="BK440" s="192">
        <f>ROUND(I440*H440,2)</f>
        <v>0</v>
      </c>
      <c r="BL440" s="19" t="s">
        <v>206</v>
      </c>
      <c r="BM440" s="191" t="s">
        <v>637</v>
      </c>
    </row>
    <row r="441" s="2" customFormat="1">
      <c r="A441" s="38"/>
      <c r="B441" s="39"/>
      <c r="C441" s="38"/>
      <c r="D441" s="193" t="s">
        <v>208</v>
      </c>
      <c r="E441" s="38"/>
      <c r="F441" s="194" t="s">
        <v>638</v>
      </c>
      <c r="G441" s="38"/>
      <c r="H441" s="38"/>
      <c r="I441" s="195"/>
      <c r="J441" s="38"/>
      <c r="K441" s="38"/>
      <c r="L441" s="39"/>
      <c r="M441" s="196"/>
      <c r="N441" s="197"/>
      <c r="O441" s="77"/>
      <c r="P441" s="77"/>
      <c r="Q441" s="77"/>
      <c r="R441" s="77"/>
      <c r="S441" s="77"/>
      <c r="T441" s="78"/>
      <c r="U441" s="38"/>
      <c r="V441" s="38"/>
      <c r="W441" s="38"/>
      <c r="X441" s="38"/>
      <c r="Y441" s="38"/>
      <c r="Z441" s="38"/>
      <c r="AA441" s="38"/>
      <c r="AB441" s="38"/>
      <c r="AC441" s="38"/>
      <c r="AD441" s="38"/>
      <c r="AE441" s="38"/>
      <c r="AT441" s="19" t="s">
        <v>208</v>
      </c>
      <c r="AU441" s="19" t="s">
        <v>91</v>
      </c>
    </row>
    <row r="442" s="12" customFormat="1" ht="25.92" customHeight="1">
      <c r="A442" s="12"/>
      <c r="B442" s="166"/>
      <c r="C442" s="12"/>
      <c r="D442" s="167" t="s">
        <v>80</v>
      </c>
      <c r="E442" s="168" t="s">
        <v>639</v>
      </c>
      <c r="F442" s="168" t="s">
        <v>640</v>
      </c>
      <c r="G442" s="12"/>
      <c r="H442" s="12"/>
      <c r="I442" s="169"/>
      <c r="J442" s="170">
        <f>BK442</f>
        <v>0</v>
      </c>
      <c r="K442" s="12"/>
      <c r="L442" s="166"/>
      <c r="M442" s="171"/>
      <c r="N442" s="172"/>
      <c r="O442" s="172"/>
      <c r="P442" s="173">
        <f>P443</f>
        <v>0</v>
      </c>
      <c r="Q442" s="172"/>
      <c r="R442" s="173">
        <f>R443</f>
        <v>0.243224</v>
      </c>
      <c r="S442" s="172"/>
      <c r="T442" s="174">
        <f>T443</f>
        <v>0</v>
      </c>
      <c r="U442" s="12"/>
      <c r="V442" s="12"/>
      <c r="W442" s="12"/>
      <c r="X442" s="12"/>
      <c r="Y442" s="12"/>
      <c r="Z442" s="12"/>
      <c r="AA442" s="12"/>
      <c r="AB442" s="12"/>
      <c r="AC442" s="12"/>
      <c r="AD442" s="12"/>
      <c r="AE442" s="12"/>
      <c r="AR442" s="167" t="s">
        <v>91</v>
      </c>
      <c r="AT442" s="175" t="s">
        <v>80</v>
      </c>
      <c r="AU442" s="175" t="s">
        <v>81</v>
      </c>
      <c r="AY442" s="167" t="s">
        <v>199</v>
      </c>
      <c r="BK442" s="176">
        <f>BK443</f>
        <v>0</v>
      </c>
    </row>
    <row r="443" s="12" customFormat="1" ht="22.8" customHeight="1">
      <c r="A443" s="12"/>
      <c r="B443" s="166"/>
      <c r="C443" s="12"/>
      <c r="D443" s="167" t="s">
        <v>80</v>
      </c>
      <c r="E443" s="177" t="s">
        <v>641</v>
      </c>
      <c r="F443" s="177" t="s">
        <v>642</v>
      </c>
      <c r="G443" s="12"/>
      <c r="H443" s="12"/>
      <c r="I443" s="169"/>
      <c r="J443" s="178">
        <f>BK443</f>
        <v>0</v>
      </c>
      <c r="K443" s="12"/>
      <c r="L443" s="166"/>
      <c r="M443" s="171"/>
      <c r="N443" s="172"/>
      <c r="O443" s="172"/>
      <c r="P443" s="173">
        <f>SUM(P444:P462)</f>
        <v>0</v>
      </c>
      <c r="Q443" s="172"/>
      <c r="R443" s="173">
        <f>SUM(R444:R462)</f>
        <v>0.243224</v>
      </c>
      <c r="S443" s="172"/>
      <c r="T443" s="174">
        <f>SUM(T444:T462)</f>
        <v>0</v>
      </c>
      <c r="U443" s="12"/>
      <c r="V443" s="12"/>
      <c r="W443" s="12"/>
      <c r="X443" s="12"/>
      <c r="Y443" s="12"/>
      <c r="Z443" s="12"/>
      <c r="AA443" s="12"/>
      <c r="AB443" s="12"/>
      <c r="AC443" s="12"/>
      <c r="AD443" s="12"/>
      <c r="AE443" s="12"/>
      <c r="AR443" s="167" t="s">
        <v>91</v>
      </c>
      <c r="AT443" s="175" t="s">
        <v>80</v>
      </c>
      <c r="AU443" s="175" t="s">
        <v>89</v>
      </c>
      <c r="AY443" s="167" t="s">
        <v>199</v>
      </c>
      <c r="BK443" s="176">
        <f>SUM(BK444:BK462)</f>
        <v>0</v>
      </c>
    </row>
    <row r="444" s="2" customFormat="1" ht="24.15" customHeight="1">
      <c r="A444" s="38"/>
      <c r="B444" s="179"/>
      <c r="C444" s="180" t="s">
        <v>643</v>
      </c>
      <c r="D444" s="180" t="s">
        <v>201</v>
      </c>
      <c r="E444" s="181" t="s">
        <v>644</v>
      </c>
      <c r="F444" s="182" t="s">
        <v>645</v>
      </c>
      <c r="G444" s="183" t="s">
        <v>204</v>
      </c>
      <c r="H444" s="184">
        <v>335.363</v>
      </c>
      <c r="I444" s="185"/>
      <c r="J444" s="186">
        <f>ROUND(I444*H444,2)</f>
        <v>0</v>
      </c>
      <c r="K444" s="182" t="s">
        <v>205</v>
      </c>
      <c r="L444" s="39"/>
      <c r="M444" s="187" t="s">
        <v>1</v>
      </c>
      <c r="N444" s="188" t="s">
        <v>46</v>
      </c>
      <c r="O444" s="77"/>
      <c r="P444" s="189">
        <f>O444*H444</f>
        <v>0</v>
      </c>
      <c r="Q444" s="189">
        <v>0</v>
      </c>
      <c r="R444" s="189">
        <f>Q444*H444</f>
        <v>0</v>
      </c>
      <c r="S444" s="189">
        <v>0</v>
      </c>
      <c r="T444" s="190">
        <f>S444*H444</f>
        <v>0</v>
      </c>
      <c r="U444" s="38"/>
      <c r="V444" s="38"/>
      <c r="W444" s="38"/>
      <c r="X444" s="38"/>
      <c r="Y444" s="38"/>
      <c r="Z444" s="38"/>
      <c r="AA444" s="38"/>
      <c r="AB444" s="38"/>
      <c r="AC444" s="38"/>
      <c r="AD444" s="38"/>
      <c r="AE444" s="38"/>
      <c r="AR444" s="191" t="s">
        <v>318</v>
      </c>
      <c r="AT444" s="191" t="s">
        <v>201</v>
      </c>
      <c r="AU444" s="191" t="s">
        <v>91</v>
      </c>
      <c r="AY444" s="19" t="s">
        <v>199</v>
      </c>
      <c r="BE444" s="192">
        <f>IF(N444="základní",J444,0)</f>
        <v>0</v>
      </c>
      <c r="BF444" s="192">
        <f>IF(N444="snížená",J444,0)</f>
        <v>0</v>
      </c>
      <c r="BG444" s="192">
        <f>IF(N444="zákl. přenesená",J444,0)</f>
        <v>0</v>
      </c>
      <c r="BH444" s="192">
        <f>IF(N444="sníž. přenesená",J444,0)</f>
        <v>0</v>
      </c>
      <c r="BI444" s="192">
        <f>IF(N444="nulová",J444,0)</f>
        <v>0</v>
      </c>
      <c r="BJ444" s="19" t="s">
        <v>89</v>
      </c>
      <c r="BK444" s="192">
        <f>ROUND(I444*H444,2)</f>
        <v>0</v>
      </c>
      <c r="BL444" s="19" t="s">
        <v>318</v>
      </c>
      <c r="BM444" s="191" t="s">
        <v>646</v>
      </c>
    </row>
    <row r="445" s="2" customFormat="1">
      <c r="A445" s="38"/>
      <c r="B445" s="39"/>
      <c r="C445" s="38"/>
      <c r="D445" s="193" t="s">
        <v>208</v>
      </c>
      <c r="E445" s="38"/>
      <c r="F445" s="194" t="s">
        <v>647</v>
      </c>
      <c r="G445" s="38"/>
      <c r="H445" s="38"/>
      <c r="I445" s="195"/>
      <c r="J445" s="38"/>
      <c r="K445" s="38"/>
      <c r="L445" s="39"/>
      <c r="M445" s="196"/>
      <c r="N445" s="197"/>
      <c r="O445" s="77"/>
      <c r="P445" s="77"/>
      <c r="Q445" s="77"/>
      <c r="R445" s="77"/>
      <c r="S445" s="77"/>
      <c r="T445" s="78"/>
      <c r="U445" s="38"/>
      <c r="V445" s="38"/>
      <c r="W445" s="38"/>
      <c r="X445" s="38"/>
      <c r="Y445" s="38"/>
      <c r="Z445" s="38"/>
      <c r="AA445" s="38"/>
      <c r="AB445" s="38"/>
      <c r="AC445" s="38"/>
      <c r="AD445" s="38"/>
      <c r="AE445" s="38"/>
      <c r="AT445" s="19" t="s">
        <v>208</v>
      </c>
      <c r="AU445" s="19" t="s">
        <v>91</v>
      </c>
    </row>
    <row r="446" s="2" customFormat="1">
      <c r="A446" s="38"/>
      <c r="B446" s="39"/>
      <c r="C446" s="38"/>
      <c r="D446" s="193" t="s">
        <v>210</v>
      </c>
      <c r="E446" s="38"/>
      <c r="F446" s="198" t="s">
        <v>648</v>
      </c>
      <c r="G446" s="38"/>
      <c r="H446" s="38"/>
      <c r="I446" s="195"/>
      <c r="J446" s="38"/>
      <c r="K446" s="38"/>
      <c r="L446" s="39"/>
      <c r="M446" s="196"/>
      <c r="N446" s="197"/>
      <c r="O446" s="77"/>
      <c r="P446" s="77"/>
      <c r="Q446" s="77"/>
      <c r="R446" s="77"/>
      <c r="S446" s="77"/>
      <c r="T446" s="78"/>
      <c r="U446" s="38"/>
      <c r="V446" s="38"/>
      <c r="W446" s="38"/>
      <c r="X446" s="38"/>
      <c r="Y446" s="38"/>
      <c r="Z446" s="38"/>
      <c r="AA446" s="38"/>
      <c r="AB446" s="38"/>
      <c r="AC446" s="38"/>
      <c r="AD446" s="38"/>
      <c r="AE446" s="38"/>
      <c r="AT446" s="19" t="s">
        <v>210</v>
      </c>
      <c r="AU446" s="19" t="s">
        <v>91</v>
      </c>
    </row>
    <row r="447" s="14" customFormat="1">
      <c r="A447" s="14"/>
      <c r="B447" s="207"/>
      <c r="C447" s="14"/>
      <c r="D447" s="193" t="s">
        <v>212</v>
      </c>
      <c r="E447" s="208" t="s">
        <v>1</v>
      </c>
      <c r="F447" s="209" t="s">
        <v>442</v>
      </c>
      <c r="G447" s="14"/>
      <c r="H447" s="208" t="s">
        <v>1</v>
      </c>
      <c r="I447" s="210"/>
      <c r="J447" s="14"/>
      <c r="K447" s="14"/>
      <c r="L447" s="207"/>
      <c r="M447" s="211"/>
      <c r="N447" s="212"/>
      <c r="O447" s="212"/>
      <c r="P447" s="212"/>
      <c r="Q447" s="212"/>
      <c r="R447" s="212"/>
      <c r="S447" s="212"/>
      <c r="T447" s="213"/>
      <c r="U447" s="14"/>
      <c r="V447" s="14"/>
      <c r="W447" s="14"/>
      <c r="X447" s="14"/>
      <c r="Y447" s="14"/>
      <c r="Z447" s="14"/>
      <c r="AA447" s="14"/>
      <c r="AB447" s="14"/>
      <c r="AC447" s="14"/>
      <c r="AD447" s="14"/>
      <c r="AE447" s="14"/>
      <c r="AT447" s="208" t="s">
        <v>212</v>
      </c>
      <c r="AU447" s="208" t="s">
        <v>91</v>
      </c>
      <c r="AV447" s="14" t="s">
        <v>89</v>
      </c>
      <c r="AW447" s="14" t="s">
        <v>36</v>
      </c>
      <c r="AX447" s="14" t="s">
        <v>81</v>
      </c>
      <c r="AY447" s="208" t="s">
        <v>199</v>
      </c>
    </row>
    <row r="448" s="13" customFormat="1">
      <c r="A448" s="13"/>
      <c r="B448" s="199"/>
      <c r="C448" s="13"/>
      <c r="D448" s="193" t="s">
        <v>212</v>
      </c>
      <c r="E448" s="200" t="s">
        <v>1</v>
      </c>
      <c r="F448" s="201" t="s">
        <v>649</v>
      </c>
      <c r="G448" s="13"/>
      <c r="H448" s="202">
        <v>235.06</v>
      </c>
      <c r="I448" s="203"/>
      <c r="J448" s="13"/>
      <c r="K448" s="13"/>
      <c r="L448" s="199"/>
      <c r="M448" s="204"/>
      <c r="N448" s="205"/>
      <c r="O448" s="205"/>
      <c r="P448" s="205"/>
      <c r="Q448" s="205"/>
      <c r="R448" s="205"/>
      <c r="S448" s="205"/>
      <c r="T448" s="206"/>
      <c r="U448" s="13"/>
      <c r="V448" s="13"/>
      <c r="W448" s="13"/>
      <c r="X448" s="13"/>
      <c r="Y448" s="13"/>
      <c r="Z448" s="13"/>
      <c r="AA448" s="13"/>
      <c r="AB448" s="13"/>
      <c r="AC448" s="13"/>
      <c r="AD448" s="13"/>
      <c r="AE448" s="13"/>
      <c r="AT448" s="200" t="s">
        <v>212</v>
      </c>
      <c r="AU448" s="200" t="s">
        <v>91</v>
      </c>
      <c r="AV448" s="13" t="s">
        <v>91</v>
      </c>
      <c r="AW448" s="13" t="s">
        <v>36</v>
      </c>
      <c r="AX448" s="13" t="s">
        <v>81</v>
      </c>
      <c r="AY448" s="200" t="s">
        <v>199</v>
      </c>
    </row>
    <row r="449" s="14" customFormat="1">
      <c r="A449" s="14"/>
      <c r="B449" s="207"/>
      <c r="C449" s="14"/>
      <c r="D449" s="193" t="s">
        <v>212</v>
      </c>
      <c r="E449" s="208" t="s">
        <v>1</v>
      </c>
      <c r="F449" s="209" t="s">
        <v>542</v>
      </c>
      <c r="G449" s="14"/>
      <c r="H449" s="208" t="s">
        <v>1</v>
      </c>
      <c r="I449" s="210"/>
      <c r="J449" s="14"/>
      <c r="K449" s="14"/>
      <c r="L449" s="207"/>
      <c r="M449" s="211"/>
      <c r="N449" s="212"/>
      <c r="O449" s="212"/>
      <c r="P449" s="212"/>
      <c r="Q449" s="212"/>
      <c r="R449" s="212"/>
      <c r="S449" s="212"/>
      <c r="T449" s="213"/>
      <c r="U449" s="14"/>
      <c r="V449" s="14"/>
      <c r="W449" s="14"/>
      <c r="X449" s="14"/>
      <c r="Y449" s="14"/>
      <c r="Z449" s="14"/>
      <c r="AA449" s="14"/>
      <c r="AB449" s="14"/>
      <c r="AC449" s="14"/>
      <c r="AD449" s="14"/>
      <c r="AE449" s="14"/>
      <c r="AT449" s="208" t="s">
        <v>212</v>
      </c>
      <c r="AU449" s="208" t="s">
        <v>91</v>
      </c>
      <c r="AV449" s="14" t="s">
        <v>89</v>
      </c>
      <c r="AW449" s="14" t="s">
        <v>36</v>
      </c>
      <c r="AX449" s="14" t="s">
        <v>81</v>
      </c>
      <c r="AY449" s="208" t="s">
        <v>199</v>
      </c>
    </row>
    <row r="450" s="13" customFormat="1">
      <c r="A450" s="13"/>
      <c r="B450" s="199"/>
      <c r="C450" s="13"/>
      <c r="D450" s="193" t="s">
        <v>212</v>
      </c>
      <c r="E450" s="200" t="s">
        <v>1</v>
      </c>
      <c r="F450" s="201" t="s">
        <v>650</v>
      </c>
      <c r="G450" s="13"/>
      <c r="H450" s="202">
        <v>88</v>
      </c>
      <c r="I450" s="203"/>
      <c r="J450" s="13"/>
      <c r="K450" s="13"/>
      <c r="L450" s="199"/>
      <c r="M450" s="204"/>
      <c r="N450" s="205"/>
      <c r="O450" s="205"/>
      <c r="P450" s="205"/>
      <c r="Q450" s="205"/>
      <c r="R450" s="205"/>
      <c r="S450" s="205"/>
      <c r="T450" s="206"/>
      <c r="U450" s="13"/>
      <c r="V450" s="13"/>
      <c r="W450" s="13"/>
      <c r="X450" s="13"/>
      <c r="Y450" s="13"/>
      <c r="Z450" s="13"/>
      <c r="AA450" s="13"/>
      <c r="AB450" s="13"/>
      <c r="AC450" s="13"/>
      <c r="AD450" s="13"/>
      <c r="AE450" s="13"/>
      <c r="AT450" s="200" t="s">
        <v>212</v>
      </c>
      <c r="AU450" s="200" t="s">
        <v>91</v>
      </c>
      <c r="AV450" s="13" t="s">
        <v>91</v>
      </c>
      <c r="AW450" s="13" t="s">
        <v>36</v>
      </c>
      <c r="AX450" s="13" t="s">
        <v>81</v>
      </c>
      <c r="AY450" s="200" t="s">
        <v>199</v>
      </c>
    </row>
    <row r="451" s="14" customFormat="1">
      <c r="A451" s="14"/>
      <c r="B451" s="207"/>
      <c r="C451" s="14"/>
      <c r="D451" s="193" t="s">
        <v>212</v>
      </c>
      <c r="E451" s="208" t="s">
        <v>1</v>
      </c>
      <c r="F451" s="209" t="s">
        <v>420</v>
      </c>
      <c r="G451" s="14"/>
      <c r="H451" s="208" t="s">
        <v>1</v>
      </c>
      <c r="I451" s="210"/>
      <c r="J451" s="14"/>
      <c r="K451" s="14"/>
      <c r="L451" s="207"/>
      <c r="M451" s="211"/>
      <c r="N451" s="212"/>
      <c r="O451" s="212"/>
      <c r="P451" s="212"/>
      <c r="Q451" s="212"/>
      <c r="R451" s="212"/>
      <c r="S451" s="212"/>
      <c r="T451" s="213"/>
      <c r="U451" s="14"/>
      <c r="V451" s="14"/>
      <c r="W451" s="14"/>
      <c r="X451" s="14"/>
      <c r="Y451" s="14"/>
      <c r="Z451" s="14"/>
      <c r="AA451" s="14"/>
      <c r="AB451" s="14"/>
      <c r="AC451" s="14"/>
      <c r="AD451" s="14"/>
      <c r="AE451" s="14"/>
      <c r="AT451" s="208" t="s">
        <v>212</v>
      </c>
      <c r="AU451" s="208" t="s">
        <v>91</v>
      </c>
      <c r="AV451" s="14" t="s">
        <v>89</v>
      </c>
      <c r="AW451" s="14" t="s">
        <v>36</v>
      </c>
      <c r="AX451" s="14" t="s">
        <v>81</v>
      </c>
      <c r="AY451" s="208" t="s">
        <v>199</v>
      </c>
    </row>
    <row r="452" s="13" customFormat="1">
      <c r="A452" s="13"/>
      <c r="B452" s="199"/>
      <c r="C452" s="13"/>
      <c r="D452" s="193" t="s">
        <v>212</v>
      </c>
      <c r="E452" s="200" t="s">
        <v>1</v>
      </c>
      <c r="F452" s="201" t="s">
        <v>651</v>
      </c>
      <c r="G452" s="13"/>
      <c r="H452" s="202">
        <v>12.303000000000001</v>
      </c>
      <c r="I452" s="203"/>
      <c r="J452" s="13"/>
      <c r="K452" s="13"/>
      <c r="L452" s="199"/>
      <c r="M452" s="204"/>
      <c r="N452" s="205"/>
      <c r="O452" s="205"/>
      <c r="P452" s="205"/>
      <c r="Q452" s="205"/>
      <c r="R452" s="205"/>
      <c r="S452" s="205"/>
      <c r="T452" s="206"/>
      <c r="U452" s="13"/>
      <c r="V452" s="13"/>
      <c r="W452" s="13"/>
      <c r="X452" s="13"/>
      <c r="Y452" s="13"/>
      <c r="Z452" s="13"/>
      <c r="AA452" s="13"/>
      <c r="AB452" s="13"/>
      <c r="AC452" s="13"/>
      <c r="AD452" s="13"/>
      <c r="AE452" s="13"/>
      <c r="AT452" s="200" t="s">
        <v>212</v>
      </c>
      <c r="AU452" s="200" t="s">
        <v>91</v>
      </c>
      <c r="AV452" s="13" t="s">
        <v>91</v>
      </c>
      <c r="AW452" s="13" t="s">
        <v>36</v>
      </c>
      <c r="AX452" s="13" t="s">
        <v>81</v>
      </c>
      <c r="AY452" s="200" t="s">
        <v>199</v>
      </c>
    </row>
    <row r="453" s="15" customFormat="1">
      <c r="A453" s="15"/>
      <c r="B453" s="214"/>
      <c r="C453" s="15"/>
      <c r="D453" s="193" t="s">
        <v>212</v>
      </c>
      <c r="E453" s="215" t="s">
        <v>1</v>
      </c>
      <c r="F453" s="216" t="s">
        <v>234</v>
      </c>
      <c r="G453" s="15"/>
      <c r="H453" s="217">
        <v>335.363</v>
      </c>
      <c r="I453" s="218"/>
      <c r="J453" s="15"/>
      <c r="K453" s="15"/>
      <c r="L453" s="214"/>
      <c r="M453" s="219"/>
      <c r="N453" s="220"/>
      <c r="O453" s="220"/>
      <c r="P453" s="220"/>
      <c r="Q453" s="220"/>
      <c r="R453" s="220"/>
      <c r="S453" s="220"/>
      <c r="T453" s="221"/>
      <c r="U453" s="15"/>
      <c r="V453" s="15"/>
      <c r="W453" s="15"/>
      <c r="X453" s="15"/>
      <c r="Y453" s="15"/>
      <c r="Z453" s="15"/>
      <c r="AA453" s="15"/>
      <c r="AB453" s="15"/>
      <c r="AC453" s="15"/>
      <c r="AD453" s="15"/>
      <c r="AE453" s="15"/>
      <c r="AT453" s="215" t="s">
        <v>212</v>
      </c>
      <c r="AU453" s="215" t="s">
        <v>91</v>
      </c>
      <c r="AV453" s="15" t="s">
        <v>206</v>
      </c>
      <c r="AW453" s="15" t="s">
        <v>36</v>
      </c>
      <c r="AX453" s="15" t="s">
        <v>89</v>
      </c>
      <c r="AY453" s="215" t="s">
        <v>199</v>
      </c>
    </row>
    <row r="454" s="2" customFormat="1" ht="14.4" customHeight="1">
      <c r="A454" s="38"/>
      <c r="B454" s="179"/>
      <c r="C454" s="222" t="s">
        <v>652</v>
      </c>
      <c r="D454" s="222" t="s">
        <v>272</v>
      </c>
      <c r="E454" s="223" t="s">
        <v>653</v>
      </c>
      <c r="F454" s="224" t="s">
        <v>654</v>
      </c>
      <c r="G454" s="225" t="s">
        <v>275</v>
      </c>
      <c r="H454" s="226">
        <v>0.11700000000000001</v>
      </c>
      <c r="I454" s="227"/>
      <c r="J454" s="228">
        <f>ROUND(I454*H454,2)</f>
        <v>0</v>
      </c>
      <c r="K454" s="224" t="s">
        <v>205</v>
      </c>
      <c r="L454" s="229"/>
      <c r="M454" s="230" t="s">
        <v>1</v>
      </c>
      <c r="N454" s="231" t="s">
        <v>46</v>
      </c>
      <c r="O454" s="77"/>
      <c r="P454" s="189">
        <f>O454*H454</f>
        <v>0</v>
      </c>
      <c r="Q454" s="189">
        <v>1</v>
      </c>
      <c r="R454" s="189">
        <f>Q454*H454</f>
        <v>0.11700000000000001</v>
      </c>
      <c r="S454" s="189">
        <v>0</v>
      </c>
      <c r="T454" s="190">
        <f>S454*H454</f>
        <v>0</v>
      </c>
      <c r="U454" s="38"/>
      <c r="V454" s="38"/>
      <c r="W454" s="38"/>
      <c r="X454" s="38"/>
      <c r="Y454" s="38"/>
      <c r="Z454" s="38"/>
      <c r="AA454" s="38"/>
      <c r="AB454" s="38"/>
      <c r="AC454" s="38"/>
      <c r="AD454" s="38"/>
      <c r="AE454" s="38"/>
      <c r="AR454" s="191" t="s">
        <v>427</v>
      </c>
      <c r="AT454" s="191" t="s">
        <v>272</v>
      </c>
      <c r="AU454" s="191" t="s">
        <v>91</v>
      </c>
      <c r="AY454" s="19" t="s">
        <v>199</v>
      </c>
      <c r="BE454" s="192">
        <f>IF(N454="základní",J454,0)</f>
        <v>0</v>
      </c>
      <c r="BF454" s="192">
        <f>IF(N454="snížená",J454,0)</f>
        <v>0</v>
      </c>
      <c r="BG454" s="192">
        <f>IF(N454="zákl. přenesená",J454,0)</f>
        <v>0</v>
      </c>
      <c r="BH454" s="192">
        <f>IF(N454="sníž. přenesená",J454,0)</f>
        <v>0</v>
      </c>
      <c r="BI454" s="192">
        <f>IF(N454="nulová",J454,0)</f>
        <v>0</v>
      </c>
      <c r="BJ454" s="19" t="s">
        <v>89</v>
      </c>
      <c r="BK454" s="192">
        <f>ROUND(I454*H454,2)</f>
        <v>0</v>
      </c>
      <c r="BL454" s="19" t="s">
        <v>318</v>
      </c>
      <c r="BM454" s="191" t="s">
        <v>655</v>
      </c>
    </row>
    <row r="455" s="2" customFormat="1">
      <c r="A455" s="38"/>
      <c r="B455" s="39"/>
      <c r="C455" s="38"/>
      <c r="D455" s="193" t="s">
        <v>208</v>
      </c>
      <c r="E455" s="38"/>
      <c r="F455" s="194" t="s">
        <v>656</v>
      </c>
      <c r="G455" s="38"/>
      <c r="H455" s="38"/>
      <c r="I455" s="195"/>
      <c r="J455" s="38"/>
      <c r="K455" s="38"/>
      <c r="L455" s="39"/>
      <c r="M455" s="196"/>
      <c r="N455" s="197"/>
      <c r="O455" s="77"/>
      <c r="P455" s="77"/>
      <c r="Q455" s="77"/>
      <c r="R455" s="77"/>
      <c r="S455" s="77"/>
      <c r="T455" s="78"/>
      <c r="U455" s="38"/>
      <c r="V455" s="38"/>
      <c r="W455" s="38"/>
      <c r="X455" s="38"/>
      <c r="Y455" s="38"/>
      <c r="Z455" s="38"/>
      <c r="AA455" s="38"/>
      <c r="AB455" s="38"/>
      <c r="AC455" s="38"/>
      <c r="AD455" s="38"/>
      <c r="AE455" s="38"/>
      <c r="AT455" s="19" t="s">
        <v>208</v>
      </c>
      <c r="AU455" s="19" t="s">
        <v>91</v>
      </c>
    </row>
    <row r="456" s="2" customFormat="1">
      <c r="A456" s="38"/>
      <c r="B456" s="39"/>
      <c r="C456" s="38"/>
      <c r="D456" s="193" t="s">
        <v>248</v>
      </c>
      <c r="E456" s="38"/>
      <c r="F456" s="198" t="s">
        <v>657</v>
      </c>
      <c r="G456" s="38"/>
      <c r="H456" s="38"/>
      <c r="I456" s="195"/>
      <c r="J456" s="38"/>
      <c r="K456" s="38"/>
      <c r="L456" s="39"/>
      <c r="M456" s="196"/>
      <c r="N456" s="197"/>
      <c r="O456" s="77"/>
      <c r="P456" s="77"/>
      <c r="Q456" s="77"/>
      <c r="R456" s="77"/>
      <c r="S456" s="77"/>
      <c r="T456" s="78"/>
      <c r="U456" s="38"/>
      <c r="V456" s="38"/>
      <c r="W456" s="38"/>
      <c r="X456" s="38"/>
      <c r="Y456" s="38"/>
      <c r="Z456" s="38"/>
      <c r="AA456" s="38"/>
      <c r="AB456" s="38"/>
      <c r="AC456" s="38"/>
      <c r="AD456" s="38"/>
      <c r="AE456" s="38"/>
      <c r="AT456" s="19" t="s">
        <v>248</v>
      </c>
      <c r="AU456" s="19" t="s">
        <v>91</v>
      </c>
    </row>
    <row r="457" s="13" customFormat="1">
      <c r="A457" s="13"/>
      <c r="B457" s="199"/>
      <c r="C457" s="13"/>
      <c r="D457" s="193" t="s">
        <v>212</v>
      </c>
      <c r="E457" s="13"/>
      <c r="F457" s="201" t="s">
        <v>658</v>
      </c>
      <c r="G457" s="13"/>
      <c r="H457" s="202">
        <v>0.11700000000000001</v>
      </c>
      <c r="I457" s="203"/>
      <c r="J457" s="13"/>
      <c r="K457" s="13"/>
      <c r="L457" s="199"/>
      <c r="M457" s="204"/>
      <c r="N457" s="205"/>
      <c r="O457" s="205"/>
      <c r="P457" s="205"/>
      <c r="Q457" s="205"/>
      <c r="R457" s="205"/>
      <c r="S457" s="205"/>
      <c r="T457" s="206"/>
      <c r="U457" s="13"/>
      <c r="V457" s="13"/>
      <c r="W457" s="13"/>
      <c r="X457" s="13"/>
      <c r="Y457" s="13"/>
      <c r="Z457" s="13"/>
      <c r="AA457" s="13"/>
      <c r="AB457" s="13"/>
      <c r="AC457" s="13"/>
      <c r="AD457" s="13"/>
      <c r="AE457" s="13"/>
      <c r="AT457" s="200" t="s">
        <v>212</v>
      </c>
      <c r="AU457" s="200" t="s">
        <v>91</v>
      </c>
      <c r="AV457" s="13" t="s">
        <v>91</v>
      </c>
      <c r="AW457" s="13" t="s">
        <v>3</v>
      </c>
      <c r="AX457" s="13" t="s">
        <v>89</v>
      </c>
      <c r="AY457" s="200" t="s">
        <v>199</v>
      </c>
    </row>
    <row r="458" s="2" customFormat="1" ht="37.8" customHeight="1">
      <c r="A458" s="38"/>
      <c r="B458" s="179"/>
      <c r="C458" s="180" t="s">
        <v>659</v>
      </c>
      <c r="D458" s="180" t="s">
        <v>201</v>
      </c>
      <c r="E458" s="181" t="s">
        <v>660</v>
      </c>
      <c r="F458" s="182" t="s">
        <v>661</v>
      </c>
      <c r="G458" s="183" t="s">
        <v>345</v>
      </c>
      <c r="H458" s="184">
        <v>225.40000000000001</v>
      </c>
      <c r="I458" s="185"/>
      <c r="J458" s="186">
        <f>ROUND(I458*H458,2)</f>
        <v>0</v>
      </c>
      <c r="K458" s="182" t="s">
        <v>246</v>
      </c>
      <c r="L458" s="39"/>
      <c r="M458" s="187" t="s">
        <v>1</v>
      </c>
      <c r="N458" s="188" t="s">
        <v>46</v>
      </c>
      <c r="O458" s="77"/>
      <c r="P458" s="189">
        <f>O458*H458</f>
        <v>0</v>
      </c>
      <c r="Q458" s="189">
        <v>0.00055999999999999995</v>
      </c>
      <c r="R458" s="189">
        <f>Q458*H458</f>
        <v>0.126224</v>
      </c>
      <c r="S458" s="189">
        <v>0</v>
      </c>
      <c r="T458" s="190">
        <f>S458*H458</f>
        <v>0</v>
      </c>
      <c r="U458" s="38"/>
      <c r="V458" s="38"/>
      <c r="W458" s="38"/>
      <c r="X458" s="38"/>
      <c r="Y458" s="38"/>
      <c r="Z458" s="38"/>
      <c r="AA458" s="38"/>
      <c r="AB458" s="38"/>
      <c r="AC458" s="38"/>
      <c r="AD458" s="38"/>
      <c r="AE458" s="38"/>
      <c r="AR458" s="191" t="s">
        <v>318</v>
      </c>
      <c r="AT458" s="191" t="s">
        <v>201</v>
      </c>
      <c r="AU458" s="191" t="s">
        <v>91</v>
      </c>
      <c r="AY458" s="19" t="s">
        <v>199</v>
      </c>
      <c r="BE458" s="192">
        <f>IF(N458="základní",J458,0)</f>
        <v>0</v>
      </c>
      <c r="BF458" s="192">
        <f>IF(N458="snížená",J458,0)</f>
        <v>0</v>
      </c>
      <c r="BG458" s="192">
        <f>IF(N458="zákl. přenesená",J458,0)</f>
        <v>0</v>
      </c>
      <c r="BH458" s="192">
        <f>IF(N458="sníž. přenesená",J458,0)</f>
        <v>0</v>
      </c>
      <c r="BI458" s="192">
        <f>IF(N458="nulová",J458,0)</f>
        <v>0</v>
      </c>
      <c r="BJ458" s="19" t="s">
        <v>89</v>
      </c>
      <c r="BK458" s="192">
        <f>ROUND(I458*H458,2)</f>
        <v>0</v>
      </c>
      <c r="BL458" s="19" t="s">
        <v>318</v>
      </c>
      <c r="BM458" s="191" t="s">
        <v>662</v>
      </c>
    </row>
    <row r="459" s="13" customFormat="1">
      <c r="A459" s="13"/>
      <c r="B459" s="199"/>
      <c r="C459" s="13"/>
      <c r="D459" s="193" t="s">
        <v>212</v>
      </c>
      <c r="E459" s="200" t="s">
        <v>1</v>
      </c>
      <c r="F459" s="201" t="s">
        <v>663</v>
      </c>
      <c r="G459" s="13"/>
      <c r="H459" s="202">
        <v>225.40000000000001</v>
      </c>
      <c r="I459" s="203"/>
      <c r="J459" s="13"/>
      <c r="K459" s="13"/>
      <c r="L459" s="199"/>
      <c r="M459" s="204"/>
      <c r="N459" s="205"/>
      <c r="O459" s="205"/>
      <c r="P459" s="205"/>
      <c r="Q459" s="205"/>
      <c r="R459" s="205"/>
      <c r="S459" s="205"/>
      <c r="T459" s="206"/>
      <c r="U459" s="13"/>
      <c r="V459" s="13"/>
      <c r="W459" s="13"/>
      <c r="X459" s="13"/>
      <c r="Y459" s="13"/>
      <c r="Z459" s="13"/>
      <c r="AA459" s="13"/>
      <c r="AB459" s="13"/>
      <c r="AC459" s="13"/>
      <c r="AD459" s="13"/>
      <c r="AE459" s="13"/>
      <c r="AT459" s="200" t="s">
        <v>212</v>
      </c>
      <c r="AU459" s="200" t="s">
        <v>91</v>
      </c>
      <c r="AV459" s="13" t="s">
        <v>91</v>
      </c>
      <c r="AW459" s="13" t="s">
        <v>36</v>
      </c>
      <c r="AX459" s="13" t="s">
        <v>89</v>
      </c>
      <c r="AY459" s="200" t="s">
        <v>199</v>
      </c>
    </row>
    <row r="460" s="2" customFormat="1" ht="24.15" customHeight="1">
      <c r="A460" s="38"/>
      <c r="B460" s="179"/>
      <c r="C460" s="180" t="s">
        <v>664</v>
      </c>
      <c r="D460" s="180" t="s">
        <v>201</v>
      </c>
      <c r="E460" s="181" t="s">
        <v>665</v>
      </c>
      <c r="F460" s="182" t="s">
        <v>666</v>
      </c>
      <c r="G460" s="183" t="s">
        <v>275</v>
      </c>
      <c r="H460" s="184">
        <v>0.24299999999999999</v>
      </c>
      <c r="I460" s="185"/>
      <c r="J460" s="186">
        <f>ROUND(I460*H460,2)</f>
        <v>0</v>
      </c>
      <c r="K460" s="182" t="s">
        <v>205</v>
      </c>
      <c r="L460" s="39"/>
      <c r="M460" s="187" t="s">
        <v>1</v>
      </c>
      <c r="N460" s="188" t="s">
        <v>46</v>
      </c>
      <c r="O460" s="77"/>
      <c r="P460" s="189">
        <f>O460*H460</f>
        <v>0</v>
      </c>
      <c r="Q460" s="189">
        <v>0</v>
      </c>
      <c r="R460" s="189">
        <f>Q460*H460</f>
        <v>0</v>
      </c>
      <c r="S460" s="189">
        <v>0</v>
      </c>
      <c r="T460" s="190">
        <f>S460*H460</f>
        <v>0</v>
      </c>
      <c r="U460" s="38"/>
      <c r="V460" s="38"/>
      <c r="W460" s="38"/>
      <c r="X460" s="38"/>
      <c r="Y460" s="38"/>
      <c r="Z460" s="38"/>
      <c r="AA460" s="38"/>
      <c r="AB460" s="38"/>
      <c r="AC460" s="38"/>
      <c r="AD460" s="38"/>
      <c r="AE460" s="38"/>
      <c r="AR460" s="191" t="s">
        <v>318</v>
      </c>
      <c r="AT460" s="191" t="s">
        <v>201</v>
      </c>
      <c r="AU460" s="191" t="s">
        <v>91</v>
      </c>
      <c r="AY460" s="19" t="s">
        <v>199</v>
      </c>
      <c r="BE460" s="192">
        <f>IF(N460="základní",J460,0)</f>
        <v>0</v>
      </c>
      <c r="BF460" s="192">
        <f>IF(N460="snížená",J460,0)</f>
        <v>0</v>
      </c>
      <c r="BG460" s="192">
        <f>IF(N460="zákl. přenesená",J460,0)</f>
        <v>0</v>
      </c>
      <c r="BH460" s="192">
        <f>IF(N460="sníž. přenesená",J460,0)</f>
        <v>0</v>
      </c>
      <c r="BI460" s="192">
        <f>IF(N460="nulová",J460,0)</f>
        <v>0</v>
      </c>
      <c r="BJ460" s="19" t="s">
        <v>89</v>
      </c>
      <c r="BK460" s="192">
        <f>ROUND(I460*H460,2)</f>
        <v>0</v>
      </c>
      <c r="BL460" s="19" t="s">
        <v>318</v>
      </c>
      <c r="BM460" s="191" t="s">
        <v>667</v>
      </c>
    </row>
    <row r="461" s="2" customFormat="1">
      <c r="A461" s="38"/>
      <c r="B461" s="39"/>
      <c r="C461" s="38"/>
      <c r="D461" s="193" t="s">
        <v>208</v>
      </c>
      <c r="E461" s="38"/>
      <c r="F461" s="194" t="s">
        <v>668</v>
      </c>
      <c r="G461" s="38"/>
      <c r="H461" s="38"/>
      <c r="I461" s="195"/>
      <c r="J461" s="38"/>
      <c r="K461" s="38"/>
      <c r="L461" s="39"/>
      <c r="M461" s="196"/>
      <c r="N461" s="197"/>
      <c r="O461" s="77"/>
      <c r="P461" s="77"/>
      <c r="Q461" s="77"/>
      <c r="R461" s="77"/>
      <c r="S461" s="77"/>
      <c r="T461" s="78"/>
      <c r="U461" s="38"/>
      <c r="V461" s="38"/>
      <c r="W461" s="38"/>
      <c r="X461" s="38"/>
      <c r="Y461" s="38"/>
      <c r="Z461" s="38"/>
      <c r="AA461" s="38"/>
      <c r="AB461" s="38"/>
      <c r="AC461" s="38"/>
      <c r="AD461" s="38"/>
      <c r="AE461" s="38"/>
      <c r="AT461" s="19" t="s">
        <v>208</v>
      </c>
      <c r="AU461" s="19" t="s">
        <v>91</v>
      </c>
    </row>
    <row r="462" s="2" customFormat="1">
      <c r="A462" s="38"/>
      <c r="B462" s="39"/>
      <c r="C462" s="38"/>
      <c r="D462" s="193" t="s">
        <v>210</v>
      </c>
      <c r="E462" s="38"/>
      <c r="F462" s="198" t="s">
        <v>669</v>
      </c>
      <c r="G462" s="38"/>
      <c r="H462" s="38"/>
      <c r="I462" s="195"/>
      <c r="J462" s="38"/>
      <c r="K462" s="38"/>
      <c r="L462" s="39"/>
      <c r="M462" s="232"/>
      <c r="N462" s="233"/>
      <c r="O462" s="234"/>
      <c r="P462" s="234"/>
      <c r="Q462" s="234"/>
      <c r="R462" s="234"/>
      <c r="S462" s="234"/>
      <c r="T462" s="235"/>
      <c r="U462" s="38"/>
      <c r="V462" s="38"/>
      <c r="W462" s="38"/>
      <c r="X462" s="38"/>
      <c r="Y462" s="38"/>
      <c r="Z462" s="38"/>
      <c r="AA462" s="38"/>
      <c r="AB462" s="38"/>
      <c r="AC462" s="38"/>
      <c r="AD462" s="38"/>
      <c r="AE462" s="38"/>
      <c r="AT462" s="19" t="s">
        <v>210</v>
      </c>
      <c r="AU462" s="19" t="s">
        <v>91</v>
      </c>
    </row>
    <row r="463" s="2" customFormat="1" ht="6.96" customHeight="1">
      <c r="A463" s="38"/>
      <c r="B463" s="60"/>
      <c r="C463" s="61"/>
      <c r="D463" s="61"/>
      <c r="E463" s="61"/>
      <c r="F463" s="61"/>
      <c r="G463" s="61"/>
      <c r="H463" s="61"/>
      <c r="I463" s="61"/>
      <c r="J463" s="61"/>
      <c r="K463" s="61"/>
      <c r="L463" s="39"/>
      <c r="M463" s="38"/>
      <c r="O463" s="38"/>
      <c r="P463" s="38"/>
      <c r="Q463" s="38"/>
      <c r="R463" s="38"/>
      <c r="S463" s="38"/>
      <c r="T463" s="38"/>
      <c r="U463" s="38"/>
      <c r="V463" s="38"/>
      <c r="W463" s="38"/>
      <c r="X463" s="38"/>
      <c r="Y463" s="38"/>
      <c r="Z463" s="38"/>
      <c r="AA463" s="38"/>
      <c r="AB463" s="38"/>
      <c r="AC463" s="38"/>
      <c r="AD463" s="38"/>
      <c r="AE463" s="38"/>
    </row>
  </sheetData>
  <autoFilter ref="C132:K462"/>
  <mergeCells count="9">
    <mergeCell ref="E7:H7"/>
    <mergeCell ref="E9:H9"/>
    <mergeCell ref="E18:H18"/>
    <mergeCell ref="E27:H27"/>
    <mergeCell ref="E85:H85"/>
    <mergeCell ref="E87:H87"/>
    <mergeCell ref="E123:H123"/>
    <mergeCell ref="E125:H12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94</v>
      </c>
    </row>
    <row r="3" s="1" customFormat="1" ht="6.96" customHeight="1">
      <c r="B3" s="20"/>
      <c r="C3" s="21"/>
      <c r="D3" s="21"/>
      <c r="E3" s="21"/>
      <c r="F3" s="21"/>
      <c r="G3" s="21"/>
      <c r="H3" s="21"/>
      <c r="I3" s="21"/>
      <c r="J3" s="21"/>
      <c r="K3" s="21"/>
      <c r="L3" s="22"/>
      <c r="AT3" s="19" t="s">
        <v>91</v>
      </c>
    </row>
    <row r="4" s="1" customFormat="1" ht="24.96" customHeight="1">
      <c r="B4" s="22"/>
      <c r="D4" s="23" t="s">
        <v>158</v>
      </c>
      <c r="L4" s="22"/>
      <c r="M4" s="128" t="s">
        <v>10</v>
      </c>
      <c r="AT4" s="19" t="s">
        <v>3</v>
      </c>
    </row>
    <row r="5" s="1" customFormat="1" ht="6.96" customHeight="1">
      <c r="B5" s="22"/>
      <c r="L5" s="22"/>
    </row>
    <row r="6" s="1" customFormat="1" ht="12" customHeight="1">
      <c r="B6" s="22"/>
      <c r="D6" s="32" t="s">
        <v>16</v>
      </c>
      <c r="L6" s="22"/>
    </row>
    <row r="7" s="1" customFormat="1" ht="16.5" customHeight="1">
      <c r="B7" s="22"/>
      <c r="E7" s="129" t="str">
        <f>'Rekapitulace stavby'!K6</f>
        <v>VD Letovice, rekonstrukce VD</v>
      </c>
      <c r="F7" s="32"/>
      <c r="G7" s="32"/>
      <c r="H7" s="32"/>
      <c r="L7" s="22"/>
    </row>
    <row r="8" s="2" customFormat="1" ht="12" customHeight="1">
      <c r="A8" s="38"/>
      <c r="B8" s="39"/>
      <c r="C8" s="38"/>
      <c r="D8" s="32" t="s">
        <v>159</v>
      </c>
      <c r="E8" s="38"/>
      <c r="F8" s="38"/>
      <c r="G8" s="38"/>
      <c r="H8" s="38"/>
      <c r="I8" s="38"/>
      <c r="J8" s="38"/>
      <c r="K8" s="38"/>
      <c r="L8" s="55"/>
      <c r="S8" s="38"/>
      <c r="T8" s="38"/>
      <c r="U8" s="38"/>
      <c r="V8" s="38"/>
      <c r="W8" s="38"/>
      <c r="X8" s="38"/>
      <c r="Y8" s="38"/>
      <c r="Z8" s="38"/>
      <c r="AA8" s="38"/>
      <c r="AB8" s="38"/>
      <c r="AC8" s="38"/>
      <c r="AD8" s="38"/>
      <c r="AE8" s="38"/>
    </row>
    <row r="9" s="2" customFormat="1" ht="16.5" customHeight="1">
      <c r="A9" s="38"/>
      <c r="B9" s="39"/>
      <c r="C9" s="38"/>
      <c r="D9" s="38"/>
      <c r="E9" s="67" t="s">
        <v>670</v>
      </c>
      <c r="F9" s="38"/>
      <c r="G9" s="38"/>
      <c r="H9" s="38"/>
      <c r="I9" s="38"/>
      <c r="J9" s="38"/>
      <c r="K9" s="38"/>
      <c r="L9" s="55"/>
      <c r="S9" s="38"/>
      <c r="T9" s="38"/>
      <c r="U9" s="38"/>
      <c r="V9" s="38"/>
      <c r="W9" s="38"/>
      <c r="X9" s="38"/>
      <c r="Y9" s="38"/>
      <c r="Z9" s="38"/>
      <c r="AA9" s="38"/>
      <c r="AB9" s="38"/>
      <c r="AC9" s="38"/>
      <c r="AD9" s="38"/>
      <c r="AE9" s="38"/>
    </row>
    <row r="10" s="2" customFormat="1">
      <c r="A10" s="38"/>
      <c r="B10" s="39"/>
      <c r="C10" s="38"/>
      <c r="D10" s="38"/>
      <c r="E10" s="38"/>
      <c r="F10" s="38"/>
      <c r="G10" s="38"/>
      <c r="H10" s="38"/>
      <c r="I10" s="38"/>
      <c r="J10" s="38"/>
      <c r="K10" s="38"/>
      <c r="L10" s="55"/>
      <c r="S10" s="38"/>
      <c r="T10" s="38"/>
      <c r="U10" s="38"/>
      <c r="V10" s="38"/>
      <c r="W10" s="38"/>
      <c r="X10" s="38"/>
      <c r="Y10" s="38"/>
      <c r="Z10" s="38"/>
      <c r="AA10" s="38"/>
      <c r="AB10" s="38"/>
      <c r="AC10" s="38"/>
      <c r="AD10" s="38"/>
      <c r="AE10" s="38"/>
    </row>
    <row r="11" s="2" customFormat="1" ht="12" customHeight="1">
      <c r="A11" s="38"/>
      <c r="B11" s="39"/>
      <c r="C11" s="38"/>
      <c r="D11" s="32" t="s">
        <v>18</v>
      </c>
      <c r="E11" s="38"/>
      <c r="F11" s="27" t="s">
        <v>1</v>
      </c>
      <c r="G11" s="38"/>
      <c r="H11" s="38"/>
      <c r="I11" s="32" t="s">
        <v>19</v>
      </c>
      <c r="J11" s="27" t="s">
        <v>1</v>
      </c>
      <c r="K11" s="38"/>
      <c r="L11" s="55"/>
      <c r="S11" s="38"/>
      <c r="T11" s="38"/>
      <c r="U11" s="38"/>
      <c r="V11" s="38"/>
      <c r="W11" s="38"/>
      <c r="X11" s="38"/>
      <c r="Y11" s="38"/>
      <c r="Z11" s="38"/>
      <c r="AA11" s="38"/>
      <c r="AB11" s="38"/>
      <c r="AC11" s="38"/>
      <c r="AD11" s="38"/>
      <c r="AE11" s="38"/>
    </row>
    <row r="12" s="2" customFormat="1" ht="12" customHeight="1">
      <c r="A12" s="38"/>
      <c r="B12" s="39"/>
      <c r="C12" s="38"/>
      <c r="D12" s="32" t="s">
        <v>20</v>
      </c>
      <c r="E12" s="38"/>
      <c r="F12" s="27" t="s">
        <v>21</v>
      </c>
      <c r="G12" s="38"/>
      <c r="H12" s="38"/>
      <c r="I12" s="32" t="s">
        <v>22</v>
      </c>
      <c r="J12" s="69" t="str">
        <f>'Rekapitulace stavby'!AN8</f>
        <v>2. 12. 2020</v>
      </c>
      <c r="K12" s="38"/>
      <c r="L12" s="55"/>
      <c r="S12" s="38"/>
      <c r="T12" s="38"/>
      <c r="U12" s="38"/>
      <c r="V12" s="38"/>
      <c r="W12" s="38"/>
      <c r="X12" s="38"/>
      <c r="Y12" s="38"/>
      <c r="Z12" s="38"/>
      <c r="AA12" s="38"/>
      <c r="AB12" s="38"/>
      <c r="AC12" s="38"/>
      <c r="AD12" s="38"/>
      <c r="AE12" s="38"/>
    </row>
    <row r="13" s="2" customFormat="1" ht="10.8" customHeight="1">
      <c r="A13" s="38"/>
      <c r="B13" s="39"/>
      <c r="C13" s="38"/>
      <c r="D13" s="38"/>
      <c r="E13" s="38"/>
      <c r="F13" s="38"/>
      <c r="G13" s="38"/>
      <c r="H13" s="38"/>
      <c r="I13" s="38"/>
      <c r="J13" s="38"/>
      <c r="K13" s="38"/>
      <c r="L13" s="55"/>
      <c r="S13" s="38"/>
      <c r="T13" s="38"/>
      <c r="U13" s="38"/>
      <c r="V13" s="38"/>
      <c r="W13" s="38"/>
      <c r="X13" s="38"/>
      <c r="Y13" s="38"/>
      <c r="Z13" s="38"/>
      <c r="AA13" s="38"/>
      <c r="AB13" s="38"/>
      <c r="AC13" s="38"/>
      <c r="AD13" s="38"/>
      <c r="AE13" s="38"/>
    </row>
    <row r="14" s="2" customFormat="1" ht="12" customHeight="1">
      <c r="A14" s="38"/>
      <c r="B14" s="39"/>
      <c r="C14" s="38"/>
      <c r="D14" s="32" t="s">
        <v>24</v>
      </c>
      <c r="E14" s="38"/>
      <c r="F14" s="38"/>
      <c r="G14" s="38"/>
      <c r="H14" s="38"/>
      <c r="I14" s="32" t="s">
        <v>25</v>
      </c>
      <c r="J14" s="27" t="s">
        <v>26</v>
      </c>
      <c r="K14" s="38"/>
      <c r="L14" s="55"/>
      <c r="S14" s="38"/>
      <c r="T14" s="38"/>
      <c r="U14" s="38"/>
      <c r="V14" s="38"/>
      <c r="W14" s="38"/>
      <c r="X14" s="38"/>
      <c r="Y14" s="38"/>
      <c r="Z14" s="38"/>
      <c r="AA14" s="38"/>
      <c r="AB14" s="38"/>
      <c r="AC14" s="38"/>
      <c r="AD14" s="38"/>
      <c r="AE14" s="38"/>
    </row>
    <row r="15" s="2" customFormat="1" ht="18" customHeight="1">
      <c r="A15" s="38"/>
      <c r="B15" s="39"/>
      <c r="C15" s="38"/>
      <c r="D15" s="38"/>
      <c r="E15" s="27" t="s">
        <v>27</v>
      </c>
      <c r="F15" s="38"/>
      <c r="G15" s="38"/>
      <c r="H15" s="38"/>
      <c r="I15" s="32" t="s">
        <v>28</v>
      </c>
      <c r="J15" s="27" t="s">
        <v>29</v>
      </c>
      <c r="K15" s="38"/>
      <c r="L15" s="55"/>
      <c r="S15" s="38"/>
      <c r="T15" s="38"/>
      <c r="U15" s="38"/>
      <c r="V15" s="38"/>
      <c r="W15" s="38"/>
      <c r="X15" s="38"/>
      <c r="Y15" s="38"/>
      <c r="Z15" s="38"/>
      <c r="AA15" s="38"/>
      <c r="AB15" s="38"/>
      <c r="AC15" s="38"/>
      <c r="AD15" s="38"/>
      <c r="AE15" s="38"/>
    </row>
    <row r="16" s="2" customFormat="1" ht="6.96" customHeight="1">
      <c r="A16" s="38"/>
      <c r="B16" s="39"/>
      <c r="C16" s="38"/>
      <c r="D16" s="38"/>
      <c r="E16" s="38"/>
      <c r="F16" s="38"/>
      <c r="G16" s="38"/>
      <c r="H16" s="38"/>
      <c r="I16" s="38"/>
      <c r="J16" s="38"/>
      <c r="K16" s="38"/>
      <c r="L16" s="55"/>
      <c r="S16" s="38"/>
      <c r="T16" s="38"/>
      <c r="U16" s="38"/>
      <c r="V16" s="38"/>
      <c r="W16" s="38"/>
      <c r="X16" s="38"/>
      <c r="Y16" s="38"/>
      <c r="Z16" s="38"/>
      <c r="AA16" s="38"/>
      <c r="AB16" s="38"/>
      <c r="AC16" s="38"/>
      <c r="AD16" s="38"/>
      <c r="AE16" s="38"/>
    </row>
    <row r="17" s="2" customFormat="1" ht="12" customHeight="1">
      <c r="A17" s="38"/>
      <c r="B17" s="39"/>
      <c r="C17" s="38"/>
      <c r="D17" s="32" t="s">
        <v>30</v>
      </c>
      <c r="E17" s="38"/>
      <c r="F17" s="38"/>
      <c r="G17" s="38"/>
      <c r="H17" s="38"/>
      <c r="I17" s="32" t="s">
        <v>25</v>
      </c>
      <c r="J17" s="33" t="str">
        <f>'Rekapitulace stavby'!AN13</f>
        <v>Vyplň údaj</v>
      </c>
      <c r="K17" s="38"/>
      <c r="L17" s="55"/>
      <c r="S17" s="38"/>
      <c r="T17" s="38"/>
      <c r="U17" s="38"/>
      <c r="V17" s="38"/>
      <c r="W17" s="38"/>
      <c r="X17" s="38"/>
      <c r="Y17" s="38"/>
      <c r="Z17" s="38"/>
      <c r="AA17" s="38"/>
      <c r="AB17" s="38"/>
      <c r="AC17" s="38"/>
      <c r="AD17" s="38"/>
      <c r="AE17" s="38"/>
    </row>
    <row r="18" s="2" customFormat="1" ht="18" customHeight="1">
      <c r="A18" s="38"/>
      <c r="B18" s="39"/>
      <c r="C18" s="38"/>
      <c r="D18" s="38"/>
      <c r="E18" s="33" t="str">
        <f>'Rekapitulace stavby'!E14</f>
        <v>Vyplň údaj</v>
      </c>
      <c r="F18" s="27"/>
      <c r="G18" s="27"/>
      <c r="H18" s="27"/>
      <c r="I18" s="32" t="s">
        <v>28</v>
      </c>
      <c r="J18" s="33" t="str">
        <f>'Rekapitulace stavby'!AN14</f>
        <v>Vyplň údaj</v>
      </c>
      <c r="K18" s="38"/>
      <c r="L18" s="55"/>
      <c r="S18" s="38"/>
      <c r="T18" s="38"/>
      <c r="U18" s="38"/>
      <c r="V18" s="38"/>
      <c r="W18" s="38"/>
      <c r="X18" s="38"/>
      <c r="Y18" s="38"/>
      <c r="Z18" s="38"/>
      <c r="AA18" s="38"/>
      <c r="AB18" s="38"/>
      <c r="AC18" s="38"/>
      <c r="AD18" s="38"/>
      <c r="AE18" s="38"/>
    </row>
    <row r="19" s="2" customFormat="1" ht="6.96" customHeight="1">
      <c r="A19" s="38"/>
      <c r="B19" s="39"/>
      <c r="C19" s="38"/>
      <c r="D19" s="38"/>
      <c r="E19" s="38"/>
      <c r="F19" s="38"/>
      <c r="G19" s="38"/>
      <c r="H19" s="38"/>
      <c r="I19" s="38"/>
      <c r="J19" s="38"/>
      <c r="K19" s="38"/>
      <c r="L19" s="55"/>
      <c r="S19" s="38"/>
      <c r="T19" s="38"/>
      <c r="U19" s="38"/>
      <c r="V19" s="38"/>
      <c r="W19" s="38"/>
      <c r="X19" s="38"/>
      <c r="Y19" s="38"/>
      <c r="Z19" s="38"/>
      <c r="AA19" s="38"/>
      <c r="AB19" s="38"/>
      <c r="AC19" s="38"/>
      <c r="AD19" s="38"/>
      <c r="AE19" s="38"/>
    </row>
    <row r="20" s="2" customFormat="1" ht="12" customHeight="1">
      <c r="A20" s="38"/>
      <c r="B20" s="39"/>
      <c r="C20" s="38"/>
      <c r="D20" s="32" t="s">
        <v>32</v>
      </c>
      <c r="E20" s="38"/>
      <c r="F20" s="38"/>
      <c r="G20" s="38"/>
      <c r="H20" s="38"/>
      <c r="I20" s="32" t="s">
        <v>25</v>
      </c>
      <c r="J20" s="27" t="s">
        <v>33</v>
      </c>
      <c r="K20" s="38"/>
      <c r="L20" s="55"/>
      <c r="S20" s="38"/>
      <c r="T20" s="38"/>
      <c r="U20" s="38"/>
      <c r="V20" s="38"/>
      <c r="W20" s="38"/>
      <c r="X20" s="38"/>
      <c r="Y20" s="38"/>
      <c r="Z20" s="38"/>
      <c r="AA20" s="38"/>
      <c r="AB20" s="38"/>
      <c r="AC20" s="38"/>
      <c r="AD20" s="38"/>
      <c r="AE20" s="38"/>
    </row>
    <row r="21" s="2" customFormat="1" ht="18" customHeight="1">
      <c r="A21" s="38"/>
      <c r="B21" s="39"/>
      <c r="C21" s="38"/>
      <c r="D21" s="38"/>
      <c r="E21" s="27" t="s">
        <v>34</v>
      </c>
      <c r="F21" s="38"/>
      <c r="G21" s="38"/>
      <c r="H21" s="38"/>
      <c r="I21" s="32" t="s">
        <v>28</v>
      </c>
      <c r="J21" s="27" t="s">
        <v>35</v>
      </c>
      <c r="K21" s="38"/>
      <c r="L21" s="55"/>
      <c r="S21" s="38"/>
      <c r="T21" s="38"/>
      <c r="U21" s="38"/>
      <c r="V21" s="38"/>
      <c r="W21" s="38"/>
      <c r="X21" s="38"/>
      <c r="Y21" s="38"/>
      <c r="Z21" s="38"/>
      <c r="AA21" s="38"/>
      <c r="AB21" s="38"/>
      <c r="AC21" s="38"/>
      <c r="AD21" s="38"/>
      <c r="AE21" s="38"/>
    </row>
    <row r="22" s="2" customFormat="1" ht="6.96" customHeight="1">
      <c r="A22" s="38"/>
      <c r="B22" s="39"/>
      <c r="C22" s="38"/>
      <c r="D22" s="38"/>
      <c r="E22" s="38"/>
      <c r="F22" s="38"/>
      <c r="G22" s="38"/>
      <c r="H22" s="38"/>
      <c r="I22" s="38"/>
      <c r="J22" s="38"/>
      <c r="K22" s="38"/>
      <c r="L22" s="55"/>
      <c r="S22" s="38"/>
      <c r="T22" s="38"/>
      <c r="U22" s="38"/>
      <c r="V22" s="38"/>
      <c r="W22" s="38"/>
      <c r="X22" s="38"/>
      <c r="Y22" s="38"/>
      <c r="Z22" s="38"/>
      <c r="AA22" s="38"/>
      <c r="AB22" s="38"/>
      <c r="AC22" s="38"/>
      <c r="AD22" s="38"/>
      <c r="AE22" s="38"/>
    </row>
    <row r="23" s="2" customFormat="1" ht="12" customHeight="1">
      <c r="A23" s="38"/>
      <c r="B23" s="39"/>
      <c r="C23" s="38"/>
      <c r="D23" s="32" t="s">
        <v>37</v>
      </c>
      <c r="E23" s="38"/>
      <c r="F23" s="38"/>
      <c r="G23" s="38"/>
      <c r="H23" s="38"/>
      <c r="I23" s="32" t="s">
        <v>25</v>
      </c>
      <c r="J23" s="27" t="str">
        <f>IF('Rekapitulace stavby'!AN19="","",'Rekapitulace stavby'!AN19)</f>
        <v/>
      </c>
      <c r="K23" s="38"/>
      <c r="L23" s="55"/>
      <c r="S23" s="38"/>
      <c r="T23" s="38"/>
      <c r="U23" s="38"/>
      <c r="V23" s="38"/>
      <c r="W23" s="38"/>
      <c r="X23" s="38"/>
      <c r="Y23" s="38"/>
      <c r="Z23" s="38"/>
      <c r="AA23" s="38"/>
      <c r="AB23" s="38"/>
      <c r="AC23" s="38"/>
      <c r="AD23" s="38"/>
      <c r="AE23" s="38"/>
    </row>
    <row r="24" s="2" customFormat="1" ht="18" customHeight="1">
      <c r="A24" s="38"/>
      <c r="B24" s="39"/>
      <c r="C24" s="38"/>
      <c r="D24" s="38"/>
      <c r="E24" s="27" t="str">
        <f>IF('Rekapitulace stavby'!E20="","",'Rekapitulace stavby'!E20)</f>
        <v xml:space="preserve"> </v>
      </c>
      <c r="F24" s="38"/>
      <c r="G24" s="38"/>
      <c r="H24" s="38"/>
      <c r="I24" s="32" t="s">
        <v>28</v>
      </c>
      <c r="J24" s="27" t="str">
        <f>IF('Rekapitulace stavby'!AN20="","",'Rekapitulace stavby'!AN20)</f>
        <v/>
      </c>
      <c r="K24" s="38"/>
      <c r="L24" s="55"/>
      <c r="S24" s="38"/>
      <c r="T24" s="38"/>
      <c r="U24" s="38"/>
      <c r="V24" s="38"/>
      <c r="W24" s="38"/>
      <c r="X24" s="38"/>
      <c r="Y24" s="38"/>
      <c r="Z24" s="38"/>
      <c r="AA24" s="38"/>
      <c r="AB24" s="38"/>
      <c r="AC24" s="38"/>
      <c r="AD24" s="38"/>
      <c r="AE24" s="38"/>
    </row>
    <row r="25" s="2" customFormat="1" ht="6.96" customHeight="1">
      <c r="A25" s="38"/>
      <c r="B25" s="39"/>
      <c r="C25" s="38"/>
      <c r="D25" s="38"/>
      <c r="E25" s="38"/>
      <c r="F25" s="38"/>
      <c r="G25" s="38"/>
      <c r="H25" s="38"/>
      <c r="I25" s="38"/>
      <c r="J25" s="38"/>
      <c r="K25" s="38"/>
      <c r="L25" s="55"/>
      <c r="S25" s="38"/>
      <c r="T25" s="38"/>
      <c r="U25" s="38"/>
      <c r="V25" s="38"/>
      <c r="W25" s="38"/>
      <c r="X25" s="38"/>
      <c r="Y25" s="38"/>
      <c r="Z25" s="38"/>
      <c r="AA25" s="38"/>
      <c r="AB25" s="38"/>
      <c r="AC25" s="38"/>
      <c r="AD25" s="38"/>
      <c r="AE25" s="38"/>
    </row>
    <row r="26" s="2" customFormat="1" ht="12" customHeight="1">
      <c r="A26" s="38"/>
      <c r="B26" s="39"/>
      <c r="C26" s="38"/>
      <c r="D26" s="32" t="s">
        <v>39</v>
      </c>
      <c r="E26" s="38"/>
      <c r="F26" s="38"/>
      <c r="G26" s="38"/>
      <c r="H26" s="38"/>
      <c r="I26" s="38"/>
      <c r="J26" s="38"/>
      <c r="K26" s="38"/>
      <c r="L26" s="55"/>
      <c r="S26" s="38"/>
      <c r="T26" s="38"/>
      <c r="U26" s="38"/>
      <c r="V26" s="38"/>
      <c r="W26" s="38"/>
      <c r="X26" s="38"/>
      <c r="Y26" s="38"/>
      <c r="Z26" s="38"/>
      <c r="AA26" s="38"/>
      <c r="AB26" s="38"/>
      <c r="AC26" s="38"/>
      <c r="AD26" s="38"/>
      <c r="AE26" s="38"/>
    </row>
    <row r="27" s="8" customFormat="1" ht="23.25" customHeight="1">
      <c r="A27" s="130"/>
      <c r="B27" s="131"/>
      <c r="C27" s="130"/>
      <c r="D27" s="130"/>
      <c r="E27" s="36" t="s">
        <v>671</v>
      </c>
      <c r="F27" s="36"/>
      <c r="G27" s="36"/>
      <c r="H27" s="36"/>
      <c r="I27" s="130"/>
      <c r="J27" s="130"/>
      <c r="K27" s="130"/>
      <c r="L27" s="132"/>
      <c r="S27" s="130"/>
      <c r="T27" s="130"/>
      <c r="U27" s="130"/>
      <c r="V27" s="130"/>
      <c r="W27" s="130"/>
      <c r="X27" s="130"/>
      <c r="Y27" s="130"/>
      <c r="Z27" s="130"/>
      <c r="AA27" s="130"/>
      <c r="AB27" s="130"/>
      <c r="AC27" s="130"/>
      <c r="AD27" s="130"/>
      <c r="AE27" s="130"/>
    </row>
    <row r="28" s="2" customFormat="1" ht="6.96" customHeight="1">
      <c r="A28" s="38"/>
      <c r="B28" s="39"/>
      <c r="C28" s="38"/>
      <c r="D28" s="38"/>
      <c r="E28" s="38"/>
      <c r="F28" s="38"/>
      <c r="G28" s="38"/>
      <c r="H28" s="38"/>
      <c r="I28" s="38"/>
      <c r="J28" s="38"/>
      <c r="K28" s="38"/>
      <c r="L28" s="55"/>
      <c r="S28" s="38"/>
      <c r="T28" s="38"/>
      <c r="U28" s="38"/>
      <c r="V28" s="38"/>
      <c r="W28" s="38"/>
      <c r="X28" s="38"/>
      <c r="Y28" s="38"/>
      <c r="Z28" s="38"/>
      <c r="AA28" s="38"/>
      <c r="AB28" s="38"/>
      <c r="AC28" s="38"/>
      <c r="AD28" s="38"/>
      <c r="AE28" s="38"/>
    </row>
    <row r="29" s="2" customFormat="1" ht="6.96" customHeight="1">
      <c r="A29" s="38"/>
      <c r="B29" s="39"/>
      <c r="C29" s="38"/>
      <c r="D29" s="90"/>
      <c r="E29" s="90"/>
      <c r="F29" s="90"/>
      <c r="G29" s="90"/>
      <c r="H29" s="90"/>
      <c r="I29" s="90"/>
      <c r="J29" s="90"/>
      <c r="K29" s="90"/>
      <c r="L29" s="55"/>
      <c r="S29" s="38"/>
      <c r="T29" s="38"/>
      <c r="U29" s="38"/>
      <c r="V29" s="38"/>
      <c r="W29" s="38"/>
      <c r="X29" s="38"/>
      <c r="Y29" s="38"/>
      <c r="Z29" s="38"/>
      <c r="AA29" s="38"/>
      <c r="AB29" s="38"/>
      <c r="AC29" s="38"/>
      <c r="AD29" s="38"/>
      <c r="AE29" s="38"/>
    </row>
    <row r="30" s="2" customFormat="1" ht="25.44" customHeight="1">
      <c r="A30" s="38"/>
      <c r="B30" s="39"/>
      <c r="C30" s="38"/>
      <c r="D30" s="133" t="s">
        <v>41</v>
      </c>
      <c r="E30" s="38"/>
      <c r="F30" s="38"/>
      <c r="G30" s="38"/>
      <c r="H30" s="38"/>
      <c r="I30" s="38"/>
      <c r="J30" s="96">
        <f>ROUND(J120, 2)</f>
        <v>0</v>
      </c>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90"/>
      <c r="J31" s="90"/>
      <c r="K31" s="90"/>
      <c r="L31" s="55"/>
      <c r="S31" s="38"/>
      <c r="T31" s="38"/>
      <c r="U31" s="38"/>
      <c r="V31" s="38"/>
      <c r="W31" s="38"/>
      <c r="X31" s="38"/>
      <c r="Y31" s="38"/>
      <c r="Z31" s="38"/>
      <c r="AA31" s="38"/>
      <c r="AB31" s="38"/>
      <c r="AC31" s="38"/>
      <c r="AD31" s="38"/>
      <c r="AE31" s="38"/>
    </row>
    <row r="32" s="2" customFormat="1" ht="14.4" customHeight="1">
      <c r="A32" s="38"/>
      <c r="B32" s="39"/>
      <c r="C32" s="38"/>
      <c r="D32" s="38"/>
      <c r="E32" s="38"/>
      <c r="F32" s="43" t="s">
        <v>43</v>
      </c>
      <c r="G32" s="38"/>
      <c r="H32" s="38"/>
      <c r="I32" s="43" t="s">
        <v>42</v>
      </c>
      <c r="J32" s="43" t="s">
        <v>44</v>
      </c>
      <c r="K32" s="38"/>
      <c r="L32" s="55"/>
      <c r="S32" s="38"/>
      <c r="T32" s="38"/>
      <c r="U32" s="38"/>
      <c r="V32" s="38"/>
      <c r="W32" s="38"/>
      <c r="X32" s="38"/>
      <c r="Y32" s="38"/>
      <c r="Z32" s="38"/>
      <c r="AA32" s="38"/>
      <c r="AB32" s="38"/>
      <c r="AC32" s="38"/>
      <c r="AD32" s="38"/>
      <c r="AE32" s="38"/>
    </row>
    <row r="33" s="2" customFormat="1" ht="14.4" customHeight="1">
      <c r="A33" s="38"/>
      <c r="B33" s="39"/>
      <c r="C33" s="38"/>
      <c r="D33" s="134" t="s">
        <v>45</v>
      </c>
      <c r="E33" s="32" t="s">
        <v>46</v>
      </c>
      <c r="F33" s="135">
        <f>ROUND((SUM(BE120:BE149)),  2)</f>
        <v>0</v>
      </c>
      <c r="G33" s="38"/>
      <c r="H33" s="38"/>
      <c r="I33" s="136">
        <v>0.20999999999999999</v>
      </c>
      <c r="J33" s="135">
        <f>ROUND(((SUM(BE120:BE149))*I33),  2)</f>
        <v>0</v>
      </c>
      <c r="K33" s="38"/>
      <c r="L33" s="55"/>
      <c r="S33" s="38"/>
      <c r="T33" s="38"/>
      <c r="U33" s="38"/>
      <c r="V33" s="38"/>
      <c r="W33" s="38"/>
      <c r="X33" s="38"/>
      <c r="Y33" s="38"/>
      <c r="Z33" s="38"/>
      <c r="AA33" s="38"/>
      <c r="AB33" s="38"/>
      <c r="AC33" s="38"/>
      <c r="AD33" s="38"/>
      <c r="AE33" s="38"/>
    </row>
    <row r="34" s="2" customFormat="1" ht="14.4" customHeight="1">
      <c r="A34" s="38"/>
      <c r="B34" s="39"/>
      <c r="C34" s="38"/>
      <c r="D34" s="38"/>
      <c r="E34" s="32" t="s">
        <v>47</v>
      </c>
      <c r="F34" s="135">
        <f>ROUND((SUM(BF120:BF149)),  2)</f>
        <v>0</v>
      </c>
      <c r="G34" s="38"/>
      <c r="H34" s="38"/>
      <c r="I34" s="136">
        <v>0.14999999999999999</v>
      </c>
      <c r="J34" s="135">
        <f>ROUND(((SUM(BF120:BF149))*I34),  2)</f>
        <v>0</v>
      </c>
      <c r="K34" s="38"/>
      <c r="L34" s="55"/>
      <c r="S34" s="38"/>
      <c r="T34" s="38"/>
      <c r="U34" s="38"/>
      <c r="V34" s="38"/>
      <c r="W34" s="38"/>
      <c r="X34" s="38"/>
      <c r="Y34" s="38"/>
      <c r="Z34" s="38"/>
      <c r="AA34" s="38"/>
      <c r="AB34" s="38"/>
      <c r="AC34" s="38"/>
      <c r="AD34" s="38"/>
      <c r="AE34" s="38"/>
    </row>
    <row r="35" hidden="1" s="2" customFormat="1" ht="14.4" customHeight="1">
      <c r="A35" s="38"/>
      <c r="B35" s="39"/>
      <c r="C35" s="38"/>
      <c r="D35" s="38"/>
      <c r="E35" s="32" t="s">
        <v>48</v>
      </c>
      <c r="F35" s="135">
        <f>ROUND((SUM(BG120:BG149)),  2)</f>
        <v>0</v>
      </c>
      <c r="G35" s="38"/>
      <c r="H35" s="38"/>
      <c r="I35" s="136">
        <v>0.20999999999999999</v>
      </c>
      <c r="J35" s="135">
        <f>0</f>
        <v>0</v>
      </c>
      <c r="K35" s="38"/>
      <c r="L35" s="55"/>
      <c r="S35" s="38"/>
      <c r="T35" s="38"/>
      <c r="U35" s="38"/>
      <c r="V35" s="38"/>
      <c r="W35" s="38"/>
      <c r="X35" s="38"/>
      <c r="Y35" s="38"/>
      <c r="Z35" s="38"/>
      <c r="AA35" s="38"/>
      <c r="AB35" s="38"/>
      <c r="AC35" s="38"/>
      <c r="AD35" s="38"/>
      <c r="AE35" s="38"/>
    </row>
    <row r="36" hidden="1" s="2" customFormat="1" ht="14.4" customHeight="1">
      <c r="A36" s="38"/>
      <c r="B36" s="39"/>
      <c r="C36" s="38"/>
      <c r="D36" s="38"/>
      <c r="E36" s="32" t="s">
        <v>49</v>
      </c>
      <c r="F36" s="135">
        <f>ROUND((SUM(BH120:BH149)),  2)</f>
        <v>0</v>
      </c>
      <c r="G36" s="38"/>
      <c r="H36" s="38"/>
      <c r="I36" s="136">
        <v>0.14999999999999999</v>
      </c>
      <c r="J36" s="135">
        <f>0</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50</v>
      </c>
      <c r="F37" s="135">
        <f>ROUND((SUM(BI120:BI149)),  2)</f>
        <v>0</v>
      </c>
      <c r="G37" s="38"/>
      <c r="H37" s="38"/>
      <c r="I37" s="136">
        <v>0</v>
      </c>
      <c r="J37" s="135">
        <f>0</f>
        <v>0</v>
      </c>
      <c r="K37" s="38"/>
      <c r="L37" s="55"/>
      <c r="S37" s="38"/>
      <c r="T37" s="38"/>
      <c r="U37" s="38"/>
      <c r="V37" s="38"/>
      <c r="W37" s="38"/>
      <c r="X37" s="38"/>
      <c r="Y37" s="38"/>
      <c r="Z37" s="38"/>
      <c r="AA37" s="38"/>
      <c r="AB37" s="38"/>
      <c r="AC37" s="38"/>
      <c r="AD37" s="38"/>
      <c r="AE37" s="38"/>
    </row>
    <row r="38" s="2" customFormat="1" ht="6.96" customHeight="1">
      <c r="A38" s="38"/>
      <c r="B38" s="39"/>
      <c r="C38" s="38"/>
      <c r="D38" s="38"/>
      <c r="E38" s="38"/>
      <c r="F38" s="38"/>
      <c r="G38" s="38"/>
      <c r="H38" s="38"/>
      <c r="I38" s="38"/>
      <c r="J38" s="38"/>
      <c r="K38" s="38"/>
      <c r="L38" s="55"/>
      <c r="S38" s="38"/>
      <c r="T38" s="38"/>
      <c r="U38" s="38"/>
      <c r="V38" s="38"/>
      <c r="W38" s="38"/>
      <c r="X38" s="38"/>
      <c r="Y38" s="38"/>
      <c r="Z38" s="38"/>
      <c r="AA38" s="38"/>
      <c r="AB38" s="38"/>
      <c r="AC38" s="38"/>
      <c r="AD38" s="38"/>
      <c r="AE38" s="38"/>
    </row>
    <row r="39" s="2" customFormat="1" ht="25.44" customHeight="1">
      <c r="A39" s="38"/>
      <c r="B39" s="39"/>
      <c r="C39" s="137"/>
      <c r="D39" s="138" t="s">
        <v>51</v>
      </c>
      <c r="E39" s="81"/>
      <c r="F39" s="81"/>
      <c r="G39" s="139" t="s">
        <v>52</v>
      </c>
      <c r="H39" s="140" t="s">
        <v>53</v>
      </c>
      <c r="I39" s="81"/>
      <c r="J39" s="141">
        <f>SUM(J30:J37)</f>
        <v>0</v>
      </c>
      <c r="K39" s="142"/>
      <c r="L39" s="55"/>
      <c r="S39" s="38"/>
      <c r="T39" s="38"/>
      <c r="U39" s="38"/>
      <c r="V39" s="38"/>
      <c r="W39" s="38"/>
      <c r="X39" s="38"/>
      <c r="Y39" s="38"/>
      <c r="Z39" s="38"/>
      <c r="AA39" s="38"/>
      <c r="AB39" s="38"/>
      <c r="AC39" s="38"/>
      <c r="AD39" s="38"/>
      <c r="AE39" s="38"/>
    </row>
    <row r="40" s="2" customFormat="1" ht="14.4" customHeight="1">
      <c r="A40" s="38"/>
      <c r="B40" s="39"/>
      <c r="C40" s="38"/>
      <c r="D40" s="38"/>
      <c r="E40" s="38"/>
      <c r="F40" s="38"/>
      <c r="G40" s="38"/>
      <c r="H40" s="38"/>
      <c r="I40" s="38"/>
      <c r="J40" s="38"/>
      <c r="K40" s="38"/>
      <c r="L40" s="55"/>
      <c r="S40" s="38"/>
      <c r="T40" s="38"/>
      <c r="U40" s="38"/>
      <c r="V40" s="38"/>
      <c r="W40" s="38"/>
      <c r="X40" s="38"/>
      <c r="Y40" s="38"/>
      <c r="Z40" s="38"/>
      <c r="AA40" s="38"/>
      <c r="AB40" s="38"/>
      <c r="AC40" s="38"/>
      <c r="AD40" s="38"/>
      <c r="AE40" s="38"/>
    </row>
    <row r="41" s="1" customFormat="1" ht="14.4" customHeight="1">
      <c r="B41" s="22"/>
      <c r="L41" s="22"/>
    </row>
    <row r="42" s="1" customFormat="1" ht="14.4" customHeight="1">
      <c r="B42" s="22"/>
      <c r="L42" s="2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54</v>
      </c>
      <c r="E50" s="57"/>
      <c r="F50" s="57"/>
      <c r="G50" s="56" t="s">
        <v>55</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56</v>
      </c>
      <c r="E61" s="41"/>
      <c r="F61" s="143" t="s">
        <v>57</v>
      </c>
      <c r="G61" s="58" t="s">
        <v>56</v>
      </c>
      <c r="H61" s="41"/>
      <c r="I61" s="41"/>
      <c r="J61" s="144" t="s">
        <v>57</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58</v>
      </c>
      <c r="E65" s="59"/>
      <c r="F65" s="59"/>
      <c r="G65" s="56" t="s">
        <v>59</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56</v>
      </c>
      <c r="E76" s="41"/>
      <c r="F76" s="143" t="s">
        <v>57</v>
      </c>
      <c r="G76" s="58" t="s">
        <v>56</v>
      </c>
      <c r="H76" s="41"/>
      <c r="I76" s="41"/>
      <c r="J76" s="144" t="s">
        <v>57</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162</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29" t="str">
        <f>E7</f>
        <v>VD Letovice, rekonstrukce VD</v>
      </c>
      <c r="F85" s="32"/>
      <c r="G85" s="32"/>
      <c r="H85" s="32"/>
      <c r="I85" s="38"/>
      <c r="J85" s="38"/>
      <c r="K85" s="38"/>
      <c r="L85" s="55"/>
      <c r="S85" s="38"/>
      <c r="T85" s="38"/>
      <c r="U85" s="38"/>
      <c r="V85" s="38"/>
      <c r="W85" s="38"/>
      <c r="X85" s="38"/>
      <c r="Y85" s="38"/>
      <c r="Z85" s="38"/>
      <c r="AA85" s="38"/>
      <c r="AB85" s="38"/>
      <c r="AC85" s="38"/>
      <c r="AD85" s="38"/>
      <c r="AE85" s="38"/>
    </row>
    <row r="86" s="2" customFormat="1" ht="12" customHeight="1">
      <c r="A86" s="38"/>
      <c r="B86" s="39"/>
      <c r="C86" s="32" t="s">
        <v>159</v>
      </c>
      <c r="D86" s="38"/>
      <c r="E86" s="38"/>
      <c r="F86" s="38"/>
      <c r="G86" s="38"/>
      <c r="H86" s="38"/>
      <c r="I86" s="38"/>
      <c r="J86" s="38"/>
      <c r="K86" s="38"/>
      <c r="L86" s="55"/>
      <c r="S86" s="38"/>
      <c r="T86" s="38"/>
      <c r="U86" s="38"/>
      <c r="V86" s="38"/>
      <c r="W86" s="38"/>
      <c r="X86" s="38"/>
      <c r="Y86" s="38"/>
      <c r="Z86" s="38"/>
      <c r="AA86" s="38"/>
      <c r="AB86" s="38"/>
      <c r="AC86" s="38"/>
      <c r="AD86" s="38"/>
      <c r="AE86" s="38"/>
    </row>
    <row r="87" s="2" customFormat="1" ht="16.5" customHeight="1">
      <c r="A87" s="38"/>
      <c r="B87" s="39"/>
      <c r="C87" s="38"/>
      <c r="D87" s="38"/>
      <c r="E87" s="67" t="str">
        <f>E9</f>
        <v>SO 02 - Opevnění návodního svahu hráze</v>
      </c>
      <c r="F87" s="38"/>
      <c r="G87" s="38"/>
      <c r="H87" s="38"/>
      <c r="I87" s="38"/>
      <c r="J87" s="38"/>
      <c r="K87" s="38"/>
      <c r="L87" s="55"/>
      <c r="S87" s="38"/>
      <c r="T87" s="38"/>
      <c r="U87" s="38"/>
      <c r="V87" s="38"/>
      <c r="W87" s="38"/>
      <c r="X87" s="38"/>
      <c r="Y87" s="38"/>
      <c r="Z87" s="38"/>
      <c r="AA87" s="38"/>
      <c r="AB87" s="38"/>
      <c r="AC87" s="38"/>
      <c r="AD87" s="38"/>
      <c r="AE87" s="38"/>
    </row>
    <row r="88" s="2" customFormat="1" ht="6.96" customHeight="1">
      <c r="A88" s="38"/>
      <c r="B88" s="39"/>
      <c r="C88" s="38"/>
      <c r="D88" s="38"/>
      <c r="E88" s="38"/>
      <c r="F88" s="38"/>
      <c r="G88" s="38"/>
      <c r="H88" s="38"/>
      <c r="I88" s="38"/>
      <c r="J88" s="38"/>
      <c r="K88" s="38"/>
      <c r="L88" s="55"/>
      <c r="S88" s="38"/>
      <c r="T88" s="38"/>
      <c r="U88" s="38"/>
      <c r="V88" s="38"/>
      <c r="W88" s="38"/>
      <c r="X88" s="38"/>
      <c r="Y88" s="38"/>
      <c r="Z88" s="38"/>
      <c r="AA88" s="38"/>
      <c r="AB88" s="38"/>
      <c r="AC88" s="38"/>
      <c r="AD88" s="38"/>
      <c r="AE88" s="38"/>
    </row>
    <row r="89" s="2" customFormat="1" ht="12" customHeight="1">
      <c r="A89" s="38"/>
      <c r="B89" s="39"/>
      <c r="C89" s="32" t="s">
        <v>20</v>
      </c>
      <c r="D89" s="38"/>
      <c r="E89" s="38"/>
      <c r="F89" s="27" t="str">
        <f>F12</f>
        <v>VD Letovice</v>
      </c>
      <c r="G89" s="38"/>
      <c r="H89" s="38"/>
      <c r="I89" s="32" t="s">
        <v>22</v>
      </c>
      <c r="J89" s="69" t="str">
        <f>IF(J12="","",J12)</f>
        <v>2. 12. 2020</v>
      </c>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38"/>
      <c r="J90" s="38"/>
      <c r="K90" s="38"/>
      <c r="L90" s="55"/>
      <c r="S90" s="38"/>
      <c r="T90" s="38"/>
      <c r="U90" s="38"/>
      <c r="V90" s="38"/>
      <c r="W90" s="38"/>
      <c r="X90" s="38"/>
      <c r="Y90" s="38"/>
      <c r="Z90" s="38"/>
      <c r="AA90" s="38"/>
      <c r="AB90" s="38"/>
      <c r="AC90" s="38"/>
      <c r="AD90" s="38"/>
      <c r="AE90" s="38"/>
    </row>
    <row r="91" s="2" customFormat="1" ht="25.65" customHeight="1">
      <c r="A91" s="38"/>
      <c r="B91" s="39"/>
      <c r="C91" s="32" t="s">
        <v>24</v>
      </c>
      <c r="D91" s="38"/>
      <c r="E91" s="38"/>
      <c r="F91" s="27" t="str">
        <f>E15</f>
        <v>Povodí Moravy, s.p., Dřevařská 11, 60175 Brno</v>
      </c>
      <c r="G91" s="38"/>
      <c r="H91" s="38"/>
      <c r="I91" s="32" t="s">
        <v>32</v>
      </c>
      <c r="J91" s="36" t="str">
        <f>E21</f>
        <v>Sweco Hydroprojekt a.s.</v>
      </c>
      <c r="K91" s="38"/>
      <c r="L91" s="55"/>
      <c r="S91" s="38"/>
      <c r="T91" s="38"/>
      <c r="U91" s="38"/>
      <c r="V91" s="38"/>
      <c r="W91" s="38"/>
      <c r="X91" s="38"/>
      <c r="Y91" s="38"/>
      <c r="Z91" s="38"/>
      <c r="AA91" s="38"/>
      <c r="AB91" s="38"/>
      <c r="AC91" s="38"/>
      <c r="AD91" s="38"/>
      <c r="AE91" s="38"/>
    </row>
    <row r="92" s="2" customFormat="1" ht="15.15" customHeight="1">
      <c r="A92" s="38"/>
      <c r="B92" s="39"/>
      <c r="C92" s="32" t="s">
        <v>30</v>
      </c>
      <c r="D92" s="38"/>
      <c r="E92" s="38"/>
      <c r="F92" s="27" t="str">
        <f>IF(E18="","",E18)</f>
        <v>Vyplň údaj</v>
      </c>
      <c r="G92" s="38"/>
      <c r="H92" s="38"/>
      <c r="I92" s="32" t="s">
        <v>37</v>
      </c>
      <c r="J92" s="36" t="str">
        <f>E24</f>
        <v xml:space="preserve"> </v>
      </c>
      <c r="K92" s="38"/>
      <c r="L92" s="55"/>
      <c r="S92" s="38"/>
      <c r="T92" s="38"/>
      <c r="U92" s="38"/>
      <c r="V92" s="38"/>
      <c r="W92" s="38"/>
      <c r="X92" s="38"/>
      <c r="Y92" s="38"/>
      <c r="Z92" s="38"/>
      <c r="AA92" s="38"/>
      <c r="AB92" s="38"/>
      <c r="AC92" s="38"/>
      <c r="AD92" s="38"/>
      <c r="AE92" s="38"/>
    </row>
    <row r="93" s="2" customFormat="1" ht="10.32" customHeight="1">
      <c r="A93" s="38"/>
      <c r="B93" s="39"/>
      <c r="C93" s="38"/>
      <c r="D93" s="38"/>
      <c r="E93" s="38"/>
      <c r="F93" s="38"/>
      <c r="G93" s="38"/>
      <c r="H93" s="38"/>
      <c r="I93" s="38"/>
      <c r="J93" s="38"/>
      <c r="K93" s="38"/>
      <c r="L93" s="55"/>
      <c r="S93" s="38"/>
      <c r="T93" s="38"/>
      <c r="U93" s="38"/>
      <c r="V93" s="38"/>
      <c r="W93" s="38"/>
      <c r="X93" s="38"/>
      <c r="Y93" s="38"/>
      <c r="Z93" s="38"/>
      <c r="AA93" s="38"/>
      <c r="AB93" s="38"/>
      <c r="AC93" s="38"/>
      <c r="AD93" s="38"/>
      <c r="AE93" s="38"/>
    </row>
    <row r="94" s="2" customFormat="1" ht="29.28" customHeight="1">
      <c r="A94" s="38"/>
      <c r="B94" s="39"/>
      <c r="C94" s="145" t="s">
        <v>163</v>
      </c>
      <c r="D94" s="137"/>
      <c r="E94" s="137"/>
      <c r="F94" s="137"/>
      <c r="G94" s="137"/>
      <c r="H94" s="137"/>
      <c r="I94" s="137"/>
      <c r="J94" s="146" t="s">
        <v>164</v>
      </c>
      <c r="K94" s="137"/>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38"/>
      <c r="J95" s="38"/>
      <c r="K95" s="38"/>
      <c r="L95" s="55"/>
      <c r="S95" s="38"/>
      <c r="T95" s="38"/>
      <c r="U95" s="38"/>
      <c r="V95" s="38"/>
      <c r="W95" s="38"/>
      <c r="X95" s="38"/>
      <c r="Y95" s="38"/>
      <c r="Z95" s="38"/>
      <c r="AA95" s="38"/>
      <c r="AB95" s="38"/>
      <c r="AC95" s="38"/>
      <c r="AD95" s="38"/>
      <c r="AE95" s="38"/>
    </row>
    <row r="96" s="2" customFormat="1" ht="22.8" customHeight="1">
      <c r="A96" s="38"/>
      <c r="B96" s="39"/>
      <c r="C96" s="147" t="s">
        <v>165</v>
      </c>
      <c r="D96" s="38"/>
      <c r="E96" s="38"/>
      <c r="F96" s="38"/>
      <c r="G96" s="38"/>
      <c r="H96" s="38"/>
      <c r="I96" s="38"/>
      <c r="J96" s="96">
        <f>J120</f>
        <v>0</v>
      </c>
      <c r="K96" s="38"/>
      <c r="L96" s="55"/>
      <c r="S96" s="38"/>
      <c r="T96" s="38"/>
      <c r="U96" s="38"/>
      <c r="V96" s="38"/>
      <c r="W96" s="38"/>
      <c r="X96" s="38"/>
      <c r="Y96" s="38"/>
      <c r="Z96" s="38"/>
      <c r="AA96" s="38"/>
      <c r="AB96" s="38"/>
      <c r="AC96" s="38"/>
      <c r="AD96" s="38"/>
      <c r="AE96" s="38"/>
      <c r="AU96" s="19" t="s">
        <v>166</v>
      </c>
    </row>
    <row r="97" s="9" customFormat="1" ht="24.96" customHeight="1">
      <c r="A97" s="9"/>
      <c r="B97" s="148"/>
      <c r="C97" s="9"/>
      <c r="D97" s="149" t="s">
        <v>167</v>
      </c>
      <c r="E97" s="150"/>
      <c r="F97" s="150"/>
      <c r="G97" s="150"/>
      <c r="H97" s="150"/>
      <c r="I97" s="150"/>
      <c r="J97" s="151">
        <f>J121</f>
        <v>0</v>
      </c>
      <c r="K97" s="9"/>
      <c r="L97" s="148"/>
      <c r="S97" s="9"/>
      <c r="T97" s="9"/>
      <c r="U97" s="9"/>
      <c r="V97" s="9"/>
      <c r="W97" s="9"/>
      <c r="X97" s="9"/>
      <c r="Y97" s="9"/>
      <c r="Z97" s="9"/>
      <c r="AA97" s="9"/>
      <c r="AB97" s="9"/>
      <c r="AC97" s="9"/>
      <c r="AD97" s="9"/>
      <c r="AE97" s="9"/>
    </row>
    <row r="98" s="10" customFormat="1" ht="19.92" customHeight="1">
      <c r="A98" s="10"/>
      <c r="B98" s="152"/>
      <c r="C98" s="10"/>
      <c r="D98" s="153" t="s">
        <v>168</v>
      </c>
      <c r="E98" s="154"/>
      <c r="F98" s="154"/>
      <c r="G98" s="154"/>
      <c r="H98" s="154"/>
      <c r="I98" s="154"/>
      <c r="J98" s="155">
        <f>J122</f>
        <v>0</v>
      </c>
      <c r="K98" s="10"/>
      <c r="L98" s="152"/>
      <c r="S98" s="10"/>
      <c r="T98" s="10"/>
      <c r="U98" s="10"/>
      <c r="V98" s="10"/>
      <c r="W98" s="10"/>
      <c r="X98" s="10"/>
      <c r="Y98" s="10"/>
      <c r="Z98" s="10"/>
      <c r="AA98" s="10"/>
      <c r="AB98" s="10"/>
      <c r="AC98" s="10"/>
      <c r="AD98" s="10"/>
      <c r="AE98" s="10"/>
    </row>
    <row r="99" s="10" customFormat="1" ht="19.92" customHeight="1">
      <c r="A99" s="10"/>
      <c r="B99" s="152"/>
      <c r="C99" s="10"/>
      <c r="D99" s="153" t="s">
        <v>171</v>
      </c>
      <c r="E99" s="154"/>
      <c r="F99" s="154"/>
      <c r="G99" s="154"/>
      <c r="H99" s="154"/>
      <c r="I99" s="154"/>
      <c r="J99" s="155">
        <f>J129</f>
        <v>0</v>
      </c>
      <c r="K99" s="10"/>
      <c r="L99" s="152"/>
      <c r="S99" s="10"/>
      <c r="T99" s="10"/>
      <c r="U99" s="10"/>
      <c r="V99" s="10"/>
      <c r="W99" s="10"/>
      <c r="X99" s="10"/>
      <c r="Y99" s="10"/>
      <c r="Z99" s="10"/>
      <c r="AA99" s="10"/>
      <c r="AB99" s="10"/>
      <c r="AC99" s="10"/>
      <c r="AD99" s="10"/>
      <c r="AE99" s="10"/>
    </row>
    <row r="100" s="10" customFormat="1" ht="19.92" customHeight="1">
      <c r="A100" s="10"/>
      <c r="B100" s="152"/>
      <c r="C100" s="10"/>
      <c r="D100" s="153" t="s">
        <v>181</v>
      </c>
      <c r="E100" s="154"/>
      <c r="F100" s="154"/>
      <c r="G100" s="154"/>
      <c r="H100" s="154"/>
      <c r="I100" s="154"/>
      <c r="J100" s="155">
        <f>J147</f>
        <v>0</v>
      </c>
      <c r="K100" s="10"/>
      <c r="L100" s="152"/>
      <c r="S100" s="10"/>
      <c r="T100" s="10"/>
      <c r="U100" s="10"/>
      <c r="V100" s="10"/>
      <c r="W100" s="10"/>
      <c r="X100" s="10"/>
      <c r="Y100" s="10"/>
      <c r="Z100" s="10"/>
      <c r="AA100" s="10"/>
      <c r="AB100" s="10"/>
      <c r="AC100" s="10"/>
      <c r="AD100" s="10"/>
      <c r="AE100" s="10"/>
    </row>
    <row r="101" s="2" customFormat="1" ht="21.84" customHeight="1">
      <c r="A101" s="38"/>
      <c r="B101" s="39"/>
      <c r="C101" s="38"/>
      <c r="D101" s="38"/>
      <c r="E101" s="38"/>
      <c r="F101" s="38"/>
      <c r="G101" s="38"/>
      <c r="H101" s="38"/>
      <c r="I101" s="38"/>
      <c r="J101" s="38"/>
      <c r="K101" s="38"/>
      <c r="L101" s="55"/>
      <c r="S101" s="38"/>
      <c r="T101" s="38"/>
      <c r="U101" s="38"/>
      <c r="V101" s="38"/>
      <c r="W101" s="38"/>
      <c r="X101" s="38"/>
      <c r="Y101" s="38"/>
      <c r="Z101" s="38"/>
      <c r="AA101" s="38"/>
      <c r="AB101" s="38"/>
      <c r="AC101" s="38"/>
      <c r="AD101" s="38"/>
      <c r="AE101" s="38"/>
    </row>
    <row r="102" s="2" customFormat="1" ht="6.96" customHeight="1">
      <c r="A102" s="38"/>
      <c r="B102" s="60"/>
      <c r="C102" s="61"/>
      <c r="D102" s="61"/>
      <c r="E102" s="61"/>
      <c r="F102" s="61"/>
      <c r="G102" s="61"/>
      <c r="H102" s="61"/>
      <c r="I102" s="61"/>
      <c r="J102" s="61"/>
      <c r="K102" s="61"/>
      <c r="L102" s="55"/>
      <c r="S102" s="38"/>
      <c r="T102" s="38"/>
      <c r="U102" s="38"/>
      <c r="V102" s="38"/>
      <c r="W102" s="38"/>
      <c r="X102" s="38"/>
      <c r="Y102" s="38"/>
      <c r="Z102" s="38"/>
      <c r="AA102" s="38"/>
      <c r="AB102" s="38"/>
      <c r="AC102" s="38"/>
      <c r="AD102" s="38"/>
      <c r="AE102" s="38"/>
    </row>
    <row r="106" s="2" customFormat="1" ht="6.96" customHeight="1">
      <c r="A106" s="38"/>
      <c r="B106" s="62"/>
      <c r="C106" s="63"/>
      <c r="D106" s="63"/>
      <c r="E106" s="63"/>
      <c r="F106" s="63"/>
      <c r="G106" s="63"/>
      <c r="H106" s="63"/>
      <c r="I106" s="63"/>
      <c r="J106" s="63"/>
      <c r="K106" s="63"/>
      <c r="L106" s="55"/>
      <c r="S106" s="38"/>
      <c r="T106" s="38"/>
      <c r="U106" s="38"/>
      <c r="V106" s="38"/>
      <c r="W106" s="38"/>
      <c r="X106" s="38"/>
      <c r="Y106" s="38"/>
      <c r="Z106" s="38"/>
      <c r="AA106" s="38"/>
      <c r="AB106" s="38"/>
      <c r="AC106" s="38"/>
      <c r="AD106" s="38"/>
      <c r="AE106" s="38"/>
    </row>
    <row r="107" s="2" customFormat="1" ht="24.96" customHeight="1">
      <c r="A107" s="38"/>
      <c r="B107" s="39"/>
      <c r="C107" s="23" t="s">
        <v>184</v>
      </c>
      <c r="D107" s="38"/>
      <c r="E107" s="38"/>
      <c r="F107" s="38"/>
      <c r="G107" s="38"/>
      <c r="H107" s="38"/>
      <c r="I107" s="38"/>
      <c r="J107" s="38"/>
      <c r="K107" s="38"/>
      <c r="L107" s="55"/>
      <c r="S107" s="38"/>
      <c r="T107" s="38"/>
      <c r="U107" s="38"/>
      <c r="V107" s="38"/>
      <c r="W107" s="38"/>
      <c r="X107" s="38"/>
      <c r="Y107" s="38"/>
      <c r="Z107" s="38"/>
      <c r="AA107" s="38"/>
      <c r="AB107" s="38"/>
      <c r="AC107" s="38"/>
      <c r="AD107" s="38"/>
      <c r="AE107" s="38"/>
    </row>
    <row r="108" s="2" customFormat="1" ht="6.96" customHeight="1">
      <c r="A108" s="38"/>
      <c r="B108" s="39"/>
      <c r="C108" s="38"/>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12" customHeight="1">
      <c r="A109" s="38"/>
      <c r="B109" s="39"/>
      <c r="C109" s="32" t="s">
        <v>16</v>
      </c>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16.5" customHeight="1">
      <c r="A110" s="38"/>
      <c r="B110" s="39"/>
      <c r="C110" s="38"/>
      <c r="D110" s="38"/>
      <c r="E110" s="129" t="str">
        <f>E7</f>
        <v>VD Letovice, rekonstrukce VD</v>
      </c>
      <c r="F110" s="32"/>
      <c r="G110" s="32"/>
      <c r="H110" s="32"/>
      <c r="I110" s="38"/>
      <c r="J110" s="38"/>
      <c r="K110" s="38"/>
      <c r="L110" s="55"/>
      <c r="S110" s="38"/>
      <c r="T110" s="38"/>
      <c r="U110" s="38"/>
      <c r="V110" s="38"/>
      <c r="W110" s="38"/>
      <c r="X110" s="38"/>
      <c r="Y110" s="38"/>
      <c r="Z110" s="38"/>
      <c r="AA110" s="38"/>
      <c r="AB110" s="38"/>
      <c r="AC110" s="38"/>
      <c r="AD110" s="38"/>
      <c r="AE110" s="38"/>
    </row>
    <row r="111" s="2" customFormat="1" ht="12" customHeight="1">
      <c r="A111" s="38"/>
      <c r="B111" s="39"/>
      <c r="C111" s="32" t="s">
        <v>159</v>
      </c>
      <c r="D111" s="38"/>
      <c r="E111" s="38"/>
      <c r="F111" s="38"/>
      <c r="G111" s="38"/>
      <c r="H111" s="38"/>
      <c r="I111" s="38"/>
      <c r="J111" s="38"/>
      <c r="K111" s="38"/>
      <c r="L111" s="55"/>
      <c r="S111" s="38"/>
      <c r="T111" s="38"/>
      <c r="U111" s="38"/>
      <c r="V111" s="38"/>
      <c r="W111" s="38"/>
      <c r="X111" s="38"/>
      <c r="Y111" s="38"/>
      <c r="Z111" s="38"/>
      <c r="AA111" s="38"/>
      <c r="AB111" s="38"/>
      <c r="AC111" s="38"/>
      <c r="AD111" s="38"/>
      <c r="AE111" s="38"/>
    </row>
    <row r="112" s="2" customFormat="1" ht="16.5" customHeight="1">
      <c r="A112" s="38"/>
      <c r="B112" s="39"/>
      <c r="C112" s="38"/>
      <c r="D112" s="38"/>
      <c r="E112" s="67" t="str">
        <f>E9</f>
        <v>SO 02 - Opevnění návodního svahu hráze</v>
      </c>
      <c r="F112" s="38"/>
      <c r="G112" s="38"/>
      <c r="H112" s="38"/>
      <c r="I112" s="38"/>
      <c r="J112" s="38"/>
      <c r="K112" s="38"/>
      <c r="L112" s="55"/>
      <c r="S112" s="38"/>
      <c r="T112" s="38"/>
      <c r="U112" s="38"/>
      <c r="V112" s="38"/>
      <c r="W112" s="38"/>
      <c r="X112" s="38"/>
      <c r="Y112" s="38"/>
      <c r="Z112" s="38"/>
      <c r="AA112" s="38"/>
      <c r="AB112" s="38"/>
      <c r="AC112" s="38"/>
      <c r="AD112" s="38"/>
      <c r="AE112" s="38"/>
    </row>
    <row r="113" s="2" customFormat="1" ht="6.96" customHeight="1">
      <c r="A113" s="38"/>
      <c r="B113" s="39"/>
      <c r="C113" s="38"/>
      <c r="D113" s="38"/>
      <c r="E113" s="38"/>
      <c r="F113" s="38"/>
      <c r="G113" s="38"/>
      <c r="H113" s="38"/>
      <c r="I113" s="38"/>
      <c r="J113" s="38"/>
      <c r="K113" s="38"/>
      <c r="L113" s="55"/>
      <c r="S113" s="38"/>
      <c r="T113" s="38"/>
      <c r="U113" s="38"/>
      <c r="V113" s="38"/>
      <c r="W113" s="38"/>
      <c r="X113" s="38"/>
      <c r="Y113" s="38"/>
      <c r="Z113" s="38"/>
      <c r="AA113" s="38"/>
      <c r="AB113" s="38"/>
      <c r="AC113" s="38"/>
      <c r="AD113" s="38"/>
      <c r="AE113" s="38"/>
    </row>
    <row r="114" s="2" customFormat="1" ht="12" customHeight="1">
      <c r="A114" s="38"/>
      <c r="B114" s="39"/>
      <c r="C114" s="32" t="s">
        <v>20</v>
      </c>
      <c r="D114" s="38"/>
      <c r="E114" s="38"/>
      <c r="F114" s="27" t="str">
        <f>F12</f>
        <v>VD Letovice</v>
      </c>
      <c r="G114" s="38"/>
      <c r="H114" s="38"/>
      <c r="I114" s="32" t="s">
        <v>22</v>
      </c>
      <c r="J114" s="69" t="str">
        <f>IF(J12="","",J12)</f>
        <v>2. 12. 2020</v>
      </c>
      <c r="K114" s="38"/>
      <c r="L114" s="55"/>
      <c r="S114" s="38"/>
      <c r="T114" s="38"/>
      <c r="U114" s="38"/>
      <c r="V114" s="38"/>
      <c r="W114" s="38"/>
      <c r="X114" s="38"/>
      <c r="Y114" s="38"/>
      <c r="Z114" s="38"/>
      <c r="AA114" s="38"/>
      <c r="AB114" s="38"/>
      <c r="AC114" s="38"/>
      <c r="AD114" s="38"/>
      <c r="AE114" s="38"/>
    </row>
    <row r="115" s="2" customFormat="1" ht="6.96" customHeight="1">
      <c r="A115" s="38"/>
      <c r="B115" s="39"/>
      <c r="C115" s="38"/>
      <c r="D115" s="38"/>
      <c r="E115" s="38"/>
      <c r="F115" s="38"/>
      <c r="G115" s="38"/>
      <c r="H115" s="38"/>
      <c r="I115" s="38"/>
      <c r="J115" s="38"/>
      <c r="K115" s="38"/>
      <c r="L115" s="55"/>
      <c r="S115" s="38"/>
      <c r="T115" s="38"/>
      <c r="U115" s="38"/>
      <c r="V115" s="38"/>
      <c r="W115" s="38"/>
      <c r="X115" s="38"/>
      <c r="Y115" s="38"/>
      <c r="Z115" s="38"/>
      <c r="AA115" s="38"/>
      <c r="AB115" s="38"/>
      <c r="AC115" s="38"/>
      <c r="AD115" s="38"/>
      <c r="AE115" s="38"/>
    </row>
    <row r="116" s="2" customFormat="1" ht="25.65" customHeight="1">
      <c r="A116" s="38"/>
      <c r="B116" s="39"/>
      <c r="C116" s="32" t="s">
        <v>24</v>
      </c>
      <c r="D116" s="38"/>
      <c r="E116" s="38"/>
      <c r="F116" s="27" t="str">
        <f>E15</f>
        <v>Povodí Moravy, s.p., Dřevařská 11, 60175 Brno</v>
      </c>
      <c r="G116" s="38"/>
      <c r="H116" s="38"/>
      <c r="I116" s="32" t="s">
        <v>32</v>
      </c>
      <c r="J116" s="36" t="str">
        <f>E21</f>
        <v>Sweco Hydroprojekt a.s.</v>
      </c>
      <c r="K116" s="38"/>
      <c r="L116" s="55"/>
      <c r="S116" s="38"/>
      <c r="T116" s="38"/>
      <c r="U116" s="38"/>
      <c r="V116" s="38"/>
      <c r="W116" s="38"/>
      <c r="X116" s="38"/>
      <c r="Y116" s="38"/>
      <c r="Z116" s="38"/>
      <c r="AA116" s="38"/>
      <c r="AB116" s="38"/>
      <c r="AC116" s="38"/>
      <c r="AD116" s="38"/>
      <c r="AE116" s="38"/>
    </row>
    <row r="117" s="2" customFormat="1" ht="15.15" customHeight="1">
      <c r="A117" s="38"/>
      <c r="B117" s="39"/>
      <c r="C117" s="32" t="s">
        <v>30</v>
      </c>
      <c r="D117" s="38"/>
      <c r="E117" s="38"/>
      <c r="F117" s="27" t="str">
        <f>IF(E18="","",E18)</f>
        <v>Vyplň údaj</v>
      </c>
      <c r="G117" s="38"/>
      <c r="H117" s="38"/>
      <c r="I117" s="32" t="s">
        <v>37</v>
      </c>
      <c r="J117" s="36" t="str">
        <f>E24</f>
        <v xml:space="preserve"> </v>
      </c>
      <c r="K117" s="38"/>
      <c r="L117" s="55"/>
      <c r="S117" s="38"/>
      <c r="T117" s="38"/>
      <c r="U117" s="38"/>
      <c r="V117" s="38"/>
      <c r="W117" s="38"/>
      <c r="X117" s="38"/>
      <c r="Y117" s="38"/>
      <c r="Z117" s="38"/>
      <c r="AA117" s="38"/>
      <c r="AB117" s="38"/>
      <c r="AC117" s="38"/>
      <c r="AD117" s="38"/>
      <c r="AE117" s="38"/>
    </row>
    <row r="118" s="2" customFormat="1" ht="10.32" customHeight="1">
      <c r="A118" s="38"/>
      <c r="B118" s="39"/>
      <c r="C118" s="38"/>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11" customFormat="1" ht="29.28" customHeight="1">
      <c r="A119" s="156"/>
      <c r="B119" s="157"/>
      <c r="C119" s="158" t="s">
        <v>185</v>
      </c>
      <c r="D119" s="159" t="s">
        <v>66</v>
      </c>
      <c r="E119" s="159" t="s">
        <v>62</v>
      </c>
      <c r="F119" s="159" t="s">
        <v>63</v>
      </c>
      <c r="G119" s="159" t="s">
        <v>186</v>
      </c>
      <c r="H119" s="159" t="s">
        <v>187</v>
      </c>
      <c r="I119" s="159" t="s">
        <v>188</v>
      </c>
      <c r="J119" s="159" t="s">
        <v>164</v>
      </c>
      <c r="K119" s="160" t="s">
        <v>189</v>
      </c>
      <c r="L119" s="161"/>
      <c r="M119" s="86" t="s">
        <v>1</v>
      </c>
      <c r="N119" s="87" t="s">
        <v>45</v>
      </c>
      <c r="O119" s="87" t="s">
        <v>190</v>
      </c>
      <c r="P119" s="87" t="s">
        <v>191</v>
      </c>
      <c r="Q119" s="87" t="s">
        <v>192</v>
      </c>
      <c r="R119" s="87" t="s">
        <v>193</v>
      </c>
      <c r="S119" s="87" t="s">
        <v>194</v>
      </c>
      <c r="T119" s="88" t="s">
        <v>195</v>
      </c>
      <c r="U119" s="156"/>
      <c r="V119" s="156"/>
      <c r="W119" s="156"/>
      <c r="X119" s="156"/>
      <c r="Y119" s="156"/>
      <c r="Z119" s="156"/>
      <c r="AA119" s="156"/>
      <c r="AB119" s="156"/>
      <c r="AC119" s="156"/>
      <c r="AD119" s="156"/>
      <c r="AE119" s="156"/>
    </row>
    <row r="120" s="2" customFormat="1" ht="22.8" customHeight="1">
      <c r="A120" s="38"/>
      <c r="B120" s="39"/>
      <c r="C120" s="93" t="s">
        <v>196</v>
      </c>
      <c r="D120" s="38"/>
      <c r="E120" s="38"/>
      <c r="F120" s="38"/>
      <c r="G120" s="38"/>
      <c r="H120" s="38"/>
      <c r="I120" s="38"/>
      <c r="J120" s="162">
        <f>BK120</f>
        <v>0</v>
      </c>
      <c r="K120" s="38"/>
      <c r="L120" s="39"/>
      <c r="M120" s="89"/>
      <c r="N120" s="73"/>
      <c r="O120" s="90"/>
      <c r="P120" s="163">
        <f>P121</f>
        <v>0</v>
      </c>
      <c r="Q120" s="90"/>
      <c r="R120" s="163">
        <f>R121</f>
        <v>8825.8734924</v>
      </c>
      <c r="S120" s="90"/>
      <c r="T120" s="164">
        <f>T121</f>
        <v>0</v>
      </c>
      <c r="U120" s="38"/>
      <c r="V120" s="38"/>
      <c r="W120" s="38"/>
      <c r="X120" s="38"/>
      <c r="Y120" s="38"/>
      <c r="Z120" s="38"/>
      <c r="AA120" s="38"/>
      <c r="AB120" s="38"/>
      <c r="AC120" s="38"/>
      <c r="AD120" s="38"/>
      <c r="AE120" s="38"/>
      <c r="AT120" s="19" t="s">
        <v>80</v>
      </c>
      <c r="AU120" s="19" t="s">
        <v>166</v>
      </c>
      <c r="BK120" s="165">
        <f>BK121</f>
        <v>0</v>
      </c>
    </row>
    <row r="121" s="12" customFormat="1" ht="25.92" customHeight="1">
      <c r="A121" s="12"/>
      <c r="B121" s="166"/>
      <c r="C121" s="12"/>
      <c r="D121" s="167" t="s">
        <v>80</v>
      </c>
      <c r="E121" s="168" t="s">
        <v>197</v>
      </c>
      <c r="F121" s="168" t="s">
        <v>198</v>
      </c>
      <c r="G121" s="12"/>
      <c r="H121" s="12"/>
      <c r="I121" s="169"/>
      <c r="J121" s="170">
        <f>BK121</f>
        <v>0</v>
      </c>
      <c r="K121" s="12"/>
      <c r="L121" s="166"/>
      <c r="M121" s="171"/>
      <c r="N121" s="172"/>
      <c r="O121" s="172"/>
      <c r="P121" s="173">
        <f>P122+P129+P147</f>
        <v>0</v>
      </c>
      <c r="Q121" s="172"/>
      <c r="R121" s="173">
        <f>R122+R129+R147</f>
        <v>8825.8734924</v>
      </c>
      <c r="S121" s="172"/>
      <c r="T121" s="174">
        <f>T122+T129+T147</f>
        <v>0</v>
      </c>
      <c r="U121" s="12"/>
      <c r="V121" s="12"/>
      <c r="W121" s="12"/>
      <c r="X121" s="12"/>
      <c r="Y121" s="12"/>
      <c r="Z121" s="12"/>
      <c r="AA121" s="12"/>
      <c r="AB121" s="12"/>
      <c r="AC121" s="12"/>
      <c r="AD121" s="12"/>
      <c r="AE121" s="12"/>
      <c r="AR121" s="167" t="s">
        <v>89</v>
      </c>
      <c r="AT121" s="175" t="s">
        <v>80</v>
      </c>
      <c r="AU121" s="175" t="s">
        <v>81</v>
      </c>
      <c r="AY121" s="167" t="s">
        <v>199</v>
      </c>
      <c r="BK121" s="176">
        <f>BK122+BK129+BK147</f>
        <v>0</v>
      </c>
    </row>
    <row r="122" s="12" customFormat="1" ht="22.8" customHeight="1">
      <c r="A122" s="12"/>
      <c r="B122" s="166"/>
      <c r="C122" s="12"/>
      <c r="D122" s="167" t="s">
        <v>80</v>
      </c>
      <c r="E122" s="177" t="s">
        <v>89</v>
      </c>
      <c r="F122" s="177" t="s">
        <v>200</v>
      </c>
      <c r="G122" s="12"/>
      <c r="H122" s="12"/>
      <c r="I122" s="169"/>
      <c r="J122" s="178">
        <f>BK122</f>
        <v>0</v>
      </c>
      <c r="K122" s="12"/>
      <c r="L122" s="166"/>
      <c r="M122" s="171"/>
      <c r="N122" s="172"/>
      <c r="O122" s="172"/>
      <c r="P122" s="173">
        <f>SUM(P123:P128)</f>
        <v>0</v>
      </c>
      <c r="Q122" s="172"/>
      <c r="R122" s="173">
        <f>SUM(R123:R128)</f>
        <v>0</v>
      </c>
      <c r="S122" s="172"/>
      <c r="T122" s="174">
        <f>SUM(T123:T128)</f>
        <v>0</v>
      </c>
      <c r="U122" s="12"/>
      <c r="V122" s="12"/>
      <c r="W122" s="12"/>
      <c r="X122" s="12"/>
      <c r="Y122" s="12"/>
      <c r="Z122" s="12"/>
      <c r="AA122" s="12"/>
      <c r="AB122" s="12"/>
      <c r="AC122" s="12"/>
      <c r="AD122" s="12"/>
      <c r="AE122" s="12"/>
      <c r="AR122" s="167" t="s">
        <v>89</v>
      </c>
      <c r="AT122" s="175" t="s">
        <v>80</v>
      </c>
      <c r="AU122" s="175" t="s">
        <v>89</v>
      </c>
      <c r="AY122" s="167" t="s">
        <v>199</v>
      </c>
      <c r="BK122" s="176">
        <f>SUM(BK123:BK128)</f>
        <v>0</v>
      </c>
    </row>
    <row r="123" s="2" customFormat="1" ht="24.15" customHeight="1">
      <c r="A123" s="38"/>
      <c r="B123" s="179"/>
      <c r="C123" s="180" t="s">
        <v>89</v>
      </c>
      <c r="D123" s="180" t="s">
        <v>201</v>
      </c>
      <c r="E123" s="181" t="s">
        <v>672</v>
      </c>
      <c r="F123" s="182" t="s">
        <v>673</v>
      </c>
      <c r="G123" s="183" t="s">
        <v>204</v>
      </c>
      <c r="H123" s="184">
        <v>5676.6670000000004</v>
      </c>
      <c r="I123" s="185"/>
      <c r="J123" s="186">
        <f>ROUND(I123*H123,2)</f>
        <v>0</v>
      </c>
      <c r="K123" s="182" t="s">
        <v>205</v>
      </c>
      <c r="L123" s="39"/>
      <c r="M123" s="187" t="s">
        <v>1</v>
      </c>
      <c r="N123" s="188" t="s">
        <v>46</v>
      </c>
      <c r="O123" s="77"/>
      <c r="P123" s="189">
        <f>O123*H123</f>
        <v>0</v>
      </c>
      <c r="Q123" s="189">
        <v>0</v>
      </c>
      <c r="R123" s="189">
        <f>Q123*H123</f>
        <v>0</v>
      </c>
      <c r="S123" s="189">
        <v>0</v>
      </c>
      <c r="T123" s="190">
        <f>S123*H123</f>
        <v>0</v>
      </c>
      <c r="U123" s="38"/>
      <c r="V123" s="38"/>
      <c r="W123" s="38"/>
      <c r="X123" s="38"/>
      <c r="Y123" s="38"/>
      <c r="Z123" s="38"/>
      <c r="AA123" s="38"/>
      <c r="AB123" s="38"/>
      <c r="AC123" s="38"/>
      <c r="AD123" s="38"/>
      <c r="AE123" s="38"/>
      <c r="AR123" s="191" t="s">
        <v>206</v>
      </c>
      <c r="AT123" s="191" t="s">
        <v>201</v>
      </c>
      <c r="AU123" s="191" t="s">
        <v>91</v>
      </c>
      <c r="AY123" s="19" t="s">
        <v>199</v>
      </c>
      <c r="BE123" s="192">
        <f>IF(N123="základní",J123,0)</f>
        <v>0</v>
      </c>
      <c r="BF123" s="192">
        <f>IF(N123="snížená",J123,0)</f>
        <v>0</v>
      </c>
      <c r="BG123" s="192">
        <f>IF(N123="zákl. přenesená",J123,0)</f>
        <v>0</v>
      </c>
      <c r="BH123" s="192">
        <f>IF(N123="sníž. přenesená",J123,0)</f>
        <v>0</v>
      </c>
      <c r="BI123" s="192">
        <f>IF(N123="nulová",J123,0)</f>
        <v>0</v>
      </c>
      <c r="BJ123" s="19" t="s">
        <v>89</v>
      </c>
      <c r="BK123" s="192">
        <f>ROUND(I123*H123,2)</f>
        <v>0</v>
      </c>
      <c r="BL123" s="19" t="s">
        <v>206</v>
      </c>
      <c r="BM123" s="191" t="s">
        <v>674</v>
      </c>
    </row>
    <row r="124" s="2" customFormat="1">
      <c r="A124" s="38"/>
      <c r="B124" s="39"/>
      <c r="C124" s="38"/>
      <c r="D124" s="193" t="s">
        <v>208</v>
      </c>
      <c r="E124" s="38"/>
      <c r="F124" s="194" t="s">
        <v>675</v>
      </c>
      <c r="G124" s="38"/>
      <c r="H124" s="38"/>
      <c r="I124" s="195"/>
      <c r="J124" s="38"/>
      <c r="K124" s="38"/>
      <c r="L124" s="39"/>
      <c r="M124" s="196"/>
      <c r="N124" s="197"/>
      <c r="O124" s="77"/>
      <c r="P124" s="77"/>
      <c r="Q124" s="77"/>
      <c r="R124" s="77"/>
      <c r="S124" s="77"/>
      <c r="T124" s="78"/>
      <c r="U124" s="38"/>
      <c r="V124" s="38"/>
      <c r="W124" s="38"/>
      <c r="X124" s="38"/>
      <c r="Y124" s="38"/>
      <c r="Z124" s="38"/>
      <c r="AA124" s="38"/>
      <c r="AB124" s="38"/>
      <c r="AC124" s="38"/>
      <c r="AD124" s="38"/>
      <c r="AE124" s="38"/>
      <c r="AT124" s="19" t="s">
        <v>208</v>
      </c>
      <c r="AU124" s="19" t="s">
        <v>91</v>
      </c>
    </row>
    <row r="125" s="2" customFormat="1">
      <c r="A125" s="38"/>
      <c r="B125" s="39"/>
      <c r="C125" s="38"/>
      <c r="D125" s="193" t="s">
        <v>210</v>
      </c>
      <c r="E125" s="38"/>
      <c r="F125" s="198" t="s">
        <v>676</v>
      </c>
      <c r="G125" s="38"/>
      <c r="H125" s="38"/>
      <c r="I125" s="195"/>
      <c r="J125" s="38"/>
      <c r="K125" s="38"/>
      <c r="L125" s="39"/>
      <c r="M125" s="196"/>
      <c r="N125" s="197"/>
      <c r="O125" s="77"/>
      <c r="P125" s="77"/>
      <c r="Q125" s="77"/>
      <c r="R125" s="77"/>
      <c r="S125" s="77"/>
      <c r="T125" s="78"/>
      <c r="U125" s="38"/>
      <c r="V125" s="38"/>
      <c r="W125" s="38"/>
      <c r="X125" s="38"/>
      <c r="Y125" s="38"/>
      <c r="Z125" s="38"/>
      <c r="AA125" s="38"/>
      <c r="AB125" s="38"/>
      <c r="AC125" s="38"/>
      <c r="AD125" s="38"/>
      <c r="AE125" s="38"/>
      <c r="AT125" s="19" t="s">
        <v>210</v>
      </c>
      <c r="AU125" s="19" t="s">
        <v>91</v>
      </c>
    </row>
    <row r="126" s="14" customFormat="1">
      <c r="A126" s="14"/>
      <c r="B126" s="207"/>
      <c r="C126" s="14"/>
      <c r="D126" s="193" t="s">
        <v>212</v>
      </c>
      <c r="E126" s="208" t="s">
        <v>1</v>
      </c>
      <c r="F126" s="209" t="s">
        <v>677</v>
      </c>
      <c r="G126" s="14"/>
      <c r="H126" s="208" t="s">
        <v>1</v>
      </c>
      <c r="I126" s="210"/>
      <c r="J126" s="14"/>
      <c r="K126" s="14"/>
      <c r="L126" s="207"/>
      <c r="M126" s="211"/>
      <c r="N126" s="212"/>
      <c r="O126" s="212"/>
      <c r="P126" s="212"/>
      <c r="Q126" s="212"/>
      <c r="R126" s="212"/>
      <c r="S126" s="212"/>
      <c r="T126" s="213"/>
      <c r="U126" s="14"/>
      <c r="V126" s="14"/>
      <c r="W126" s="14"/>
      <c r="X126" s="14"/>
      <c r="Y126" s="14"/>
      <c r="Z126" s="14"/>
      <c r="AA126" s="14"/>
      <c r="AB126" s="14"/>
      <c r="AC126" s="14"/>
      <c r="AD126" s="14"/>
      <c r="AE126" s="14"/>
      <c r="AT126" s="208" t="s">
        <v>212</v>
      </c>
      <c r="AU126" s="208" t="s">
        <v>91</v>
      </c>
      <c r="AV126" s="14" t="s">
        <v>89</v>
      </c>
      <c r="AW126" s="14" t="s">
        <v>36</v>
      </c>
      <c r="AX126" s="14" t="s">
        <v>81</v>
      </c>
      <c r="AY126" s="208" t="s">
        <v>199</v>
      </c>
    </row>
    <row r="127" s="13" customFormat="1">
      <c r="A127" s="13"/>
      <c r="B127" s="199"/>
      <c r="C127" s="13"/>
      <c r="D127" s="193" t="s">
        <v>212</v>
      </c>
      <c r="E127" s="200" t="s">
        <v>1</v>
      </c>
      <c r="F127" s="201" t="s">
        <v>678</v>
      </c>
      <c r="G127" s="13"/>
      <c r="H127" s="202">
        <v>5676.6670000000004</v>
      </c>
      <c r="I127" s="203"/>
      <c r="J127" s="13"/>
      <c r="K127" s="13"/>
      <c r="L127" s="199"/>
      <c r="M127" s="204"/>
      <c r="N127" s="205"/>
      <c r="O127" s="205"/>
      <c r="P127" s="205"/>
      <c r="Q127" s="205"/>
      <c r="R127" s="205"/>
      <c r="S127" s="205"/>
      <c r="T127" s="206"/>
      <c r="U127" s="13"/>
      <c r="V127" s="13"/>
      <c r="W127" s="13"/>
      <c r="X127" s="13"/>
      <c r="Y127" s="13"/>
      <c r="Z127" s="13"/>
      <c r="AA127" s="13"/>
      <c r="AB127" s="13"/>
      <c r="AC127" s="13"/>
      <c r="AD127" s="13"/>
      <c r="AE127" s="13"/>
      <c r="AT127" s="200" t="s">
        <v>212</v>
      </c>
      <c r="AU127" s="200" t="s">
        <v>91</v>
      </c>
      <c r="AV127" s="13" t="s">
        <v>91</v>
      </c>
      <c r="AW127" s="13" t="s">
        <v>36</v>
      </c>
      <c r="AX127" s="13" t="s">
        <v>81</v>
      </c>
      <c r="AY127" s="200" t="s">
        <v>199</v>
      </c>
    </row>
    <row r="128" s="15" customFormat="1">
      <c r="A128" s="15"/>
      <c r="B128" s="214"/>
      <c r="C128" s="15"/>
      <c r="D128" s="193" t="s">
        <v>212</v>
      </c>
      <c r="E128" s="215" t="s">
        <v>1</v>
      </c>
      <c r="F128" s="216" t="s">
        <v>234</v>
      </c>
      <c r="G128" s="15"/>
      <c r="H128" s="217">
        <v>5676.6670000000004</v>
      </c>
      <c r="I128" s="218"/>
      <c r="J128" s="15"/>
      <c r="K128" s="15"/>
      <c r="L128" s="214"/>
      <c r="M128" s="219"/>
      <c r="N128" s="220"/>
      <c r="O128" s="220"/>
      <c r="P128" s="220"/>
      <c r="Q128" s="220"/>
      <c r="R128" s="220"/>
      <c r="S128" s="220"/>
      <c r="T128" s="221"/>
      <c r="U128" s="15"/>
      <c r="V128" s="15"/>
      <c r="W128" s="15"/>
      <c r="X128" s="15"/>
      <c r="Y128" s="15"/>
      <c r="Z128" s="15"/>
      <c r="AA128" s="15"/>
      <c r="AB128" s="15"/>
      <c r="AC128" s="15"/>
      <c r="AD128" s="15"/>
      <c r="AE128" s="15"/>
      <c r="AT128" s="215" t="s">
        <v>212</v>
      </c>
      <c r="AU128" s="215" t="s">
        <v>91</v>
      </c>
      <c r="AV128" s="15" t="s">
        <v>206</v>
      </c>
      <c r="AW128" s="15" t="s">
        <v>36</v>
      </c>
      <c r="AX128" s="15" t="s">
        <v>89</v>
      </c>
      <c r="AY128" s="215" t="s">
        <v>199</v>
      </c>
    </row>
    <row r="129" s="12" customFormat="1" ht="22.8" customHeight="1">
      <c r="A129" s="12"/>
      <c r="B129" s="166"/>
      <c r="C129" s="12"/>
      <c r="D129" s="167" t="s">
        <v>80</v>
      </c>
      <c r="E129" s="177" t="s">
        <v>206</v>
      </c>
      <c r="F129" s="177" t="s">
        <v>459</v>
      </c>
      <c r="G129" s="12"/>
      <c r="H129" s="12"/>
      <c r="I129" s="169"/>
      <c r="J129" s="178">
        <f>BK129</f>
        <v>0</v>
      </c>
      <c r="K129" s="12"/>
      <c r="L129" s="166"/>
      <c r="M129" s="171"/>
      <c r="N129" s="172"/>
      <c r="O129" s="172"/>
      <c r="P129" s="173">
        <f>SUM(P130:P146)</f>
        <v>0</v>
      </c>
      <c r="Q129" s="172"/>
      <c r="R129" s="173">
        <f>SUM(R130:R146)</f>
        <v>8825.8734924</v>
      </c>
      <c r="S129" s="172"/>
      <c r="T129" s="174">
        <f>SUM(T130:T146)</f>
        <v>0</v>
      </c>
      <c r="U129" s="12"/>
      <c r="V129" s="12"/>
      <c r="W129" s="12"/>
      <c r="X129" s="12"/>
      <c r="Y129" s="12"/>
      <c r="Z129" s="12"/>
      <c r="AA129" s="12"/>
      <c r="AB129" s="12"/>
      <c r="AC129" s="12"/>
      <c r="AD129" s="12"/>
      <c r="AE129" s="12"/>
      <c r="AR129" s="167" t="s">
        <v>89</v>
      </c>
      <c r="AT129" s="175" t="s">
        <v>80</v>
      </c>
      <c r="AU129" s="175" t="s">
        <v>89</v>
      </c>
      <c r="AY129" s="167" t="s">
        <v>199</v>
      </c>
      <c r="BK129" s="176">
        <f>SUM(BK130:BK146)</f>
        <v>0</v>
      </c>
    </row>
    <row r="130" s="2" customFormat="1" ht="24.15" customHeight="1">
      <c r="A130" s="38"/>
      <c r="B130" s="179"/>
      <c r="C130" s="180" t="s">
        <v>91</v>
      </c>
      <c r="D130" s="180" t="s">
        <v>201</v>
      </c>
      <c r="E130" s="181" t="s">
        <v>679</v>
      </c>
      <c r="F130" s="182" t="s">
        <v>680</v>
      </c>
      <c r="G130" s="183" t="s">
        <v>228</v>
      </c>
      <c r="H130" s="184">
        <v>899.88300000000004</v>
      </c>
      <c r="I130" s="185"/>
      <c r="J130" s="186">
        <f>ROUND(I130*H130,2)</f>
        <v>0</v>
      </c>
      <c r="K130" s="182" t="s">
        <v>205</v>
      </c>
      <c r="L130" s="39"/>
      <c r="M130" s="187" t="s">
        <v>1</v>
      </c>
      <c r="N130" s="188" t="s">
        <v>46</v>
      </c>
      <c r="O130" s="77"/>
      <c r="P130" s="189">
        <f>O130*H130</f>
        <v>0</v>
      </c>
      <c r="Q130" s="189">
        <v>2.25</v>
      </c>
      <c r="R130" s="189">
        <f>Q130*H130</f>
        <v>2024.73675</v>
      </c>
      <c r="S130" s="189">
        <v>0</v>
      </c>
      <c r="T130" s="190">
        <f>S130*H130</f>
        <v>0</v>
      </c>
      <c r="U130" s="38"/>
      <c r="V130" s="38"/>
      <c r="W130" s="38"/>
      <c r="X130" s="38"/>
      <c r="Y130" s="38"/>
      <c r="Z130" s="38"/>
      <c r="AA130" s="38"/>
      <c r="AB130" s="38"/>
      <c r="AC130" s="38"/>
      <c r="AD130" s="38"/>
      <c r="AE130" s="38"/>
      <c r="AR130" s="191" t="s">
        <v>206</v>
      </c>
      <c r="AT130" s="191" t="s">
        <v>201</v>
      </c>
      <c r="AU130" s="191" t="s">
        <v>91</v>
      </c>
      <c r="AY130" s="19" t="s">
        <v>199</v>
      </c>
      <c r="BE130" s="192">
        <f>IF(N130="základní",J130,0)</f>
        <v>0</v>
      </c>
      <c r="BF130" s="192">
        <f>IF(N130="snížená",J130,0)</f>
        <v>0</v>
      </c>
      <c r="BG130" s="192">
        <f>IF(N130="zákl. přenesená",J130,0)</f>
        <v>0</v>
      </c>
      <c r="BH130" s="192">
        <f>IF(N130="sníž. přenesená",J130,0)</f>
        <v>0</v>
      </c>
      <c r="BI130" s="192">
        <f>IF(N130="nulová",J130,0)</f>
        <v>0</v>
      </c>
      <c r="BJ130" s="19" t="s">
        <v>89</v>
      </c>
      <c r="BK130" s="192">
        <f>ROUND(I130*H130,2)</f>
        <v>0</v>
      </c>
      <c r="BL130" s="19" t="s">
        <v>206</v>
      </c>
      <c r="BM130" s="191" t="s">
        <v>681</v>
      </c>
    </row>
    <row r="131" s="2" customFormat="1">
      <c r="A131" s="38"/>
      <c r="B131" s="39"/>
      <c r="C131" s="38"/>
      <c r="D131" s="193" t="s">
        <v>208</v>
      </c>
      <c r="E131" s="38"/>
      <c r="F131" s="194" t="s">
        <v>682</v>
      </c>
      <c r="G131" s="38"/>
      <c r="H131" s="38"/>
      <c r="I131" s="195"/>
      <c r="J131" s="38"/>
      <c r="K131" s="38"/>
      <c r="L131" s="39"/>
      <c r="M131" s="196"/>
      <c r="N131" s="197"/>
      <c r="O131" s="77"/>
      <c r="P131" s="77"/>
      <c r="Q131" s="77"/>
      <c r="R131" s="77"/>
      <c r="S131" s="77"/>
      <c r="T131" s="78"/>
      <c r="U131" s="38"/>
      <c r="V131" s="38"/>
      <c r="W131" s="38"/>
      <c r="X131" s="38"/>
      <c r="Y131" s="38"/>
      <c r="Z131" s="38"/>
      <c r="AA131" s="38"/>
      <c r="AB131" s="38"/>
      <c r="AC131" s="38"/>
      <c r="AD131" s="38"/>
      <c r="AE131" s="38"/>
      <c r="AT131" s="19" t="s">
        <v>208</v>
      </c>
      <c r="AU131" s="19" t="s">
        <v>91</v>
      </c>
    </row>
    <row r="132" s="2" customFormat="1">
      <c r="A132" s="38"/>
      <c r="B132" s="39"/>
      <c r="C132" s="38"/>
      <c r="D132" s="193" t="s">
        <v>210</v>
      </c>
      <c r="E132" s="38"/>
      <c r="F132" s="198" t="s">
        <v>473</v>
      </c>
      <c r="G132" s="38"/>
      <c r="H132" s="38"/>
      <c r="I132" s="195"/>
      <c r="J132" s="38"/>
      <c r="K132" s="38"/>
      <c r="L132" s="39"/>
      <c r="M132" s="196"/>
      <c r="N132" s="197"/>
      <c r="O132" s="77"/>
      <c r="P132" s="77"/>
      <c r="Q132" s="77"/>
      <c r="R132" s="77"/>
      <c r="S132" s="77"/>
      <c r="T132" s="78"/>
      <c r="U132" s="38"/>
      <c r="V132" s="38"/>
      <c r="W132" s="38"/>
      <c r="X132" s="38"/>
      <c r="Y132" s="38"/>
      <c r="Z132" s="38"/>
      <c r="AA132" s="38"/>
      <c r="AB132" s="38"/>
      <c r="AC132" s="38"/>
      <c r="AD132" s="38"/>
      <c r="AE132" s="38"/>
      <c r="AT132" s="19" t="s">
        <v>210</v>
      </c>
      <c r="AU132" s="19" t="s">
        <v>91</v>
      </c>
    </row>
    <row r="133" s="14" customFormat="1">
      <c r="A133" s="14"/>
      <c r="B133" s="207"/>
      <c r="C133" s="14"/>
      <c r="D133" s="193" t="s">
        <v>212</v>
      </c>
      <c r="E133" s="208" t="s">
        <v>1</v>
      </c>
      <c r="F133" s="209" t="s">
        <v>677</v>
      </c>
      <c r="G133" s="14"/>
      <c r="H133" s="208" t="s">
        <v>1</v>
      </c>
      <c r="I133" s="210"/>
      <c r="J133" s="14"/>
      <c r="K133" s="14"/>
      <c r="L133" s="207"/>
      <c r="M133" s="211"/>
      <c r="N133" s="212"/>
      <c r="O133" s="212"/>
      <c r="P133" s="212"/>
      <c r="Q133" s="212"/>
      <c r="R133" s="212"/>
      <c r="S133" s="212"/>
      <c r="T133" s="213"/>
      <c r="U133" s="14"/>
      <c r="V133" s="14"/>
      <c r="W133" s="14"/>
      <c r="X133" s="14"/>
      <c r="Y133" s="14"/>
      <c r="Z133" s="14"/>
      <c r="AA133" s="14"/>
      <c r="AB133" s="14"/>
      <c r="AC133" s="14"/>
      <c r="AD133" s="14"/>
      <c r="AE133" s="14"/>
      <c r="AT133" s="208" t="s">
        <v>212</v>
      </c>
      <c r="AU133" s="208" t="s">
        <v>91</v>
      </c>
      <c r="AV133" s="14" t="s">
        <v>89</v>
      </c>
      <c r="AW133" s="14" t="s">
        <v>36</v>
      </c>
      <c r="AX133" s="14" t="s">
        <v>81</v>
      </c>
      <c r="AY133" s="208" t="s">
        <v>199</v>
      </c>
    </row>
    <row r="134" s="14" customFormat="1">
      <c r="A134" s="14"/>
      <c r="B134" s="207"/>
      <c r="C134" s="14"/>
      <c r="D134" s="193" t="s">
        <v>212</v>
      </c>
      <c r="E134" s="208" t="s">
        <v>1</v>
      </c>
      <c r="F134" s="209" t="s">
        <v>683</v>
      </c>
      <c r="G134" s="14"/>
      <c r="H134" s="208" t="s">
        <v>1</v>
      </c>
      <c r="I134" s="210"/>
      <c r="J134" s="14"/>
      <c r="K134" s="14"/>
      <c r="L134" s="207"/>
      <c r="M134" s="211"/>
      <c r="N134" s="212"/>
      <c r="O134" s="212"/>
      <c r="P134" s="212"/>
      <c r="Q134" s="212"/>
      <c r="R134" s="212"/>
      <c r="S134" s="212"/>
      <c r="T134" s="213"/>
      <c r="U134" s="14"/>
      <c r="V134" s="14"/>
      <c r="W134" s="14"/>
      <c r="X134" s="14"/>
      <c r="Y134" s="14"/>
      <c r="Z134" s="14"/>
      <c r="AA134" s="14"/>
      <c r="AB134" s="14"/>
      <c r="AC134" s="14"/>
      <c r="AD134" s="14"/>
      <c r="AE134" s="14"/>
      <c r="AT134" s="208" t="s">
        <v>212</v>
      </c>
      <c r="AU134" s="208" t="s">
        <v>91</v>
      </c>
      <c r="AV134" s="14" t="s">
        <v>89</v>
      </c>
      <c r="AW134" s="14" t="s">
        <v>36</v>
      </c>
      <c r="AX134" s="14" t="s">
        <v>81</v>
      </c>
      <c r="AY134" s="208" t="s">
        <v>199</v>
      </c>
    </row>
    <row r="135" s="13" customFormat="1">
      <c r="A135" s="13"/>
      <c r="B135" s="199"/>
      <c r="C135" s="13"/>
      <c r="D135" s="193" t="s">
        <v>212</v>
      </c>
      <c r="E135" s="200" t="s">
        <v>1</v>
      </c>
      <c r="F135" s="201" t="s">
        <v>684</v>
      </c>
      <c r="G135" s="13"/>
      <c r="H135" s="202">
        <v>899.88300000000004</v>
      </c>
      <c r="I135" s="203"/>
      <c r="J135" s="13"/>
      <c r="K135" s="13"/>
      <c r="L135" s="199"/>
      <c r="M135" s="204"/>
      <c r="N135" s="205"/>
      <c r="O135" s="205"/>
      <c r="P135" s="205"/>
      <c r="Q135" s="205"/>
      <c r="R135" s="205"/>
      <c r="S135" s="205"/>
      <c r="T135" s="206"/>
      <c r="U135" s="13"/>
      <c r="V135" s="13"/>
      <c r="W135" s="13"/>
      <c r="X135" s="13"/>
      <c r="Y135" s="13"/>
      <c r="Z135" s="13"/>
      <c r="AA135" s="13"/>
      <c r="AB135" s="13"/>
      <c r="AC135" s="13"/>
      <c r="AD135" s="13"/>
      <c r="AE135" s="13"/>
      <c r="AT135" s="200" t="s">
        <v>212</v>
      </c>
      <c r="AU135" s="200" t="s">
        <v>91</v>
      </c>
      <c r="AV135" s="13" t="s">
        <v>91</v>
      </c>
      <c r="AW135" s="13" t="s">
        <v>36</v>
      </c>
      <c r="AX135" s="13" t="s">
        <v>89</v>
      </c>
      <c r="AY135" s="200" t="s">
        <v>199</v>
      </c>
    </row>
    <row r="136" s="2" customFormat="1" ht="24.15" customHeight="1">
      <c r="A136" s="38"/>
      <c r="B136" s="179"/>
      <c r="C136" s="180" t="s">
        <v>221</v>
      </c>
      <c r="D136" s="180" t="s">
        <v>201</v>
      </c>
      <c r="E136" s="181" t="s">
        <v>685</v>
      </c>
      <c r="F136" s="182" t="s">
        <v>686</v>
      </c>
      <c r="G136" s="183" t="s">
        <v>228</v>
      </c>
      <c r="H136" s="184">
        <v>3406.018</v>
      </c>
      <c r="I136" s="185"/>
      <c r="J136" s="186">
        <f>ROUND(I136*H136,2)</f>
        <v>0</v>
      </c>
      <c r="K136" s="182" t="s">
        <v>205</v>
      </c>
      <c r="L136" s="39"/>
      <c r="M136" s="187" t="s">
        <v>1</v>
      </c>
      <c r="N136" s="188" t="s">
        <v>46</v>
      </c>
      <c r="O136" s="77"/>
      <c r="P136" s="189">
        <f>O136*H136</f>
        <v>0</v>
      </c>
      <c r="Q136" s="189">
        <v>1.9967999999999999</v>
      </c>
      <c r="R136" s="189">
        <f>Q136*H136</f>
        <v>6801.1367424</v>
      </c>
      <c r="S136" s="189">
        <v>0</v>
      </c>
      <c r="T136" s="190">
        <f>S136*H136</f>
        <v>0</v>
      </c>
      <c r="U136" s="38"/>
      <c r="V136" s="38"/>
      <c r="W136" s="38"/>
      <c r="X136" s="38"/>
      <c r="Y136" s="38"/>
      <c r="Z136" s="38"/>
      <c r="AA136" s="38"/>
      <c r="AB136" s="38"/>
      <c r="AC136" s="38"/>
      <c r="AD136" s="38"/>
      <c r="AE136" s="38"/>
      <c r="AR136" s="191" t="s">
        <v>206</v>
      </c>
      <c r="AT136" s="191" t="s">
        <v>201</v>
      </c>
      <c r="AU136" s="191" t="s">
        <v>91</v>
      </c>
      <c r="AY136" s="19" t="s">
        <v>199</v>
      </c>
      <c r="BE136" s="192">
        <f>IF(N136="základní",J136,0)</f>
        <v>0</v>
      </c>
      <c r="BF136" s="192">
        <f>IF(N136="snížená",J136,0)</f>
        <v>0</v>
      </c>
      <c r="BG136" s="192">
        <f>IF(N136="zákl. přenesená",J136,0)</f>
        <v>0</v>
      </c>
      <c r="BH136" s="192">
        <f>IF(N136="sníž. přenesená",J136,0)</f>
        <v>0</v>
      </c>
      <c r="BI136" s="192">
        <f>IF(N136="nulová",J136,0)</f>
        <v>0</v>
      </c>
      <c r="BJ136" s="19" t="s">
        <v>89</v>
      </c>
      <c r="BK136" s="192">
        <f>ROUND(I136*H136,2)</f>
        <v>0</v>
      </c>
      <c r="BL136" s="19" t="s">
        <v>206</v>
      </c>
      <c r="BM136" s="191" t="s">
        <v>687</v>
      </c>
    </row>
    <row r="137" s="2" customFormat="1">
      <c r="A137" s="38"/>
      <c r="B137" s="39"/>
      <c r="C137" s="38"/>
      <c r="D137" s="193" t="s">
        <v>208</v>
      </c>
      <c r="E137" s="38"/>
      <c r="F137" s="194" t="s">
        <v>688</v>
      </c>
      <c r="G137" s="38"/>
      <c r="H137" s="38"/>
      <c r="I137" s="195"/>
      <c r="J137" s="38"/>
      <c r="K137" s="38"/>
      <c r="L137" s="39"/>
      <c r="M137" s="196"/>
      <c r="N137" s="197"/>
      <c r="O137" s="77"/>
      <c r="P137" s="77"/>
      <c r="Q137" s="77"/>
      <c r="R137" s="77"/>
      <c r="S137" s="77"/>
      <c r="T137" s="78"/>
      <c r="U137" s="38"/>
      <c r="V137" s="38"/>
      <c r="W137" s="38"/>
      <c r="X137" s="38"/>
      <c r="Y137" s="38"/>
      <c r="Z137" s="38"/>
      <c r="AA137" s="38"/>
      <c r="AB137" s="38"/>
      <c r="AC137" s="38"/>
      <c r="AD137" s="38"/>
      <c r="AE137" s="38"/>
      <c r="AT137" s="19" t="s">
        <v>208</v>
      </c>
      <c r="AU137" s="19" t="s">
        <v>91</v>
      </c>
    </row>
    <row r="138" s="2" customFormat="1">
      <c r="A138" s="38"/>
      <c r="B138" s="39"/>
      <c r="C138" s="38"/>
      <c r="D138" s="193" t="s">
        <v>210</v>
      </c>
      <c r="E138" s="38"/>
      <c r="F138" s="198" t="s">
        <v>689</v>
      </c>
      <c r="G138" s="38"/>
      <c r="H138" s="38"/>
      <c r="I138" s="195"/>
      <c r="J138" s="38"/>
      <c r="K138" s="38"/>
      <c r="L138" s="39"/>
      <c r="M138" s="196"/>
      <c r="N138" s="197"/>
      <c r="O138" s="77"/>
      <c r="P138" s="77"/>
      <c r="Q138" s="77"/>
      <c r="R138" s="77"/>
      <c r="S138" s="77"/>
      <c r="T138" s="78"/>
      <c r="U138" s="38"/>
      <c r="V138" s="38"/>
      <c r="W138" s="38"/>
      <c r="X138" s="38"/>
      <c r="Y138" s="38"/>
      <c r="Z138" s="38"/>
      <c r="AA138" s="38"/>
      <c r="AB138" s="38"/>
      <c r="AC138" s="38"/>
      <c r="AD138" s="38"/>
      <c r="AE138" s="38"/>
      <c r="AT138" s="19" t="s">
        <v>210</v>
      </c>
      <c r="AU138" s="19" t="s">
        <v>91</v>
      </c>
    </row>
    <row r="139" s="14" customFormat="1">
      <c r="A139" s="14"/>
      <c r="B139" s="207"/>
      <c r="C139" s="14"/>
      <c r="D139" s="193" t="s">
        <v>212</v>
      </c>
      <c r="E139" s="208" t="s">
        <v>1</v>
      </c>
      <c r="F139" s="209" t="s">
        <v>677</v>
      </c>
      <c r="G139" s="14"/>
      <c r="H139" s="208" t="s">
        <v>1</v>
      </c>
      <c r="I139" s="210"/>
      <c r="J139" s="14"/>
      <c r="K139" s="14"/>
      <c r="L139" s="207"/>
      <c r="M139" s="211"/>
      <c r="N139" s="212"/>
      <c r="O139" s="212"/>
      <c r="P139" s="212"/>
      <c r="Q139" s="212"/>
      <c r="R139" s="212"/>
      <c r="S139" s="212"/>
      <c r="T139" s="213"/>
      <c r="U139" s="14"/>
      <c r="V139" s="14"/>
      <c r="W139" s="14"/>
      <c r="X139" s="14"/>
      <c r="Y139" s="14"/>
      <c r="Z139" s="14"/>
      <c r="AA139" s="14"/>
      <c r="AB139" s="14"/>
      <c r="AC139" s="14"/>
      <c r="AD139" s="14"/>
      <c r="AE139" s="14"/>
      <c r="AT139" s="208" t="s">
        <v>212</v>
      </c>
      <c r="AU139" s="208" t="s">
        <v>91</v>
      </c>
      <c r="AV139" s="14" t="s">
        <v>89</v>
      </c>
      <c r="AW139" s="14" t="s">
        <v>36</v>
      </c>
      <c r="AX139" s="14" t="s">
        <v>81</v>
      </c>
      <c r="AY139" s="208" t="s">
        <v>199</v>
      </c>
    </row>
    <row r="140" s="14" customFormat="1">
      <c r="A140" s="14"/>
      <c r="B140" s="207"/>
      <c r="C140" s="14"/>
      <c r="D140" s="193" t="s">
        <v>212</v>
      </c>
      <c r="E140" s="208" t="s">
        <v>1</v>
      </c>
      <c r="F140" s="209" t="s">
        <v>690</v>
      </c>
      <c r="G140" s="14"/>
      <c r="H140" s="208" t="s">
        <v>1</v>
      </c>
      <c r="I140" s="210"/>
      <c r="J140" s="14"/>
      <c r="K140" s="14"/>
      <c r="L140" s="207"/>
      <c r="M140" s="211"/>
      <c r="N140" s="212"/>
      <c r="O140" s="212"/>
      <c r="P140" s="212"/>
      <c r="Q140" s="212"/>
      <c r="R140" s="212"/>
      <c r="S140" s="212"/>
      <c r="T140" s="213"/>
      <c r="U140" s="14"/>
      <c r="V140" s="14"/>
      <c r="W140" s="14"/>
      <c r="X140" s="14"/>
      <c r="Y140" s="14"/>
      <c r="Z140" s="14"/>
      <c r="AA140" s="14"/>
      <c r="AB140" s="14"/>
      <c r="AC140" s="14"/>
      <c r="AD140" s="14"/>
      <c r="AE140" s="14"/>
      <c r="AT140" s="208" t="s">
        <v>212</v>
      </c>
      <c r="AU140" s="208" t="s">
        <v>91</v>
      </c>
      <c r="AV140" s="14" t="s">
        <v>89</v>
      </c>
      <c r="AW140" s="14" t="s">
        <v>36</v>
      </c>
      <c r="AX140" s="14" t="s">
        <v>81</v>
      </c>
      <c r="AY140" s="208" t="s">
        <v>199</v>
      </c>
    </row>
    <row r="141" s="13" customFormat="1">
      <c r="A141" s="13"/>
      <c r="B141" s="199"/>
      <c r="C141" s="13"/>
      <c r="D141" s="193" t="s">
        <v>212</v>
      </c>
      <c r="E141" s="200" t="s">
        <v>1</v>
      </c>
      <c r="F141" s="201" t="s">
        <v>691</v>
      </c>
      <c r="G141" s="13"/>
      <c r="H141" s="202">
        <v>3406.018</v>
      </c>
      <c r="I141" s="203"/>
      <c r="J141" s="13"/>
      <c r="K141" s="13"/>
      <c r="L141" s="199"/>
      <c r="M141" s="204"/>
      <c r="N141" s="205"/>
      <c r="O141" s="205"/>
      <c r="P141" s="205"/>
      <c r="Q141" s="205"/>
      <c r="R141" s="205"/>
      <c r="S141" s="205"/>
      <c r="T141" s="206"/>
      <c r="U141" s="13"/>
      <c r="V141" s="13"/>
      <c r="W141" s="13"/>
      <c r="X141" s="13"/>
      <c r="Y141" s="13"/>
      <c r="Z141" s="13"/>
      <c r="AA141" s="13"/>
      <c r="AB141" s="13"/>
      <c r="AC141" s="13"/>
      <c r="AD141" s="13"/>
      <c r="AE141" s="13"/>
      <c r="AT141" s="200" t="s">
        <v>212</v>
      </c>
      <c r="AU141" s="200" t="s">
        <v>91</v>
      </c>
      <c r="AV141" s="13" t="s">
        <v>91</v>
      </c>
      <c r="AW141" s="13" t="s">
        <v>36</v>
      </c>
      <c r="AX141" s="13" t="s">
        <v>89</v>
      </c>
      <c r="AY141" s="200" t="s">
        <v>199</v>
      </c>
    </row>
    <row r="142" s="2" customFormat="1" ht="14.4" customHeight="1">
      <c r="A142" s="38"/>
      <c r="B142" s="179"/>
      <c r="C142" s="180" t="s">
        <v>206</v>
      </c>
      <c r="D142" s="180" t="s">
        <v>201</v>
      </c>
      <c r="E142" s="181" t="s">
        <v>692</v>
      </c>
      <c r="F142" s="182" t="s">
        <v>693</v>
      </c>
      <c r="G142" s="183" t="s">
        <v>204</v>
      </c>
      <c r="H142" s="184">
        <v>5676.6670000000004</v>
      </c>
      <c r="I142" s="185"/>
      <c r="J142" s="186">
        <f>ROUND(I142*H142,2)</f>
        <v>0</v>
      </c>
      <c r="K142" s="182" t="s">
        <v>205</v>
      </c>
      <c r="L142" s="39"/>
      <c r="M142" s="187" t="s">
        <v>1</v>
      </c>
      <c r="N142" s="188" t="s">
        <v>46</v>
      </c>
      <c r="O142" s="77"/>
      <c r="P142" s="189">
        <f>O142*H142</f>
        <v>0</v>
      </c>
      <c r="Q142" s="189">
        <v>0</v>
      </c>
      <c r="R142" s="189">
        <f>Q142*H142</f>
        <v>0</v>
      </c>
      <c r="S142" s="189">
        <v>0</v>
      </c>
      <c r="T142" s="190">
        <f>S142*H142</f>
        <v>0</v>
      </c>
      <c r="U142" s="38"/>
      <c r="V142" s="38"/>
      <c r="W142" s="38"/>
      <c r="X142" s="38"/>
      <c r="Y142" s="38"/>
      <c r="Z142" s="38"/>
      <c r="AA142" s="38"/>
      <c r="AB142" s="38"/>
      <c r="AC142" s="38"/>
      <c r="AD142" s="38"/>
      <c r="AE142" s="38"/>
      <c r="AR142" s="191" t="s">
        <v>206</v>
      </c>
      <c r="AT142" s="191" t="s">
        <v>201</v>
      </c>
      <c r="AU142" s="191" t="s">
        <v>91</v>
      </c>
      <c r="AY142" s="19" t="s">
        <v>199</v>
      </c>
      <c r="BE142" s="192">
        <f>IF(N142="základní",J142,0)</f>
        <v>0</v>
      </c>
      <c r="BF142" s="192">
        <f>IF(N142="snížená",J142,0)</f>
        <v>0</v>
      </c>
      <c r="BG142" s="192">
        <f>IF(N142="zákl. přenesená",J142,0)</f>
        <v>0</v>
      </c>
      <c r="BH142" s="192">
        <f>IF(N142="sníž. přenesená",J142,0)</f>
        <v>0</v>
      </c>
      <c r="BI142" s="192">
        <f>IF(N142="nulová",J142,0)</f>
        <v>0</v>
      </c>
      <c r="BJ142" s="19" t="s">
        <v>89</v>
      </c>
      <c r="BK142" s="192">
        <f>ROUND(I142*H142,2)</f>
        <v>0</v>
      </c>
      <c r="BL142" s="19" t="s">
        <v>206</v>
      </c>
      <c r="BM142" s="191" t="s">
        <v>694</v>
      </c>
    </row>
    <row r="143" s="2" customFormat="1">
      <c r="A143" s="38"/>
      <c r="B143" s="39"/>
      <c r="C143" s="38"/>
      <c r="D143" s="193" t="s">
        <v>208</v>
      </c>
      <c r="E143" s="38"/>
      <c r="F143" s="194" t="s">
        <v>695</v>
      </c>
      <c r="G143" s="38"/>
      <c r="H143" s="38"/>
      <c r="I143" s="195"/>
      <c r="J143" s="38"/>
      <c r="K143" s="38"/>
      <c r="L143" s="39"/>
      <c r="M143" s="196"/>
      <c r="N143" s="197"/>
      <c r="O143" s="77"/>
      <c r="P143" s="77"/>
      <c r="Q143" s="77"/>
      <c r="R143" s="77"/>
      <c r="S143" s="77"/>
      <c r="T143" s="78"/>
      <c r="U143" s="38"/>
      <c r="V143" s="38"/>
      <c r="W143" s="38"/>
      <c r="X143" s="38"/>
      <c r="Y143" s="38"/>
      <c r="Z143" s="38"/>
      <c r="AA143" s="38"/>
      <c r="AB143" s="38"/>
      <c r="AC143" s="38"/>
      <c r="AD143" s="38"/>
      <c r="AE143" s="38"/>
      <c r="AT143" s="19" t="s">
        <v>208</v>
      </c>
      <c r="AU143" s="19" t="s">
        <v>91</v>
      </c>
    </row>
    <row r="144" s="2" customFormat="1">
      <c r="A144" s="38"/>
      <c r="B144" s="39"/>
      <c r="C144" s="38"/>
      <c r="D144" s="193" t="s">
        <v>210</v>
      </c>
      <c r="E144" s="38"/>
      <c r="F144" s="198" t="s">
        <v>689</v>
      </c>
      <c r="G144" s="38"/>
      <c r="H144" s="38"/>
      <c r="I144" s="195"/>
      <c r="J144" s="38"/>
      <c r="K144" s="38"/>
      <c r="L144" s="39"/>
      <c r="M144" s="196"/>
      <c r="N144" s="197"/>
      <c r="O144" s="77"/>
      <c r="P144" s="77"/>
      <c r="Q144" s="77"/>
      <c r="R144" s="77"/>
      <c r="S144" s="77"/>
      <c r="T144" s="78"/>
      <c r="U144" s="38"/>
      <c r="V144" s="38"/>
      <c r="W144" s="38"/>
      <c r="X144" s="38"/>
      <c r="Y144" s="38"/>
      <c r="Z144" s="38"/>
      <c r="AA144" s="38"/>
      <c r="AB144" s="38"/>
      <c r="AC144" s="38"/>
      <c r="AD144" s="38"/>
      <c r="AE144" s="38"/>
      <c r="AT144" s="19" t="s">
        <v>210</v>
      </c>
      <c r="AU144" s="19" t="s">
        <v>91</v>
      </c>
    </row>
    <row r="145" s="14" customFormat="1">
      <c r="A145" s="14"/>
      <c r="B145" s="207"/>
      <c r="C145" s="14"/>
      <c r="D145" s="193" t="s">
        <v>212</v>
      </c>
      <c r="E145" s="208" t="s">
        <v>1</v>
      </c>
      <c r="F145" s="209" t="s">
        <v>677</v>
      </c>
      <c r="G145" s="14"/>
      <c r="H145" s="208" t="s">
        <v>1</v>
      </c>
      <c r="I145" s="210"/>
      <c r="J145" s="14"/>
      <c r="K145" s="14"/>
      <c r="L145" s="207"/>
      <c r="M145" s="211"/>
      <c r="N145" s="212"/>
      <c r="O145" s="212"/>
      <c r="P145" s="212"/>
      <c r="Q145" s="212"/>
      <c r="R145" s="212"/>
      <c r="S145" s="212"/>
      <c r="T145" s="213"/>
      <c r="U145" s="14"/>
      <c r="V145" s="14"/>
      <c r="W145" s="14"/>
      <c r="X145" s="14"/>
      <c r="Y145" s="14"/>
      <c r="Z145" s="14"/>
      <c r="AA145" s="14"/>
      <c r="AB145" s="14"/>
      <c r="AC145" s="14"/>
      <c r="AD145" s="14"/>
      <c r="AE145" s="14"/>
      <c r="AT145" s="208" t="s">
        <v>212</v>
      </c>
      <c r="AU145" s="208" t="s">
        <v>91</v>
      </c>
      <c r="AV145" s="14" t="s">
        <v>89</v>
      </c>
      <c r="AW145" s="14" t="s">
        <v>36</v>
      </c>
      <c r="AX145" s="14" t="s">
        <v>81</v>
      </c>
      <c r="AY145" s="208" t="s">
        <v>199</v>
      </c>
    </row>
    <row r="146" s="13" customFormat="1">
      <c r="A146" s="13"/>
      <c r="B146" s="199"/>
      <c r="C146" s="13"/>
      <c r="D146" s="193" t="s">
        <v>212</v>
      </c>
      <c r="E146" s="200" t="s">
        <v>1</v>
      </c>
      <c r="F146" s="201" t="s">
        <v>696</v>
      </c>
      <c r="G146" s="13"/>
      <c r="H146" s="202">
        <v>5676.6670000000004</v>
      </c>
      <c r="I146" s="203"/>
      <c r="J146" s="13"/>
      <c r="K146" s="13"/>
      <c r="L146" s="199"/>
      <c r="M146" s="204"/>
      <c r="N146" s="205"/>
      <c r="O146" s="205"/>
      <c r="P146" s="205"/>
      <c r="Q146" s="205"/>
      <c r="R146" s="205"/>
      <c r="S146" s="205"/>
      <c r="T146" s="206"/>
      <c r="U146" s="13"/>
      <c r="V146" s="13"/>
      <c r="W146" s="13"/>
      <c r="X146" s="13"/>
      <c r="Y146" s="13"/>
      <c r="Z146" s="13"/>
      <c r="AA146" s="13"/>
      <c r="AB146" s="13"/>
      <c r="AC146" s="13"/>
      <c r="AD146" s="13"/>
      <c r="AE146" s="13"/>
      <c r="AT146" s="200" t="s">
        <v>212</v>
      </c>
      <c r="AU146" s="200" t="s">
        <v>91</v>
      </c>
      <c r="AV146" s="13" t="s">
        <v>91</v>
      </c>
      <c r="AW146" s="13" t="s">
        <v>36</v>
      </c>
      <c r="AX146" s="13" t="s">
        <v>89</v>
      </c>
      <c r="AY146" s="200" t="s">
        <v>199</v>
      </c>
    </row>
    <row r="147" s="12" customFormat="1" ht="22.8" customHeight="1">
      <c r="A147" s="12"/>
      <c r="B147" s="166"/>
      <c r="C147" s="12"/>
      <c r="D147" s="167" t="s">
        <v>80</v>
      </c>
      <c r="E147" s="177" t="s">
        <v>627</v>
      </c>
      <c r="F147" s="177" t="s">
        <v>628</v>
      </c>
      <c r="G147" s="12"/>
      <c r="H147" s="12"/>
      <c r="I147" s="169"/>
      <c r="J147" s="178">
        <f>BK147</f>
        <v>0</v>
      </c>
      <c r="K147" s="12"/>
      <c r="L147" s="166"/>
      <c r="M147" s="171"/>
      <c r="N147" s="172"/>
      <c r="O147" s="172"/>
      <c r="P147" s="173">
        <f>SUM(P148:P149)</f>
        <v>0</v>
      </c>
      <c r="Q147" s="172"/>
      <c r="R147" s="173">
        <f>SUM(R148:R149)</f>
        <v>0</v>
      </c>
      <c r="S147" s="172"/>
      <c r="T147" s="174">
        <f>SUM(T148:T149)</f>
        <v>0</v>
      </c>
      <c r="U147" s="12"/>
      <c r="V147" s="12"/>
      <c r="W147" s="12"/>
      <c r="X147" s="12"/>
      <c r="Y147" s="12"/>
      <c r="Z147" s="12"/>
      <c r="AA147" s="12"/>
      <c r="AB147" s="12"/>
      <c r="AC147" s="12"/>
      <c r="AD147" s="12"/>
      <c r="AE147" s="12"/>
      <c r="AR147" s="167" t="s">
        <v>89</v>
      </c>
      <c r="AT147" s="175" t="s">
        <v>80</v>
      </c>
      <c r="AU147" s="175" t="s">
        <v>89</v>
      </c>
      <c r="AY147" s="167" t="s">
        <v>199</v>
      </c>
      <c r="BK147" s="176">
        <f>SUM(BK148:BK149)</f>
        <v>0</v>
      </c>
    </row>
    <row r="148" s="2" customFormat="1" ht="14.4" customHeight="1">
      <c r="A148" s="38"/>
      <c r="B148" s="179"/>
      <c r="C148" s="180" t="s">
        <v>235</v>
      </c>
      <c r="D148" s="180" t="s">
        <v>201</v>
      </c>
      <c r="E148" s="181" t="s">
        <v>630</v>
      </c>
      <c r="F148" s="182" t="s">
        <v>631</v>
      </c>
      <c r="G148" s="183" t="s">
        <v>275</v>
      </c>
      <c r="H148" s="184">
        <v>8825.8729999999996</v>
      </c>
      <c r="I148" s="185"/>
      <c r="J148" s="186">
        <f>ROUND(I148*H148,2)</f>
        <v>0</v>
      </c>
      <c r="K148" s="182" t="s">
        <v>205</v>
      </c>
      <c r="L148" s="39"/>
      <c r="M148" s="187" t="s">
        <v>1</v>
      </c>
      <c r="N148" s="188" t="s">
        <v>46</v>
      </c>
      <c r="O148" s="77"/>
      <c r="P148" s="189">
        <f>O148*H148</f>
        <v>0</v>
      </c>
      <c r="Q148" s="189">
        <v>0</v>
      </c>
      <c r="R148" s="189">
        <f>Q148*H148</f>
        <v>0</v>
      </c>
      <c r="S148" s="189">
        <v>0</v>
      </c>
      <c r="T148" s="190">
        <f>S148*H148</f>
        <v>0</v>
      </c>
      <c r="U148" s="38"/>
      <c r="V148" s="38"/>
      <c r="W148" s="38"/>
      <c r="X148" s="38"/>
      <c r="Y148" s="38"/>
      <c r="Z148" s="38"/>
      <c r="AA148" s="38"/>
      <c r="AB148" s="38"/>
      <c r="AC148" s="38"/>
      <c r="AD148" s="38"/>
      <c r="AE148" s="38"/>
      <c r="AR148" s="191" t="s">
        <v>206</v>
      </c>
      <c r="AT148" s="191" t="s">
        <v>201</v>
      </c>
      <c r="AU148" s="191" t="s">
        <v>91</v>
      </c>
      <c r="AY148" s="19" t="s">
        <v>199</v>
      </c>
      <c r="BE148" s="192">
        <f>IF(N148="základní",J148,0)</f>
        <v>0</v>
      </c>
      <c r="BF148" s="192">
        <f>IF(N148="snížená",J148,0)</f>
        <v>0</v>
      </c>
      <c r="BG148" s="192">
        <f>IF(N148="zákl. přenesená",J148,0)</f>
        <v>0</v>
      </c>
      <c r="BH148" s="192">
        <f>IF(N148="sníž. přenesená",J148,0)</f>
        <v>0</v>
      </c>
      <c r="BI148" s="192">
        <f>IF(N148="nulová",J148,0)</f>
        <v>0</v>
      </c>
      <c r="BJ148" s="19" t="s">
        <v>89</v>
      </c>
      <c r="BK148" s="192">
        <f>ROUND(I148*H148,2)</f>
        <v>0</v>
      </c>
      <c r="BL148" s="19" t="s">
        <v>206</v>
      </c>
      <c r="BM148" s="191" t="s">
        <v>697</v>
      </c>
    </row>
    <row r="149" s="2" customFormat="1">
      <c r="A149" s="38"/>
      <c r="B149" s="39"/>
      <c r="C149" s="38"/>
      <c r="D149" s="193" t="s">
        <v>208</v>
      </c>
      <c r="E149" s="38"/>
      <c r="F149" s="194" t="s">
        <v>633</v>
      </c>
      <c r="G149" s="38"/>
      <c r="H149" s="38"/>
      <c r="I149" s="195"/>
      <c r="J149" s="38"/>
      <c r="K149" s="38"/>
      <c r="L149" s="39"/>
      <c r="M149" s="232"/>
      <c r="N149" s="233"/>
      <c r="O149" s="234"/>
      <c r="P149" s="234"/>
      <c r="Q149" s="234"/>
      <c r="R149" s="234"/>
      <c r="S149" s="234"/>
      <c r="T149" s="235"/>
      <c r="U149" s="38"/>
      <c r="V149" s="38"/>
      <c r="W149" s="38"/>
      <c r="X149" s="38"/>
      <c r="Y149" s="38"/>
      <c r="Z149" s="38"/>
      <c r="AA149" s="38"/>
      <c r="AB149" s="38"/>
      <c r="AC149" s="38"/>
      <c r="AD149" s="38"/>
      <c r="AE149" s="38"/>
      <c r="AT149" s="19" t="s">
        <v>208</v>
      </c>
      <c r="AU149" s="19" t="s">
        <v>91</v>
      </c>
    </row>
    <row r="150" s="2" customFormat="1" ht="6.96" customHeight="1">
      <c r="A150" s="38"/>
      <c r="B150" s="60"/>
      <c r="C150" s="61"/>
      <c r="D150" s="61"/>
      <c r="E150" s="61"/>
      <c r="F150" s="61"/>
      <c r="G150" s="61"/>
      <c r="H150" s="61"/>
      <c r="I150" s="61"/>
      <c r="J150" s="61"/>
      <c r="K150" s="61"/>
      <c r="L150" s="39"/>
      <c r="M150" s="38"/>
      <c r="O150" s="38"/>
      <c r="P150" s="38"/>
      <c r="Q150" s="38"/>
      <c r="R150" s="38"/>
      <c r="S150" s="38"/>
      <c r="T150" s="38"/>
      <c r="U150" s="38"/>
      <c r="V150" s="38"/>
      <c r="W150" s="38"/>
      <c r="X150" s="38"/>
      <c r="Y150" s="38"/>
      <c r="Z150" s="38"/>
      <c r="AA150" s="38"/>
      <c r="AB150" s="38"/>
      <c r="AC150" s="38"/>
      <c r="AD150" s="38"/>
      <c r="AE150" s="38"/>
    </row>
  </sheetData>
  <autoFilter ref="C119:K149"/>
  <mergeCells count="9">
    <mergeCell ref="E7:H7"/>
    <mergeCell ref="E9:H9"/>
    <mergeCell ref="E18:H18"/>
    <mergeCell ref="E27:H27"/>
    <mergeCell ref="E85:H85"/>
    <mergeCell ref="E87:H87"/>
    <mergeCell ref="E110:H110"/>
    <mergeCell ref="E112:H11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97</v>
      </c>
    </row>
    <row r="3" s="1" customFormat="1" ht="6.96" customHeight="1">
      <c r="B3" s="20"/>
      <c r="C3" s="21"/>
      <c r="D3" s="21"/>
      <c r="E3" s="21"/>
      <c r="F3" s="21"/>
      <c r="G3" s="21"/>
      <c r="H3" s="21"/>
      <c r="I3" s="21"/>
      <c r="J3" s="21"/>
      <c r="K3" s="21"/>
      <c r="L3" s="22"/>
      <c r="AT3" s="19" t="s">
        <v>91</v>
      </c>
    </row>
    <row r="4" s="1" customFormat="1" ht="24.96" customHeight="1">
      <c r="B4" s="22"/>
      <c r="D4" s="23" t="s">
        <v>158</v>
      </c>
      <c r="L4" s="22"/>
      <c r="M4" s="128" t="s">
        <v>10</v>
      </c>
      <c r="AT4" s="19" t="s">
        <v>3</v>
      </c>
    </row>
    <row r="5" s="1" customFormat="1" ht="6.96" customHeight="1">
      <c r="B5" s="22"/>
      <c r="L5" s="22"/>
    </row>
    <row r="6" s="1" customFormat="1" ht="12" customHeight="1">
      <c r="B6" s="22"/>
      <c r="D6" s="32" t="s">
        <v>16</v>
      </c>
      <c r="L6" s="22"/>
    </row>
    <row r="7" s="1" customFormat="1" ht="16.5" customHeight="1">
      <c r="B7" s="22"/>
      <c r="E7" s="129" t="str">
        <f>'Rekapitulace stavby'!K6</f>
        <v>VD Letovice, rekonstrukce VD</v>
      </c>
      <c r="F7" s="32"/>
      <c r="G7" s="32"/>
      <c r="H7" s="32"/>
      <c r="L7" s="22"/>
    </row>
    <row r="8" s="2" customFormat="1" ht="12" customHeight="1">
      <c r="A8" s="38"/>
      <c r="B8" s="39"/>
      <c r="C8" s="38"/>
      <c r="D8" s="32" t="s">
        <v>159</v>
      </c>
      <c r="E8" s="38"/>
      <c r="F8" s="38"/>
      <c r="G8" s="38"/>
      <c r="H8" s="38"/>
      <c r="I8" s="38"/>
      <c r="J8" s="38"/>
      <c r="K8" s="38"/>
      <c r="L8" s="55"/>
      <c r="S8" s="38"/>
      <c r="T8" s="38"/>
      <c r="U8" s="38"/>
      <c r="V8" s="38"/>
      <c r="W8" s="38"/>
      <c r="X8" s="38"/>
      <c r="Y8" s="38"/>
      <c r="Z8" s="38"/>
      <c r="AA8" s="38"/>
      <c r="AB8" s="38"/>
      <c r="AC8" s="38"/>
      <c r="AD8" s="38"/>
      <c r="AE8" s="38"/>
    </row>
    <row r="9" s="2" customFormat="1" ht="16.5" customHeight="1">
      <c r="A9" s="38"/>
      <c r="B9" s="39"/>
      <c r="C9" s="38"/>
      <c r="D9" s="38"/>
      <c r="E9" s="67" t="s">
        <v>698</v>
      </c>
      <c r="F9" s="38"/>
      <c r="G9" s="38"/>
      <c r="H9" s="38"/>
      <c r="I9" s="38"/>
      <c r="J9" s="38"/>
      <c r="K9" s="38"/>
      <c r="L9" s="55"/>
      <c r="S9" s="38"/>
      <c r="T9" s="38"/>
      <c r="U9" s="38"/>
      <c r="V9" s="38"/>
      <c r="W9" s="38"/>
      <c r="X9" s="38"/>
      <c r="Y9" s="38"/>
      <c r="Z9" s="38"/>
      <c r="AA9" s="38"/>
      <c r="AB9" s="38"/>
      <c r="AC9" s="38"/>
      <c r="AD9" s="38"/>
      <c r="AE9" s="38"/>
    </row>
    <row r="10" s="2" customFormat="1">
      <c r="A10" s="38"/>
      <c r="B10" s="39"/>
      <c r="C10" s="38"/>
      <c r="D10" s="38"/>
      <c r="E10" s="38"/>
      <c r="F10" s="38"/>
      <c r="G10" s="38"/>
      <c r="H10" s="38"/>
      <c r="I10" s="38"/>
      <c r="J10" s="38"/>
      <c r="K10" s="38"/>
      <c r="L10" s="55"/>
      <c r="S10" s="38"/>
      <c r="T10" s="38"/>
      <c r="U10" s="38"/>
      <c r="V10" s="38"/>
      <c r="W10" s="38"/>
      <c r="X10" s="38"/>
      <c r="Y10" s="38"/>
      <c r="Z10" s="38"/>
      <c r="AA10" s="38"/>
      <c r="AB10" s="38"/>
      <c r="AC10" s="38"/>
      <c r="AD10" s="38"/>
      <c r="AE10" s="38"/>
    </row>
    <row r="11" s="2" customFormat="1" ht="12" customHeight="1">
      <c r="A11" s="38"/>
      <c r="B11" s="39"/>
      <c r="C11" s="38"/>
      <c r="D11" s="32" t="s">
        <v>18</v>
      </c>
      <c r="E11" s="38"/>
      <c r="F11" s="27" t="s">
        <v>1</v>
      </c>
      <c r="G11" s="38"/>
      <c r="H11" s="38"/>
      <c r="I11" s="32" t="s">
        <v>19</v>
      </c>
      <c r="J11" s="27" t="s">
        <v>1</v>
      </c>
      <c r="K11" s="38"/>
      <c r="L11" s="55"/>
      <c r="S11" s="38"/>
      <c r="T11" s="38"/>
      <c r="U11" s="38"/>
      <c r="V11" s="38"/>
      <c r="W11" s="38"/>
      <c r="X11" s="38"/>
      <c r="Y11" s="38"/>
      <c r="Z11" s="38"/>
      <c r="AA11" s="38"/>
      <c r="AB11" s="38"/>
      <c r="AC11" s="38"/>
      <c r="AD11" s="38"/>
      <c r="AE11" s="38"/>
    </row>
    <row r="12" s="2" customFormat="1" ht="12" customHeight="1">
      <c r="A12" s="38"/>
      <c r="B12" s="39"/>
      <c r="C12" s="38"/>
      <c r="D12" s="32" t="s">
        <v>20</v>
      </c>
      <c r="E12" s="38"/>
      <c r="F12" s="27" t="s">
        <v>21</v>
      </c>
      <c r="G12" s="38"/>
      <c r="H12" s="38"/>
      <c r="I12" s="32" t="s">
        <v>22</v>
      </c>
      <c r="J12" s="69" t="str">
        <f>'Rekapitulace stavby'!AN8</f>
        <v>2. 12. 2020</v>
      </c>
      <c r="K12" s="38"/>
      <c r="L12" s="55"/>
      <c r="S12" s="38"/>
      <c r="T12" s="38"/>
      <c r="U12" s="38"/>
      <c r="V12" s="38"/>
      <c r="W12" s="38"/>
      <c r="X12" s="38"/>
      <c r="Y12" s="38"/>
      <c r="Z12" s="38"/>
      <c r="AA12" s="38"/>
      <c r="AB12" s="38"/>
      <c r="AC12" s="38"/>
      <c r="AD12" s="38"/>
      <c r="AE12" s="38"/>
    </row>
    <row r="13" s="2" customFormat="1" ht="10.8" customHeight="1">
      <c r="A13" s="38"/>
      <c r="B13" s="39"/>
      <c r="C13" s="38"/>
      <c r="D13" s="38"/>
      <c r="E13" s="38"/>
      <c r="F13" s="38"/>
      <c r="G13" s="38"/>
      <c r="H13" s="38"/>
      <c r="I13" s="38"/>
      <c r="J13" s="38"/>
      <c r="K13" s="38"/>
      <c r="L13" s="55"/>
      <c r="S13" s="38"/>
      <c r="T13" s="38"/>
      <c r="U13" s="38"/>
      <c r="V13" s="38"/>
      <c r="W13" s="38"/>
      <c r="X13" s="38"/>
      <c r="Y13" s="38"/>
      <c r="Z13" s="38"/>
      <c r="AA13" s="38"/>
      <c r="AB13" s="38"/>
      <c r="AC13" s="38"/>
      <c r="AD13" s="38"/>
      <c r="AE13" s="38"/>
    </row>
    <row r="14" s="2" customFormat="1" ht="12" customHeight="1">
      <c r="A14" s="38"/>
      <c r="B14" s="39"/>
      <c r="C14" s="38"/>
      <c r="D14" s="32" t="s">
        <v>24</v>
      </c>
      <c r="E14" s="38"/>
      <c r="F14" s="38"/>
      <c r="G14" s="38"/>
      <c r="H14" s="38"/>
      <c r="I14" s="32" t="s">
        <v>25</v>
      </c>
      <c r="J14" s="27" t="s">
        <v>26</v>
      </c>
      <c r="K14" s="38"/>
      <c r="L14" s="55"/>
      <c r="S14" s="38"/>
      <c r="T14" s="38"/>
      <c r="U14" s="38"/>
      <c r="V14" s="38"/>
      <c r="W14" s="38"/>
      <c r="X14" s="38"/>
      <c r="Y14" s="38"/>
      <c r="Z14" s="38"/>
      <c r="AA14" s="38"/>
      <c r="AB14" s="38"/>
      <c r="AC14" s="38"/>
      <c r="AD14" s="38"/>
      <c r="AE14" s="38"/>
    </row>
    <row r="15" s="2" customFormat="1" ht="18" customHeight="1">
      <c r="A15" s="38"/>
      <c r="B15" s="39"/>
      <c r="C15" s="38"/>
      <c r="D15" s="38"/>
      <c r="E15" s="27" t="s">
        <v>27</v>
      </c>
      <c r="F15" s="38"/>
      <c r="G15" s="38"/>
      <c r="H15" s="38"/>
      <c r="I15" s="32" t="s">
        <v>28</v>
      </c>
      <c r="J15" s="27" t="s">
        <v>29</v>
      </c>
      <c r="K15" s="38"/>
      <c r="L15" s="55"/>
      <c r="S15" s="38"/>
      <c r="T15" s="38"/>
      <c r="U15" s="38"/>
      <c r="V15" s="38"/>
      <c r="W15" s="38"/>
      <c r="X15" s="38"/>
      <c r="Y15" s="38"/>
      <c r="Z15" s="38"/>
      <c r="AA15" s="38"/>
      <c r="AB15" s="38"/>
      <c r="AC15" s="38"/>
      <c r="AD15" s="38"/>
      <c r="AE15" s="38"/>
    </row>
    <row r="16" s="2" customFormat="1" ht="6.96" customHeight="1">
      <c r="A16" s="38"/>
      <c r="B16" s="39"/>
      <c r="C16" s="38"/>
      <c r="D16" s="38"/>
      <c r="E16" s="38"/>
      <c r="F16" s="38"/>
      <c r="G16" s="38"/>
      <c r="H16" s="38"/>
      <c r="I16" s="38"/>
      <c r="J16" s="38"/>
      <c r="K16" s="38"/>
      <c r="L16" s="55"/>
      <c r="S16" s="38"/>
      <c r="T16" s="38"/>
      <c r="U16" s="38"/>
      <c r="V16" s="38"/>
      <c r="W16" s="38"/>
      <c r="X16" s="38"/>
      <c r="Y16" s="38"/>
      <c r="Z16" s="38"/>
      <c r="AA16" s="38"/>
      <c r="AB16" s="38"/>
      <c r="AC16" s="38"/>
      <c r="AD16" s="38"/>
      <c r="AE16" s="38"/>
    </row>
    <row r="17" s="2" customFormat="1" ht="12" customHeight="1">
      <c r="A17" s="38"/>
      <c r="B17" s="39"/>
      <c r="C17" s="38"/>
      <c r="D17" s="32" t="s">
        <v>30</v>
      </c>
      <c r="E17" s="38"/>
      <c r="F17" s="38"/>
      <c r="G17" s="38"/>
      <c r="H17" s="38"/>
      <c r="I17" s="32" t="s">
        <v>25</v>
      </c>
      <c r="J17" s="33" t="str">
        <f>'Rekapitulace stavby'!AN13</f>
        <v>Vyplň údaj</v>
      </c>
      <c r="K17" s="38"/>
      <c r="L17" s="55"/>
      <c r="S17" s="38"/>
      <c r="T17" s="38"/>
      <c r="U17" s="38"/>
      <c r="V17" s="38"/>
      <c r="W17" s="38"/>
      <c r="X17" s="38"/>
      <c r="Y17" s="38"/>
      <c r="Z17" s="38"/>
      <c r="AA17" s="38"/>
      <c r="AB17" s="38"/>
      <c r="AC17" s="38"/>
      <c r="AD17" s="38"/>
      <c r="AE17" s="38"/>
    </row>
    <row r="18" s="2" customFormat="1" ht="18" customHeight="1">
      <c r="A18" s="38"/>
      <c r="B18" s="39"/>
      <c r="C18" s="38"/>
      <c r="D18" s="38"/>
      <c r="E18" s="33" t="str">
        <f>'Rekapitulace stavby'!E14</f>
        <v>Vyplň údaj</v>
      </c>
      <c r="F18" s="27"/>
      <c r="G18" s="27"/>
      <c r="H18" s="27"/>
      <c r="I18" s="32" t="s">
        <v>28</v>
      </c>
      <c r="J18" s="33" t="str">
        <f>'Rekapitulace stavby'!AN14</f>
        <v>Vyplň údaj</v>
      </c>
      <c r="K18" s="38"/>
      <c r="L18" s="55"/>
      <c r="S18" s="38"/>
      <c r="T18" s="38"/>
      <c r="U18" s="38"/>
      <c r="V18" s="38"/>
      <c r="W18" s="38"/>
      <c r="X18" s="38"/>
      <c r="Y18" s="38"/>
      <c r="Z18" s="38"/>
      <c r="AA18" s="38"/>
      <c r="AB18" s="38"/>
      <c r="AC18" s="38"/>
      <c r="AD18" s="38"/>
      <c r="AE18" s="38"/>
    </row>
    <row r="19" s="2" customFormat="1" ht="6.96" customHeight="1">
      <c r="A19" s="38"/>
      <c r="B19" s="39"/>
      <c r="C19" s="38"/>
      <c r="D19" s="38"/>
      <c r="E19" s="38"/>
      <c r="F19" s="38"/>
      <c r="G19" s="38"/>
      <c r="H19" s="38"/>
      <c r="I19" s="38"/>
      <c r="J19" s="38"/>
      <c r="K19" s="38"/>
      <c r="L19" s="55"/>
      <c r="S19" s="38"/>
      <c r="T19" s="38"/>
      <c r="U19" s="38"/>
      <c r="V19" s="38"/>
      <c r="W19" s="38"/>
      <c r="X19" s="38"/>
      <c r="Y19" s="38"/>
      <c r="Z19" s="38"/>
      <c r="AA19" s="38"/>
      <c r="AB19" s="38"/>
      <c r="AC19" s="38"/>
      <c r="AD19" s="38"/>
      <c r="AE19" s="38"/>
    </row>
    <row r="20" s="2" customFormat="1" ht="12" customHeight="1">
      <c r="A20" s="38"/>
      <c r="B20" s="39"/>
      <c r="C20" s="38"/>
      <c r="D20" s="32" t="s">
        <v>32</v>
      </c>
      <c r="E20" s="38"/>
      <c r="F20" s="38"/>
      <c r="G20" s="38"/>
      <c r="H20" s="38"/>
      <c r="I20" s="32" t="s">
        <v>25</v>
      </c>
      <c r="J20" s="27" t="s">
        <v>33</v>
      </c>
      <c r="K20" s="38"/>
      <c r="L20" s="55"/>
      <c r="S20" s="38"/>
      <c r="T20" s="38"/>
      <c r="U20" s="38"/>
      <c r="V20" s="38"/>
      <c r="W20" s="38"/>
      <c r="X20" s="38"/>
      <c r="Y20" s="38"/>
      <c r="Z20" s="38"/>
      <c r="AA20" s="38"/>
      <c r="AB20" s="38"/>
      <c r="AC20" s="38"/>
      <c r="AD20" s="38"/>
      <c r="AE20" s="38"/>
    </row>
    <row r="21" s="2" customFormat="1" ht="18" customHeight="1">
      <c r="A21" s="38"/>
      <c r="B21" s="39"/>
      <c r="C21" s="38"/>
      <c r="D21" s="38"/>
      <c r="E21" s="27" t="s">
        <v>34</v>
      </c>
      <c r="F21" s="38"/>
      <c r="G21" s="38"/>
      <c r="H21" s="38"/>
      <c r="I21" s="32" t="s">
        <v>28</v>
      </c>
      <c r="J21" s="27" t="s">
        <v>35</v>
      </c>
      <c r="K21" s="38"/>
      <c r="L21" s="55"/>
      <c r="S21" s="38"/>
      <c r="T21" s="38"/>
      <c r="U21" s="38"/>
      <c r="V21" s="38"/>
      <c r="W21" s="38"/>
      <c r="X21" s="38"/>
      <c r="Y21" s="38"/>
      <c r="Z21" s="38"/>
      <c r="AA21" s="38"/>
      <c r="AB21" s="38"/>
      <c r="AC21" s="38"/>
      <c r="AD21" s="38"/>
      <c r="AE21" s="38"/>
    </row>
    <row r="22" s="2" customFormat="1" ht="6.96" customHeight="1">
      <c r="A22" s="38"/>
      <c r="B22" s="39"/>
      <c r="C22" s="38"/>
      <c r="D22" s="38"/>
      <c r="E22" s="38"/>
      <c r="F22" s="38"/>
      <c r="G22" s="38"/>
      <c r="H22" s="38"/>
      <c r="I22" s="38"/>
      <c r="J22" s="38"/>
      <c r="K22" s="38"/>
      <c r="L22" s="55"/>
      <c r="S22" s="38"/>
      <c r="T22" s="38"/>
      <c r="U22" s="38"/>
      <c r="V22" s="38"/>
      <c r="W22" s="38"/>
      <c r="X22" s="38"/>
      <c r="Y22" s="38"/>
      <c r="Z22" s="38"/>
      <c r="AA22" s="38"/>
      <c r="AB22" s="38"/>
      <c r="AC22" s="38"/>
      <c r="AD22" s="38"/>
      <c r="AE22" s="38"/>
    </row>
    <row r="23" s="2" customFormat="1" ht="12" customHeight="1">
      <c r="A23" s="38"/>
      <c r="B23" s="39"/>
      <c r="C23" s="38"/>
      <c r="D23" s="32" t="s">
        <v>37</v>
      </c>
      <c r="E23" s="38"/>
      <c r="F23" s="38"/>
      <c r="G23" s="38"/>
      <c r="H23" s="38"/>
      <c r="I23" s="32" t="s">
        <v>25</v>
      </c>
      <c r="J23" s="27" t="str">
        <f>IF('Rekapitulace stavby'!AN19="","",'Rekapitulace stavby'!AN19)</f>
        <v/>
      </c>
      <c r="K23" s="38"/>
      <c r="L23" s="55"/>
      <c r="S23" s="38"/>
      <c r="T23" s="38"/>
      <c r="U23" s="38"/>
      <c r="V23" s="38"/>
      <c r="W23" s="38"/>
      <c r="X23" s="38"/>
      <c r="Y23" s="38"/>
      <c r="Z23" s="38"/>
      <c r="AA23" s="38"/>
      <c r="AB23" s="38"/>
      <c r="AC23" s="38"/>
      <c r="AD23" s="38"/>
      <c r="AE23" s="38"/>
    </row>
    <row r="24" s="2" customFormat="1" ht="18" customHeight="1">
      <c r="A24" s="38"/>
      <c r="B24" s="39"/>
      <c r="C24" s="38"/>
      <c r="D24" s="38"/>
      <c r="E24" s="27" t="str">
        <f>IF('Rekapitulace stavby'!E20="","",'Rekapitulace stavby'!E20)</f>
        <v xml:space="preserve"> </v>
      </c>
      <c r="F24" s="38"/>
      <c r="G24" s="38"/>
      <c r="H24" s="38"/>
      <c r="I24" s="32" t="s">
        <v>28</v>
      </c>
      <c r="J24" s="27" t="str">
        <f>IF('Rekapitulace stavby'!AN20="","",'Rekapitulace stavby'!AN20)</f>
        <v/>
      </c>
      <c r="K24" s="38"/>
      <c r="L24" s="55"/>
      <c r="S24" s="38"/>
      <c r="T24" s="38"/>
      <c r="U24" s="38"/>
      <c r="V24" s="38"/>
      <c r="W24" s="38"/>
      <c r="X24" s="38"/>
      <c r="Y24" s="38"/>
      <c r="Z24" s="38"/>
      <c r="AA24" s="38"/>
      <c r="AB24" s="38"/>
      <c r="AC24" s="38"/>
      <c r="AD24" s="38"/>
      <c r="AE24" s="38"/>
    </row>
    <row r="25" s="2" customFormat="1" ht="6.96" customHeight="1">
      <c r="A25" s="38"/>
      <c r="B25" s="39"/>
      <c r="C25" s="38"/>
      <c r="D25" s="38"/>
      <c r="E25" s="38"/>
      <c r="F25" s="38"/>
      <c r="G25" s="38"/>
      <c r="H25" s="38"/>
      <c r="I25" s="38"/>
      <c r="J25" s="38"/>
      <c r="K25" s="38"/>
      <c r="L25" s="55"/>
      <c r="S25" s="38"/>
      <c r="T25" s="38"/>
      <c r="U25" s="38"/>
      <c r="V25" s="38"/>
      <c r="W25" s="38"/>
      <c r="X25" s="38"/>
      <c r="Y25" s="38"/>
      <c r="Z25" s="38"/>
      <c r="AA25" s="38"/>
      <c r="AB25" s="38"/>
      <c r="AC25" s="38"/>
      <c r="AD25" s="38"/>
      <c r="AE25" s="38"/>
    </row>
    <row r="26" s="2" customFormat="1" ht="12" customHeight="1">
      <c r="A26" s="38"/>
      <c r="B26" s="39"/>
      <c r="C26" s="38"/>
      <c r="D26" s="32" t="s">
        <v>39</v>
      </c>
      <c r="E26" s="38"/>
      <c r="F26" s="38"/>
      <c r="G26" s="38"/>
      <c r="H26" s="38"/>
      <c r="I26" s="38"/>
      <c r="J26" s="38"/>
      <c r="K26" s="38"/>
      <c r="L26" s="55"/>
      <c r="S26" s="38"/>
      <c r="T26" s="38"/>
      <c r="U26" s="38"/>
      <c r="V26" s="38"/>
      <c r="W26" s="38"/>
      <c r="X26" s="38"/>
      <c r="Y26" s="38"/>
      <c r="Z26" s="38"/>
      <c r="AA26" s="38"/>
      <c r="AB26" s="38"/>
      <c r="AC26" s="38"/>
      <c r="AD26" s="38"/>
      <c r="AE26" s="38"/>
    </row>
    <row r="27" s="8" customFormat="1" ht="23.25" customHeight="1">
      <c r="A27" s="130"/>
      <c r="B27" s="131"/>
      <c r="C27" s="130"/>
      <c r="D27" s="130"/>
      <c r="E27" s="36" t="s">
        <v>699</v>
      </c>
      <c r="F27" s="36"/>
      <c r="G27" s="36"/>
      <c r="H27" s="36"/>
      <c r="I27" s="130"/>
      <c r="J27" s="130"/>
      <c r="K27" s="130"/>
      <c r="L27" s="132"/>
      <c r="S27" s="130"/>
      <c r="T27" s="130"/>
      <c r="U27" s="130"/>
      <c r="V27" s="130"/>
      <c r="W27" s="130"/>
      <c r="X27" s="130"/>
      <c r="Y27" s="130"/>
      <c r="Z27" s="130"/>
      <c r="AA27" s="130"/>
      <c r="AB27" s="130"/>
      <c r="AC27" s="130"/>
      <c r="AD27" s="130"/>
      <c r="AE27" s="130"/>
    </row>
    <row r="28" s="2" customFormat="1" ht="6.96" customHeight="1">
      <c r="A28" s="38"/>
      <c r="B28" s="39"/>
      <c r="C28" s="38"/>
      <c r="D28" s="38"/>
      <c r="E28" s="38"/>
      <c r="F28" s="38"/>
      <c r="G28" s="38"/>
      <c r="H28" s="38"/>
      <c r="I28" s="38"/>
      <c r="J28" s="38"/>
      <c r="K28" s="38"/>
      <c r="L28" s="55"/>
      <c r="S28" s="38"/>
      <c r="T28" s="38"/>
      <c r="U28" s="38"/>
      <c r="V28" s="38"/>
      <c r="W28" s="38"/>
      <c r="X28" s="38"/>
      <c r="Y28" s="38"/>
      <c r="Z28" s="38"/>
      <c r="AA28" s="38"/>
      <c r="AB28" s="38"/>
      <c r="AC28" s="38"/>
      <c r="AD28" s="38"/>
      <c r="AE28" s="38"/>
    </row>
    <row r="29" s="2" customFormat="1" ht="6.96" customHeight="1">
      <c r="A29" s="38"/>
      <c r="B29" s="39"/>
      <c r="C29" s="38"/>
      <c r="D29" s="90"/>
      <c r="E29" s="90"/>
      <c r="F29" s="90"/>
      <c r="G29" s="90"/>
      <c r="H29" s="90"/>
      <c r="I29" s="90"/>
      <c r="J29" s="90"/>
      <c r="K29" s="90"/>
      <c r="L29" s="55"/>
      <c r="S29" s="38"/>
      <c r="T29" s="38"/>
      <c r="U29" s="38"/>
      <c r="V29" s="38"/>
      <c r="W29" s="38"/>
      <c r="X29" s="38"/>
      <c r="Y29" s="38"/>
      <c r="Z29" s="38"/>
      <c r="AA29" s="38"/>
      <c r="AB29" s="38"/>
      <c r="AC29" s="38"/>
      <c r="AD29" s="38"/>
      <c r="AE29" s="38"/>
    </row>
    <row r="30" s="2" customFormat="1" ht="25.44" customHeight="1">
      <c r="A30" s="38"/>
      <c r="B30" s="39"/>
      <c r="C30" s="38"/>
      <c r="D30" s="133" t="s">
        <v>41</v>
      </c>
      <c r="E30" s="38"/>
      <c r="F30" s="38"/>
      <c r="G30" s="38"/>
      <c r="H30" s="38"/>
      <c r="I30" s="38"/>
      <c r="J30" s="96">
        <f>ROUND(J136, 2)</f>
        <v>0</v>
      </c>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90"/>
      <c r="J31" s="90"/>
      <c r="K31" s="90"/>
      <c r="L31" s="55"/>
      <c r="S31" s="38"/>
      <c r="T31" s="38"/>
      <c r="U31" s="38"/>
      <c r="V31" s="38"/>
      <c r="W31" s="38"/>
      <c r="X31" s="38"/>
      <c r="Y31" s="38"/>
      <c r="Z31" s="38"/>
      <c r="AA31" s="38"/>
      <c r="AB31" s="38"/>
      <c r="AC31" s="38"/>
      <c r="AD31" s="38"/>
      <c r="AE31" s="38"/>
    </row>
    <row r="32" s="2" customFormat="1" ht="14.4" customHeight="1">
      <c r="A32" s="38"/>
      <c r="B32" s="39"/>
      <c r="C32" s="38"/>
      <c r="D32" s="38"/>
      <c r="E32" s="38"/>
      <c r="F32" s="43" t="s">
        <v>43</v>
      </c>
      <c r="G32" s="38"/>
      <c r="H32" s="38"/>
      <c r="I32" s="43" t="s">
        <v>42</v>
      </c>
      <c r="J32" s="43" t="s">
        <v>44</v>
      </c>
      <c r="K32" s="38"/>
      <c r="L32" s="55"/>
      <c r="S32" s="38"/>
      <c r="T32" s="38"/>
      <c r="U32" s="38"/>
      <c r="V32" s="38"/>
      <c r="W32" s="38"/>
      <c r="X32" s="38"/>
      <c r="Y32" s="38"/>
      <c r="Z32" s="38"/>
      <c r="AA32" s="38"/>
      <c r="AB32" s="38"/>
      <c r="AC32" s="38"/>
      <c r="AD32" s="38"/>
      <c r="AE32" s="38"/>
    </row>
    <row r="33" s="2" customFormat="1" ht="14.4" customHeight="1">
      <c r="A33" s="38"/>
      <c r="B33" s="39"/>
      <c r="C33" s="38"/>
      <c r="D33" s="134" t="s">
        <v>45</v>
      </c>
      <c r="E33" s="32" t="s">
        <v>46</v>
      </c>
      <c r="F33" s="135">
        <f>ROUND((SUM(BE136:BE537)),  2)</f>
        <v>0</v>
      </c>
      <c r="G33" s="38"/>
      <c r="H33" s="38"/>
      <c r="I33" s="136">
        <v>0.20999999999999999</v>
      </c>
      <c r="J33" s="135">
        <f>ROUND(((SUM(BE136:BE537))*I33),  2)</f>
        <v>0</v>
      </c>
      <c r="K33" s="38"/>
      <c r="L33" s="55"/>
      <c r="S33" s="38"/>
      <c r="T33" s="38"/>
      <c r="U33" s="38"/>
      <c r="V33" s="38"/>
      <c r="W33" s="38"/>
      <c r="X33" s="38"/>
      <c r="Y33" s="38"/>
      <c r="Z33" s="38"/>
      <c r="AA33" s="38"/>
      <c r="AB33" s="38"/>
      <c r="AC33" s="38"/>
      <c r="AD33" s="38"/>
      <c r="AE33" s="38"/>
    </row>
    <row r="34" s="2" customFormat="1" ht="14.4" customHeight="1">
      <c r="A34" s="38"/>
      <c r="B34" s="39"/>
      <c r="C34" s="38"/>
      <c r="D34" s="38"/>
      <c r="E34" s="32" t="s">
        <v>47</v>
      </c>
      <c r="F34" s="135">
        <f>ROUND((SUM(BF136:BF537)),  2)</f>
        <v>0</v>
      </c>
      <c r="G34" s="38"/>
      <c r="H34" s="38"/>
      <c r="I34" s="136">
        <v>0.14999999999999999</v>
      </c>
      <c r="J34" s="135">
        <f>ROUND(((SUM(BF136:BF537))*I34),  2)</f>
        <v>0</v>
      </c>
      <c r="K34" s="38"/>
      <c r="L34" s="55"/>
      <c r="S34" s="38"/>
      <c r="T34" s="38"/>
      <c r="U34" s="38"/>
      <c r="V34" s="38"/>
      <c r="W34" s="38"/>
      <c r="X34" s="38"/>
      <c r="Y34" s="38"/>
      <c r="Z34" s="38"/>
      <c r="AA34" s="38"/>
      <c r="AB34" s="38"/>
      <c r="AC34" s="38"/>
      <c r="AD34" s="38"/>
      <c r="AE34" s="38"/>
    </row>
    <row r="35" hidden="1" s="2" customFormat="1" ht="14.4" customHeight="1">
      <c r="A35" s="38"/>
      <c r="B35" s="39"/>
      <c r="C35" s="38"/>
      <c r="D35" s="38"/>
      <c r="E35" s="32" t="s">
        <v>48</v>
      </c>
      <c r="F35" s="135">
        <f>ROUND((SUM(BG136:BG537)),  2)</f>
        <v>0</v>
      </c>
      <c r="G35" s="38"/>
      <c r="H35" s="38"/>
      <c r="I35" s="136">
        <v>0.20999999999999999</v>
      </c>
      <c r="J35" s="135">
        <f>0</f>
        <v>0</v>
      </c>
      <c r="K35" s="38"/>
      <c r="L35" s="55"/>
      <c r="S35" s="38"/>
      <c r="T35" s="38"/>
      <c r="U35" s="38"/>
      <c r="V35" s="38"/>
      <c r="W35" s="38"/>
      <c r="X35" s="38"/>
      <c r="Y35" s="38"/>
      <c r="Z35" s="38"/>
      <c r="AA35" s="38"/>
      <c r="AB35" s="38"/>
      <c r="AC35" s="38"/>
      <c r="AD35" s="38"/>
      <c r="AE35" s="38"/>
    </row>
    <row r="36" hidden="1" s="2" customFormat="1" ht="14.4" customHeight="1">
      <c r="A36" s="38"/>
      <c r="B36" s="39"/>
      <c r="C36" s="38"/>
      <c r="D36" s="38"/>
      <c r="E36" s="32" t="s">
        <v>49</v>
      </c>
      <c r="F36" s="135">
        <f>ROUND((SUM(BH136:BH537)),  2)</f>
        <v>0</v>
      </c>
      <c r="G36" s="38"/>
      <c r="H36" s="38"/>
      <c r="I36" s="136">
        <v>0.14999999999999999</v>
      </c>
      <c r="J36" s="135">
        <f>0</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50</v>
      </c>
      <c r="F37" s="135">
        <f>ROUND((SUM(BI136:BI537)),  2)</f>
        <v>0</v>
      </c>
      <c r="G37" s="38"/>
      <c r="H37" s="38"/>
      <c r="I37" s="136">
        <v>0</v>
      </c>
      <c r="J37" s="135">
        <f>0</f>
        <v>0</v>
      </c>
      <c r="K37" s="38"/>
      <c r="L37" s="55"/>
      <c r="S37" s="38"/>
      <c r="T37" s="38"/>
      <c r="U37" s="38"/>
      <c r="V37" s="38"/>
      <c r="W37" s="38"/>
      <c r="X37" s="38"/>
      <c r="Y37" s="38"/>
      <c r="Z37" s="38"/>
      <c r="AA37" s="38"/>
      <c r="AB37" s="38"/>
      <c r="AC37" s="38"/>
      <c r="AD37" s="38"/>
      <c r="AE37" s="38"/>
    </row>
    <row r="38" s="2" customFormat="1" ht="6.96" customHeight="1">
      <c r="A38" s="38"/>
      <c r="B38" s="39"/>
      <c r="C38" s="38"/>
      <c r="D38" s="38"/>
      <c r="E38" s="38"/>
      <c r="F38" s="38"/>
      <c r="G38" s="38"/>
      <c r="H38" s="38"/>
      <c r="I38" s="38"/>
      <c r="J38" s="38"/>
      <c r="K38" s="38"/>
      <c r="L38" s="55"/>
      <c r="S38" s="38"/>
      <c r="T38" s="38"/>
      <c r="U38" s="38"/>
      <c r="V38" s="38"/>
      <c r="W38" s="38"/>
      <c r="X38" s="38"/>
      <c r="Y38" s="38"/>
      <c r="Z38" s="38"/>
      <c r="AA38" s="38"/>
      <c r="AB38" s="38"/>
      <c r="AC38" s="38"/>
      <c r="AD38" s="38"/>
      <c r="AE38" s="38"/>
    </row>
    <row r="39" s="2" customFormat="1" ht="25.44" customHeight="1">
      <c r="A39" s="38"/>
      <c r="B39" s="39"/>
      <c r="C39" s="137"/>
      <c r="D39" s="138" t="s">
        <v>51</v>
      </c>
      <c r="E39" s="81"/>
      <c r="F39" s="81"/>
      <c r="G39" s="139" t="s">
        <v>52</v>
      </c>
      <c r="H39" s="140" t="s">
        <v>53</v>
      </c>
      <c r="I39" s="81"/>
      <c r="J39" s="141">
        <f>SUM(J30:J37)</f>
        <v>0</v>
      </c>
      <c r="K39" s="142"/>
      <c r="L39" s="55"/>
      <c r="S39" s="38"/>
      <c r="T39" s="38"/>
      <c r="U39" s="38"/>
      <c r="V39" s="38"/>
      <c r="W39" s="38"/>
      <c r="X39" s="38"/>
      <c r="Y39" s="38"/>
      <c r="Z39" s="38"/>
      <c r="AA39" s="38"/>
      <c r="AB39" s="38"/>
      <c r="AC39" s="38"/>
      <c r="AD39" s="38"/>
      <c r="AE39" s="38"/>
    </row>
    <row r="40" s="2" customFormat="1" ht="14.4" customHeight="1">
      <c r="A40" s="38"/>
      <c r="B40" s="39"/>
      <c r="C40" s="38"/>
      <c r="D40" s="38"/>
      <c r="E40" s="38"/>
      <c r="F40" s="38"/>
      <c r="G40" s="38"/>
      <c r="H40" s="38"/>
      <c r="I40" s="38"/>
      <c r="J40" s="38"/>
      <c r="K40" s="38"/>
      <c r="L40" s="55"/>
      <c r="S40" s="38"/>
      <c r="T40" s="38"/>
      <c r="U40" s="38"/>
      <c r="V40" s="38"/>
      <c r="W40" s="38"/>
      <c r="X40" s="38"/>
      <c r="Y40" s="38"/>
      <c r="Z40" s="38"/>
      <c r="AA40" s="38"/>
      <c r="AB40" s="38"/>
      <c r="AC40" s="38"/>
      <c r="AD40" s="38"/>
      <c r="AE40" s="38"/>
    </row>
    <row r="41" s="1" customFormat="1" ht="14.4" customHeight="1">
      <c r="B41" s="22"/>
      <c r="L41" s="22"/>
    </row>
    <row r="42" s="1" customFormat="1" ht="14.4" customHeight="1">
      <c r="B42" s="22"/>
      <c r="L42" s="2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54</v>
      </c>
      <c r="E50" s="57"/>
      <c r="F50" s="57"/>
      <c r="G50" s="56" t="s">
        <v>55</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56</v>
      </c>
      <c r="E61" s="41"/>
      <c r="F61" s="143" t="s">
        <v>57</v>
      </c>
      <c r="G61" s="58" t="s">
        <v>56</v>
      </c>
      <c r="H61" s="41"/>
      <c r="I61" s="41"/>
      <c r="J61" s="144" t="s">
        <v>57</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58</v>
      </c>
      <c r="E65" s="59"/>
      <c r="F65" s="59"/>
      <c r="G65" s="56" t="s">
        <v>59</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56</v>
      </c>
      <c r="E76" s="41"/>
      <c r="F76" s="143" t="s">
        <v>57</v>
      </c>
      <c r="G76" s="58" t="s">
        <v>56</v>
      </c>
      <c r="H76" s="41"/>
      <c r="I76" s="41"/>
      <c r="J76" s="144" t="s">
        <v>57</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162</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29" t="str">
        <f>E7</f>
        <v>VD Letovice, rekonstrukce VD</v>
      </c>
      <c r="F85" s="32"/>
      <c r="G85" s="32"/>
      <c r="H85" s="32"/>
      <c r="I85" s="38"/>
      <c r="J85" s="38"/>
      <c r="K85" s="38"/>
      <c r="L85" s="55"/>
      <c r="S85" s="38"/>
      <c r="T85" s="38"/>
      <c r="U85" s="38"/>
      <c r="V85" s="38"/>
      <c r="W85" s="38"/>
      <c r="X85" s="38"/>
      <c r="Y85" s="38"/>
      <c r="Z85" s="38"/>
      <c r="AA85" s="38"/>
      <c r="AB85" s="38"/>
      <c r="AC85" s="38"/>
      <c r="AD85" s="38"/>
      <c r="AE85" s="38"/>
    </row>
    <row r="86" s="2" customFormat="1" ht="12" customHeight="1">
      <c r="A86" s="38"/>
      <c r="B86" s="39"/>
      <c r="C86" s="32" t="s">
        <v>159</v>
      </c>
      <c r="D86" s="38"/>
      <c r="E86" s="38"/>
      <c r="F86" s="38"/>
      <c r="G86" s="38"/>
      <c r="H86" s="38"/>
      <c r="I86" s="38"/>
      <c r="J86" s="38"/>
      <c r="K86" s="38"/>
      <c r="L86" s="55"/>
      <c r="S86" s="38"/>
      <c r="T86" s="38"/>
      <c r="U86" s="38"/>
      <c r="V86" s="38"/>
      <c r="W86" s="38"/>
      <c r="X86" s="38"/>
      <c r="Y86" s="38"/>
      <c r="Z86" s="38"/>
      <c r="AA86" s="38"/>
      <c r="AB86" s="38"/>
      <c r="AC86" s="38"/>
      <c r="AD86" s="38"/>
      <c r="AE86" s="38"/>
    </row>
    <row r="87" s="2" customFormat="1" ht="16.5" customHeight="1">
      <c r="A87" s="38"/>
      <c r="B87" s="39"/>
      <c r="C87" s="38"/>
      <c r="D87" s="38"/>
      <c r="E87" s="67" t="str">
        <f>E9</f>
        <v>SO 03 - Bezpečnostní přeliv a spadiště</v>
      </c>
      <c r="F87" s="38"/>
      <c r="G87" s="38"/>
      <c r="H87" s="38"/>
      <c r="I87" s="38"/>
      <c r="J87" s="38"/>
      <c r="K87" s="38"/>
      <c r="L87" s="55"/>
      <c r="S87" s="38"/>
      <c r="T87" s="38"/>
      <c r="U87" s="38"/>
      <c r="V87" s="38"/>
      <c r="W87" s="38"/>
      <c r="X87" s="38"/>
      <c r="Y87" s="38"/>
      <c r="Z87" s="38"/>
      <c r="AA87" s="38"/>
      <c r="AB87" s="38"/>
      <c r="AC87" s="38"/>
      <c r="AD87" s="38"/>
      <c r="AE87" s="38"/>
    </row>
    <row r="88" s="2" customFormat="1" ht="6.96" customHeight="1">
      <c r="A88" s="38"/>
      <c r="B88" s="39"/>
      <c r="C88" s="38"/>
      <c r="D88" s="38"/>
      <c r="E88" s="38"/>
      <c r="F88" s="38"/>
      <c r="G88" s="38"/>
      <c r="H88" s="38"/>
      <c r="I88" s="38"/>
      <c r="J88" s="38"/>
      <c r="K88" s="38"/>
      <c r="L88" s="55"/>
      <c r="S88" s="38"/>
      <c r="T88" s="38"/>
      <c r="U88" s="38"/>
      <c r="V88" s="38"/>
      <c r="W88" s="38"/>
      <c r="X88" s="38"/>
      <c r="Y88" s="38"/>
      <c r="Z88" s="38"/>
      <c r="AA88" s="38"/>
      <c r="AB88" s="38"/>
      <c r="AC88" s="38"/>
      <c r="AD88" s="38"/>
      <c r="AE88" s="38"/>
    </row>
    <row r="89" s="2" customFormat="1" ht="12" customHeight="1">
      <c r="A89" s="38"/>
      <c r="B89" s="39"/>
      <c r="C89" s="32" t="s">
        <v>20</v>
      </c>
      <c r="D89" s="38"/>
      <c r="E89" s="38"/>
      <c r="F89" s="27" t="str">
        <f>F12</f>
        <v>VD Letovice</v>
      </c>
      <c r="G89" s="38"/>
      <c r="H89" s="38"/>
      <c r="I89" s="32" t="s">
        <v>22</v>
      </c>
      <c r="J89" s="69" t="str">
        <f>IF(J12="","",J12)</f>
        <v>2. 12. 2020</v>
      </c>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38"/>
      <c r="J90" s="38"/>
      <c r="K90" s="38"/>
      <c r="L90" s="55"/>
      <c r="S90" s="38"/>
      <c r="T90" s="38"/>
      <c r="U90" s="38"/>
      <c r="V90" s="38"/>
      <c r="W90" s="38"/>
      <c r="X90" s="38"/>
      <c r="Y90" s="38"/>
      <c r="Z90" s="38"/>
      <c r="AA90" s="38"/>
      <c r="AB90" s="38"/>
      <c r="AC90" s="38"/>
      <c r="AD90" s="38"/>
      <c r="AE90" s="38"/>
    </row>
    <row r="91" s="2" customFormat="1" ht="25.65" customHeight="1">
      <c r="A91" s="38"/>
      <c r="B91" s="39"/>
      <c r="C91" s="32" t="s">
        <v>24</v>
      </c>
      <c r="D91" s="38"/>
      <c r="E91" s="38"/>
      <c r="F91" s="27" t="str">
        <f>E15</f>
        <v>Povodí Moravy, s.p., Dřevařská 11, 60175 Brno</v>
      </c>
      <c r="G91" s="38"/>
      <c r="H91" s="38"/>
      <c r="I91" s="32" t="s">
        <v>32</v>
      </c>
      <c r="J91" s="36" t="str">
        <f>E21</f>
        <v>Sweco Hydroprojekt a.s.</v>
      </c>
      <c r="K91" s="38"/>
      <c r="L91" s="55"/>
      <c r="S91" s="38"/>
      <c r="T91" s="38"/>
      <c r="U91" s="38"/>
      <c r="V91" s="38"/>
      <c r="W91" s="38"/>
      <c r="X91" s="38"/>
      <c r="Y91" s="38"/>
      <c r="Z91" s="38"/>
      <c r="AA91" s="38"/>
      <c r="AB91" s="38"/>
      <c r="AC91" s="38"/>
      <c r="AD91" s="38"/>
      <c r="AE91" s="38"/>
    </row>
    <row r="92" s="2" customFormat="1" ht="15.15" customHeight="1">
      <c r="A92" s="38"/>
      <c r="B92" s="39"/>
      <c r="C92" s="32" t="s">
        <v>30</v>
      </c>
      <c r="D92" s="38"/>
      <c r="E92" s="38"/>
      <c r="F92" s="27" t="str">
        <f>IF(E18="","",E18)</f>
        <v>Vyplň údaj</v>
      </c>
      <c r="G92" s="38"/>
      <c r="H92" s="38"/>
      <c r="I92" s="32" t="s">
        <v>37</v>
      </c>
      <c r="J92" s="36" t="str">
        <f>E24</f>
        <v xml:space="preserve"> </v>
      </c>
      <c r="K92" s="38"/>
      <c r="L92" s="55"/>
      <c r="S92" s="38"/>
      <c r="T92" s="38"/>
      <c r="U92" s="38"/>
      <c r="V92" s="38"/>
      <c r="W92" s="38"/>
      <c r="X92" s="38"/>
      <c r="Y92" s="38"/>
      <c r="Z92" s="38"/>
      <c r="AA92" s="38"/>
      <c r="AB92" s="38"/>
      <c r="AC92" s="38"/>
      <c r="AD92" s="38"/>
      <c r="AE92" s="38"/>
    </row>
    <row r="93" s="2" customFormat="1" ht="10.32" customHeight="1">
      <c r="A93" s="38"/>
      <c r="B93" s="39"/>
      <c r="C93" s="38"/>
      <c r="D93" s="38"/>
      <c r="E93" s="38"/>
      <c r="F93" s="38"/>
      <c r="G93" s="38"/>
      <c r="H93" s="38"/>
      <c r="I93" s="38"/>
      <c r="J93" s="38"/>
      <c r="K93" s="38"/>
      <c r="L93" s="55"/>
      <c r="S93" s="38"/>
      <c r="T93" s="38"/>
      <c r="U93" s="38"/>
      <c r="V93" s="38"/>
      <c r="W93" s="38"/>
      <c r="X93" s="38"/>
      <c r="Y93" s="38"/>
      <c r="Z93" s="38"/>
      <c r="AA93" s="38"/>
      <c r="AB93" s="38"/>
      <c r="AC93" s="38"/>
      <c r="AD93" s="38"/>
      <c r="AE93" s="38"/>
    </row>
    <row r="94" s="2" customFormat="1" ht="29.28" customHeight="1">
      <c r="A94" s="38"/>
      <c r="B94" s="39"/>
      <c r="C94" s="145" t="s">
        <v>163</v>
      </c>
      <c r="D94" s="137"/>
      <c r="E94" s="137"/>
      <c r="F94" s="137"/>
      <c r="G94" s="137"/>
      <c r="H94" s="137"/>
      <c r="I94" s="137"/>
      <c r="J94" s="146" t="s">
        <v>164</v>
      </c>
      <c r="K94" s="137"/>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38"/>
      <c r="J95" s="38"/>
      <c r="K95" s="38"/>
      <c r="L95" s="55"/>
      <c r="S95" s="38"/>
      <c r="T95" s="38"/>
      <c r="U95" s="38"/>
      <c r="V95" s="38"/>
      <c r="W95" s="38"/>
      <c r="X95" s="38"/>
      <c r="Y95" s="38"/>
      <c r="Z95" s="38"/>
      <c r="AA95" s="38"/>
      <c r="AB95" s="38"/>
      <c r="AC95" s="38"/>
      <c r="AD95" s="38"/>
      <c r="AE95" s="38"/>
    </row>
    <row r="96" s="2" customFormat="1" ht="22.8" customHeight="1">
      <c r="A96" s="38"/>
      <c r="B96" s="39"/>
      <c r="C96" s="147" t="s">
        <v>165</v>
      </c>
      <c r="D96" s="38"/>
      <c r="E96" s="38"/>
      <c r="F96" s="38"/>
      <c r="G96" s="38"/>
      <c r="H96" s="38"/>
      <c r="I96" s="38"/>
      <c r="J96" s="96">
        <f>J136</f>
        <v>0</v>
      </c>
      <c r="K96" s="38"/>
      <c r="L96" s="55"/>
      <c r="S96" s="38"/>
      <c r="T96" s="38"/>
      <c r="U96" s="38"/>
      <c r="V96" s="38"/>
      <c r="W96" s="38"/>
      <c r="X96" s="38"/>
      <c r="Y96" s="38"/>
      <c r="Z96" s="38"/>
      <c r="AA96" s="38"/>
      <c r="AB96" s="38"/>
      <c r="AC96" s="38"/>
      <c r="AD96" s="38"/>
      <c r="AE96" s="38"/>
      <c r="AU96" s="19" t="s">
        <v>166</v>
      </c>
    </row>
    <row r="97" s="9" customFormat="1" ht="24.96" customHeight="1">
      <c r="A97" s="9"/>
      <c r="B97" s="148"/>
      <c r="C97" s="9"/>
      <c r="D97" s="149" t="s">
        <v>167</v>
      </c>
      <c r="E97" s="150"/>
      <c r="F97" s="150"/>
      <c r="G97" s="150"/>
      <c r="H97" s="150"/>
      <c r="I97" s="150"/>
      <c r="J97" s="151">
        <f>J137</f>
        <v>0</v>
      </c>
      <c r="K97" s="9"/>
      <c r="L97" s="148"/>
      <c r="S97" s="9"/>
      <c r="T97" s="9"/>
      <c r="U97" s="9"/>
      <c r="V97" s="9"/>
      <c r="W97" s="9"/>
      <c r="X97" s="9"/>
      <c r="Y97" s="9"/>
      <c r="Z97" s="9"/>
      <c r="AA97" s="9"/>
      <c r="AB97" s="9"/>
      <c r="AC97" s="9"/>
      <c r="AD97" s="9"/>
      <c r="AE97" s="9"/>
    </row>
    <row r="98" s="10" customFormat="1" ht="19.92" customHeight="1">
      <c r="A98" s="10"/>
      <c r="B98" s="152"/>
      <c r="C98" s="10"/>
      <c r="D98" s="153" t="s">
        <v>168</v>
      </c>
      <c r="E98" s="154"/>
      <c r="F98" s="154"/>
      <c r="G98" s="154"/>
      <c r="H98" s="154"/>
      <c r="I98" s="154"/>
      <c r="J98" s="155">
        <f>J138</f>
        <v>0</v>
      </c>
      <c r="K98" s="10"/>
      <c r="L98" s="152"/>
      <c r="S98" s="10"/>
      <c r="T98" s="10"/>
      <c r="U98" s="10"/>
      <c r="V98" s="10"/>
      <c r="W98" s="10"/>
      <c r="X98" s="10"/>
      <c r="Y98" s="10"/>
      <c r="Z98" s="10"/>
      <c r="AA98" s="10"/>
      <c r="AB98" s="10"/>
      <c r="AC98" s="10"/>
      <c r="AD98" s="10"/>
      <c r="AE98" s="10"/>
    </row>
    <row r="99" s="10" customFormat="1" ht="19.92" customHeight="1">
      <c r="A99" s="10"/>
      <c r="B99" s="152"/>
      <c r="C99" s="10"/>
      <c r="D99" s="153" t="s">
        <v>169</v>
      </c>
      <c r="E99" s="154"/>
      <c r="F99" s="154"/>
      <c r="G99" s="154"/>
      <c r="H99" s="154"/>
      <c r="I99" s="154"/>
      <c r="J99" s="155">
        <f>J229</f>
        <v>0</v>
      </c>
      <c r="K99" s="10"/>
      <c r="L99" s="152"/>
      <c r="S99" s="10"/>
      <c r="T99" s="10"/>
      <c r="U99" s="10"/>
      <c r="V99" s="10"/>
      <c r="W99" s="10"/>
      <c r="X99" s="10"/>
      <c r="Y99" s="10"/>
      <c r="Z99" s="10"/>
      <c r="AA99" s="10"/>
      <c r="AB99" s="10"/>
      <c r="AC99" s="10"/>
      <c r="AD99" s="10"/>
      <c r="AE99" s="10"/>
    </row>
    <row r="100" s="10" customFormat="1" ht="19.92" customHeight="1">
      <c r="A100" s="10"/>
      <c r="B100" s="152"/>
      <c r="C100" s="10"/>
      <c r="D100" s="153" t="s">
        <v>170</v>
      </c>
      <c r="E100" s="154"/>
      <c r="F100" s="154"/>
      <c r="G100" s="154"/>
      <c r="H100" s="154"/>
      <c r="I100" s="154"/>
      <c r="J100" s="155">
        <f>J243</f>
        <v>0</v>
      </c>
      <c r="K100" s="10"/>
      <c r="L100" s="152"/>
      <c r="S100" s="10"/>
      <c r="T100" s="10"/>
      <c r="U100" s="10"/>
      <c r="V100" s="10"/>
      <c r="W100" s="10"/>
      <c r="X100" s="10"/>
      <c r="Y100" s="10"/>
      <c r="Z100" s="10"/>
      <c r="AA100" s="10"/>
      <c r="AB100" s="10"/>
      <c r="AC100" s="10"/>
      <c r="AD100" s="10"/>
      <c r="AE100" s="10"/>
    </row>
    <row r="101" s="10" customFormat="1" ht="19.92" customHeight="1">
      <c r="A101" s="10"/>
      <c r="B101" s="152"/>
      <c r="C101" s="10"/>
      <c r="D101" s="153" t="s">
        <v>171</v>
      </c>
      <c r="E101" s="154"/>
      <c r="F101" s="154"/>
      <c r="G101" s="154"/>
      <c r="H101" s="154"/>
      <c r="I101" s="154"/>
      <c r="J101" s="155">
        <f>J303</f>
        <v>0</v>
      </c>
      <c r="K101" s="10"/>
      <c r="L101" s="152"/>
      <c r="S101" s="10"/>
      <c r="T101" s="10"/>
      <c r="U101" s="10"/>
      <c r="V101" s="10"/>
      <c r="W101" s="10"/>
      <c r="X101" s="10"/>
      <c r="Y101" s="10"/>
      <c r="Z101" s="10"/>
      <c r="AA101" s="10"/>
      <c r="AB101" s="10"/>
      <c r="AC101" s="10"/>
      <c r="AD101" s="10"/>
      <c r="AE101" s="10"/>
    </row>
    <row r="102" s="10" customFormat="1" ht="19.92" customHeight="1">
      <c r="A102" s="10"/>
      <c r="B102" s="152"/>
      <c r="C102" s="10"/>
      <c r="D102" s="153" t="s">
        <v>172</v>
      </c>
      <c r="E102" s="154"/>
      <c r="F102" s="154"/>
      <c r="G102" s="154"/>
      <c r="H102" s="154"/>
      <c r="I102" s="154"/>
      <c r="J102" s="155">
        <f>J341</f>
        <v>0</v>
      </c>
      <c r="K102" s="10"/>
      <c r="L102" s="152"/>
      <c r="S102" s="10"/>
      <c r="T102" s="10"/>
      <c r="U102" s="10"/>
      <c r="V102" s="10"/>
      <c r="W102" s="10"/>
      <c r="X102" s="10"/>
      <c r="Y102" s="10"/>
      <c r="Z102" s="10"/>
      <c r="AA102" s="10"/>
      <c r="AB102" s="10"/>
      <c r="AC102" s="10"/>
      <c r="AD102" s="10"/>
      <c r="AE102" s="10"/>
    </row>
    <row r="103" s="10" customFormat="1" ht="19.92" customHeight="1">
      <c r="A103" s="10"/>
      <c r="B103" s="152"/>
      <c r="C103" s="10"/>
      <c r="D103" s="153" t="s">
        <v>173</v>
      </c>
      <c r="E103" s="154"/>
      <c r="F103" s="154"/>
      <c r="G103" s="154"/>
      <c r="H103" s="154"/>
      <c r="I103" s="154"/>
      <c r="J103" s="155">
        <f>J361</f>
        <v>0</v>
      </c>
      <c r="K103" s="10"/>
      <c r="L103" s="152"/>
      <c r="S103" s="10"/>
      <c r="T103" s="10"/>
      <c r="U103" s="10"/>
      <c r="V103" s="10"/>
      <c r="W103" s="10"/>
      <c r="X103" s="10"/>
      <c r="Y103" s="10"/>
      <c r="Z103" s="10"/>
      <c r="AA103" s="10"/>
      <c r="AB103" s="10"/>
      <c r="AC103" s="10"/>
      <c r="AD103" s="10"/>
      <c r="AE103" s="10"/>
    </row>
    <row r="104" s="10" customFormat="1" ht="19.92" customHeight="1">
      <c r="A104" s="10"/>
      <c r="B104" s="152"/>
      <c r="C104" s="10"/>
      <c r="D104" s="153" t="s">
        <v>174</v>
      </c>
      <c r="E104" s="154"/>
      <c r="F104" s="154"/>
      <c r="G104" s="154"/>
      <c r="H104" s="154"/>
      <c r="I104" s="154"/>
      <c r="J104" s="155">
        <f>J370</f>
        <v>0</v>
      </c>
      <c r="K104" s="10"/>
      <c r="L104" s="152"/>
      <c r="S104" s="10"/>
      <c r="T104" s="10"/>
      <c r="U104" s="10"/>
      <c r="V104" s="10"/>
      <c r="W104" s="10"/>
      <c r="X104" s="10"/>
      <c r="Y104" s="10"/>
      <c r="Z104" s="10"/>
      <c r="AA104" s="10"/>
      <c r="AB104" s="10"/>
      <c r="AC104" s="10"/>
      <c r="AD104" s="10"/>
      <c r="AE104" s="10"/>
    </row>
    <row r="105" s="10" customFormat="1" ht="19.92" customHeight="1">
      <c r="A105" s="10"/>
      <c r="B105" s="152"/>
      <c r="C105" s="10"/>
      <c r="D105" s="153" t="s">
        <v>175</v>
      </c>
      <c r="E105" s="154"/>
      <c r="F105" s="154"/>
      <c r="G105" s="154"/>
      <c r="H105" s="154"/>
      <c r="I105" s="154"/>
      <c r="J105" s="155">
        <f>J400</f>
        <v>0</v>
      </c>
      <c r="K105" s="10"/>
      <c r="L105" s="152"/>
      <c r="S105" s="10"/>
      <c r="T105" s="10"/>
      <c r="U105" s="10"/>
      <c r="V105" s="10"/>
      <c r="W105" s="10"/>
      <c r="X105" s="10"/>
      <c r="Y105" s="10"/>
      <c r="Z105" s="10"/>
      <c r="AA105" s="10"/>
      <c r="AB105" s="10"/>
      <c r="AC105" s="10"/>
      <c r="AD105" s="10"/>
      <c r="AE105" s="10"/>
    </row>
    <row r="106" s="10" customFormat="1" ht="14.88" customHeight="1">
      <c r="A106" s="10"/>
      <c r="B106" s="152"/>
      <c r="C106" s="10"/>
      <c r="D106" s="153" t="s">
        <v>176</v>
      </c>
      <c r="E106" s="154"/>
      <c r="F106" s="154"/>
      <c r="G106" s="154"/>
      <c r="H106" s="154"/>
      <c r="I106" s="154"/>
      <c r="J106" s="155">
        <f>J401</f>
        <v>0</v>
      </c>
      <c r="K106" s="10"/>
      <c r="L106" s="152"/>
      <c r="S106" s="10"/>
      <c r="T106" s="10"/>
      <c r="U106" s="10"/>
      <c r="V106" s="10"/>
      <c r="W106" s="10"/>
      <c r="X106" s="10"/>
      <c r="Y106" s="10"/>
      <c r="Z106" s="10"/>
      <c r="AA106" s="10"/>
      <c r="AB106" s="10"/>
      <c r="AC106" s="10"/>
      <c r="AD106" s="10"/>
      <c r="AE106" s="10"/>
    </row>
    <row r="107" s="10" customFormat="1" ht="14.88" customHeight="1">
      <c r="A107" s="10"/>
      <c r="B107" s="152"/>
      <c r="C107" s="10"/>
      <c r="D107" s="153" t="s">
        <v>177</v>
      </c>
      <c r="E107" s="154"/>
      <c r="F107" s="154"/>
      <c r="G107" s="154"/>
      <c r="H107" s="154"/>
      <c r="I107" s="154"/>
      <c r="J107" s="155">
        <f>J413</f>
        <v>0</v>
      </c>
      <c r="K107" s="10"/>
      <c r="L107" s="152"/>
      <c r="S107" s="10"/>
      <c r="T107" s="10"/>
      <c r="U107" s="10"/>
      <c r="V107" s="10"/>
      <c r="W107" s="10"/>
      <c r="X107" s="10"/>
      <c r="Y107" s="10"/>
      <c r="Z107" s="10"/>
      <c r="AA107" s="10"/>
      <c r="AB107" s="10"/>
      <c r="AC107" s="10"/>
      <c r="AD107" s="10"/>
      <c r="AE107" s="10"/>
    </row>
    <row r="108" s="10" customFormat="1" ht="14.88" customHeight="1">
      <c r="A108" s="10"/>
      <c r="B108" s="152"/>
      <c r="C108" s="10"/>
      <c r="D108" s="153" t="s">
        <v>700</v>
      </c>
      <c r="E108" s="154"/>
      <c r="F108" s="154"/>
      <c r="G108" s="154"/>
      <c r="H108" s="154"/>
      <c r="I108" s="154"/>
      <c r="J108" s="155">
        <f>J446</f>
        <v>0</v>
      </c>
      <c r="K108" s="10"/>
      <c r="L108" s="152"/>
      <c r="S108" s="10"/>
      <c r="T108" s="10"/>
      <c r="U108" s="10"/>
      <c r="V108" s="10"/>
      <c r="W108" s="10"/>
      <c r="X108" s="10"/>
      <c r="Y108" s="10"/>
      <c r="Z108" s="10"/>
      <c r="AA108" s="10"/>
      <c r="AB108" s="10"/>
      <c r="AC108" s="10"/>
      <c r="AD108" s="10"/>
      <c r="AE108" s="10"/>
    </row>
    <row r="109" s="10" customFormat="1" ht="14.88" customHeight="1">
      <c r="A109" s="10"/>
      <c r="B109" s="152"/>
      <c r="C109" s="10"/>
      <c r="D109" s="153" t="s">
        <v>178</v>
      </c>
      <c r="E109" s="154"/>
      <c r="F109" s="154"/>
      <c r="G109" s="154"/>
      <c r="H109" s="154"/>
      <c r="I109" s="154"/>
      <c r="J109" s="155">
        <f>J460</f>
        <v>0</v>
      </c>
      <c r="K109" s="10"/>
      <c r="L109" s="152"/>
      <c r="S109" s="10"/>
      <c r="T109" s="10"/>
      <c r="U109" s="10"/>
      <c r="V109" s="10"/>
      <c r="W109" s="10"/>
      <c r="X109" s="10"/>
      <c r="Y109" s="10"/>
      <c r="Z109" s="10"/>
      <c r="AA109" s="10"/>
      <c r="AB109" s="10"/>
      <c r="AC109" s="10"/>
      <c r="AD109" s="10"/>
      <c r="AE109" s="10"/>
    </row>
    <row r="110" s="10" customFormat="1" ht="14.88" customHeight="1">
      <c r="A110" s="10"/>
      <c r="B110" s="152"/>
      <c r="C110" s="10"/>
      <c r="D110" s="153" t="s">
        <v>179</v>
      </c>
      <c r="E110" s="154"/>
      <c r="F110" s="154"/>
      <c r="G110" s="154"/>
      <c r="H110" s="154"/>
      <c r="I110" s="154"/>
      <c r="J110" s="155">
        <f>J485</f>
        <v>0</v>
      </c>
      <c r="K110" s="10"/>
      <c r="L110" s="152"/>
      <c r="S110" s="10"/>
      <c r="T110" s="10"/>
      <c r="U110" s="10"/>
      <c r="V110" s="10"/>
      <c r="W110" s="10"/>
      <c r="X110" s="10"/>
      <c r="Y110" s="10"/>
      <c r="Z110" s="10"/>
      <c r="AA110" s="10"/>
      <c r="AB110" s="10"/>
      <c r="AC110" s="10"/>
      <c r="AD110" s="10"/>
      <c r="AE110" s="10"/>
    </row>
    <row r="111" s="10" customFormat="1" ht="14.88" customHeight="1">
      <c r="A111" s="10"/>
      <c r="B111" s="152"/>
      <c r="C111" s="10"/>
      <c r="D111" s="153" t="s">
        <v>701</v>
      </c>
      <c r="E111" s="154"/>
      <c r="F111" s="154"/>
      <c r="G111" s="154"/>
      <c r="H111" s="154"/>
      <c r="I111" s="154"/>
      <c r="J111" s="155">
        <f>J491</f>
        <v>0</v>
      </c>
      <c r="K111" s="10"/>
      <c r="L111" s="152"/>
      <c r="S111" s="10"/>
      <c r="T111" s="10"/>
      <c r="U111" s="10"/>
      <c r="V111" s="10"/>
      <c r="W111" s="10"/>
      <c r="X111" s="10"/>
      <c r="Y111" s="10"/>
      <c r="Z111" s="10"/>
      <c r="AA111" s="10"/>
      <c r="AB111" s="10"/>
      <c r="AC111" s="10"/>
      <c r="AD111" s="10"/>
      <c r="AE111" s="10"/>
    </row>
    <row r="112" s="10" customFormat="1" ht="19.92" customHeight="1">
      <c r="A112" s="10"/>
      <c r="B112" s="152"/>
      <c r="C112" s="10"/>
      <c r="D112" s="153" t="s">
        <v>180</v>
      </c>
      <c r="E112" s="154"/>
      <c r="F112" s="154"/>
      <c r="G112" s="154"/>
      <c r="H112" s="154"/>
      <c r="I112" s="154"/>
      <c r="J112" s="155">
        <f>J493</f>
        <v>0</v>
      </c>
      <c r="K112" s="10"/>
      <c r="L112" s="152"/>
      <c r="S112" s="10"/>
      <c r="T112" s="10"/>
      <c r="U112" s="10"/>
      <c r="V112" s="10"/>
      <c r="W112" s="10"/>
      <c r="X112" s="10"/>
      <c r="Y112" s="10"/>
      <c r="Z112" s="10"/>
      <c r="AA112" s="10"/>
      <c r="AB112" s="10"/>
      <c r="AC112" s="10"/>
      <c r="AD112" s="10"/>
      <c r="AE112" s="10"/>
    </row>
    <row r="113" s="10" customFormat="1" ht="19.92" customHeight="1">
      <c r="A113" s="10"/>
      <c r="B113" s="152"/>
      <c r="C113" s="10"/>
      <c r="D113" s="153" t="s">
        <v>181</v>
      </c>
      <c r="E113" s="154"/>
      <c r="F113" s="154"/>
      <c r="G113" s="154"/>
      <c r="H113" s="154"/>
      <c r="I113" s="154"/>
      <c r="J113" s="155">
        <f>J502</f>
        <v>0</v>
      </c>
      <c r="K113" s="10"/>
      <c r="L113" s="152"/>
      <c r="S113" s="10"/>
      <c r="T113" s="10"/>
      <c r="U113" s="10"/>
      <c r="V113" s="10"/>
      <c r="W113" s="10"/>
      <c r="X113" s="10"/>
      <c r="Y113" s="10"/>
      <c r="Z113" s="10"/>
      <c r="AA113" s="10"/>
      <c r="AB113" s="10"/>
      <c r="AC113" s="10"/>
      <c r="AD113" s="10"/>
      <c r="AE113" s="10"/>
    </row>
    <row r="114" s="9" customFormat="1" ht="24.96" customHeight="1">
      <c r="A114" s="9"/>
      <c r="B114" s="148"/>
      <c r="C114" s="9"/>
      <c r="D114" s="149" t="s">
        <v>182</v>
      </c>
      <c r="E114" s="150"/>
      <c r="F114" s="150"/>
      <c r="G114" s="150"/>
      <c r="H114" s="150"/>
      <c r="I114" s="150"/>
      <c r="J114" s="151">
        <f>J507</f>
        <v>0</v>
      </c>
      <c r="K114" s="9"/>
      <c r="L114" s="148"/>
      <c r="S114" s="9"/>
      <c r="T114" s="9"/>
      <c r="U114" s="9"/>
      <c r="V114" s="9"/>
      <c r="W114" s="9"/>
      <c r="X114" s="9"/>
      <c r="Y114" s="9"/>
      <c r="Z114" s="9"/>
      <c r="AA114" s="9"/>
      <c r="AB114" s="9"/>
      <c r="AC114" s="9"/>
      <c r="AD114" s="9"/>
      <c r="AE114" s="9"/>
    </row>
    <row r="115" s="10" customFormat="1" ht="19.92" customHeight="1">
      <c r="A115" s="10"/>
      <c r="B115" s="152"/>
      <c r="C115" s="10"/>
      <c r="D115" s="153" t="s">
        <v>183</v>
      </c>
      <c r="E115" s="154"/>
      <c r="F115" s="154"/>
      <c r="G115" s="154"/>
      <c r="H115" s="154"/>
      <c r="I115" s="154"/>
      <c r="J115" s="155">
        <f>J508</f>
        <v>0</v>
      </c>
      <c r="K115" s="10"/>
      <c r="L115" s="152"/>
      <c r="S115" s="10"/>
      <c r="T115" s="10"/>
      <c r="U115" s="10"/>
      <c r="V115" s="10"/>
      <c r="W115" s="10"/>
      <c r="X115" s="10"/>
      <c r="Y115" s="10"/>
      <c r="Z115" s="10"/>
      <c r="AA115" s="10"/>
      <c r="AB115" s="10"/>
      <c r="AC115" s="10"/>
      <c r="AD115" s="10"/>
      <c r="AE115" s="10"/>
    </row>
    <row r="116" s="10" customFormat="1" ht="19.92" customHeight="1">
      <c r="A116" s="10"/>
      <c r="B116" s="152"/>
      <c r="C116" s="10"/>
      <c r="D116" s="153" t="s">
        <v>702</v>
      </c>
      <c r="E116" s="154"/>
      <c r="F116" s="154"/>
      <c r="G116" s="154"/>
      <c r="H116" s="154"/>
      <c r="I116" s="154"/>
      <c r="J116" s="155">
        <f>J526</f>
        <v>0</v>
      </c>
      <c r="K116" s="10"/>
      <c r="L116" s="152"/>
      <c r="S116" s="10"/>
      <c r="T116" s="10"/>
      <c r="U116" s="10"/>
      <c r="V116" s="10"/>
      <c r="W116" s="10"/>
      <c r="X116" s="10"/>
      <c r="Y116" s="10"/>
      <c r="Z116" s="10"/>
      <c r="AA116" s="10"/>
      <c r="AB116" s="10"/>
      <c r="AC116" s="10"/>
      <c r="AD116" s="10"/>
      <c r="AE116" s="10"/>
    </row>
    <row r="117" s="2" customFormat="1" ht="21.84" customHeight="1">
      <c r="A117" s="38"/>
      <c r="B117" s="39"/>
      <c r="C117" s="38"/>
      <c r="D117" s="38"/>
      <c r="E117" s="38"/>
      <c r="F117" s="38"/>
      <c r="G117" s="38"/>
      <c r="H117" s="38"/>
      <c r="I117" s="38"/>
      <c r="J117" s="38"/>
      <c r="K117" s="38"/>
      <c r="L117" s="55"/>
      <c r="S117" s="38"/>
      <c r="T117" s="38"/>
      <c r="U117" s="38"/>
      <c r="V117" s="38"/>
      <c r="W117" s="38"/>
      <c r="X117" s="38"/>
      <c r="Y117" s="38"/>
      <c r="Z117" s="38"/>
      <c r="AA117" s="38"/>
      <c r="AB117" s="38"/>
      <c r="AC117" s="38"/>
      <c r="AD117" s="38"/>
      <c r="AE117" s="38"/>
    </row>
    <row r="118" s="2" customFormat="1" ht="6.96" customHeight="1">
      <c r="A118" s="38"/>
      <c r="B118" s="60"/>
      <c r="C118" s="61"/>
      <c r="D118" s="61"/>
      <c r="E118" s="61"/>
      <c r="F118" s="61"/>
      <c r="G118" s="61"/>
      <c r="H118" s="61"/>
      <c r="I118" s="61"/>
      <c r="J118" s="61"/>
      <c r="K118" s="61"/>
      <c r="L118" s="55"/>
      <c r="S118" s="38"/>
      <c r="T118" s="38"/>
      <c r="U118" s="38"/>
      <c r="V118" s="38"/>
      <c r="W118" s="38"/>
      <c r="X118" s="38"/>
      <c r="Y118" s="38"/>
      <c r="Z118" s="38"/>
      <c r="AA118" s="38"/>
      <c r="AB118" s="38"/>
      <c r="AC118" s="38"/>
      <c r="AD118" s="38"/>
      <c r="AE118" s="38"/>
    </row>
    <row r="122" s="2" customFormat="1" ht="6.96" customHeight="1">
      <c r="A122" s="38"/>
      <c r="B122" s="62"/>
      <c r="C122" s="63"/>
      <c r="D122" s="63"/>
      <c r="E122" s="63"/>
      <c r="F122" s="63"/>
      <c r="G122" s="63"/>
      <c r="H122" s="63"/>
      <c r="I122" s="63"/>
      <c r="J122" s="63"/>
      <c r="K122" s="63"/>
      <c r="L122" s="55"/>
      <c r="S122" s="38"/>
      <c r="T122" s="38"/>
      <c r="U122" s="38"/>
      <c r="V122" s="38"/>
      <c r="W122" s="38"/>
      <c r="X122" s="38"/>
      <c r="Y122" s="38"/>
      <c r="Z122" s="38"/>
      <c r="AA122" s="38"/>
      <c r="AB122" s="38"/>
      <c r="AC122" s="38"/>
      <c r="AD122" s="38"/>
      <c r="AE122" s="38"/>
    </row>
    <row r="123" s="2" customFormat="1" ht="24.96" customHeight="1">
      <c r="A123" s="38"/>
      <c r="B123" s="39"/>
      <c r="C123" s="23" t="s">
        <v>184</v>
      </c>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2" customFormat="1" ht="6.96" customHeight="1">
      <c r="A124" s="38"/>
      <c r="B124" s="39"/>
      <c r="C124" s="38"/>
      <c r="D124" s="38"/>
      <c r="E124" s="38"/>
      <c r="F124" s="38"/>
      <c r="G124" s="38"/>
      <c r="H124" s="38"/>
      <c r="I124" s="38"/>
      <c r="J124" s="38"/>
      <c r="K124" s="38"/>
      <c r="L124" s="55"/>
      <c r="S124" s="38"/>
      <c r="T124" s="38"/>
      <c r="U124" s="38"/>
      <c r="V124" s="38"/>
      <c r="W124" s="38"/>
      <c r="X124" s="38"/>
      <c r="Y124" s="38"/>
      <c r="Z124" s="38"/>
      <c r="AA124" s="38"/>
      <c r="AB124" s="38"/>
      <c r="AC124" s="38"/>
      <c r="AD124" s="38"/>
      <c r="AE124" s="38"/>
    </row>
    <row r="125" s="2" customFormat="1" ht="12" customHeight="1">
      <c r="A125" s="38"/>
      <c r="B125" s="39"/>
      <c r="C125" s="32" t="s">
        <v>16</v>
      </c>
      <c r="D125" s="38"/>
      <c r="E125" s="38"/>
      <c r="F125" s="38"/>
      <c r="G125" s="38"/>
      <c r="H125" s="38"/>
      <c r="I125" s="38"/>
      <c r="J125" s="38"/>
      <c r="K125" s="38"/>
      <c r="L125" s="55"/>
      <c r="S125" s="38"/>
      <c r="T125" s="38"/>
      <c r="U125" s="38"/>
      <c r="V125" s="38"/>
      <c r="W125" s="38"/>
      <c r="X125" s="38"/>
      <c r="Y125" s="38"/>
      <c r="Z125" s="38"/>
      <c r="AA125" s="38"/>
      <c r="AB125" s="38"/>
      <c r="AC125" s="38"/>
      <c r="AD125" s="38"/>
      <c r="AE125" s="38"/>
    </row>
    <row r="126" s="2" customFormat="1" ht="16.5" customHeight="1">
      <c r="A126" s="38"/>
      <c r="B126" s="39"/>
      <c r="C126" s="38"/>
      <c r="D126" s="38"/>
      <c r="E126" s="129" t="str">
        <f>E7</f>
        <v>VD Letovice, rekonstrukce VD</v>
      </c>
      <c r="F126" s="32"/>
      <c r="G126" s="32"/>
      <c r="H126" s="32"/>
      <c r="I126" s="38"/>
      <c r="J126" s="38"/>
      <c r="K126" s="38"/>
      <c r="L126" s="55"/>
      <c r="S126" s="38"/>
      <c r="T126" s="38"/>
      <c r="U126" s="38"/>
      <c r="V126" s="38"/>
      <c r="W126" s="38"/>
      <c r="X126" s="38"/>
      <c r="Y126" s="38"/>
      <c r="Z126" s="38"/>
      <c r="AA126" s="38"/>
      <c r="AB126" s="38"/>
      <c r="AC126" s="38"/>
      <c r="AD126" s="38"/>
      <c r="AE126" s="38"/>
    </row>
    <row r="127" s="2" customFormat="1" ht="12" customHeight="1">
      <c r="A127" s="38"/>
      <c r="B127" s="39"/>
      <c r="C127" s="32" t="s">
        <v>159</v>
      </c>
      <c r="D127" s="38"/>
      <c r="E127" s="38"/>
      <c r="F127" s="38"/>
      <c r="G127" s="38"/>
      <c r="H127" s="38"/>
      <c r="I127" s="38"/>
      <c r="J127" s="38"/>
      <c r="K127" s="38"/>
      <c r="L127" s="55"/>
      <c r="S127" s="38"/>
      <c r="T127" s="38"/>
      <c r="U127" s="38"/>
      <c r="V127" s="38"/>
      <c r="W127" s="38"/>
      <c r="X127" s="38"/>
      <c r="Y127" s="38"/>
      <c r="Z127" s="38"/>
      <c r="AA127" s="38"/>
      <c r="AB127" s="38"/>
      <c r="AC127" s="38"/>
      <c r="AD127" s="38"/>
      <c r="AE127" s="38"/>
    </row>
    <row r="128" s="2" customFormat="1" ht="16.5" customHeight="1">
      <c r="A128" s="38"/>
      <c r="B128" s="39"/>
      <c r="C128" s="38"/>
      <c r="D128" s="38"/>
      <c r="E128" s="67" t="str">
        <f>E9</f>
        <v>SO 03 - Bezpečnostní přeliv a spadiště</v>
      </c>
      <c r="F128" s="38"/>
      <c r="G128" s="38"/>
      <c r="H128" s="38"/>
      <c r="I128" s="38"/>
      <c r="J128" s="38"/>
      <c r="K128" s="38"/>
      <c r="L128" s="55"/>
      <c r="S128" s="38"/>
      <c r="T128" s="38"/>
      <c r="U128" s="38"/>
      <c r="V128" s="38"/>
      <c r="W128" s="38"/>
      <c r="X128" s="38"/>
      <c r="Y128" s="38"/>
      <c r="Z128" s="38"/>
      <c r="AA128" s="38"/>
      <c r="AB128" s="38"/>
      <c r="AC128" s="38"/>
      <c r="AD128" s="38"/>
      <c r="AE128" s="38"/>
    </row>
    <row r="129" s="2" customFormat="1" ht="6.96" customHeight="1">
      <c r="A129" s="38"/>
      <c r="B129" s="39"/>
      <c r="C129" s="38"/>
      <c r="D129" s="38"/>
      <c r="E129" s="38"/>
      <c r="F129" s="38"/>
      <c r="G129" s="38"/>
      <c r="H129" s="38"/>
      <c r="I129" s="38"/>
      <c r="J129" s="38"/>
      <c r="K129" s="38"/>
      <c r="L129" s="55"/>
      <c r="S129" s="38"/>
      <c r="T129" s="38"/>
      <c r="U129" s="38"/>
      <c r="V129" s="38"/>
      <c r="W129" s="38"/>
      <c r="X129" s="38"/>
      <c r="Y129" s="38"/>
      <c r="Z129" s="38"/>
      <c r="AA129" s="38"/>
      <c r="AB129" s="38"/>
      <c r="AC129" s="38"/>
      <c r="AD129" s="38"/>
      <c r="AE129" s="38"/>
    </row>
    <row r="130" s="2" customFormat="1" ht="12" customHeight="1">
      <c r="A130" s="38"/>
      <c r="B130" s="39"/>
      <c r="C130" s="32" t="s">
        <v>20</v>
      </c>
      <c r="D130" s="38"/>
      <c r="E130" s="38"/>
      <c r="F130" s="27" t="str">
        <f>F12</f>
        <v>VD Letovice</v>
      </c>
      <c r="G130" s="38"/>
      <c r="H130" s="38"/>
      <c r="I130" s="32" t="s">
        <v>22</v>
      </c>
      <c r="J130" s="69" t="str">
        <f>IF(J12="","",J12)</f>
        <v>2. 12. 2020</v>
      </c>
      <c r="K130" s="38"/>
      <c r="L130" s="55"/>
      <c r="S130" s="38"/>
      <c r="T130" s="38"/>
      <c r="U130" s="38"/>
      <c r="V130" s="38"/>
      <c r="W130" s="38"/>
      <c r="X130" s="38"/>
      <c r="Y130" s="38"/>
      <c r="Z130" s="38"/>
      <c r="AA130" s="38"/>
      <c r="AB130" s="38"/>
      <c r="AC130" s="38"/>
      <c r="AD130" s="38"/>
      <c r="AE130" s="38"/>
    </row>
    <row r="131" s="2" customFormat="1" ht="6.96" customHeight="1">
      <c r="A131" s="38"/>
      <c r="B131" s="39"/>
      <c r="C131" s="38"/>
      <c r="D131" s="38"/>
      <c r="E131" s="38"/>
      <c r="F131" s="38"/>
      <c r="G131" s="38"/>
      <c r="H131" s="38"/>
      <c r="I131" s="38"/>
      <c r="J131" s="38"/>
      <c r="K131" s="38"/>
      <c r="L131" s="55"/>
      <c r="S131" s="38"/>
      <c r="T131" s="38"/>
      <c r="U131" s="38"/>
      <c r="V131" s="38"/>
      <c r="W131" s="38"/>
      <c r="X131" s="38"/>
      <c r="Y131" s="38"/>
      <c r="Z131" s="38"/>
      <c r="AA131" s="38"/>
      <c r="AB131" s="38"/>
      <c r="AC131" s="38"/>
      <c r="AD131" s="38"/>
      <c r="AE131" s="38"/>
    </row>
    <row r="132" s="2" customFormat="1" ht="25.65" customHeight="1">
      <c r="A132" s="38"/>
      <c r="B132" s="39"/>
      <c r="C132" s="32" t="s">
        <v>24</v>
      </c>
      <c r="D132" s="38"/>
      <c r="E132" s="38"/>
      <c r="F132" s="27" t="str">
        <f>E15</f>
        <v>Povodí Moravy, s.p., Dřevařská 11, 60175 Brno</v>
      </c>
      <c r="G132" s="38"/>
      <c r="H132" s="38"/>
      <c r="I132" s="32" t="s">
        <v>32</v>
      </c>
      <c r="J132" s="36" t="str">
        <f>E21</f>
        <v>Sweco Hydroprojekt a.s.</v>
      </c>
      <c r="K132" s="38"/>
      <c r="L132" s="55"/>
      <c r="S132" s="38"/>
      <c r="T132" s="38"/>
      <c r="U132" s="38"/>
      <c r="V132" s="38"/>
      <c r="W132" s="38"/>
      <c r="X132" s="38"/>
      <c r="Y132" s="38"/>
      <c r="Z132" s="38"/>
      <c r="AA132" s="38"/>
      <c r="AB132" s="38"/>
      <c r="AC132" s="38"/>
      <c r="AD132" s="38"/>
      <c r="AE132" s="38"/>
    </row>
    <row r="133" s="2" customFormat="1" ht="15.15" customHeight="1">
      <c r="A133" s="38"/>
      <c r="B133" s="39"/>
      <c r="C133" s="32" t="s">
        <v>30</v>
      </c>
      <c r="D133" s="38"/>
      <c r="E133" s="38"/>
      <c r="F133" s="27" t="str">
        <f>IF(E18="","",E18)</f>
        <v>Vyplň údaj</v>
      </c>
      <c r="G133" s="38"/>
      <c r="H133" s="38"/>
      <c r="I133" s="32" t="s">
        <v>37</v>
      </c>
      <c r="J133" s="36" t="str">
        <f>E24</f>
        <v xml:space="preserve"> </v>
      </c>
      <c r="K133" s="38"/>
      <c r="L133" s="55"/>
      <c r="S133" s="38"/>
      <c r="T133" s="38"/>
      <c r="U133" s="38"/>
      <c r="V133" s="38"/>
      <c r="W133" s="38"/>
      <c r="X133" s="38"/>
      <c r="Y133" s="38"/>
      <c r="Z133" s="38"/>
      <c r="AA133" s="38"/>
      <c r="AB133" s="38"/>
      <c r="AC133" s="38"/>
      <c r="AD133" s="38"/>
      <c r="AE133" s="38"/>
    </row>
    <row r="134" s="2" customFormat="1" ht="10.32" customHeight="1">
      <c r="A134" s="38"/>
      <c r="B134" s="39"/>
      <c r="C134" s="38"/>
      <c r="D134" s="38"/>
      <c r="E134" s="38"/>
      <c r="F134" s="38"/>
      <c r="G134" s="38"/>
      <c r="H134" s="38"/>
      <c r="I134" s="38"/>
      <c r="J134" s="38"/>
      <c r="K134" s="38"/>
      <c r="L134" s="55"/>
      <c r="S134" s="38"/>
      <c r="T134" s="38"/>
      <c r="U134" s="38"/>
      <c r="V134" s="38"/>
      <c r="W134" s="38"/>
      <c r="X134" s="38"/>
      <c r="Y134" s="38"/>
      <c r="Z134" s="38"/>
      <c r="AA134" s="38"/>
      <c r="AB134" s="38"/>
      <c r="AC134" s="38"/>
      <c r="AD134" s="38"/>
      <c r="AE134" s="38"/>
    </row>
    <row r="135" s="11" customFormat="1" ht="29.28" customHeight="1">
      <c r="A135" s="156"/>
      <c r="B135" s="157"/>
      <c r="C135" s="158" t="s">
        <v>185</v>
      </c>
      <c r="D135" s="159" t="s">
        <v>66</v>
      </c>
      <c r="E135" s="159" t="s">
        <v>62</v>
      </c>
      <c r="F135" s="159" t="s">
        <v>63</v>
      </c>
      <c r="G135" s="159" t="s">
        <v>186</v>
      </c>
      <c r="H135" s="159" t="s">
        <v>187</v>
      </c>
      <c r="I135" s="159" t="s">
        <v>188</v>
      </c>
      <c r="J135" s="159" t="s">
        <v>164</v>
      </c>
      <c r="K135" s="160" t="s">
        <v>189</v>
      </c>
      <c r="L135" s="161"/>
      <c r="M135" s="86" t="s">
        <v>1</v>
      </c>
      <c r="N135" s="87" t="s">
        <v>45</v>
      </c>
      <c r="O135" s="87" t="s">
        <v>190</v>
      </c>
      <c r="P135" s="87" t="s">
        <v>191</v>
      </c>
      <c r="Q135" s="87" t="s">
        <v>192</v>
      </c>
      <c r="R135" s="87" t="s">
        <v>193</v>
      </c>
      <c r="S135" s="87" t="s">
        <v>194</v>
      </c>
      <c r="T135" s="88" t="s">
        <v>195</v>
      </c>
      <c r="U135" s="156"/>
      <c r="V135" s="156"/>
      <c r="W135" s="156"/>
      <c r="X135" s="156"/>
      <c r="Y135" s="156"/>
      <c r="Z135" s="156"/>
      <c r="AA135" s="156"/>
      <c r="AB135" s="156"/>
      <c r="AC135" s="156"/>
      <c r="AD135" s="156"/>
      <c r="AE135" s="156"/>
    </row>
    <row r="136" s="2" customFormat="1" ht="22.8" customHeight="1">
      <c r="A136" s="38"/>
      <c r="B136" s="39"/>
      <c r="C136" s="93" t="s">
        <v>196</v>
      </c>
      <c r="D136" s="38"/>
      <c r="E136" s="38"/>
      <c r="F136" s="38"/>
      <c r="G136" s="38"/>
      <c r="H136" s="38"/>
      <c r="I136" s="38"/>
      <c r="J136" s="162">
        <f>BK136</f>
        <v>0</v>
      </c>
      <c r="K136" s="38"/>
      <c r="L136" s="39"/>
      <c r="M136" s="89"/>
      <c r="N136" s="73"/>
      <c r="O136" s="90"/>
      <c r="P136" s="163">
        <f>P137+P507</f>
        <v>0</v>
      </c>
      <c r="Q136" s="90"/>
      <c r="R136" s="163">
        <f>R137+R507</f>
        <v>556.88882280999985</v>
      </c>
      <c r="S136" s="90"/>
      <c r="T136" s="164">
        <f>T137+T507</f>
        <v>1679.67212</v>
      </c>
      <c r="U136" s="38"/>
      <c r="V136" s="38"/>
      <c r="W136" s="38"/>
      <c r="X136" s="38"/>
      <c r="Y136" s="38"/>
      <c r="Z136" s="38"/>
      <c r="AA136" s="38"/>
      <c r="AB136" s="38"/>
      <c r="AC136" s="38"/>
      <c r="AD136" s="38"/>
      <c r="AE136" s="38"/>
      <c r="AT136" s="19" t="s">
        <v>80</v>
      </c>
      <c r="AU136" s="19" t="s">
        <v>166</v>
      </c>
      <c r="BK136" s="165">
        <f>BK137+BK507</f>
        <v>0</v>
      </c>
    </row>
    <row r="137" s="12" customFormat="1" ht="25.92" customHeight="1">
      <c r="A137" s="12"/>
      <c r="B137" s="166"/>
      <c r="C137" s="12"/>
      <c r="D137" s="167" t="s">
        <v>80</v>
      </c>
      <c r="E137" s="168" t="s">
        <v>197</v>
      </c>
      <c r="F137" s="168" t="s">
        <v>198</v>
      </c>
      <c r="G137" s="12"/>
      <c r="H137" s="12"/>
      <c r="I137" s="169"/>
      <c r="J137" s="170">
        <f>BK137</f>
        <v>0</v>
      </c>
      <c r="K137" s="12"/>
      <c r="L137" s="166"/>
      <c r="M137" s="171"/>
      <c r="N137" s="172"/>
      <c r="O137" s="172"/>
      <c r="P137" s="173">
        <f>P138+P229+P243+P303+P341+P361+P370+P400+P493+P502</f>
        <v>0</v>
      </c>
      <c r="Q137" s="172"/>
      <c r="R137" s="173">
        <f>R138+R229+R243+R303+R341+R361+R370+R400+R493+R502</f>
        <v>556.80051280999987</v>
      </c>
      <c r="S137" s="172"/>
      <c r="T137" s="174">
        <f>T138+T229+T243+T303+T341+T361+T370+T400+T493+T502</f>
        <v>1678.2721199999999</v>
      </c>
      <c r="U137" s="12"/>
      <c r="V137" s="12"/>
      <c r="W137" s="12"/>
      <c r="X137" s="12"/>
      <c r="Y137" s="12"/>
      <c r="Z137" s="12"/>
      <c r="AA137" s="12"/>
      <c r="AB137" s="12"/>
      <c r="AC137" s="12"/>
      <c r="AD137" s="12"/>
      <c r="AE137" s="12"/>
      <c r="AR137" s="167" t="s">
        <v>89</v>
      </c>
      <c r="AT137" s="175" t="s">
        <v>80</v>
      </c>
      <c r="AU137" s="175" t="s">
        <v>81</v>
      </c>
      <c r="AY137" s="167" t="s">
        <v>199</v>
      </c>
      <c r="BK137" s="176">
        <f>BK138+BK229+BK243+BK303+BK341+BK361+BK370+BK400+BK493+BK502</f>
        <v>0</v>
      </c>
    </row>
    <row r="138" s="12" customFormat="1" ht="22.8" customHeight="1">
      <c r="A138" s="12"/>
      <c r="B138" s="166"/>
      <c r="C138" s="12"/>
      <c r="D138" s="167" t="s">
        <v>80</v>
      </c>
      <c r="E138" s="177" t="s">
        <v>89</v>
      </c>
      <c r="F138" s="177" t="s">
        <v>200</v>
      </c>
      <c r="G138" s="12"/>
      <c r="H138" s="12"/>
      <c r="I138" s="169"/>
      <c r="J138" s="178">
        <f>BK138</f>
        <v>0</v>
      </c>
      <c r="K138" s="12"/>
      <c r="L138" s="166"/>
      <c r="M138" s="171"/>
      <c r="N138" s="172"/>
      <c r="O138" s="172"/>
      <c r="P138" s="173">
        <f>SUM(P139:P228)</f>
        <v>0</v>
      </c>
      <c r="Q138" s="172"/>
      <c r="R138" s="173">
        <f>SUM(R139:R228)</f>
        <v>109.6041</v>
      </c>
      <c r="S138" s="172"/>
      <c r="T138" s="174">
        <f>SUM(T139:T228)</f>
        <v>0</v>
      </c>
      <c r="U138" s="12"/>
      <c r="V138" s="12"/>
      <c r="W138" s="12"/>
      <c r="X138" s="12"/>
      <c r="Y138" s="12"/>
      <c r="Z138" s="12"/>
      <c r="AA138" s="12"/>
      <c r="AB138" s="12"/>
      <c r="AC138" s="12"/>
      <c r="AD138" s="12"/>
      <c r="AE138" s="12"/>
      <c r="AR138" s="167" t="s">
        <v>89</v>
      </c>
      <c r="AT138" s="175" t="s">
        <v>80</v>
      </c>
      <c r="AU138" s="175" t="s">
        <v>89</v>
      </c>
      <c r="AY138" s="167" t="s">
        <v>199</v>
      </c>
      <c r="BK138" s="176">
        <f>SUM(BK139:BK228)</f>
        <v>0</v>
      </c>
    </row>
    <row r="139" s="2" customFormat="1" ht="24.15" customHeight="1">
      <c r="A139" s="38"/>
      <c r="B139" s="179"/>
      <c r="C139" s="180" t="s">
        <v>89</v>
      </c>
      <c r="D139" s="180" t="s">
        <v>201</v>
      </c>
      <c r="E139" s="181" t="s">
        <v>703</v>
      </c>
      <c r="F139" s="182" t="s">
        <v>704</v>
      </c>
      <c r="G139" s="183" t="s">
        <v>228</v>
      </c>
      <c r="H139" s="184">
        <v>507.79000000000002</v>
      </c>
      <c r="I139" s="185"/>
      <c r="J139" s="186">
        <f>ROUND(I139*H139,2)</f>
        <v>0</v>
      </c>
      <c r="K139" s="182" t="s">
        <v>205</v>
      </c>
      <c r="L139" s="39"/>
      <c r="M139" s="187" t="s">
        <v>1</v>
      </c>
      <c r="N139" s="188" t="s">
        <v>46</v>
      </c>
      <c r="O139" s="77"/>
      <c r="P139" s="189">
        <f>O139*H139</f>
        <v>0</v>
      </c>
      <c r="Q139" s="189">
        <v>0</v>
      </c>
      <c r="R139" s="189">
        <f>Q139*H139</f>
        <v>0</v>
      </c>
      <c r="S139" s="189">
        <v>0</v>
      </c>
      <c r="T139" s="190">
        <f>S139*H139</f>
        <v>0</v>
      </c>
      <c r="U139" s="38"/>
      <c r="V139" s="38"/>
      <c r="W139" s="38"/>
      <c r="X139" s="38"/>
      <c r="Y139" s="38"/>
      <c r="Z139" s="38"/>
      <c r="AA139" s="38"/>
      <c r="AB139" s="38"/>
      <c r="AC139" s="38"/>
      <c r="AD139" s="38"/>
      <c r="AE139" s="38"/>
      <c r="AR139" s="191" t="s">
        <v>206</v>
      </c>
      <c r="AT139" s="191" t="s">
        <v>201</v>
      </c>
      <c r="AU139" s="191" t="s">
        <v>91</v>
      </c>
      <c r="AY139" s="19" t="s">
        <v>199</v>
      </c>
      <c r="BE139" s="192">
        <f>IF(N139="základní",J139,0)</f>
        <v>0</v>
      </c>
      <c r="BF139" s="192">
        <f>IF(N139="snížená",J139,0)</f>
        <v>0</v>
      </c>
      <c r="BG139" s="192">
        <f>IF(N139="zákl. přenesená",J139,0)</f>
        <v>0</v>
      </c>
      <c r="BH139" s="192">
        <f>IF(N139="sníž. přenesená",J139,0)</f>
        <v>0</v>
      </c>
      <c r="BI139" s="192">
        <f>IF(N139="nulová",J139,0)</f>
        <v>0</v>
      </c>
      <c r="BJ139" s="19" t="s">
        <v>89</v>
      </c>
      <c r="BK139" s="192">
        <f>ROUND(I139*H139,2)</f>
        <v>0</v>
      </c>
      <c r="BL139" s="19" t="s">
        <v>206</v>
      </c>
      <c r="BM139" s="191" t="s">
        <v>705</v>
      </c>
    </row>
    <row r="140" s="2" customFormat="1">
      <c r="A140" s="38"/>
      <c r="B140" s="39"/>
      <c r="C140" s="38"/>
      <c r="D140" s="193" t="s">
        <v>208</v>
      </c>
      <c r="E140" s="38"/>
      <c r="F140" s="194" t="s">
        <v>706</v>
      </c>
      <c r="G140" s="38"/>
      <c r="H140" s="38"/>
      <c r="I140" s="195"/>
      <c r="J140" s="38"/>
      <c r="K140" s="38"/>
      <c r="L140" s="39"/>
      <c r="M140" s="196"/>
      <c r="N140" s="197"/>
      <c r="O140" s="77"/>
      <c r="P140" s="77"/>
      <c r="Q140" s="77"/>
      <c r="R140" s="77"/>
      <c r="S140" s="77"/>
      <c r="T140" s="78"/>
      <c r="U140" s="38"/>
      <c r="V140" s="38"/>
      <c r="W140" s="38"/>
      <c r="X140" s="38"/>
      <c r="Y140" s="38"/>
      <c r="Z140" s="38"/>
      <c r="AA140" s="38"/>
      <c r="AB140" s="38"/>
      <c r="AC140" s="38"/>
      <c r="AD140" s="38"/>
      <c r="AE140" s="38"/>
      <c r="AT140" s="19" t="s">
        <v>208</v>
      </c>
      <c r="AU140" s="19" t="s">
        <v>91</v>
      </c>
    </row>
    <row r="141" s="2" customFormat="1">
      <c r="A141" s="38"/>
      <c r="B141" s="39"/>
      <c r="C141" s="38"/>
      <c r="D141" s="193" t="s">
        <v>210</v>
      </c>
      <c r="E141" s="38"/>
      <c r="F141" s="198" t="s">
        <v>707</v>
      </c>
      <c r="G141" s="38"/>
      <c r="H141" s="38"/>
      <c r="I141" s="195"/>
      <c r="J141" s="38"/>
      <c r="K141" s="38"/>
      <c r="L141" s="39"/>
      <c r="M141" s="196"/>
      <c r="N141" s="197"/>
      <c r="O141" s="77"/>
      <c r="P141" s="77"/>
      <c r="Q141" s="77"/>
      <c r="R141" s="77"/>
      <c r="S141" s="77"/>
      <c r="T141" s="78"/>
      <c r="U141" s="38"/>
      <c r="V141" s="38"/>
      <c r="W141" s="38"/>
      <c r="X141" s="38"/>
      <c r="Y141" s="38"/>
      <c r="Z141" s="38"/>
      <c r="AA141" s="38"/>
      <c r="AB141" s="38"/>
      <c r="AC141" s="38"/>
      <c r="AD141" s="38"/>
      <c r="AE141" s="38"/>
      <c r="AT141" s="19" t="s">
        <v>210</v>
      </c>
      <c r="AU141" s="19" t="s">
        <v>91</v>
      </c>
    </row>
    <row r="142" s="14" customFormat="1">
      <c r="A142" s="14"/>
      <c r="B142" s="207"/>
      <c r="C142" s="14"/>
      <c r="D142" s="193" t="s">
        <v>212</v>
      </c>
      <c r="E142" s="208" t="s">
        <v>1</v>
      </c>
      <c r="F142" s="209" t="s">
        <v>358</v>
      </c>
      <c r="G142" s="14"/>
      <c r="H142" s="208" t="s">
        <v>1</v>
      </c>
      <c r="I142" s="210"/>
      <c r="J142" s="14"/>
      <c r="K142" s="14"/>
      <c r="L142" s="207"/>
      <c r="M142" s="211"/>
      <c r="N142" s="212"/>
      <c r="O142" s="212"/>
      <c r="P142" s="212"/>
      <c r="Q142" s="212"/>
      <c r="R142" s="212"/>
      <c r="S142" s="212"/>
      <c r="T142" s="213"/>
      <c r="U142" s="14"/>
      <c r="V142" s="14"/>
      <c r="W142" s="14"/>
      <c r="X142" s="14"/>
      <c r="Y142" s="14"/>
      <c r="Z142" s="14"/>
      <c r="AA142" s="14"/>
      <c r="AB142" s="14"/>
      <c r="AC142" s="14"/>
      <c r="AD142" s="14"/>
      <c r="AE142" s="14"/>
      <c r="AT142" s="208" t="s">
        <v>212</v>
      </c>
      <c r="AU142" s="208" t="s">
        <v>91</v>
      </c>
      <c r="AV142" s="14" t="s">
        <v>89</v>
      </c>
      <c r="AW142" s="14" t="s">
        <v>36</v>
      </c>
      <c r="AX142" s="14" t="s">
        <v>81</v>
      </c>
      <c r="AY142" s="208" t="s">
        <v>199</v>
      </c>
    </row>
    <row r="143" s="13" customFormat="1">
      <c r="A143" s="13"/>
      <c r="B143" s="199"/>
      <c r="C143" s="13"/>
      <c r="D143" s="193" t="s">
        <v>212</v>
      </c>
      <c r="E143" s="200" t="s">
        <v>1</v>
      </c>
      <c r="F143" s="201" t="s">
        <v>708</v>
      </c>
      <c r="G143" s="13"/>
      <c r="H143" s="202">
        <v>507.79000000000002</v>
      </c>
      <c r="I143" s="203"/>
      <c r="J143" s="13"/>
      <c r="K143" s="13"/>
      <c r="L143" s="199"/>
      <c r="M143" s="204"/>
      <c r="N143" s="205"/>
      <c r="O143" s="205"/>
      <c r="P143" s="205"/>
      <c r="Q143" s="205"/>
      <c r="R143" s="205"/>
      <c r="S143" s="205"/>
      <c r="T143" s="206"/>
      <c r="U143" s="13"/>
      <c r="V143" s="13"/>
      <c r="W143" s="13"/>
      <c r="X143" s="13"/>
      <c r="Y143" s="13"/>
      <c r="Z143" s="13"/>
      <c r="AA143" s="13"/>
      <c r="AB143" s="13"/>
      <c r="AC143" s="13"/>
      <c r="AD143" s="13"/>
      <c r="AE143" s="13"/>
      <c r="AT143" s="200" t="s">
        <v>212</v>
      </c>
      <c r="AU143" s="200" t="s">
        <v>91</v>
      </c>
      <c r="AV143" s="13" t="s">
        <v>91</v>
      </c>
      <c r="AW143" s="13" t="s">
        <v>36</v>
      </c>
      <c r="AX143" s="13" t="s">
        <v>81</v>
      </c>
      <c r="AY143" s="200" t="s">
        <v>199</v>
      </c>
    </row>
    <row r="144" s="15" customFormat="1">
      <c r="A144" s="15"/>
      <c r="B144" s="214"/>
      <c r="C144" s="15"/>
      <c r="D144" s="193" t="s">
        <v>212</v>
      </c>
      <c r="E144" s="215" t="s">
        <v>1</v>
      </c>
      <c r="F144" s="216" t="s">
        <v>234</v>
      </c>
      <c r="G144" s="15"/>
      <c r="H144" s="217">
        <v>507.79000000000002</v>
      </c>
      <c r="I144" s="218"/>
      <c r="J144" s="15"/>
      <c r="K144" s="15"/>
      <c r="L144" s="214"/>
      <c r="M144" s="219"/>
      <c r="N144" s="220"/>
      <c r="O144" s="220"/>
      <c r="P144" s="220"/>
      <c r="Q144" s="220"/>
      <c r="R144" s="220"/>
      <c r="S144" s="220"/>
      <c r="T144" s="221"/>
      <c r="U144" s="15"/>
      <c r="V144" s="15"/>
      <c r="W144" s="15"/>
      <c r="X144" s="15"/>
      <c r="Y144" s="15"/>
      <c r="Z144" s="15"/>
      <c r="AA144" s="15"/>
      <c r="AB144" s="15"/>
      <c r="AC144" s="15"/>
      <c r="AD144" s="15"/>
      <c r="AE144" s="15"/>
      <c r="AT144" s="215" t="s">
        <v>212</v>
      </c>
      <c r="AU144" s="215" t="s">
        <v>91</v>
      </c>
      <c r="AV144" s="15" t="s">
        <v>206</v>
      </c>
      <c r="AW144" s="15" t="s">
        <v>36</v>
      </c>
      <c r="AX144" s="15" t="s">
        <v>89</v>
      </c>
      <c r="AY144" s="215" t="s">
        <v>199</v>
      </c>
    </row>
    <row r="145" s="2" customFormat="1" ht="24.15" customHeight="1">
      <c r="A145" s="38"/>
      <c r="B145" s="179"/>
      <c r="C145" s="180" t="s">
        <v>91</v>
      </c>
      <c r="D145" s="180" t="s">
        <v>201</v>
      </c>
      <c r="E145" s="181" t="s">
        <v>709</v>
      </c>
      <c r="F145" s="182" t="s">
        <v>710</v>
      </c>
      <c r="G145" s="183" t="s">
        <v>228</v>
      </c>
      <c r="H145" s="184">
        <v>943.03999999999996</v>
      </c>
      <c r="I145" s="185"/>
      <c r="J145" s="186">
        <f>ROUND(I145*H145,2)</f>
        <v>0</v>
      </c>
      <c r="K145" s="182" t="s">
        <v>205</v>
      </c>
      <c r="L145" s="39"/>
      <c r="M145" s="187" t="s">
        <v>1</v>
      </c>
      <c r="N145" s="188" t="s">
        <v>46</v>
      </c>
      <c r="O145" s="77"/>
      <c r="P145" s="189">
        <f>O145*H145</f>
        <v>0</v>
      </c>
      <c r="Q145" s="189">
        <v>0</v>
      </c>
      <c r="R145" s="189">
        <f>Q145*H145</f>
        <v>0</v>
      </c>
      <c r="S145" s="189">
        <v>0</v>
      </c>
      <c r="T145" s="190">
        <f>S145*H145</f>
        <v>0</v>
      </c>
      <c r="U145" s="38"/>
      <c r="V145" s="38"/>
      <c r="W145" s="38"/>
      <c r="X145" s="38"/>
      <c r="Y145" s="38"/>
      <c r="Z145" s="38"/>
      <c r="AA145" s="38"/>
      <c r="AB145" s="38"/>
      <c r="AC145" s="38"/>
      <c r="AD145" s="38"/>
      <c r="AE145" s="38"/>
      <c r="AR145" s="191" t="s">
        <v>206</v>
      </c>
      <c r="AT145" s="191" t="s">
        <v>201</v>
      </c>
      <c r="AU145" s="191" t="s">
        <v>91</v>
      </c>
      <c r="AY145" s="19" t="s">
        <v>199</v>
      </c>
      <c r="BE145" s="192">
        <f>IF(N145="základní",J145,0)</f>
        <v>0</v>
      </c>
      <c r="BF145" s="192">
        <f>IF(N145="snížená",J145,0)</f>
        <v>0</v>
      </c>
      <c r="BG145" s="192">
        <f>IF(N145="zákl. přenesená",J145,0)</f>
        <v>0</v>
      </c>
      <c r="BH145" s="192">
        <f>IF(N145="sníž. přenesená",J145,0)</f>
        <v>0</v>
      </c>
      <c r="BI145" s="192">
        <f>IF(N145="nulová",J145,0)</f>
        <v>0</v>
      </c>
      <c r="BJ145" s="19" t="s">
        <v>89</v>
      </c>
      <c r="BK145" s="192">
        <f>ROUND(I145*H145,2)</f>
        <v>0</v>
      </c>
      <c r="BL145" s="19" t="s">
        <v>206</v>
      </c>
      <c r="BM145" s="191" t="s">
        <v>711</v>
      </c>
    </row>
    <row r="146" s="2" customFormat="1">
      <c r="A146" s="38"/>
      <c r="B146" s="39"/>
      <c r="C146" s="38"/>
      <c r="D146" s="193" t="s">
        <v>208</v>
      </c>
      <c r="E146" s="38"/>
      <c r="F146" s="194" t="s">
        <v>712</v>
      </c>
      <c r="G146" s="38"/>
      <c r="H146" s="38"/>
      <c r="I146" s="195"/>
      <c r="J146" s="38"/>
      <c r="K146" s="38"/>
      <c r="L146" s="39"/>
      <c r="M146" s="196"/>
      <c r="N146" s="197"/>
      <c r="O146" s="77"/>
      <c r="P146" s="77"/>
      <c r="Q146" s="77"/>
      <c r="R146" s="77"/>
      <c r="S146" s="77"/>
      <c r="T146" s="78"/>
      <c r="U146" s="38"/>
      <c r="V146" s="38"/>
      <c r="W146" s="38"/>
      <c r="X146" s="38"/>
      <c r="Y146" s="38"/>
      <c r="Z146" s="38"/>
      <c r="AA146" s="38"/>
      <c r="AB146" s="38"/>
      <c r="AC146" s="38"/>
      <c r="AD146" s="38"/>
      <c r="AE146" s="38"/>
      <c r="AT146" s="19" t="s">
        <v>208</v>
      </c>
      <c r="AU146" s="19" t="s">
        <v>91</v>
      </c>
    </row>
    <row r="147" s="2" customFormat="1">
      <c r="A147" s="38"/>
      <c r="B147" s="39"/>
      <c r="C147" s="38"/>
      <c r="D147" s="193" t="s">
        <v>210</v>
      </c>
      <c r="E147" s="38"/>
      <c r="F147" s="198" t="s">
        <v>707</v>
      </c>
      <c r="G147" s="38"/>
      <c r="H147" s="38"/>
      <c r="I147" s="195"/>
      <c r="J147" s="38"/>
      <c r="K147" s="38"/>
      <c r="L147" s="39"/>
      <c r="M147" s="196"/>
      <c r="N147" s="197"/>
      <c r="O147" s="77"/>
      <c r="P147" s="77"/>
      <c r="Q147" s="77"/>
      <c r="R147" s="77"/>
      <c r="S147" s="77"/>
      <c r="T147" s="78"/>
      <c r="U147" s="38"/>
      <c r="V147" s="38"/>
      <c r="W147" s="38"/>
      <c r="X147" s="38"/>
      <c r="Y147" s="38"/>
      <c r="Z147" s="38"/>
      <c r="AA147" s="38"/>
      <c r="AB147" s="38"/>
      <c r="AC147" s="38"/>
      <c r="AD147" s="38"/>
      <c r="AE147" s="38"/>
      <c r="AT147" s="19" t="s">
        <v>210</v>
      </c>
      <c r="AU147" s="19" t="s">
        <v>91</v>
      </c>
    </row>
    <row r="148" s="14" customFormat="1">
      <c r="A148" s="14"/>
      <c r="B148" s="207"/>
      <c r="C148" s="14"/>
      <c r="D148" s="193" t="s">
        <v>212</v>
      </c>
      <c r="E148" s="208" t="s">
        <v>1</v>
      </c>
      <c r="F148" s="209" t="s">
        <v>358</v>
      </c>
      <c r="G148" s="14"/>
      <c r="H148" s="208" t="s">
        <v>1</v>
      </c>
      <c r="I148" s="210"/>
      <c r="J148" s="14"/>
      <c r="K148" s="14"/>
      <c r="L148" s="207"/>
      <c r="M148" s="211"/>
      <c r="N148" s="212"/>
      <c r="O148" s="212"/>
      <c r="P148" s="212"/>
      <c r="Q148" s="212"/>
      <c r="R148" s="212"/>
      <c r="S148" s="212"/>
      <c r="T148" s="213"/>
      <c r="U148" s="14"/>
      <c r="V148" s="14"/>
      <c r="W148" s="14"/>
      <c r="X148" s="14"/>
      <c r="Y148" s="14"/>
      <c r="Z148" s="14"/>
      <c r="AA148" s="14"/>
      <c r="AB148" s="14"/>
      <c r="AC148" s="14"/>
      <c r="AD148" s="14"/>
      <c r="AE148" s="14"/>
      <c r="AT148" s="208" t="s">
        <v>212</v>
      </c>
      <c r="AU148" s="208" t="s">
        <v>91</v>
      </c>
      <c r="AV148" s="14" t="s">
        <v>89</v>
      </c>
      <c r="AW148" s="14" t="s">
        <v>36</v>
      </c>
      <c r="AX148" s="14" t="s">
        <v>81</v>
      </c>
      <c r="AY148" s="208" t="s">
        <v>199</v>
      </c>
    </row>
    <row r="149" s="13" customFormat="1">
      <c r="A149" s="13"/>
      <c r="B149" s="199"/>
      <c r="C149" s="13"/>
      <c r="D149" s="193" t="s">
        <v>212</v>
      </c>
      <c r="E149" s="200" t="s">
        <v>1</v>
      </c>
      <c r="F149" s="201" t="s">
        <v>713</v>
      </c>
      <c r="G149" s="13"/>
      <c r="H149" s="202">
        <v>943.03999999999996</v>
      </c>
      <c r="I149" s="203"/>
      <c r="J149" s="13"/>
      <c r="K149" s="13"/>
      <c r="L149" s="199"/>
      <c r="M149" s="204"/>
      <c r="N149" s="205"/>
      <c r="O149" s="205"/>
      <c r="P149" s="205"/>
      <c r="Q149" s="205"/>
      <c r="R149" s="205"/>
      <c r="S149" s="205"/>
      <c r="T149" s="206"/>
      <c r="U149" s="13"/>
      <c r="V149" s="13"/>
      <c r="W149" s="13"/>
      <c r="X149" s="13"/>
      <c r="Y149" s="13"/>
      <c r="Z149" s="13"/>
      <c r="AA149" s="13"/>
      <c r="AB149" s="13"/>
      <c r="AC149" s="13"/>
      <c r="AD149" s="13"/>
      <c r="AE149" s="13"/>
      <c r="AT149" s="200" t="s">
        <v>212</v>
      </c>
      <c r="AU149" s="200" t="s">
        <v>91</v>
      </c>
      <c r="AV149" s="13" t="s">
        <v>91</v>
      </c>
      <c r="AW149" s="13" t="s">
        <v>36</v>
      </c>
      <c r="AX149" s="13" t="s">
        <v>81</v>
      </c>
      <c r="AY149" s="200" t="s">
        <v>199</v>
      </c>
    </row>
    <row r="150" s="15" customFormat="1">
      <c r="A150" s="15"/>
      <c r="B150" s="214"/>
      <c r="C150" s="15"/>
      <c r="D150" s="193" t="s">
        <v>212</v>
      </c>
      <c r="E150" s="215" t="s">
        <v>1</v>
      </c>
      <c r="F150" s="216" t="s">
        <v>234</v>
      </c>
      <c r="G150" s="15"/>
      <c r="H150" s="217">
        <v>943.03999999999996</v>
      </c>
      <c r="I150" s="218"/>
      <c r="J150" s="15"/>
      <c r="K150" s="15"/>
      <c r="L150" s="214"/>
      <c r="M150" s="219"/>
      <c r="N150" s="220"/>
      <c r="O150" s="220"/>
      <c r="P150" s="220"/>
      <c r="Q150" s="220"/>
      <c r="R150" s="220"/>
      <c r="S150" s="220"/>
      <c r="T150" s="221"/>
      <c r="U150" s="15"/>
      <c r="V150" s="15"/>
      <c r="W150" s="15"/>
      <c r="X150" s="15"/>
      <c r="Y150" s="15"/>
      <c r="Z150" s="15"/>
      <c r="AA150" s="15"/>
      <c r="AB150" s="15"/>
      <c r="AC150" s="15"/>
      <c r="AD150" s="15"/>
      <c r="AE150" s="15"/>
      <c r="AT150" s="215" t="s">
        <v>212</v>
      </c>
      <c r="AU150" s="215" t="s">
        <v>91</v>
      </c>
      <c r="AV150" s="15" t="s">
        <v>206</v>
      </c>
      <c r="AW150" s="15" t="s">
        <v>36</v>
      </c>
      <c r="AX150" s="15" t="s">
        <v>89</v>
      </c>
      <c r="AY150" s="215" t="s">
        <v>199</v>
      </c>
    </row>
    <row r="151" s="2" customFormat="1" ht="24.15" customHeight="1">
      <c r="A151" s="38"/>
      <c r="B151" s="179"/>
      <c r="C151" s="180" t="s">
        <v>221</v>
      </c>
      <c r="D151" s="180" t="s">
        <v>201</v>
      </c>
      <c r="E151" s="181" t="s">
        <v>714</v>
      </c>
      <c r="F151" s="182" t="s">
        <v>715</v>
      </c>
      <c r="G151" s="183" t="s">
        <v>204</v>
      </c>
      <c r="H151" s="184">
        <v>165.56999999999999</v>
      </c>
      <c r="I151" s="185"/>
      <c r="J151" s="186">
        <f>ROUND(I151*H151,2)</f>
        <v>0</v>
      </c>
      <c r="K151" s="182" t="s">
        <v>246</v>
      </c>
      <c r="L151" s="39"/>
      <c r="M151" s="187" t="s">
        <v>1</v>
      </c>
      <c r="N151" s="188" t="s">
        <v>46</v>
      </c>
      <c r="O151" s="77"/>
      <c r="P151" s="189">
        <f>O151*H151</f>
        <v>0</v>
      </c>
      <c r="Q151" s="189">
        <v>0.57499999999999996</v>
      </c>
      <c r="R151" s="189">
        <f>Q151*H151</f>
        <v>95.202749999999995</v>
      </c>
      <c r="S151" s="189">
        <v>0</v>
      </c>
      <c r="T151" s="190">
        <f>S151*H151</f>
        <v>0</v>
      </c>
      <c r="U151" s="38"/>
      <c r="V151" s="38"/>
      <c r="W151" s="38"/>
      <c r="X151" s="38"/>
      <c r="Y151" s="38"/>
      <c r="Z151" s="38"/>
      <c r="AA151" s="38"/>
      <c r="AB151" s="38"/>
      <c r="AC151" s="38"/>
      <c r="AD151" s="38"/>
      <c r="AE151" s="38"/>
      <c r="AR151" s="191" t="s">
        <v>206</v>
      </c>
      <c r="AT151" s="191" t="s">
        <v>201</v>
      </c>
      <c r="AU151" s="191" t="s">
        <v>91</v>
      </c>
      <c r="AY151" s="19" t="s">
        <v>199</v>
      </c>
      <c r="BE151" s="192">
        <f>IF(N151="základní",J151,0)</f>
        <v>0</v>
      </c>
      <c r="BF151" s="192">
        <f>IF(N151="snížená",J151,0)</f>
        <v>0</v>
      </c>
      <c r="BG151" s="192">
        <f>IF(N151="zákl. přenesená",J151,0)</f>
        <v>0</v>
      </c>
      <c r="BH151" s="192">
        <f>IF(N151="sníž. přenesená",J151,0)</f>
        <v>0</v>
      </c>
      <c r="BI151" s="192">
        <f>IF(N151="nulová",J151,0)</f>
        <v>0</v>
      </c>
      <c r="BJ151" s="19" t="s">
        <v>89</v>
      </c>
      <c r="BK151" s="192">
        <f>ROUND(I151*H151,2)</f>
        <v>0</v>
      </c>
      <c r="BL151" s="19" t="s">
        <v>206</v>
      </c>
      <c r="BM151" s="191" t="s">
        <v>716</v>
      </c>
    </row>
    <row r="152" s="2" customFormat="1">
      <c r="A152" s="38"/>
      <c r="B152" s="39"/>
      <c r="C152" s="38"/>
      <c r="D152" s="193" t="s">
        <v>248</v>
      </c>
      <c r="E152" s="38"/>
      <c r="F152" s="198" t="s">
        <v>249</v>
      </c>
      <c r="G152" s="38"/>
      <c r="H152" s="38"/>
      <c r="I152" s="195"/>
      <c r="J152" s="38"/>
      <c r="K152" s="38"/>
      <c r="L152" s="39"/>
      <c r="M152" s="196"/>
      <c r="N152" s="197"/>
      <c r="O152" s="77"/>
      <c r="P152" s="77"/>
      <c r="Q152" s="77"/>
      <c r="R152" s="77"/>
      <c r="S152" s="77"/>
      <c r="T152" s="78"/>
      <c r="U152" s="38"/>
      <c r="V152" s="38"/>
      <c r="W152" s="38"/>
      <c r="X152" s="38"/>
      <c r="Y152" s="38"/>
      <c r="Z152" s="38"/>
      <c r="AA152" s="38"/>
      <c r="AB152" s="38"/>
      <c r="AC152" s="38"/>
      <c r="AD152" s="38"/>
      <c r="AE152" s="38"/>
      <c r="AT152" s="19" t="s">
        <v>248</v>
      </c>
      <c r="AU152" s="19" t="s">
        <v>91</v>
      </c>
    </row>
    <row r="153" s="14" customFormat="1">
      <c r="A153" s="14"/>
      <c r="B153" s="207"/>
      <c r="C153" s="14"/>
      <c r="D153" s="193" t="s">
        <v>212</v>
      </c>
      <c r="E153" s="208" t="s">
        <v>1</v>
      </c>
      <c r="F153" s="209" t="s">
        <v>250</v>
      </c>
      <c r="G153" s="14"/>
      <c r="H153" s="208" t="s">
        <v>1</v>
      </c>
      <c r="I153" s="210"/>
      <c r="J153" s="14"/>
      <c r="K153" s="14"/>
      <c r="L153" s="207"/>
      <c r="M153" s="211"/>
      <c r="N153" s="212"/>
      <c r="O153" s="212"/>
      <c r="P153" s="212"/>
      <c r="Q153" s="212"/>
      <c r="R153" s="212"/>
      <c r="S153" s="212"/>
      <c r="T153" s="213"/>
      <c r="U153" s="14"/>
      <c r="V153" s="14"/>
      <c r="W153" s="14"/>
      <c r="X153" s="14"/>
      <c r="Y153" s="14"/>
      <c r="Z153" s="14"/>
      <c r="AA153" s="14"/>
      <c r="AB153" s="14"/>
      <c r="AC153" s="14"/>
      <c r="AD153" s="14"/>
      <c r="AE153" s="14"/>
      <c r="AT153" s="208" t="s">
        <v>212</v>
      </c>
      <c r="AU153" s="208" t="s">
        <v>91</v>
      </c>
      <c r="AV153" s="14" t="s">
        <v>89</v>
      </c>
      <c r="AW153" s="14" t="s">
        <v>36</v>
      </c>
      <c r="AX153" s="14" t="s">
        <v>81</v>
      </c>
      <c r="AY153" s="208" t="s">
        <v>199</v>
      </c>
    </row>
    <row r="154" s="13" customFormat="1">
      <c r="A154" s="13"/>
      <c r="B154" s="199"/>
      <c r="C154" s="13"/>
      <c r="D154" s="193" t="s">
        <v>212</v>
      </c>
      <c r="E154" s="200" t="s">
        <v>1</v>
      </c>
      <c r="F154" s="201" t="s">
        <v>717</v>
      </c>
      <c r="G154" s="13"/>
      <c r="H154" s="202">
        <v>11</v>
      </c>
      <c r="I154" s="203"/>
      <c r="J154" s="13"/>
      <c r="K154" s="13"/>
      <c r="L154" s="199"/>
      <c r="M154" s="204"/>
      <c r="N154" s="205"/>
      <c r="O154" s="205"/>
      <c r="P154" s="205"/>
      <c r="Q154" s="205"/>
      <c r="R154" s="205"/>
      <c r="S154" s="205"/>
      <c r="T154" s="206"/>
      <c r="U154" s="13"/>
      <c r="V154" s="13"/>
      <c r="W154" s="13"/>
      <c r="X154" s="13"/>
      <c r="Y154" s="13"/>
      <c r="Z154" s="13"/>
      <c r="AA154" s="13"/>
      <c r="AB154" s="13"/>
      <c r="AC154" s="13"/>
      <c r="AD154" s="13"/>
      <c r="AE154" s="13"/>
      <c r="AT154" s="200" t="s">
        <v>212</v>
      </c>
      <c r="AU154" s="200" t="s">
        <v>91</v>
      </c>
      <c r="AV154" s="13" t="s">
        <v>91</v>
      </c>
      <c r="AW154" s="13" t="s">
        <v>36</v>
      </c>
      <c r="AX154" s="13" t="s">
        <v>81</v>
      </c>
      <c r="AY154" s="200" t="s">
        <v>199</v>
      </c>
    </row>
    <row r="155" s="13" customFormat="1">
      <c r="A155" s="13"/>
      <c r="B155" s="199"/>
      <c r="C155" s="13"/>
      <c r="D155" s="193" t="s">
        <v>212</v>
      </c>
      <c r="E155" s="200" t="s">
        <v>1</v>
      </c>
      <c r="F155" s="201" t="s">
        <v>718</v>
      </c>
      <c r="G155" s="13"/>
      <c r="H155" s="202">
        <v>154.56999999999999</v>
      </c>
      <c r="I155" s="203"/>
      <c r="J155" s="13"/>
      <c r="K155" s="13"/>
      <c r="L155" s="199"/>
      <c r="M155" s="204"/>
      <c r="N155" s="205"/>
      <c r="O155" s="205"/>
      <c r="P155" s="205"/>
      <c r="Q155" s="205"/>
      <c r="R155" s="205"/>
      <c r="S155" s="205"/>
      <c r="T155" s="206"/>
      <c r="U155" s="13"/>
      <c r="V155" s="13"/>
      <c r="W155" s="13"/>
      <c r="X155" s="13"/>
      <c r="Y155" s="13"/>
      <c r="Z155" s="13"/>
      <c r="AA155" s="13"/>
      <c r="AB155" s="13"/>
      <c r="AC155" s="13"/>
      <c r="AD155" s="13"/>
      <c r="AE155" s="13"/>
      <c r="AT155" s="200" t="s">
        <v>212</v>
      </c>
      <c r="AU155" s="200" t="s">
        <v>91</v>
      </c>
      <c r="AV155" s="13" t="s">
        <v>91</v>
      </c>
      <c r="AW155" s="13" t="s">
        <v>36</v>
      </c>
      <c r="AX155" s="13" t="s">
        <v>81</v>
      </c>
      <c r="AY155" s="200" t="s">
        <v>199</v>
      </c>
    </row>
    <row r="156" s="15" customFormat="1">
      <c r="A156" s="15"/>
      <c r="B156" s="214"/>
      <c r="C156" s="15"/>
      <c r="D156" s="193" t="s">
        <v>212</v>
      </c>
      <c r="E156" s="215" t="s">
        <v>1</v>
      </c>
      <c r="F156" s="216" t="s">
        <v>234</v>
      </c>
      <c r="G156" s="15"/>
      <c r="H156" s="217">
        <v>165.56999999999999</v>
      </c>
      <c r="I156" s="218"/>
      <c r="J156" s="15"/>
      <c r="K156" s="15"/>
      <c r="L156" s="214"/>
      <c r="M156" s="219"/>
      <c r="N156" s="220"/>
      <c r="O156" s="220"/>
      <c r="P156" s="220"/>
      <c r="Q156" s="220"/>
      <c r="R156" s="220"/>
      <c r="S156" s="220"/>
      <c r="T156" s="221"/>
      <c r="U156" s="15"/>
      <c r="V156" s="15"/>
      <c r="W156" s="15"/>
      <c r="X156" s="15"/>
      <c r="Y156" s="15"/>
      <c r="Z156" s="15"/>
      <c r="AA156" s="15"/>
      <c r="AB156" s="15"/>
      <c r="AC156" s="15"/>
      <c r="AD156" s="15"/>
      <c r="AE156" s="15"/>
      <c r="AT156" s="215" t="s">
        <v>212</v>
      </c>
      <c r="AU156" s="215" t="s">
        <v>91</v>
      </c>
      <c r="AV156" s="15" t="s">
        <v>206</v>
      </c>
      <c r="AW156" s="15" t="s">
        <v>36</v>
      </c>
      <c r="AX156" s="15" t="s">
        <v>89</v>
      </c>
      <c r="AY156" s="215" t="s">
        <v>199</v>
      </c>
    </row>
    <row r="157" s="2" customFormat="1" ht="24.15" customHeight="1">
      <c r="A157" s="38"/>
      <c r="B157" s="179"/>
      <c r="C157" s="180" t="s">
        <v>206</v>
      </c>
      <c r="D157" s="180" t="s">
        <v>201</v>
      </c>
      <c r="E157" s="181" t="s">
        <v>719</v>
      </c>
      <c r="F157" s="182" t="s">
        <v>720</v>
      </c>
      <c r="G157" s="183" t="s">
        <v>228</v>
      </c>
      <c r="H157" s="184">
        <v>627.40999999999997</v>
      </c>
      <c r="I157" s="185"/>
      <c r="J157" s="186">
        <f>ROUND(I157*H157,2)</f>
        <v>0</v>
      </c>
      <c r="K157" s="182" t="s">
        <v>205</v>
      </c>
      <c r="L157" s="39"/>
      <c r="M157" s="187" t="s">
        <v>1</v>
      </c>
      <c r="N157" s="188" t="s">
        <v>46</v>
      </c>
      <c r="O157" s="77"/>
      <c r="P157" s="189">
        <f>O157*H157</f>
        <v>0</v>
      </c>
      <c r="Q157" s="189">
        <v>0</v>
      </c>
      <c r="R157" s="189">
        <f>Q157*H157</f>
        <v>0</v>
      </c>
      <c r="S157" s="189">
        <v>0</v>
      </c>
      <c r="T157" s="190">
        <f>S157*H157</f>
        <v>0</v>
      </c>
      <c r="U157" s="38"/>
      <c r="V157" s="38"/>
      <c r="W157" s="38"/>
      <c r="X157" s="38"/>
      <c r="Y157" s="38"/>
      <c r="Z157" s="38"/>
      <c r="AA157" s="38"/>
      <c r="AB157" s="38"/>
      <c r="AC157" s="38"/>
      <c r="AD157" s="38"/>
      <c r="AE157" s="38"/>
      <c r="AR157" s="191" t="s">
        <v>206</v>
      </c>
      <c r="AT157" s="191" t="s">
        <v>201</v>
      </c>
      <c r="AU157" s="191" t="s">
        <v>91</v>
      </c>
      <c r="AY157" s="19" t="s">
        <v>199</v>
      </c>
      <c r="BE157" s="192">
        <f>IF(N157="základní",J157,0)</f>
        <v>0</v>
      </c>
      <c r="BF157" s="192">
        <f>IF(N157="snížená",J157,0)</f>
        <v>0</v>
      </c>
      <c r="BG157" s="192">
        <f>IF(N157="zákl. přenesená",J157,0)</f>
        <v>0</v>
      </c>
      <c r="BH157" s="192">
        <f>IF(N157="sníž. přenesená",J157,0)</f>
        <v>0</v>
      </c>
      <c r="BI157" s="192">
        <f>IF(N157="nulová",J157,0)</f>
        <v>0</v>
      </c>
      <c r="BJ157" s="19" t="s">
        <v>89</v>
      </c>
      <c r="BK157" s="192">
        <f>ROUND(I157*H157,2)</f>
        <v>0</v>
      </c>
      <c r="BL157" s="19" t="s">
        <v>206</v>
      </c>
      <c r="BM157" s="191" t="s">
        <v>721</v>
      </c>
    </row>
    <row r="158" s="2" customFormat="1">
      <c r="A158" s="38"/>
      <c r="B158" s="39"/>
      <c r="C158" s="38"/>
      <c r="D158" s="193" t="s">
        <v>208</v>
      </c>
      <c r="E158" s="38"/>
      <c r="F158" s="194" t="s">
        <v>722</v>
      </c>
      <c r="G158" s="38"/>
      <c r="H158" s="38"/>
      <c r="I158" s="195"/>
      <c r="J158" s="38"/>
      <c r="K158" s="38"/>
      <c r="L158" s="39"/>
      <c r="M158" s="196"/>
      <c r="N158" s="197"/>
      <c r="O158" s="77"/>
      <c r="P158" s="77"/>
      <c r="Q158" s="77"/>
      <c r="R158" s="77"/>
      <c r="S158" s="77"/>
      <c r="T158" s="78"/>
      <c r="U158" s="38"/>
      <c r="V158" s="38"/>
      <c r="W158" s="38"/>
      <c r="X158" s="38"/>
      <c r="Y158" s="38"/>
      <c r="Z158" s="38"/>
      <c r="AA158" s="38"/>
      <c r="AB158" s="38"/>
      <c r="AC158" s="38"/>
      <c r="AD158" s="38"/>
      <c r="AE158" s="38"/>
      <c r="AT158" s="19" t="s">
        <v>208</v>
      </c>
      <c r="AU158" s="19" t="s">
        <v>91</v>
      </c>
    </row>
    <row r="159" s="2" customFormat="1">
      <c r="A159" s="38"/>
      <c r="B159" s="39"/>
      <c r="C159" s="38"/>
      <c r="D159" s="193" t="s">
        <v>210</v>
      </c>
      <c r="E159" s="38"/>
      <c r="F159" s="198" t="s">
        <v>723</v>
      </c>
      <c r="G159" s="38"/>
      <c r="H159" s="38"/>
      <c r="I159" s="195"/>
      <c r="J159" s="38"/>
      <c r="K159" s="38"/>
      <c r="L159" s="39"/>
      <c r="M159" s="196"/>
      <c r="N159" s="197"/>
      <c r="O159" s="77"/>
      <c r="P159" s="77"/>
      <c r="Q159" s="77"/>
      <c r="R159" s="77"/>
      <c r="S159" s="77"/>
      <c r="T159" s="78"/>
      <c r="U159" s="38"/>
      <c r="V159" s="38"/>
      <c r="W159" s="38"/>
      <c r="X159" s="38"/>
      <c r="Y159" s="38"/>
      <c r="Z159" s="38"/>
      <c r="AA159" s="38"/>
      <c r="AB159" s="38"/>
      <c r="AC159" s="38"/>
      <c r="AD159" s="38"/>
      <c r="AE159" s="38"/>
      <c r="AT159" s="19" t="s">
        <v>210</v>
      </c>
      <c r="AU159" s="19" t="s">
        <v>91</v>
      </c>
    </row>
    <row r="160" s="14" customFormat="1">
      <c r="A160" s="14"/>
      <c r="B160" s="207"/>
      <c r="C160" s="14"/>
      <c r="D160" s="193" t="s">
        <v>212</v>
      </c>
      <c r="E160" s="208" t="s">
        <v>1</v>
      </c>
      <c r="F160" s="209" t="s">
        <v>724</v>
      </c>
      <c r="G160" s="14"/>
      <c r="H160" s="208" t="s">
        <v>1</v>
      </c>
      <c r="I160" s="210"/>
      <c r="J160" s="14"/>
      <c r="K160" s="14"/>
      <c r="L160" s="207"/>
      <c r="M160" s="211"/>
      <c r="N160" s="212"/>
      <c r="O160" s="212"/>
      <c r="P160" s="212"/>
      <c r="Q160" s="212"/>
      <c r="R160" s="212"/>
      <c r="S160" s="212"/>
      <c r="T160" s="213"/>
      <c r="U160" s="14"/>
      <c r="V160" s="14"/>
      <c r="W160" s="14"/>
      <c r="X160" s="14"/>
      <c r="Y160" s="14"/>
      <c r="Z160" s="14"/>
      <c r="AA160" s="14"/>
      <c r="AB160" s="14"/>
      <c r="AC160" s="14"/>
      <c r="AD160" s="14"/>
      <c r="AE160" s="14"/>
      <c r="AT160" s="208" t="s">
        <v>212</v>
      </c>
      <c r="AU160" s="208" t="s">
        <v>91</v>
      </c>
      <c r="AV160" s="14" t="s">
        <v>89</v>
      </c>
      <c r="AW160" s="14" t="s">
        <v>36</v>
      </c>
      <c r="AX160" s="14" t="s">
        <v>81</v>
      </c>
      <c r="AY160" s="208" t="s">
        <v>199</v>
      </c>
    </row>
    <row r="161" s="13" customFormat="1">
      <c r="A161" s="13"/>
      <c r="B161" s="199"/>
      <c r="C161" s="13"/>
      <c r="D161" s="193" t="s">
        <v>212</v>
      </c>
      <c r="E161" s="200" t="s">
        <v>1</v>
      </c>
      <c r="F161" s="201" t="s">
        <v>725</v>
      </c>
      <c r="G161" s="13"/>
      <c r="H161" s="202">
        <v>627.40999999999997</v>
      </c>
      <c r="I161" s="203"/>
      <c r="J161" s="13"/>
      <c r="K161" s="13"/>
      <c r="L161" s="199"/>
      <c r="M161" s="204"/>
      <c r="N161" s="205"/>
      <c r="O161" s="205"/>
      <c r="P161" s="205"/>
      <c r="Q161" s="205"/>
      <c r="R161" s="205"/>
      <c r="S161" s="205"/>
      <c r="T161" s="206"/>
      <c r="U161" s="13"/>
      <c r="V161" s="13"/>
      <c r="W161" s="13"/>
      <c r="X161" s="13"/>
      <c r="Y161" s="13"/>
      <c r="Z161" s="13"/>
      <c r="AA161" s="13"/>
      <c r="AB161" s="13"/>
      <c r="AC161" s="13"/>
      <c r="AD161" s="13"/>
      <c r="AE161" s="13"/>
      <c r="AT161" s="200" t="s">
        <v>212</v>
      </c>
      <c r="AU161" s="200" t="s">
        <v>91</v>
      </c>
      <c r="AV161" s="13" t="s">
        <v>91</v>
      </c>
      <c r="AW161" s="13" t="s">
        <v>36</v>
      </c>
      <c r="AX161" s="13" t="s">
        <v>81</v>
      </c>
      <c r="AY161" s="200" t="s">
        <v>199</v>
      </c>
    </row>
    <row r="162" s="15" customFormat="1">
      <c r="A162" s="15"/>
      <c r="B162" s="214"/>
      <c r="C162" s="15"/>
      <c r="D162" s="193" t="s">
        <v>212</v>
      </c>
      <c r="E162" s="215" t="s">
        <v>1</v>
      </c>
      <c r="F162" s="216" t="s">
        <v>234</v>
      </c>
      <c r="G162" s="15"/>
      <c r="H162" s="217">
        <v>627.40999999999997</v>
      </c>
      <c r="I162" s="218"/>
      <c r="J162" s="15"/>
      <c r="K162" s="15"/>
      <c r="L162" s="214"/>
      <c r="M162" s="219"/>
      <c r="N162" s="220"/>
      <c r="O162" s="220"/>
      <c r="P162" s="220"/>
      <c r="Q162" s="220"/>
      <c r="R162" s="220"/>
      <c r="S162" s="220"/>
      <c r="T162" s="221"/>
      <c r="U162" s="15"/>
      <c r="V162" s="15"/>
      <c r="W162" s="15"/>
      <c r="X162" s="15"/>
      <c r="Y162" s="15"/>
      <c r="Z162" s="15"/>
      <c r="AA162" s="15"/>
      <c r="AB162" s="15"/>
      <c r="AC162" s="15"/>
      <c r="AD162" s="15"/>
      <c r="AE162" s="15"/>
      <c r="AT162" s="215" t="s">
        <v>212</v>
      </c>
      <c r="AU162" s="215" t="s">
        <v>91</v>
      </c>
      <c r="AV162" s="15" t="s">
        <v>206</v>
      </c>
      <c r="AW162" s="15" t="s">
        <v>36</v>
      </c>
      <c r="AX162" s="15" t="s">
        <v>89</v>
      </c>
      <c r="AY162" s="215" t="s">
        <v>199</v>
      </c>
    </row>
    <row r="163" s="2" customFormat="1" ht="24.15" customHeight="1">
      <c r="A163" s="38"/>
      <c r="B163" s="179"/>
      <c r="C163" s="180" t="s">
        <v>235</v>
      </c>
      <c r="D163" s="180" t="s">
        <v>201</v>
      </c>
      <c r="E163" s="181" t="s">
        <v>726</v>
      </c>
      <c r="F163" s="182" t="s">
        <v>727</v>
      </c>
      <c r="G163" s="183" t="s">
        <v>228</v>
      </c>
      <c r="H163" s="184">
        <v>943.03999999999996</v>
      </c>
      <c r="I163" s="185"/>
      <c r="J163" s="186">
        <f>ROUND(I163*H163,2)</f>
        <v>0</v>
      </c>
      <c r="K163" s="182" t="s">
        <v>205</v>
      </c>
      <c r="L163" s="39"/>
      <c r="M163" s="187" t="s">
        <v>1</v>
      </c>
      <c r="N163" s="188" t="s">
        <v>46</v>
      </c>
      <c r="O163" s="77"/>
      <c r="P163" s="189">
        <f>O163*H163</f>
        <v>0</v>
      </c>
      <c r="Q163" s="189">
        <v>0</v>
      </c>
      <c r="R163" s="189">
        <f>Q163*H163</f>
        <v>0</v>
      </c>
      <c r="S163" s="189">
        <v>0</v>
      </c>
      <c r="T163" s="190">
        <f>S163*H163</f>
        <v>0</v>
      </c>
      <c r="U163" s="38"/>
      <c r="V163" s="38"/>
      <c r="W163" s="38"/>
      <c r="X163" s="38"/>
      <c r="Y163" s="38"/>
      <c r="Z163" s="38"/>
      <c r="AA163" s="38"/>
      <c r="AB163" s="38"/>
      <c r="AC163" s="38"/>
      <c r="AD163" s="38"/>
      <c r="AE163" s="38"/>
      <c r="AR163" s="191" t="s">
        <v>206</v>
      </c>
      <c r="AT163" s="191" t="s">
        <v>201</v>
      </c>
      <c r="AU163" s="191" t="s">
        <v>91</v>
      </c>
      <c r="AY163" s="19" t="s">
        <v>199</v>
      </c>
      <c r="BE163" s="192">
        <f>IF(N163="základní",J163,0)</f>
        <v>0</v>
      </c>
      <c r="BF163" s="192">
        <f>IF(N163="snížená",J163,0)</f>
        <v>0</v>
      </c>
      <c r="BG163" s="192">
        <f>IF(N163="zákl. přenesená",J163,0)</f>
        <v>0</v>
      </c>
      <c r="BH163" s="192">
        <f>IF(N163="sníž. přenesená",J163,0)</f>
        <v>0</v>
      </c>
      <c r="BI163" s="192">
        <f>IF(N163="nulová",J163,0)</f>
        <v>0</v>
      </c>
      <c r="BJ163" s="19" t="s">
        <v>89</v>
      </c>
      <c r="BK163" s="192">
        <f>ROUND(I163*H163,2)</f>
        <v>0</v>
      </c>
      <c r="BL163" s="19" t="s">
        <v>206</v>
      </c>
      <c r="BM163" s="191" t="s">
        <v>728</v>
      </c>
    </row>
    <row r="164" s="2" customFormat="1">
      <c r="A164" s="38"/>
      <c r="B164" s="39"/>
      <c r="C164" s="38"/>
      <c r="D164" s="193" t="s">
        <v>208</v>
      </c>
      <c r="E164" s="38"/>
      <c r="F164" s="194" t="s">
        <v>729</v>
      </c>
      <c r="G164" s="38"/>
      <c r="H164" s="38"/>
      <c r="I164" s="195"/>
      <c r="J164" s="38"/>
      <c r="K164" s="38"/>
      <c r="L164" s="39"/>
      <c r="M164" s="196"/>
      <c r="N164" s="197"/>
      <c r="O164" s="77"/>
      <c r="P164" s="77"/>
      <c r="Q164" s="77"/>
      <c r="R164" s="77"/>
      <c r="S164" s="77"/>
      <c r="T164" s="78"/>
      <c r="U164" s="38"/>
      <c r="V164" s="38"/>
      <c r="W164" s="38"/>
      <c r="X164" s="38"/>
      <c r="Y164" s="38"/>
      <c r="Z164" s="38"/>
      <c r="AA164" s="38"/>
      <c r="AB164" s="38"/>
      <c r="AC164" s="38"/>
      <c r="AD164" s="38"/>
      <c r="AE164" s="38"/>
      <c r="AT164" s="19" t="s">
        <v>208</v>
      </c>
      <c r="AU164" s="19" t="s">
        <v>91</v>
      </c>
    </row>
    <row r="165" s="2" customFormat="1">
      <c r="A165" s="38"/>
      <c r="B165" s="39"/>
      <c r="C165" s="38"/>
      <c r="D165" s="193" t="s">
        <v>210</v>
      </c>
      <c r="E165" s="38"/>
      <c r="F165" s="198" t="s">
        <v>723</v>
      </c>
      <c r="G165" s="38"/>
      <c r="H165" s="38"/>
      <c r="I165" s="195"/>
      <c r="J165" s="38"/>
      <c r="K165" s="38"/>
      <c r="L165" s="39"/>
      <c r="M165" s="196"/>
      <c r="N165" s="197"/>
      <c r="O165" s="77"/>
      <c r="P165" s="77"/>
      <c r="Q165" s="77"/>
      <c r="R165" s="77"/>
      <c r="S165" s="77"/>
      <c r="T165" s="78"/>
      <c r="U165" s="38"/>
      <c r="V165" s="38"/>
      <c r="W165" s="38"/>
      <c r="X165" s="38"/>
      <c r="Y165" s="38"/>
      <c r="Z165" s="38"/>
      <c r="AA165" s="38"/>
      <c r="AB165" s="38"/>
      <c r="AC165" s="38"/>
      <c r="AD165" s="38"/>
      <c r="AE165" s="38"/>
      <c r="AT165" s="19" t="s">
        <v>210</v>
      </c>
      <c r="AU165" s="19" t="s">
        <v>91</v>
      </c>
    </row>
    <row r="166" s="2" customFormat="1">
      <c r="A166" s="38"/>
      <c r="B166" s="39"/>
      <c r="C166" s="38"/>
      <c r="D166" s="193" t="s">
        <v>248</v>
      </c>
      <c r="E166" s="38"/>
      <c r="F166" s="198" t="s">
        <v>730</v>
      </c>
      <c r="G166" s="38"/>
      <c r="H166" s="38"/>
      <c r="I166" s="195"/>
      <c r="J166" s="38"/>
      <c r="K166" s="38"/>
      <c r="L166" s="39"/>
      <c r="M166" s="196"/>
      <c r="N166" s="197"/>
      <c r="O166" s="77"/>
      <c r="P166" s="77"/>
      <c r="Q166" s="77"/>
      <c r="R166" s="77"/>
      <c r="S166" s="77"/>
      <c r="T166" s="78"/>
      <c r="U166" s="38"/>
      <c r="V166" s="38"/>
      <c r="W166" s="38"/>
      <c r="X166" s="38"/>
      <c r="Y166" s="38"/>
      <c r="Z166" s="38"/>
      <c r="AA166" s="38"/>
      <c r="AB166" s="38"/>
      <c r="AC166" s="38"/>
      <c r="AD166" s="38"/>
      <c r="AE166" s="38"/>
      <c r="AT166" s="19" t="s">
        <v>248</v>
      </c>
      <c r="AU166" s="19" t="s">
        <v>91</v>
      </c>
    </row>
    <row r="167" s="13" customFormat="1">
      <c r="A167" s="13"/>
      <c r="B167" s="199"/>
      <c r="C167" s="13"/>
      <c r="D167" s="193" t="s">
        <v>212</v>
      </c>
      <c r="E167" s="200" t="s">
        <v>1</v>
      </c>
      <c r="F167" s="201" t="s">
        <v>731</v>
      </c>
      <c r="G167" s="13"/>
      <c r="H167" s="202">
        <v>943.03999999999996</v>
      </c>
      <c r="I167" s="203"/>
      <c r="J167" s="13"/>
      <c r="K167" s="13"/>
      <c r="L167" s="199"/>
      <c r="M167" s="204"/>
      <c r="N167" s="205"/>
      <c r="O167" s="205"/>
      <c r="P167" s="205"/>
      <c r="Q167" s="205"/>
      <c r="R167" s="205"/>
      <c r="S167" s="205"/>
      <c r="T167" s="206"/>
      <c r="U167" s="13"/>
      <c r="V167" s="13"/>
      <c r="W167" s="13"/>
      <c r="X167" s="13"/>
      <c r="Y167" s="13"/>
      <c r="Z167" s="13"/>
      <c r="AA167" s="13"/>
      <c r="AB167" s="13"/>
      <c r="AC167" s="13"/>
      <c r="AD167" s="13"/>
      <c r="AE167" s="13"/>
      <c r="AT167" s="200" t="s">
        <v>212</v>
      </c>
      <c r="AU167" s="200" t="s">
        <v>91</v>
      </c>
      <c r="AV167" s="13" t="s">
        <v>91</v>
      </c>
      <c r="AW167" s="13" t="s">
        <v>36</v>
      </c>
      <c r="AX167" s="13" t="s">
        <v>81</v>
      </c>
      <c r="AY167" s="200" t="s">
        <v>199</v>
      </c>
    </row>
    <row r="168" s="15" customFormat="1">
      <c r="A168" s="15"/>
      <c r="B168" s="214"/>
      <c r="C168" s="15"/>
      <c r="D168" s="193" t="s">
        <v>212</v>
      </c>
      <c r="E168" s="215" t="s">
        <v>1</v>
      </c>
      <c r="F168" s="216" t="s">
        <v>234</v>
      </c>
      <c r="G168" s="15"/>
      <c r="H168" s="217">
        <v>943.03999999999996</v>
      </c>
      <c r="I168" s="218"/>
      <c r="J168" s="15"/>
      <c r="K168" s="15"/>
      <c r="L168" s="214"/>
      <c r="M168" s="219"/>
      <c r="N168" s="220"/>
      <c r="O168" s="220"/>
      <c r="P168" s="220"/>
      <c r="Q168" s="220"/>
      <c r="R168" s="220"/>
      <c r="S168" s="220"/>
      <c r="T168" s="221"/>
      <c r="U168" s="15"/>
      <c r="V168" s="15"/>
      <c r="W168" s="15"/>
      <c r="X168" s="15"/>
      <c r="Y168" s="15"/>
      <c r="Z168" s="15"/>
      <c r="AA168" s="15"/>
      <c r="AB168" s="15"/>
      <c r="AC168" s="15"/>
      <c r="AD168" s="15"/>
      <c r="AE168" s="15"/>
      <c r="AT168" s="215" t="s">
        <v>212</v>
      </c>
      <c r="AU168" s="215" t="s">
        <v>91</v>
      </c>
      <c r="AV168" s="15" t="s">
        <v>206</v>
      </c>
      <c r="AW168" s="15" t="s">
        <v>36</v>
      </c>
      <c r="AX168" s="15" t="s">
        <v>89</v>
      </c>
      <c r="AY168" s="215" t="s">
        <v>199</v>
      </c>
    </row>
    <row r="169" s="2" customFormat="1" ht="14.4" customHeight="1">
      <c r="A169" s="38"/>
      <c r="B169" s="179"/>
      <c r="C169" s="180" t="s">
        <v>243</v>
      </c>
      <c r="D169" s="180" t="s">
        <v>201</v>
      </c>
      <c r="E169" s="181" t="s">
        <v>732</v>
      </c>
      <c r="F169" s="182" t="s">
        <v>733</v>
      </c>
      <c r="G169" s="183" t="s">
        <v>228</v>
      </c>
      <c r="H169" s="184">
        <v>194.08500000000001</v>
      </c>
      <c r="I169" s="185"/>
      <c r="J169" s="186">
        <f>ROUND(I169*H169,2)</f>
        <v>0</v>
      </c>
      <c r="K169" s="182" t="s">
        <v>246</v>
      </c>
      <c r="L169" s="39"/>
      <c r="M169" s="187" t="s">
        <v>1</v>
      </c>
      <c r="N169" s="188" t="s">
        <v>46</v>
      </c>
      <c r="O169" s="77"/>
      <c r="P169" s="189">
        <f>O169*H169</f>
        <v>0</v>
      </c>
      <c r="Q169" s="189">
        <v>0</v>
      </c>
      <c r="R169" s="189">
        <f>Q169*H169</f>
        <v>0</v>
      </c>
      <c r="S169" s="189">
        <v>0</v>
      </c>
      <c r="T169" s="190">
        <f>S169*H169</f>
        <v>0</v>
      </c>
      <c r="U169" s="38"/>
      <c r="V169" s="38"/>
      <c r="W169" s="38"/>
      <c r="X169" s="38"/>
      <c r="Y169" s="38"/>
      <c r="Z169" s="38"/>
      <c r="AA169" s="38"/>
      <c r="AB169" s="38"/>
      <c r="AC169" s="38"/>
      <c r="AD169" s="38"/>
      <c r="AE169" s="38"/>
      <c r="AR169" s="191" t="s">
        <v>206</v>
      </c>
      <c r="AT169" s="191" t="s">
        <v>201</v>
      </c>
      <c r="AU169" s="191" t="s">
        <v>91</v>
      </c>
      <c r="AY169" s="19" t="s">
        <v>199</v>
      </c>
      <c r="BE169" s="192">
        <f>IF(N169="základní",J169,0)</f>
        <v>0</v>
      </c>
      <c r="BF169" s="192">
        <f>IF(N169="snížená",J169,0)</f>
        <v>0</v>
      </c>
      <c r="BG169" s="192">
        <f>IF(N169="zákl. přenesená",J169,0)</f>
        <v>0</v>
      </c>
      <c r="BH169" s="192">
        <f>IF(N169="sníž. přenesená",J169,0)</f>
        <v>0</v>
      </c>
      <c r="BI169" s="192">
        <f>IF(N169="nulová",J169,0)</f>
        <v>0</v>
      </c>
      <c r="BJ169" s="19" t="s">
        <v>89</v>
      </c>
      <c r="BK169" s="192">
        <f>ROUND(I169*H169,2)</f>
        <v>0</v>
      </c>
      <c r="BL169" s="19" t="s">
        <v>206</v>
      </c>
      <c r="BM169" s="191" t="s">
        <v>734</v>
      </c>
    </row>
    <row r="170" s="2" customFormat="1">
      <c r="A170" s="38"/>
      <c r="B170" s="39"/>
      <c r="C170" s="38"/>
      <c r="D170" s="193" t="s">
        <v>248</v>
      </c>
      <c r="E170" s="38"/>
      <c r="F170" s="198" t="s">
        <v>735</v>
      </c>
      <c r="G170" s="38"/>
      <c r="H170" s="38"/>
      <c r="I170" s="195"/>
      <c r="J170" s="38"/>
      <c r="K170" s="38"/>
      <c r="L170" s="39"/>
      <c r="M170" s="196"/>
      <c r="N170" s="197"/>
      <c r="O170" s="77"/>
      <c r="P170" s="77"/>
      <c r="Q170" s="77"/>
      <c r="R170" s="77"/>
      <c r="S170" s="77"/>
      <c r="T170" s="78"/>
      <c r="U170" s="38"/>
      <c r="V170" s="38"/>
      <c r="W170" s="38"/>
      <c r="X170" s="38"/>
      <c r="Y170" s="38"/>
      <c r="Z170" s="38"/>
      <c r="AA170" s="38"/>
      <c r="AB170" s="38"/>
      <c r="AC170" s="38"/>
      <c r="AD170" s="38"/>
      <c r="AE170" s="38"/>
      <c r="AT170" s="19" t="s">
        <v>248</v>
      </c>
      <c r="AU170" s="19" t="s">
        <v>91</v>
      </c>
    </row>
    <row r="171" s="13" customFormat="1">
      <c r="A171" s="13"/>
      <c r="B171" s="199"/>
      <c r="C171" s="13"/>
      <c r="D171" s="193" t="s">
        <v>212</v>
      </c>
      <c r="E171" s="200" t="s">
        <v>1</v>
      </c>
      <c r="F171" s="201" t="s">
        <v>736</v>
      </c>
      <c r="G171" s="13"/>
      <c r="H171" s="202">
        <v>507.79000000000002</v>
      </c>
      <c r="I171" s="203"/>
      <c r="J171" s="13"/>
      <c r="K171" s="13"/>
      <c r="L171" s="199"/>
      <c r="M171" s="204"/>
      <c r="N171" s="205"/>
      <c r="O171" s="205"/>
      <c r="P171" s="205"/>
      <c r="Q171" s="205"/>
      <c r="R171" s="205"/>
      <c r="S171" s="205"/>
      <c r="T171" s="206"/>
      <c r="U171" s="13"/>
      <c r="V171" s="13"/>
      <c r="W171" s="13"/>
      <c r="X171" s="13"/>
      <c r="Y171" s="13"/>
      <c r="Z171" s="13"/>
      <c r="AA171" s="13"/>
      <c r="AB171" s="13"/>
      <c r="AC171" s="13"/>
      <c r="AD171" s="13"/>
      <c r="AE171" s="13"/>
      <c r="AT171" s="200" t="s">
        <v>212</v>
      </c>
      <c r="AU171" s="200" t="s">
        <v>91</v>
      </c>
      <c r="AV171" s="13" t="s">
        <v>91</v>
      </c>
      <c r="AW171" s="13" t="s">
        <v>36</v>
      </c>
      <c r="AX171" s="13" t="s">
        <v>81</v>
      </c>
      <c r="AY171" s="200" t="s">
        <v>199</v>
      </c>
    </row>
    <row r="172" s="13" customFormat="1">
      <c r="A172" s="13"/>
      <c r="B172" s="199"/>
      <c r="C172" s="13"/>
      <c r="D172" s="193" t="s">
        <v>212</v>
      </c>
      <c r="E172" s="200" t="s">
        <v>1</v>
      </c>
      <c r="F172" s="201" t="s">
        <v>737</v>
      </c>
      <c r="G172" s="13"/>
      <c r="H172" s="202">
        <v>-313.70499999999998</v>
      </c>
      <c r="I172" s="203"/>
      <c r="J172" s="13"/>
      <c r="K172" s="13"/>
      <c r="L172" s="199"/>
      <c r="M172" s="204"/>
      <c r="N172" s="205"/>
      <c r="O172" s="205"/>
      <c r="P172" s="205"/>
      <c r="Q172" s="205"/>
      <c r="R172" s="205"/>
      <c r="S172" s="205"/>
      <c r="T172" s="206"/>
      <c r="U172" s="13"/>
      <c r="V172" s="13"/>
      <c r="W172" s="13"/>
      <c r="X172" s="13"/>
      <c r="Y172" s="13"/>
      <c r="Z172" s="13"/>
      <c r="AA172" s="13"/>
      <c r="AB172" s="13"/>
      <c r="AC172" s="13"/>
      <c r="AD172" s="13"/>
      <c r="AE172" s="13"/>
      <c r="AT172" s="200" t="s">
        <v>212</v>
      </c>
      <c r="AU172" s="200" t="s">
        <v>91</v>
      </c>
      <c r="AV172" s="13" t="s">
        <v>91</v>
      </c>
      <c r="AW172" s="13" t="s">
        <v>36</v>
      </c>
      <c r="AX172" s="13" t="s">
        <v>81</v>
      </c>
      <c r="AY172" s="200" t="s">
        <v>199</v>
      </c>
    </row>
    <row r="173" s="15" customFormat="1">
      <c r="A173" s="15"/>
      <c r="B173" s="214"/>
      <c r="C173" s="15"/>
      <c r="D173" s="193" t="s">
        <v>212</v>
      </c>
      <c r="E173" s="215" t="s">
        <v>1</v>
      </c>
      <c r="F173" s="216" t="s">
        <v>234</v>
      </c>
      <c r="G173" s="15"/>
      <c r="H173" s="217">
        <v>194.08500000000004</v>
      </c>
      <c r="I173" s="218"/>
      <c r="J173" s="15"/>
      <c r="K173" s="15"/>
      <c r="L173" s="214"/>
      <c r="M173" s="219"/>
      <c r="N173" s="220"/>
      <c r="O173" s="220"/>
      <c r="P173" s="220"/>
      <c r="Q173" s="220"/>
      <c r="R173" s="220"/>
      <c r="S173" s="220"/>
      <c r="T173" s="221"/>
      <c r="U173" s="15"/>
      <c r="V173" s="15"/>
      <c r="W173" s="15"/>
      <c r="X173" s="15"/>
      <c r="Y173" s="15"/>
      <c r="Z173" s="15"/>
      <c r="AA173" s="15"/>
      <c r="AB173" s="15"/>
      <c r="AC173" s="15"/>
      <c r="AD173" s="15"/>
      <c r="AE173" s="15"/>
      <c r="AT173" s="215" t="s">
        <v>212</v>
      </c>
      <c r="AU173" s="215" t="s">
        <v>91</v>
      </c>
      <c r="AV173" s="15" t="s">
        <v>206</v>
      </c>
      <c r="AW173" s="15" t="s">
        <v>36</v>
      </c>
      <c r="AX173" s="15" t="s">
        <v>89</v>
      </c>
      <c r="AY173" s="215" t="s">
        <v>199</v>
      </c>
    </row>
    <row r="174" s="2" customFormat="1" ht="24.15" customHeight="1">
      <c r="A174" s="38"/>
      <c r="B174" s="179"/>
      <c r="C174" s="180" t="s">
        <v>252</v>
      </c>
      <c r="D174" s="180" t="s">
        <v>201</v>
      </c>
      <c r="E174" s="181" t="s">
        <v>738</v>
      </c>
      <c r="F174" s="182" t="s">
        <v>739</v>
      </c>
      <c r="G174" s="183" t="s">
        <v>228</v>
      </c>
      <c r="H174" s="184">
        <v>313.70499999999998</v>
      </c>
      <c r="I174" s="185"/>
      <c r="J174" s="186">
        <f>ROUND(I174*H174,2)</f>
        <v>0</v>
      </c>
      <c r="K174" s="182" t="s">
        <v>205</v>
      </c>
      <c r="L174" s="39"/>
      <c r="M174" s="187" t="s">
        <v>1</v>
      </c>
      <c r="N174" s="188" t="s">
        <v>46</v>
      </c>
      <c r="O174" s="77"/>
      <c r="P174" s="189">
        <f>O174*H174</f>
        <v>0</v>
      </c>
      <c r="Q174" s="189">
        <v>0</v>
      </c>
      <c r="R174" s="189">
        <f>Q174*H174</f>
        <v>0</v>
      </c>
      <c r="S174" s="189">
        <v>0</v>
      </c>
      <c r="T174" s="190">
        <f>S174*H174</f>
        <v>0</v>
      </c>
      <c r="U174" s="38"/>
      <c r="V174" s="38"/>
      <c r="W174" s="38"/>
      <c r="X174" s="38"/>
      <c r="Y174" s="38"/>
      <c r="Z174" s="38"/>
      <c r="AA174" s="38"/>
      <c r="AB174" s="38"/>
      <c r="AC174" s="38"/>
      <c r="AD174" s="38"/>
      <c r="AE174" s="38"/>
      <c r="AR174" s="191" t="s">
        <v>206</v>
      </c>
      <c r="AT174" s="191" t="s">
        <v>201</v>
      </c>
      <c r="AU174" s="191" t="s">
        <v>91</v>
      </c>
      <c r="AY174" s="19" t="s">
        <v>199</v>
      </c>
      <c r="BE174" s="192">
        <f>IF(N174="základní",J174,0)</f>
        <v>0</v>
      </c>
      <c r="BF174" s="192">
        <f>IF(N174="snížená",J174,0)</f>
        <v>0</v>
      </c>
      <c r="BG174" s="192">
        <f>IF(N174="zákl. přenesená",J174,0)</f>
        <v>0</v>
      </c>
      <c r="BH174" s="192">
        <f>IF(N174="sníž. přenesená",J174,0)</f>
        <v>0</v>
      </c>
      <c r="BI174" s="192">
        <f>IF(N174="nulová",J174,0)</f>
        <v>0</v>
      </c>
      <c r="BJ174" s="19" t="s">
        <v>89</v>
      </c>
      <c r="BK174" s="192">
        <f>ROUND(I174*H174,2)</f>
        <v>0</v>
      </c>
      <c r="BL174" s="19" t="s">
        <v>206</v>
      </c>
      <c r="BM174" s="191" t="s">
        <v>740</v>
      </c>
    </row>
    <row r="175" s="2" customFormat="1">
      <c r="A175" s="38"/>
      <c r="B175" s="39"/>
      <c r="C175" s="38"/>
      <c r="D175" s="193" t="s">
        <v>208</v>
      </c>
      <c r="E175" s="38"/>
      <c r="F175" s="194" t="s">
        <v>741</v>
      </c>
      <c r="G175" s="38"/>
      <c r="H175" s="38"/>
      <c r="I175" s="195"/>
      <c r="J175" s="38"/>
      <c r="K175" s="38"/>
      <c r="L175" s="39"/>
      <c r="M175" s="196"/>
      <c r="N175" s="197"/>
      <c r="O175" s="77"/>
      <c r="P175" s="77"/>
      <c r="Q175" s="77"/>
      <c r="R175" s="77"/>
      <c r="S175" s="77"/>
      <c r="T175" s="78"/>
      <c r="U175" s="38"/>
      <c r="V175" s="38"/>
      <c r="W175" s="38"/>
      <c r="X175" s="38"/>
      <c r="Y175" s="38"/>
      <c r="Z175" s="38"/>
      <c r="AA175" s="38"/>
      <c r="AB175" s="38"/>
      <c r="AC175" s="38"/>
      <c r="AD175" s="38"/>
      <c r="AE175" s="38"/>
      <c r="AT175" s="19" t="s">
        <v>208</v>
      </c>
      <c r="AU175" s="19" t="s">
        <v>91</v>
      </c>
    </row>
    <row r="176" s="2" customFormat="1">
      <c r="A176" s="38"/>
      <c r="B176" s="39"/>
      <c r="C176" s="38"/>
      <c r="D176" s="193" t="s">
        <v>210</v>
      </c>
      <c r="E176" s="38"/>
      <c r="F176" s="198" t="s">
        <v>742</v>
      </c>
      <c r="G176" s="38"/>
      <c r="H176" s="38"/>
      <c r="I176" s="195"/>
      <c r="J176" s="38"/>
      <c r="K176" s="38"/>
      <c r="L176" s="39"/>
      <c r="M176" s="196"/>
      <c r="N176" s="197"/>
      <c r="O176" s="77"/>
      <c r="P176" s="77"/>
      <c r="Q176" s="77"/>
      <c r="R176" s="77"/>
      <c r="S176" s="77"/>
      <c r="T176" s="78"/>
      <c r="U176" s="38"/>
      <c r="V176" s="38"/>
      <c r="W176" s="38"/>
      <c r="X176" s="38"/>
      <c r="Y176" s="38"/>
      <c r="Z176" s="38"/>
      <c r="AA176" s="38"/>
      <c r="AB176" s="38"/>
      <c r="AC176" s="38"/>
      <c r="AD176" s="38"/>
      <c r="AE176" s="38"/>
      <c r="AT176" s="19" t="s">
        <v>210</v>
      </c>
      <c r="AU176" s="19" t="s">
        <v>91</v>
      </c>
    </row>
    <row r="177" s="14" customFormat="1">
      <c r="A177" s="14"/>
      <c r="B177" s="207"/>
      <c r="C177" s="14"/>
      <c r="D177" s="193" t="s">
        <v>212</v>
      </c>
      <c r="E177" s="208" t="s">
        <v>1</v>
      </c>
      <c r="F177" s="209" t="s">
        <v>743</v>
      </c>
      <c r="G177" s="14"/>
      <c r="H177" s="208" t="s">
        <v>1</v>
      </c>
      <c r="I177" s="210"/>
      <c r="J177" s="14"/>
      <c r="K177" s="14"/>
      <c r="L177" s="207"/>
      <c r="M177" s="211"/>
      <c r="N177" s="212"/>
      <c r="O177" s="212"/>
      <c r="P177" s="212"/>
      <c r="Q177" s="212"/>
      <c r="R177" s="212"/>
      <c r="S177" s="212"/>
      <c r="T177" s="213"/>
      <c r="U177" s="14"/>
      <c r="V177" s="14"/>
      <c r="W177" s="14"/>
      <c r="X177" s="14"/>
      <c r="Y177" s="14"/>
      <c r="Z177" s="14"/>
      <c r="AA177" s="14"/>
      <c r="AB177" s="14"/>
      <c r="AC177" s="14"/>
      <c r="AD177" s="14"/>
      <c r="AE177" s="14"/>
      <c r="AT177" s="208" t="s">
        <v>212</v>
      </c>
      <c r="AU177" s="208" t="s">
        <v>91</v>
      </c>
      <c r="AV177" s="14" t="s">
        <v>89</v>
      </c>
      <c r="AW177" s="14" t="s">
        <v>36</v>
      </c>
      <c r="AX177" s="14" t="s">
        <v>81</v>
      </c>
      <c r="AY177" s="208" t="s">
        <v>199</v>
      </c>
    </row>
    <row r="178" s="13" customFormat="1">
      <c r="A178" s="13"/>
      <c r="B178" s="199"/>
      <c r="C178" s="13"/>
      <c r="D178" s="193" t="s">
        <v>212</v>
      </c>
      <c r="E178" s="200" t="s">
        <v>1</v>
      </c>
      <c r="F178" s="201" t="s">
        <v>744</v>
      </c>
      <c r="G178" s="13"/>
      <c r="H178" s="202">
        <v>298.41000000000003</v>
      </c>
      <c r="I178" s="203"/>
      <c r="J178" s="13"/>
      <c r="K178" s="13"/>
      <c r="L178" s="199"/>
      <c r="M178" s="204"/>
      <c r="N178" s="205"/>
      <c r="O178" s="205"/>
      <c r="P178" s="205"/>
      <c r="Q178" s="205"/>
      <c r="R178" s="205"/>
      <c r="S178" s="205"/>
      <c r="T178" s="206"/>
      <c r="U178" s="13"/>
      <c r="V178" s="13"/>
      <c r="W178" s="13"/>
      <c r="X178" s="13"/>
      <c r="Y178" s="13"/>
      <c r="Z178" s="13"/>
      <c r="AA178" s="13"/>
      <c r="AB178" s="13"/>
      <c r="AC178" s="13"/>
      <c r="AD178" s="13"/>
      <c r="AE178" s="13"/>
      <c r="AT178" s="200" t="s">
        <v>212</v>
      </c>
      <c r="AU178" s="200" t="s">
        <v>91</v>
      </c>
      <c r="AV178" s="13" t="s">
        <v>91</v>
      </c>
      <c r="AW178" s="13" t="s">
        <v>36</v>
      </c>
      <c r="AX178" s="13" t="s">
        <v>81</v>
      </c>
      <c r="AY178" s="200" t="s">
        <v>199</v>
      </c>
    </row>
    <row r="179" s="13" customFormat="1">
      <c r="A179" s="13"/>
      <c r="B179" s="199"/>
      <c r="C179" s="13"/>
      <c r="D179" s="193" t="s">
        <v>212</v>
      </c>
      <c r="E179" s="200" t="s">
        <v>1</v>
      </c>
      <c r="F179" s="201" t="s">
        <v>745</v>
      </c>
      <c r="G179" s="13"/>
      <c r="H179" s="202">
        <v>15.295</v>
      </c>
      <c r="I179" s="203"/>
      <c r="J179" s="13"/>
      <c r="K179" s="13"/>
      <c r="L179" s="199"/>
      <c r="M179" s="204"/>
      <c r="N179" s="205"/>
      <c r="O179" s="205"/>
      <c r="P179" s="205"/>
      <c r="Q179" s="205"/>
      <c r="R179" s="205"/>
      <c r="S179" s="205"/>
      <c r="T179" s="206"/>
      <c r="U179" s="13"/>
      <c r="V179" s="13"/>
      <c r="W179" s="13"/>
      <c r="X179" s="13"/>
      <c r="Y179" s="13"/>
      <c r="Z179" s="13"/>
      <c r="AA179" s="13"/>
      <c r="AB179" s="13"/>
      <c r="AC179" s="13"/>
      <c r="AD179" s="13"/>
      <c r="AE179" s="13"/>
      <c r="AT179" s="200" t="s">
        <v>212</v>
      </c>
      <c r="AU179" s="200" t="s">
        <v>91</v>
      </c>
      <c r="AV179" s="13" t="s">
        <v>91</v>
      </c>
      <c r="AW179" s="13" t="s">
        <v>36</v>
      </c>
      <c r="AX179" s="13" t="s">
        <v>81</v>
      </c>
      <c r="AY179" s="200" t="s">
        <v>199</v>
      </c>
    </row>
    <row r="180" s="15" customFormat="1">
      <c r="A180" s="15"/>
      <c r="B180" s="214"/>
      <c r="C180" s="15"/>
      <c r="D180" s="193" t="s">
        <v>212</v>
      </c>
      <c r="E180" s="215" t="s">
        <v>1</v>
      </c>
      <c r="F180" s="216" t="s">
        <v>234</v>
      </c>
      <c r="G180" s="15"/>
      <c r="H180" s="217">
        <v>313.70500000000004</v>
      </c>
      <c r="I180" s="218"/>
      <c r="J180" s="15"/>
      <c r="K180" s="15"/>
      <c r="L180" s="214"/>
      <c r="M180" s="219"/>
      <c r="N180" s="220"/>
      <c r="O180" s="220"/>
      <c r="P180" s="220"/>
      <c r="Q180" s="220"/>
      <c r="R180" s="220"/>
      <c r="S180" s="220"/>
      <c r="T180" s="221"/>
      <c r="U180" s="15"/>
      <c r="V180" s="15"/>
      <c r="W180" s="15"/>
      <c r="X180" s="15"/>
      <c r="Y180" s="15"/>
      <c r="Z180" s="15"/>
      <c r="AA180" s="15"/>
      <c r="AB180" s="15"/>
      <c r="AC180" s="15"/>
      <c r="AD180" s="15"/>
      <c r="AE180" s="15"/>
      <c r="AT180" s="215" t="s">
        <v>212</v>
      </c>
      <c r="AU180" s="215" t="s">
        <v>91</v>
      </c>
      <c r="AV180" s="15" t="s">
        <v>206</v>
      </c>
      <c r="AW180" s="15" t="s">
        <v>36</v>
      </c>
      <c r="AX180" s="15" t="s">
        <v>89</v>
      </c>
      <c r="AY180" s="215" t="s">
        <v>199</v>
      </c>
    </row>
    <row r="181" s="2" customFormat="1" ht="14.4" customHeight="1">
      <c r="A181" s="38"/>
      <c r="B181" s="179"/>
      <c r="C181" s="180" t="s">
        <v>259</v>
      </c>
      <c r="D181" s="180" t="s">
        <v>201</v>
      </c>
      <c r="E181" s="181" t="s">
        <v>746</v>
      </c>
      <c r="F181" s="182" t="s">
        <v>747</v>
      </c>
      <c r="G181" s="183" t="s">
        <v>228</v>
      </c>
      <c r="H181" s="184">
        <v>943.03999999999996</v>
      </c>
      <c r="I181" s="185"/>
      <c r="J181" s="186">
        <f>ROUND(I181*H181,2)</f>
        <v>0</v>
      </c>
      <c r="K181" s="182" t="s">
        <v>205</v>
      </c>
      <c r="L181" s="39"/>
      <c r="M181" s="187" t="s">
        <v>1</v>
      </c>
      <c r="N181" s="188" t="s">
        <v>46</v>
      </c>
      <c r="O181" s="77"/>
      <c r="P181" s="189">
        <f>O181*H181</f>
        <v>0</v>
      </c>
      <c r="Q181" s="189">
        <v>0</v>
      </c>
      <c r="R181" s="189">
        <f>Q181*H181</f>
        <v>0</v>
      </c>
      <c r="S181" s="189">
        <v>0</v>
      </c>
      <c r="T181" s="190">
        <f>S181*H181</f>
        <v>0</v>
      </c>
      <c r="U181" s="38"/>
      <c r="V181" s="38"/>
      <c r="W181" s="38"/>
      <c r="X181" s="38"/>
      <c r="Y181" s="38"/>
      <c r="Z181" s="38"/>
      <c r="AA181" s="38"/>
      <c r="AB181" s="38"/>
      <c r="AC181" s="38"/>
      <c r="AD181" s="38"/>
      <c r="AE181" s="38"/>
      <c r="AR181" s="191" t="s">
        <v>206</v>
      </c>
      <c r="AT181" s="191" t="s">
        <v>201</v>
      </c>
      <c r="AU181" s="191" t="s">
        <v>91</v>
      </c>
      <c r="AY181" s="19" t="s">
        <v>199</v>
      </c>
      <c r="BE181" s="192">
        <f>IF(N181="základní",J181,0)</f>
        <v>0</v>
      </c>
      <c r="BF181" s="192">
        <f>IF(N181="snížená",J181,0)</f>
        <v>0</v>
      </c>
      <c r="BG181" s="192">
        <f>IF(N181="zákl. přenesená",J181,0)</f>
        <v>0</v>
      </c>
      <c r="BH181" s="192">
        <f>IF(N181="sníž. přenesená",J181,0)</f>
        <v>0</v>
      </c>
      <c r="BI181" s="192">
        <f>IF(N181="nulová",J181,0)</f>
        <v>0</v>
      </c>
      <c r="BJ181" s="19" t="s">
        <v>89</v>
      </c>
      <c r="BK181" s="192">
        <f>ROUND(I181*H181,2)</f>
        <v>0</v>
      </c>
      <c r="BL181" s="19" t="s">
        <v>206</v>
      </c>
      <c r="BM181" s="191" t="s">
        <v>748</v>
      </c>
    </row>
    <row r="182" s="2" customFormat="1">
      <c r="A182" s="38"/>
      <c r="B182" s="39"/>
      <c r="C182" s="38"/>
      <c r="D182" s="193" t="s">
        <v>208</v>
      </c>
      <c r="E182" s="38"/>
      <c r="F182" s="194" t="s">
        <v>749</v>
      </c>
      <c r="G182" s="38"/>
      <c r="H182" s="38"/>
      <c r="I182" s="195"/>
      <c r="J182" s="38"/>
      <c r="K182" s="38"/>
      <c r="L182" s="39"/>
      <c r="M182" s="196"/>
      <c r="N182" s="197"/>
      <c r="O182" s="77"/>
      <c r="P182" s="77"/>
      <c r="Q182" s="77"/>
      <c r="R182" s="77"/>
      <c r="S182" s="77"/>
      <c r="T182" s="78"/>
      <c r="U182" s="38"/>
      <c r="V182" s="38"/>
      <c r="W182" s="38"/>
      <c r="X182" s="38"/>
      <c r="Y182" s="38"/>
      <c r="Z182" s="38"/>
      <c r="AA182" s="38"/>
      <c r="AB182" s="38"/>
      <c r="AC182" s="38"/>
      <c r="AD182" s="38"/>
      <c r="AE182" s="38"/>
      <c r="AT182" s="19" t="s">
        <v>208</v>
      </c>
      <c r="AU182" s="19" t="s">
        <v>91</v>
      </c>
    </row>
    <row r="183" s="2" customFormat="1">
      <c r="A183" s="38"/>
      <c r="B183" s="39"/>
      <c r="C183" s="38"/>
      <c r="D183" s="193" t="s">
        <v>210</v>
      </c>
      <c r="E183" s="38"/>
      <c r="F183" s="198" t="s">
        <v>750</v>
      </c>
      <c r="G183" s="38"/>
      <c r="H183" s="38"/>
      <c r="I183" s="195"/>
      <c r="J183" s="38"/>
      <c r="K183" s="38"/>
      <c r="L183" s="39"/>
      <c r="M183" s="196"/>
      <c r="N183" s="197"/>
      <c r="O183" s="77"/>
      <c r="P183" s="77"/>
      <c r="Q183" s="77"/>
      <c r="R183" s="77"/>
      <c r="S183" s="77"/>
      <c r="T183" s="78"/>
      <c r="U183" s="38"/>
      <c r="V183" s="38"/>
      <c r="W183" s="38"/>
      <c r="X183" s="38"/>
      <c r="Y183" s="38"/>
      <c r="Z183" s="38"/>
      <c r="AA183" s="38"/>
      <c r="AB183" s="38"/>
      <c r="AC183" s="38"/>
      <c r="AD183" s="38"/>
      <c r="AE183" s="38"/>
      <c r="AT183" s="19" t="s">
        <v>210</v>
      </c>
      <c r="AU183" s="19" t="s">
        <v>91</v>
      </c>
    </row>
    <row r="184" s="2" customFormat="1">
      <c r="A184" s="38"/>
      <c r="B184" s="39"/>
      <c r="C184" s="38"/>
      <c r="D184" s="193" t="s">
        <v>248</v>
      </c>
      <c r="E184" s="38"/>
      <c r="F184" s="198" t="s">
        <v>730</v>
      </c>
      <c r="G184" s="38"/>
      <c r="H184" s="38"/>
      <c r="I184" s="195"/>
      <c r="J184" s="38"/>
      <c r="K184" s="38"/>
      <c r="L184" s="39"/>
      <c r="M184" s="196"/>
      <c r="N184" s="197"/>
      <c r="O184" s="77"/>
      <c r="P184" s="77"/>
      <c r="Q184" s="77"/>
      <c r="R184" s="77"/>
      <c r="S184" s="77"/>
      <c r="T184" s="78"/>
      <c r="U184" s="38"/>
      <c r="V184" s="38"/>
      <c r="W184" s="38"/>
      <c r="X184" s="38"/>
      <c r="Y184" s="38"/>
      <c r="Z184" s="38"/>
      <c r="AA184" s="38"/>
      <c r="AB184" s="38"/>
      <c r="AC184" s="38"/>
      <c r="AD184" s="38"/>
      <c r="AE184" s="38"/>
      <c r="AT184" s="19" t="s">
        <v>248</v>
      </c>
      <c r="AU184" s="19" t="s">
        <v>91</v>
      </c>
    </row>
    <row r="185" s="13" customFormat="1">
      <c r="A185" s="13"/>
      <c r="B185" s="199"/>
      <c r="C185" s="13"/>
      <c r="D185" s="193" t="s">
        <v>212</v>
      </c>
      <c r="E185" s="200" t="s">
        <v>1</v>
      </c>
      <c r="F185" s="201" t="s">
        <v>751</v>
      </c>
      <c r="G185" s="13"/>
      <c r="H185" s="202">
        <v>943.03999999999996</v>
      </c>
      <c r="I185" s="203"/>
      <c r="J185" s="13"/>
      <c r="K185" s="13"/>
      <c r="L185" s="199"/>
      <c r="M185" s="204"/>
      <c r="N185" s="205"/>
      <c r="O185" s="205"/>
      <c r="P185" s="205"/>
      <c r="Q185" s="205"/>
      <c r="R185" s="205"/>
      <c r="S185" s="205"/>
      <c r="T185" s="206"/>
      <c r="U185" s="13"/>
      <c r="V185" s="13"/>
      <c r="W185" s="13"/>
      <c r="X185" s="13"/>
      <c r="Y185" s="13"/>
      <c r="Z185" s="13"/>
      <c r="AA185" s="13"/>
      <c r="AB185" s="13"/>
      <c r="AC185" s="13"/>
      <c r="AD185" s="13"/>
      <c r="AE185" s="13"/>
      <c r="AT185" s="200" t="s">
        <v>212</v>
      </c>
      <c r="AU185" s="200" t="s">
        <v>91</v>
      </c>
      <c r="AV185" s="13" t="s">
        <v>91</v>
      </c>
      <c r="AW185" s="13" t="s">
        <v>36</v>
      </c>
      <c r="AX185" s="13" t="s">
        <v>89</v>
      </c>
      <c r="AY185" s="200" t="s">
        <v>199</v>
      </c>
    </row>
    <row r="186" s="2" customFormat="1" ht="24.15" customHeight="1">
      <c r="A186" s="38"/>
      <c r="B186" s="179"/>
      <c r="C186" s="180" t="s">
        <v>271</v>
      </c>
      <c r="D186" s="180" t="s">
        <v>201</v>
      </c>
      <c r="E186" s="181" t="s">
        <v>291</v>
      </c>
      <c r="F186" s="182" t="s">
        <v>292</v>
      </c>
      <c r="G186" s="183" t="s">
        <v>228</v>
      </c>
      <c r="H186" s="184">
        <v>298.41000000000003</v>
      </c>
      <c r="I186" s="185"/>
      <c r="J186" s="186">
        <f>ROUND(I186*H186,2)</f>
        <v>0</v>
      </c>
      <c r="K186" s="182" t="s">
        <v>205</v>
      </c>
      <c r="L186" s="39"/>
      <c r="M186" s="187" t="s">
        <v>1</v>
      </c>
      <c r="N186" s="188" t="s">
        <v>46</v>
      </c>
      <c r="O186" s="77"/>
      <c r="P186" s="189">
        <f>O186*H186</f>
        <v>0</v>
      </c>
      <c r="Q186" s="189">
        <v>0</v>
      </c>
      <c r="R186" s="189">
        <f>Q186*H186</f>
        <v>0</v>
      </c>
      <c r="S186" s="189">
        <v>0</v>
      </c>
      <c r="T186" s="190">
        <f>S186*H186</f>
        <v>0</v>
      </c>
      <c r="U186" s="38"/>
      <c r="V186" s="38"/>
      <c r="W186" s="38"/>
      <c r="X186" s="38"/>
      <c r="Y186" s="38"/>
      <c r="Z186" s="38"/>
      <c r="AA186" s="38"/>
      <c r="AB186" s="38"/>
      <c r="AC186" s="38"/>
      <c r="AD186" s="38"/>
      <c r="AE186" s="38"/>
      <c r="AR186" s="191" t="s">
        <v>206</v>
      </c>
      <c r="AT186" s="191" t="s">
        <v>201</v>
      </c>
      <c r="AU186" s="191" t="s">
        <v>91</v>
      </c>
      <c r="AY186" s="19" t="s">
        <v>199</v>
      </c>
      <c r="BE186" s="192">
        <f>IF(N186="základní",J186,0)</f>
        <v>0</v>
      </c>
      <c r="BF186" s="192">
        <f>IF(N186="snížená",J186,0)</f>
        <v>0</v>
      </c>
      <c r="BG186" s="192">
        <f>IF(N186="zákl. přenesená",J186,0)</f>
        <v>0</v>
      </c>
      <c r="BH186" s="192">
        <f>IF(N186="sníž. přenesená",J186,0)</f>
        <v>0</v>
      </c>
      <c r="BI186" s="192">
        <f>IF(N186="nulová",J186,0)</f>
        <v>0</v>
      </c>
      <c r="BJ186" s="19" t="s">
        <v>89</v>
      </c>
      <c r="BK186" s="192">
        <f>ROUND(I186*H186,2)</f>
        <v>0</v>
      </c>
      <c r="BL186" s="19" t="s">
        <v>206</v>
      </c>
      <c r="BM186" s="191" t="s">
        <v>752</v>
      </c>
    </row>
    <row r="187" s="2" customFormat="1">
      <c r="A187" s="38"/>
      <c r="B187" s="39"/>
      <c r="C187" s="38"/>
      <c r="D187" s="193" t="s">
        <v>208</v>
      </c>
      <c r="E187" s="38"/>
      <c r="F187" s="194" t="s">
        <v>294</v>
      </c>
      <c r="G187" s="38"/>
      <c r="H187" s="38"/>
      <c r="I187" s="195"/>
      <c r="J187" s="38"/>
      <c r="K187" s="38"/>
      <c r="L187" s="39"/>
      <c r="M187" s="196"/>
      <c r="N187" s="197"/>
      <c r="O187" s="77"/>
      <c r="P187" s="77"/>
      <c r="Q187" s="77"/>
      <c r="R187" s="77"/>
      <c r="S187" s="77"/>
      <c r="T187" s="78"/>
      <c r="U187" s="38"/>
      <c r="V187" s="38"/>
      <c r="W187" s="38"/>
      <c r="X187" s="38"/>
      <c r="Y187" s="38"/>
      <c r="Z187" s="38"/>
      <c r="AA187" s="38"/>
      <c r="AB187" s="38"/>
      <c r="AC187" s="38"/>
      <c r="AD187" s="38"/>
      <c r="AE187" s="38"/>
      <c r="AT187" s="19" t="s">
        <v>208</v>
      </c>
      <c r="AU187" s="19" t="s">
        <v>91</v>
      </c>
    </row>
    <row r="188" s="2" customFormat="1">
      <c r="A188" s="38"/>
      <c r="B188" s="39"/>
      <c r="C188" s="38"/>
      <c r="D188" s="193" t="s">
        <v>210</v>
      </c>
      <c r="E188" s="38"/>
      <c r="F188" s="198" t="s">
        <v>295</v>
      </c>
      <c r="G188" s="38"/>
      <c r="H188" s="38"/>
      <c r="I188" s="195"/>
      <c r="J188" s="38"/>
      <c r="K188" s="38"/>
      <c r="L188" s="39"/>
      <c r="M188" s="196"/>
      <c r="N188" s="197"/>
      <c r="O188" s="77"/>
      <c r="P188" s="77"/>
      <c r="Q188" s="77"/>
      <c r="R188" s="77"/>
      <c r="S188" s="77"/>
      <c r="T188" s="78"/>
      <c r="U188" s="38"/>
      <c r="V188" s="38"/>
      <c r="W188" s="38"/>
      <c r="X188" s="38"/>
      <c r="Y188" s="38"/>
      <c r="Z188" s="38"/>
      <c r="AA188" s="38"/>
      <c r="AB188" s="38"/>
      <c r="AC188" s="38"/>
      <c r="AD188" s="38"/>
      <c r="AE188" s="38"/>
      <c r="AT188" s="19" t="s">
        <v>210</v>
      </c>
      <c r="AU188" s="19" t="s">
        <v>91</v>
      </c>
    </row>
    <row r="189" s="14" customFormat="1">
      <c r="A189" s="14"/>
      <c r="B189" s="207"/>
      <c r="C189" s="14"/>
      <c r="D189" s="193" t="s">
        <v>212</v>
      </c>
      <c r="E189" s="208" t="s">
        <v>1</v>
      </c>
      <c r="F189" s="209" t="s">
        <v>358</v>
      </c>
      <c r="G189" s="14"/>
      <c r="H189" s="208" t="s">
        <v>1</v>
      </c>
      <c r="I189" s="210"/>
      <c r="J189" s="14"/>
      <c r="K189" s="14"/>
      <c r="L189" s="207"/>
      <c r="M189" s="211"/>
      <c r="N189" s="212"/>
      <c r="O189" s="212"/>
      <c r="P189" s="212"/>
      <c r="Q189" s="212"/>
      <c r="R189" s="212"/>
      <c r="S189" s="212"/>
      <c r="T189" s="213"/>
      <c r="U189" s="14"/>
      <c r="V189" s="14"/>
      <c r="W189" s="14"/>
      <c r="X189" s="14"/>
      <c r="Y189" s="14"/>
      <c r="Z189" s="14"/>
      <c r="AA189" s="14"/>
      <c r="AB189" s="14"/>
      <c r="AC189" s="14"/>
      <c r="AD189" s="14"/>
      <c r="AE189" s="14"/>
      <c r="AT189" s="208" t="s">
        <v>212</v>
      </c>
      <c r="AU189" s="208" t="s">
        <v>91</v>
      </c>
      <c r="AV189" s="14" t="s">
        <v>89</v>
      </c>
      <c r="AW189" s="14" t="s">
        <v>36</v>
      </c>
      <c r="AX189" s="14" t="s">
        <v>81</v>
      </c>
      <c r="AY189" s="208" t="s">
        <v>199</v>
      </c>
    </row>
    <row r="190" s="13" customFormat="1">
      <c r="A190" s="13"/>
      <c r="B190" s="199"/>
      <c r="C190" s="13"/>
      <c r="D190" s="193" t="s">
        <v>212</v>
      </c>
      <c r="E190" s="200" t="s">
        <v>1</v>
      </c>
      <c r="F190" s="201" t="s">
        <v>753</v>
      </c>
      <c r="G190" s="13"/>
      <c r="H190" s="202">
        <v>298.41000000000003</v>
      </c>
      <c r="I190" s="203"/>
      <c r="J190" s="13"/>
      <c r="K190" s="13"/>
      <c r="L190" s="199"/>
      <c r="M190" s="204"/>
      <c r="N190" s="205"/>
      <c r="O190" s="205"/>
      <c r="P190" s="205"/>
      <c r="Q190" s="205"/>
      <c r="R190" s="205"/>
      <c r="S190" s="205"/>
      <c r="T190" s="206"/>
      <c r="U190" s="13"/>
      <c r="V190" s="13"/>
      <c r="W190" s="13"/>
      <c r="X190" s="13"/>
      <c r="Y190" s="13"/>
      <c r="Z190" s="13"/>
      <c r="AA190" s="13"/>
      <c r="AB190" s="13"/>
      <c r="AC190" s="13"/>
      <c r="AD190" s="13"/>
      <c r="AE190" s="13"/>
      <c r="AT190" s="200" t="s">
        <v>212</v>
      </c>
      <c r="AU190" s="200" t="s">
        <v>91</v>
      </c>
      <c r="AV190" s="13" t="s">
        <v>91</v>
      </c>
      <c r="AW190" s="13" t="s">
        <v>36</v>
      </c>
      <c r="AX190" s="13" t="s">
        <v>81</v>
      </c>
      <c r="AY190" s="200" t="s">
        <v>199</v>
      </c>
    </row>
    <row r="191" s="15" customFormat="1">
      <c r="A191" s="15"/>
      <c r="B191" s="214"/>
      <c r="C191" s="15"/>
      <c r="D191" s="193" t="s">
        <v>212</v>
      </c>
      <c r="E191" s="215" t="s">
        <v>1</v>
      </c>
      <c r="F191" s="216" t="s">
        <v>234</v>
      </c>
      <c r="G191" s="15"/>
      <c r="H191" s="217">
        <v>298.41000000000003</v>
      </c>
      <c r="I191" s="218"/>
      <c r="J191" s="15"/>
      <c r="K191" s="15"/>
      <c r="L191" s="214"/>
      <c r="M191" s="219"/>
      <c r="N191" s="220"/>
      <c r="O191" s="220"/>
      <c r="P191" s="220"/>
      <c r="Q191" s="220"/>
      <c r="R191" s="220"/>
      <c r="S191" s="220"/>
      <c r="T191" s="221"/>
      <c r="U191" s="15"/>
      <c r="V191" s="15"/>
      <c r="W191" s="15"/>
      <c r="X191" s="15"/>
      <c r="Y191" s="15"/>
      <c r="Z191" s="15"/>
      <c r="AA191" s="15"/>
      <c r="AB191" s="15"/>
      <c r="AC191" s="15"/>
      <c r="AD191" s="15"/>
      <c r="AE191" s="15"/>
      <c r="AT191" s="215" t="s">
        <v>212</v>
      </c>
      <c r="AU191" s="215" t="s">
        <v>91</v>
      </c>
      <c r="AV191" s="15" t="s">
        <v>206</v>
      </c>
      <c r="AW191" s="15" t="s">
        <v>36</v>
      </c>
      <c r="AX191" s="15" t="s">
        <v>89</v>
      </c>
      <c r="AY191" s="215" t="s">
        <v>199</v>
      </c>
    </row>
    <row r="192" s="2" customFormat="1" ht="24.15" customHeight="1">
      <c r="A192" s="38"/>
      <c r="B192" s="179"/>
      <c r="C192" s="180" t="s">
        <v>279</v>
      </c>
      <c r="D192" s="180" t="s">
        <v>201</v>
      </c>
      <c r="E192" s="181" t="s">
        <v>754</v>
      </c>
      <c r="F192" s="182" t="s">
        <v>755</v>
      </c>
      <c r="G192" s="183" t="s">
        <v>228</v>
      </c>
      <c r="H192" s="184">
        <v>15.295</v>
      </c>
      <c r="I192" s="185"/>
      <c r="J192" s="186">
        <f>ROUND(I192*H192,2)</f>
        <v>0</v>
      </c>
      <c r="K192" s="182" t="s">
        <v>205</v>
      </c>
      <c r="L192" s="39"/>
      <c r="M192" s="187" t="s">
        <v>1</v>
      </c>
      <c r="N192" s="188" t="s">
        <v>46</v>
      </c>
      <c r="O192" s="77"/>
      <c r="P192" s="189">
        <f>O192*H192</f>
        <v>0</v>
      </c>
      <c r="Q192" s="189">
        <v>0</v>
      </c>
      <c r="R192" s="189">
        <f>Q192*H192</f>
        <v>0</v>
      </c>
      <c r="S192" s="189">
        <v>0</v>
      </c>
      <c r="T192" s="190">
        <f>S192*H192</f>
        <v>0</v>
      </c>
      <c r="U192" s="38"/>
      <c r="V192" s="38"/>
      <c r="W192" s="38"/>
      <c r="X192" s="38"/>
      <c r="Y192" s="38"/>
      <c r="Z192" s="38"/>
      <c r="AA192" s="38"/>
      <c r="AB192" s="38"/>
      <c r="AC192" s="38"/>
      <c r="AD192" s="38"/>
      <c r="AE192" s="38"/>
      <c r="AR192" s="191" t="s">
        <v>206</v>
      </c>
      <c r="AT192" s="191" t="s">
        <v>201</v>
      </c>
      <c r="AU192" s="191" t="s">
        <v>91</v>
      </c>
      <c r="AY192" s="19" t="s">
        <v>199</v>
      </c>
      <c r="BE192" s="192">
        <f>IF(N192="základní",J192,0)</f>
        <v>0</v>
      </c>
      <c r="BF192" s="192">
        <f>IF(N192="snížená",J192,0)</f>
        <v>0</v>
      </c>
      <c r="BG192" s="192">
        <f>IF(N192="zákl. přenesená",J192,0)</f>
        <v>0</v>
      </c>
      <c r="BH192" s="192">
        <f>IF(N192="sníž. přenesená",J192,0)</f>
        <v>0</v>
      </c>
      <c r="BI192" s="192">
        <f>IF(N192="nulová",J192,0)</f>
        <v>0</v>
      </c>
      <c r="BJ192" s="19" t="s">
        <v>89</v>
      </c>
      <c r="BK192" s="192">
        <f>ROUND(I192*H192,2)</f>
        <v>0</v>
      </c>
      <c r="BL192" s="19" t="s">
        <v>206</v>
      </c>
      <c r="BM192" s="191" t="s">
        <v>756</v>
      </c>
    </row>
    <row r="193" s="2" customFormat="1">
      <c r="A193" s="38"/>
      <c r="B193" s="39"/>
      <c r="C193" s="38"/>
      <c r="D193" s="193" t="s">
        <v>208</v>
      </c>
      <c r="E193" s="38"/>
      <c r="F193" s="194" t="s">
        <v>757</v>
      </c>
      <c r="G193" s="38"/>
      <c r="H193" s="38"/>
      <c r="I193" s="195"/>
      <c r="J193" s="38"/>
      <c r="K193" s="38"/>
      <c r="L193" s="39"/>
      <c r="M193" s="196"/>
      <c r="N193" s="197"/>
      <c r="O193" s="77"/>
      <c r="P193" s="77"/>
      <c r="Q193" s="77"/>
      <c r="R193" s="77"/>
      <c r="S193" s="77"/>
      <c r="T193" s="78"/>
      <c r="U193" s="38"/>
      <c r="V193" s="38"/>
      <c r="W193" s="38"/>
      <c r="X193" s="38"/>
      <c r="Y193" s="38"/>
      <c r="Z193" s="38"/>
      <c r="AA193" s="38"/>
      <c r="AB193" s="38"/>
      <c r="AC193" s="38"/>
      <c r="AD193" s="38"/>
      <c r="AE193" s="38"/>
      <c r="AT193" s="19" t="s">
        <v>208</v>
      </c>
      <c r="AU193" s="19" t="s">
        <v>91</v>
      </c>
    </row>
    <row r="194" s="2" customFormat="1">
      <c r="A194" s="38"/>
      <c r="B194" s="39"/>
      <c r="C194" s="38"/>
      <c r="D194" s="193" t="s">
        <v>210</v>
      </c>
      <c r="E194" s="38"/>
      <c r="F194" s="198" t="s">
        <v>758</v>
      </c>
      <c r="G194" s="38"/>
      <c r="H194" s="38"/>
      <c r="I194" s="195"/>
      <c r="J194" s="38"/>
      <c r="K194" s="38"/>
      <c r="L194" s="39"/>
      <c r="M194" s="196"/>
      <c r="N194" s="197"/>
      <c r="O194" s="77"/>
      <c r="P194" s="77"/>
      <c r="Q194" s="77"/>
      <c r="R194" s="77"/>
      <c r="S194" s="77"/>
      <c r="T194" s="78"/>
      <c r="U194" s="38"/>
      <c r="V194" s="38"/>
      <c r="W194" s="38"/>
      <c r="X194" s="38"/>
      <c r="Y194" s="38"/>
      <c r="Z194" s="38"/>
      <c r="AA194" s="38"/>
      <c r="AB194" s="38"/>
      <c r="AC194" s="38"/>
      <c r="AD194" s="38"/>
      <c r="AE194" s="38"/>
      <c r="AT194" s="19" t="s">
        <v>210</v>
      </c>
      <c r="AU194" s="19" t="s">
        <v>91</v>
      </c>
    </row>
    <row r="195" s="14" customFormat="1">
      <c r="A195" s="14"/>
      <c r="B195" s="207"/>
      <c r="C195" s="14"/>
      <c r="D195" s="193" t="s">
        <v>212</v>
      </c>
      <c r="E195" s="208" t="s">
        <v>1</v>
      </c>
      <c r="F195" s="209" t="s">
        <v>759</v>
      </c>
      <c r="G195" s="14"/>
      <c r="H195" s="208" t="s">
        <v>1</v>
      </c>
      <c r="I195" s="210"/>
      <c r="J195" s="14"/>
      <c r="K195" s="14"/>
      <c r="L195" s="207"/>
      <c r="M195" s="211"/>
      <c r="N195" s="212"/>
      <c r="O195" s="212"/>
      <c r="P195" s="212"/>
      <c r="Q195" s="212"/>
      <c r="R195" s="212"/>
      <c r="S195" s="212"/>
      <c r="T195" s="213"/>
      <c r="U195" s="14"/>
      <c r="V195" s="14"/>
      <c r="W195" s="14"/>
      <c r="X195" s="14"/>
      <c r="Y195" s="14"/>
      <c r="Z195" s="14"/>
      <c r="AA195" s="14"/>
      <c r="AB195" s="14"/>
      <c r="AC195" s="14"/>
      <c r="AD195" s="14"/>
      <c r="AE195" s="14"/>
      <c r="AT195" s="208" t="s">
        <v>212</v>
      </c>
      <c r="AU195" s="208" t="s">
        <v>91</v>
      </c>
      <c r="AV195" s="14" t="s">
        <v>89</v>
      </c>
      <c r="AW195" s="14" t="s">
        <v>36</v>
      </c>
      <c r="AX195" s="14" t="s">
        <v>81</v>
      </c>
      <c r="AY195" s="208" t="s">
        <v>199</v>
      </c>
    </row>
    <row r="196" s="14" customFormat="1">
      <c r="A196" s="14"/>
      <c r="B196" s="207"/>
      <c r="C196" s="14"/>
      <c r="D196" s="193" t="s">
        <v>212</v>
      </c>
      <c r="E196" s="208" t="s">
        <v>1</v>
      </c>
      <c r="F196" s="209" t="s">
        <v>760</v>
      </c>
      <c r="G196" s="14"/>
      <c r="H196" s="208" t="s">
        <v>1</v>
      </c>
      <c r="I196" s="210"/>
      <c r="J196" s="14"/>
      <c r="K196" s="14"/>
      <c r="L196" s="207"/>
      <c r="M196" s="211"/>
      <c r="N196" s="212"/>
      <c r="O196" s="212"/>
      <c r="P196" s="212"/>
      <c r="Q196" s="212"/>
      <c r="R196" s="212"/>
      <c r="S196" s="212"/>
      <c r="T196" s="213"/>
      <c r="U196" s="14"/>
      <c r="V196" s="14"/>
      <c r="W196" s="14"/>
      <c r="X196" s="14"/>
      <c r="Y196" s="14"/>
      <c r="Z196" s="14"/>
      <c r="AA196" s="14"/>
      <c r="AB196" s="14"/>
      <c r="AC196" s="14"/>
      <c r="AD196" s="14"/>
      <c r="AE196" s="14"/>
      <c r="AT196" s="208" t="s">
        <v>212</v>
      </c>
      <c r="AU196" s="208" t="s">
        <v>91</v>
      </c>
      <c r="AV196" s="14" t="s">
        <v>89</v>
      </c>
      <c r="AW196" s="14" t="s">
        <v>36</v>
      </c>
      <c r="AX196" s="14" t="s">
        <v>81</v>
      </c>
      <c r="AY196" s="208" t="s">
        <v>199</v>
      </c>
    </row>
    <row r="197" s="13" customFormat="1">
      <c r="A197" s="13"/>
      <c r="B197" s="199"/>
      <c r="C197" s="13"/>
      <c r="D197" s="193" t="s">
        <v>212</v>
      </c>
      <c r="E197" s="200" t="s">
        <v>1</v>
      </c>
      <c r="F197" s="201" t="s">
        <v>761</v>
      </c>
      <c r="G197" s="13"/>
      <c r="H197" s="202">
        <v>15.295</v>
      </c>
      <c r="I197" s="203"/>
      <c r="J197" s="13"/>
      <c r="K197" s="13"/>
      <c r="L197" s="199"/>
      <c r="M197" s="204"/>
      <c r="N197" s="205"/>
      <c r="O197" s="205"/>
      <c r="P197" s="205"/>
      <c r="Q197" s="205"/>
      <c r="R197" s="205"/>
      <c r="S197" s="205"/>
      <c r="T197" s="206"/>
      <c r="U197" s="13"/>
      <c r="V197" s="13"/>
      <c r="W197" s="13"/>
      <c r="X197" s="13"/>
      <c r="Y197" s="13"/>
      <c r="Z197" s="13"/>
      <c r="AA197" s="13"/>
      <c r="AB197" s="13"/>
      <c r="AC197" s="13"/>
      <c r="AD197" s="13"/>
      <c r="AE197" s="13"/>
      <c r="AT197" s="200" t="s">
        <v>212</v>
      </c>
      <c r="AU197" s="200" t="s">
        <v>91</v>
      </c>
      <c r="AV197" s="13" t="s">
        <v>91</v>
      </c>
      <c r="AW197" s="13" t="s">
        <v>36</v>
      </c>
      <c r="AX197" s="13" t="s">
        <v>89</v>
      </c>
      <c r="AY197" s="200" t="s">
        <v>199</v>
      </c>
    </row>
    <row r="198" s="2" customFormat="1" ht="24.15" customHeight="1">
      <c r="A198" s="38"/>
      <c r="B198" s="179"/>
      <c r="C198" s="180" t="s">
        <v>284</v>
      </c>
      <c r="D198" s="180" t="s">
        <v>201</v>
      </c>
      <c r="E198" s="181" t="s">
        <v>762</v>
      </c>
      <c r="F198" s="182" t="s">
        <v>763</v>
      </c>
      <c r="G198" s="183" t="s">
        <v>204</v>
      </c>
      <c r="H198" s="184">
        <v>90</v>
      </c>
      <c r="I198" s="185"/>
      <c r="J198" s="186">
        <f>ROUND(I198*H198,2)</f>
        <v>0</v>
      </c>
      <c r="K198" s="182" t="s">
        <v>205</v>
      </c>
      <c r="L198" s="39"/>
      <c r="M198" s="187" t="s">
        <v>1</v>
      </c>
      <c r="N198" s="188" t="s">
        <v>46</v>
      </c>
      <c r="O198" s="77"/>
      <c r="P198" s="189">
        <f>O198*H198</f>
        <v>0</v>
      </c>
      <c r="Q198" s="189">
        <v>0</v>
      </c>
      <c r="R198" s="189">
        <f>Q198*H198</f>
        <v>0</v>
      </c>
      <c r="S198" s="189">
        <v>0</v>
      </c>
      <c r="T198" s="190">
        <f>S198*H198</f>
        <v>0</v>
      </c>
      <c r="U198" s="38"/>
      <c r="V198" s="38"/>
      <c r="W198" s="38"/>
      <c r="X198" s="38"/>
      <c r="Y198" s="38"/>
      <c r="Z198" s="38"/>
      <c r="AA198" s="38"/>
      <c r="AB198" s="38"/>
      <c r="AC198" s="38"/>
      <c r="AD198" s="38"/>
      <c r="AE198" s="38"/>
      <c r="AR198" s="191" t="s">
        <v>206</v>
      </c>
      <c r="AT198" s="191" t="s">
        <v>201</v>
      </c>
      <c r="AU198" s="191" t="s">
        <v>91</v>
      </c>
      <c r="AY198" s="19" t="s">
        <v>199</v>
      </c>
      <c r="BE198" s="192">
        <f>IF(N198="základní",J198,0)</f>
        <v>0</v>
      </c>
      <c r="BF198" s="192">
        <f>IF(N198="snížená",J198,0)</f>
        <v>0</v>
      </c>
      <c r="BG198" s="192">
        <f>IF(N198="zákl. přenesená",J198,0)</f>
        <v>0</v>
      </c>
      <c r="BH198" s="192">
        <f>IF(N198="sníž. přenesená",J198,0)</f>
        <v>0</v>
      </c>
      <c r="BI198" s="192">
        <f>IF(N198="nulová",J198,0)</f>
        <v>0</v>
      </c>
      <c r="BJ198" s="19" t="s">
        <v>89</v>
      </c>
      <c r="BK198" s="192">
        <f>ROUND(I198*H198,2)</f>
        <v>0</v>
      </c>
      <c r="BL198" s="19" t="s">
        <v>206</v>
      </c>
      <c r="BM198" s="191" t="s">
        <v>764</v>
      </c>
    </row>
    <row r="199" s="2" customFormat="1">
      <c r="A199" s="38"/>
      <c r="B199" s="39"/>
      <c r="C199" s="38"/>
      <c r="D199" s="193" t="s">
        <v>208</v>
      </c>
      <c r="E199" s="38"/>
      <c r="F199" s="194" t="s">
        <v>765</v>
      </c>
      <c r="G199" s="38"/>
      <c r="H199" s="38"/>
      <c r="I199" s="195"/>
      <c r="J199" s="38"/>
      <c r="K199" s="38"/>
      <c r="L199" s="39"/>
      <c r="M199" s="196"/>
      <c r="N199" s="197"/>
      <c r="O199" s="77"/>
      <c r="P199" s="77"/>
      <c r="Q199" s="77"/>
      <c r="R199" s="77"/>
      <c r="S199" s="77"/>
      <c r="T199" s="78"/>
      <c r="U199" s="38"/>
      <c r="V199" s="38"/>
      <c r="W199" s="38"/>
      <c r="X199" s="38"/>
      <c r="Y199" s="38"/>
      <c r="Z199" s="38"/>
      <c r="AA199" s="38"/>
      <c r="AB199" s="38"/>
      <c r="AC199" s="38"/>
      <c r="AD199" s="38"/>
      <c r="AE199" s="38"/>
      <c r="AT199" s="19" t="s">
        <v>208</v>
      </c>
      <c r="AU199" s="19" t="s">
        <v>91</v>
      </c>
    </row>
    <row r="200" s="2" customFormat="1">
      <c r="A200" s="38"/>
      <c r="B200" s="39"/>
      <c r="C200" s="38"/>
      <c r="D200" s="193" t="s">
        <v>210</v>
      </c>
      <c r="E200" s="38"/>
      <c r="F200" s="198" t="s">
        <v>766</v>
      </c>
      <c r="G200" s="38"/>
      <c r="H200" s="38"/>
      <c r="I200" s="195"/>
      <c r="J200" s="38"/>
      <c r="K200" s="38"/>
      <c r="L200" s="39"/>
      <c r="M200" s="196"/>
      <c r="N200" s="197"/>
      <c r="O200" s="77"/>
      <c r="P200" s="77"/>
      <c r="Q200" s="77"/>
      <c r="R200" s="77"/>
      <c r="S200" s="77"/>
      <c r="T200" s="78"/>
      <c r="U200" s="38"/>
      <c r="V200" s="38"/>
      <c r="W200" s="38"/>
      <c r="X200" s="38"/>
      <c r="Y200" s="38"/>
      <c r="Z200" s="38"/>
      <c r="AA200" s="38"/>
      <c r="AB200" s="38"/>
      <c r="AC200" s="38"/>
      <c r="AD200" s="38"/>
      <c r="AE200" s="38"/>
      <c r="AT200" s="19" t="s">
        <v>210</v>
      </c>
      <c r="AU200" s="19" t="s">
        <v>91</v>
      </c>
    </row>
    <row r="201" s="14" customFormat="1">
      <c r="A201" s="14"/>
      <c r="B201" s="207"/>
      <c r="C201" s="14"/>
      <c r="D201" s="193" t="s">
        <v>212</v>
      </c>
      <c r="E201" s="208" t="s">
        <v>1</v>
      </c>
      <c r="F201" s="209" t="s">
        <v>767</v>
      </c>
      <c r="G201" s="14"/>
      <c r="H201" s="208" t="s">
        <v>1</v>
      </c>
      <c r="I201" s="210"/>
      <c r="J201" s="14"/>
      <c r="K201" s="14"/>
      <c r="L201" s="207"/>
      <c r="M201" s="211"/>
      <c r="N201" s="212"/>
      <c r="O201" s="212"/>
      <c r="P201" s="212"/>
      <c r="Q201" s="212"/>
      <c r="R201" s="212"/>
      <c r="S201" s="212"/>
      <c r="T201" s="213"/>
      <c r="U201" s="14"/>
      <c r="V201" s="14"/>
      <c r="W201" s="14"/>
      <c r="X201" s="14"/>
      <c r="Y201" s="14"/>
      <c r="Z201" s="14"/>
      <c r="AA201" s="14"/>
      <c r="AB201" s="14"/>
      <c r="AC201" s="14"/>
      <c r="AD201" s="14"/>
      <c r="AE201" s="14"/>
      <c r="AT201" s="208" t="s">
        <v>212</v>
      </c>
      <c r="AU201" s="208" t="s">
        <v>91</v>
      </c>
      <c r="AV201" s="14" t="s">
        <v>89</v>
      </c>
      <c r="AW201" s="14" t="s">
        <v>36</v>
      </c>
      <c r="AX201" s="14" t="s">
        <v>81</v>
      </c>
      <c r="AY201" s="208" t="s">
        <v>199</v>
      </c>
    </row>
    <row r="202" s="13" customFormat="1">
      <c r="A202" s="13"/>
      <c r="B202" s="199"/>
      <c r="C202" s="13"/>
      <c r="D202" s="193" t="s">
        <v>212</v>
      </c>
      <c r="E202" s="200" t="s">
        <v>1</v>
      </c>
      <c r="F202" s="201" t="s">
        <v>768</v>
      </c>
      <c r="G202" s="13"/>
      <c r="H202" s="202">
        <v>90</v>
      </c>
      <c r="I202" s="203"/>
      <c r="J202" s="13"/>
      <c r="K202" s="13"/>
      <c r="L202" s="199"/>
      <c r="M202" s="204"/>
      <c r="N202" s="205"/>
      <c r="O202" s="205"/>
      <c r="P202" s="205"/>
      <c r="Q202" s="205"/>
      <c r="R202" s="205"/>
      <c r="S202" s="205"/>
      <c r="T202" s="206"/>
      <c r="U202" s="13"/>
      <c r="V202" s="13"/>
      <c r="W202" s="13"/>
      <c r="X202" s="13"/>
      <c r="Y202" s="13"/>
      <c r="Z202" s="13"/>
      <c r="AA202" s="13"/>
      <c r="AB202" s="13"/>
      <c r="AC202" s="13"/>
      <c r="AD202" s="13"/>
      <c r="AE202" s="13"/>
      <c r="AT202" s="200" t="s">
        <v>212</v>
      </c>
      <c r="AU202" s="200" t="s">
        <v>91</v>
      </c>
      <c r="AV202" s="13" t="s">
        <v>91</v>
      </c>
      <c r="AW202" s="13" t="s">
        <v>36</v>
      </c>
      <c r="AX202" s="13" t="s">
        <v>81</v>
      </c>
      <c r="AY202" s="200" t="s">
        <v>199</v>
      </c>
    </row>
    <row r="203" s="15" customFormat="1">
      <c r="A203" s="15"/>
      <c r="B203" s="214"/>
      <c r="C203" s="15"/>
      <c r="D203" s="193" t="s">
        <v>212</v>
      </c>
      <c r="E203" s="215" t="s">
        <v>1</v>
      </c>
      <c r="F203" s="216" t="s">
        <v>234</v>
      </c>
      <c r="G203" s="15"/>
      <c r="H203" s="217">
        <v>90</v>
      </c>
      <c r="I203" s="218"/>
      <c r="J203" s="15"/>
      <c r="K203" s="15"/>
      <c r="L203" s="214"/>
      <c r="M203" s="219"/>
      <c r="N203" s="220"/>
      <c r="O203" s="220"/>
      <c r="P203" s="220"/>
      <c r="Q203" s="220"/>
      <c r="R203" s="220"/>
      <c r="S203" s="220"/>
      <c r="T203" s="221"/>
      <c r="U203" s="15"/>
      <c r="V203" s="15"/>
      <c r="W203" s="15"/>
      <c r="X203" s="15"/>
      <c r="Y203" s="15"/>
      <c r="Z203" s="15"/>
      <c r="AA203" s="15"/>
      <c r="AB203" s="15"/>
      <c r="AC203" s="15"/>
      <c r="AD203" s="15"/>
      <c r="AE203" s="15"/>
      <c r="AT203" s="215" t="s">
        <v>212</v>
      </c>
      <c r="AU203" s="215" t="s">
        <v>91</v>
      </c>
      <c r="AV203" s="15" t="s">
        <v>206</v>
      </c>
      <c r="AW203" s="15" t="s">
        <v>36</v>
      </c>
      <c r="AX203" s="15" t="s">
        <v>89</v>
      </c>
      <c r="AY203" s="215" t="s">
        <v>199</v>
      </c>
    </row>
    <row r="204" s="2" customFormat="1" ht="14.4" customHeight="1">
      <c r="A204" s="38"/>
      <c r="B204" s="179"/>
      <c r="C204" s="222" t="s">
        <v>290</v>
      </c>
      <c r="D204" s="222" t="s">
        <v>272</v>
      </c>
      <c r="E204" s="223" t="s">
        <v>332</v>
      </c>
      <c r="F204" s="224" t="s">
        <v>333</v>
      </c>
      <c r="G204" s="225" t="s">
        <v>275</v>
      </c>
      <c r="H204" s="226">
        <v>14.4</v>
      </c>
      <c r="I204" s="227"/>
      <c r="J204" s="228">
        <f>ROUND(I204*H204,2)</f>
        <v>0</v>
      </c>
      <c r="K204" s="224" t="s">
        <v>205</v>
      </c>
      <c r="L204" s="229"/>
      <c r="M204" s="230" t="s">
        <v>1</v>
      </c>
      <c r="N204" s="231" t="s">
        <v>46</v>
      </c>
      <c r="O204" s="77"/>
      <c r="P204" s="189">
        <f>O204*H204</f>
        <v>0</v>
      </c>
      <c r="Q204" s="189">
        <v>1</v>
      </c>
      <c r="R204" s="189">
        <f>Q204*H204</f>
        <v>14.4</v>
      </c>
      <c r="S204" s="189">
        <v>0</v>
      </c>
      <c r="T204" s="190">
        <f>S204*H204</f>
        <v>0</v>
      </c>
      <c r="U204" s="38"/>
      <c r="V204" s="38"/>
      <c r="W204" s="38"/>
      <c r="X204" s="38"/>
      <c r="Y204" s="38"/>
      <c r="Z204" s="38"/>
      <c r="AA204" s="38"/>
      <c r="AB204" s="38"/>
      <c r="AC204" s="38"/>
      <c r="AD204" s="38"/>
      <c r="AE204" s="38"/>
      <c r="AR204" s="191" t="s">
        <v>259</v>
      </c>
      <c r="AT204" s="191" t="s">
        <v>272</v>
      </c>
      <c r="AU204" s="191" t="s">
        <v>91</v>
      </c>
      <c r="AY204" s="19" t="s">
        <v>199</v>
      </c>
      <c r="BE204" s="192">
        <f>IF(N204="základní",J204,0)</f>
        <v>0</v>
      </c>
      <c r="BF204" s="192">
        <f>IF(N204="snížená",J204,0)</f>
        <v>0</v>
      </c>
      <c r="BG204" s="192">
        <f>IF(N204="zákl. přenesená",J204,0)</f>
        <v>0</v>
      </c>
      <c r="BH204" s="192">
        <f>IF(N204="sníž. přenesená",J204,0)</f>
        <v>0</v>
      </c>
      <c r="BI204" s="192">
        <f>IF(N204="nulová",J204,0)</f>
        <v>0</v>
      </c>
      <c r="BJ204" s="19" t="s">
        <v>89</v>
      </c>
      <c r="BK204" s="192">
        <f>ROUND(I204*H204,2)</f>
        <v>0</v>
      </c>
      <c r="BL204" s="19" t="s">
        <v>206</v>
      </c>
      <c r="BM204" s="191" t="s">
        <v>769</v>
      </c>
    </row>
    <row r="205" s="2" customFormat="1">
      <c r="A205" s="38"/>
      <c r="B205" s="39"/>
      <c r="C205" s="38"/>
      <c r="D205" s="193" t="s">
        <v>208</v>
      </c>
      <c r="E205" s="38"/>
      <c r="F205" s="194" t="s">
        <v>333</v>
      </c>
      <c r="G205" s="38"/>
      <c r="H205" s="38"/>
      <c r="I205" s="195"/>
      <c r="J205" s="38"/>
      <c r="K205" s="38"/>
      <c r="L205" s="39"/>
      <c r="M205" s="196"/>
      <c r="N205" s="197"/>
      <c r="O205" s="77"/>
      <c r="P205" s="77"/>
      <c r="Q205" s="77"/>
      <c r="R205" s="77"/>
      <c r="S205" s="77"/>
      <c r="T205" s="78"/>
      <c r="U205" s="38"/>
      <c r="V205" s="38"/>
      <c r="W205" s="38"/>
      <c r="X205" s="38"/>
      <c r="Y205" s="38"/>
      <c r="Z205" s="38"/>
      <c r="AA205" s="38"/>
      <c r="AB205" s="38"/>
      <c r="AC205" s="38"/>
      <c r="AD205" s="38"/>
      <c r="AE205" s="38"/>
      <c r="AT205" s="19" t="s">
        <v>208</v>
      </c>
      <c r="AU205" s="19" t="s">
        <v>91</v>
      </c>
    </row>
    <row r="206" s="14" customFormat="1">
      <c r="A206" s="14"/>
      <c r="B206" s="207"/>
      <c r="C206" s="14"/>
      <c r="D206" s="193" t="s">
        <v>212</v>
      </c>
      <c r="E206" s="208" t="s">
        <v>1</v>
      </c>
      <c r="F206" s="209" t="s">
        <v>770</v>
      </c>
      <c r="G206" s="14"/>
      <c r="H206" s="208" t="s">
        <v>1</v>
      </c>
      <c r="I206" s="210"/>
      <c r="J206" s="14"/>
      <c r="K206" s="14"/>
      <c r="L206" s="207"/>
      <c r="M206" s="211"/>
      <c r="N206" s="212"/>
      <c r="O206" s="212"/>
      <c r="P206" s="212"/>
      <c r="Q206" s="212"/>
      <c r="R206" s="212"/>
      <c r="S206" s="212"/>
      <c r="T206" s="213"/>
      <c r="U206" s="14"/>
      <c r="V206" s="14"/>
      <c r="W206" s="14"/>
      <c r="X206" s="14"/>
      <c r="Y206" s="14"/>
      <c r="Z206" s="14"/>
      <c r="AA206" s="14"/>
      <c r="AB206" s="14"/>
      <c r="AC206" s="14"/>
      <c r="AD206" s="14"/>
      <c r="AE206" s="14"/>
      <c r="AT206" s="208" t="s">
        <v>212</v>
      </c>
      <c r="AU206" s="208" t="s">
        <v>91</v>
      </c>
      <c r="AV206" s="14" t="s">
        <v>89</v>
      </c>
      <c r="AW206" s="14" t="s">
        <v>36</v>
      </c>
      <c r="AX206" s="14" t="s">
        <v>81</v>
      </c>
      <c r="AY206" s="208" t="s">
        <v>199</v>
      </c>
    </row>
    <row r="207" s="13" customFormat="1">
      <c r="A207" s="13"/>
      <c r="B207" s="199"/>
      <c r="C207" s="13"/>
      <c r="D207" s="193" t="s">
        <v>212</v>
      </c>
      <c r="E207" s="200" t="s">
        <v>1</v>
      </c>
      <c r="F207" s="201" t="s">
        <v>771</v>
      </c>
      <c r="G207" s="13"/>
      <c r="H207" s="202">
        <v>14.4</v>
      </c>
      <c r="I207" s="203"/>
      <c r="J207" s="13"/>
      <c r="K207" s="13"/>
      <c r="L207" s="199"/>
      <c r="M207" s="204"/>
      <c r="N207" s="205"/>
      <c r="O207" s="205"/>
      <c r="P207" s="205"/>
      <c r="Q207" s="205"/>
      <c r="R207" s="205"/>
      <c r="S207" s="205"/>
      <c r="T207" s="206"/>
      <c r="U207" s="13"/>
      <c r="V207" s="13"/>
      <c r="W207" s="13"/>
      <c r="X207" s="13"/>
      <c r="Y207" s="13"/>
      <c r="Z207" s="13"/>
      <c r="AA207" s="13"/>
      <c r="AB207" s="13"/>
      <c r="AC207" s="13"/>
      <c r="AD207" s="13"/>
      <c r="AE207" s="13"/>
      <c r="AT207" s="200" t="s">
        <v>212</v>
      </c>
      <c r="AU207" s="200" t="s">
        <v>91</v>
      </c>
      <c r="AV207" s="13" t="s">
        <v>91</v>
      </c>
      <c r="AW207" s="13" t="s">
        <v>36</v>
      </c>
      <c r="AX207" s="13" t="s">
        <v>81</v>
      </c>
      <c r="AY207" s="200" t="s">
        <v>199</v>
      </c>
    </row>
    <row r="208" s="15" customFormat="1">
      <c r="A208" s="15"/>
      <c r="B208" s="214"/>
      <c r="C208" s="15"/>
      <c r="D208" s="193" t="s">
        <v>212</v>
      </c>
      <c r="E208" s="215" t="s">
        <v>1</v>
      </c>
      <c r="F208" s="216" t="s">
        <v>234</v>
      </c>
      <c r="G208" s="15"/>
      <c r="H208" s="217">
        <v>14.4</v>
      </c>
      <c r="I208" s="218"/>
      <c r="J208" s="15"/>
      <c r="K208" s="15"/>
      <c r="L208" s="214"/>
      <c r="M208" s="219"/>
      <c r="N208" s="220"/>
      <c r="O208" s="220"/>
      <c r="P208" s="220"/>
      <c r="Q208" s="220"/>
      <c r="R208" s="220"/>
      <c r="S208" s="220"/>
      <c r="T208" s="221"/>
      <c r="U208" s="15"/>
      <c r="V208" s="15"/>
      <c r="W208" s="15"/>
      <c r="X208" s="15"/>
      <c r="Y208" s="15"/>
      <c r="Z208" s="15"/>
      <c r="AA208" s="15"/>
      <c r="AB208" s="15"/>
      <c r="AC208" s="15"/>
      <c r="AD208" s="15"/>
      <c r="AE208" s="15"/>
      <c r="AT208" s="215" t="s">
        <v>212</v>
      </c>
      <c r="AU208" s="215" t="s">
        <v>91</v>
      </c>
      <c r="AV208" s="15" t="s">
        <v>206</v>
      </c>
      <c r="AW208" s="15" t="s">
        <v>36</v>
      </c>
      <c r="AX208" s="15" t="s">
        <v>89</v>
      </c>
      <c r="AY208" s="215" t="s">
        <v>199</v>
      </c>
    </row>
    <row r="209" s="2" customFormat="1" ht="24.15" customHeight="1">
      <c r="A209" s="38"/>
      <c r="B209" s="179"/>
      <c r="C209" s="180" t="s">
        <v>298</v>
      </c>
      <c r="D209" s="180" t="s">
        <v>201</v>
      </c>
      <c r="E209" s="181" t="s">
        <v>299</v>
      </c>
      <c r="F209" s="182" t="s">
        <v>300</v>
      </c>
      <c r="G209" s="183" t="s">
        <v>204</v>
      </c>
      <c r="H209" s="184">
        <v>90</v>
      </c>
      <c r="I209" s="185"/>
      <c r="J209" s="186">
        <f>ROUND(I209*H209,2)</f>
        <v>0</v>
      </c>
      <c r="K209" s="182" t="s">
        <v>205</v>
      </c>
      <c r="L209" s="39"/>
      <c r="M209" s="187" t="s">
        <v>1</v>
      </c>
      <c r="N209" s="188" t="s">
        <v>46</v>
      </c>
      <c r="O209" s="77"/>
      <c r="P209" s="189">
        <f>O209*H209</f>
        <v>0</v>
      </c>
      <c r="Q209" s="189">
        <v>0</v>
      </c>
      <c r="R209" s="189">
        <f>Q209*H209</f>
        <v>0</v>
      </c>
      <c r="S209" s="189">
        <v>0</v>
      </c>
      <c r="T209" s="190">
        <f>S209*H209</f>
        <v>0</v>
      </c>
      <c r="U209" s="38"/>
      <c r="V209" s="38"/>
      <c r="W209" s="38"/>
      <c r="X209" s="38"/>
      <c r="Y209" s="38"/>
      <c r="Z209" s="38"/>
      <c r="AA209" s="38"/>
      <c r="AB209" s="38"/>
      <c r="AC209" s="38"/>
      <c r="AD209" s="38"/>
      <c r="AE209" s="38"/>
      <c r="AR209" s="191" t="s">
        <v>206</v>
      </c>
      <c r="AT209" s="191" t="s">
        <v>201</v>
      </c>
      <c r="AU209" s="191" t="s">
        <v>91</v>
      </c>
      <c r="AY209" s="19" t="s">
        <v>199</v>
      </c>
      <c r="BE209" s="192">
        <f>IF(N209="základní",J209,0)</f>
        <v>0</v>
      </c>
      <c r="BF209" s="192">
        <f>IF(N209="snížená",J209,0)</f>
        <v>0</v>
      </c>
      <c r="BG209" s="192">
        <f>IF(N209="zákl. přenesená",J209,0)</f>
        <v>0</v>
      </c>
      <c r="BH209" s="192">
        <f>IF(N209="sníž. přenesená",J209,0)</f>
        <v>0</v>
      </c>
      <c r="BI209" s="192">
        <f>IF(N209="nulová",J209,0)</f>
        <v>0</v>
      </c>
      <c r="BJ209" s="19" t="s">
        <v>89</v>
      </c>
      <c r="BK209" s="192">
        <f>ROUND(I209*H209,2)</f>
        <v>0</v>
      </c>
      <c r="BL209" s="19" t="s">
        <v>206</v>
      </c>
      <c r="BM209" s="191" t="s">
        <v>772</v>
      </c>
    </row>
    <row r="210" s="2" customFormat="1">
      <c r="A210" s="38"/>
      <c r="B210" s="39"/>
      <c r="C210" s="38"/>
      <c r="D210" s="193" t="s">
        <v>208</v>
      </c>
      <c r="E210" s="38"/>
      <c r="F210" s="194" t="s">
        <v>302</v>
      </c>
      <c r="G210" s="38"/>
      <c r="H210" s="38"/>
      <c r="I210" s="195"/>
      <c r="J210" s="38"/>
      <c r="K210" s="38"/>
      <c r="L210" s="39"/>
      <c r="M210" s="196"/>
      <c r="N210" s="197"/>
      <c r="O210" s="77"/>
      <c r="P210" s="77"/>
      <c r="Q210" s="77"/>
      <c r="R210" s="77"/>
      <c r="S210" s="77"/>
      <c r="T210" s="78"/>
      <c r="U210" s="38"/>
      <c r="V210" s="38"/>
      <c r="W210" s="38"/>
      <c r="X210" s="38"/>
      <c r="Y210" s="38"/>
      <c r="Z210" s="38"/>
      <c r="AA210" s="38"/>
      <c r="AB210" s="38"/>
      <c r="AC210" s="38"/>
      <c r="AD210" s="38"/>
      <c r="AE210" s="38"/>
      <c r="AT210" s="19" t="s">
        <v>208</v>
      </c>
      <c r="AU210" s="19" t="s">
        <v>91</v>
      </c>
    </row>
    <row r="211" s="2" customFormat="1">
      <c r="A211" s="38"/>
      <c r="B211" s="39"/>
      <c r="C211" s="38"/>
      <c r="D211" s="193" t="s">
        <v>210</v>
      </c>
      <c r="E211" s="38"/>
      <c r="F211" s="198" t="s">
        <v>303</v>
      </c>
      <c r="G211" s="38"/>
      <c r="H211" s="38"/>
      <c r="I211" s="195"/>
      <c r="J211" s="38"/>
      <c r="K211" s="38"/>
      <c r="L211" s="39"/>
      <c r="M211" s="196"/>
      <c r="N211" s="197"/>
      <c r="O211" s="77"/>
      <c r="P211" s="77"/>
      <c r="Q211" s="77"/>
      <c r="R211" s="77"/>
      <c r="S211" s="77"/>
      <c r="T211" s="78"/>
      <c r="U211" s="38"/>
      <c r="V211" s="38"/>
      <c r="W211" s="38"/>
      <c r="X211" s="38"/>
      <c r="Y211" s="38"/>
      <c r="Z211" s="38"/>
      <c r="AA211" s="38"/>
      <c r="AB211" s="38"/>
      <c r="AC211" s="38"/>
      <c r="AD211" s="38"/>
      <c r="AE211" s="38"/>
      <c r="AT211" s="19" t="s">
        <v>210</v>
      </c>
      <c r="AU211" s="19" t="s">
        <v>91</v>
      </c>
    </row>
    <row r="212" s="2" customFormat="1" ht="14.4" customHeight="1">
      <c r="A212" s="38"/>
      <c r="B212" s="179"/>
      <c r="C212" s="222" t="s">
        <v>306</v>
      </c>
      <c r="D212" s="222" t="s">
        <v>272</v>
      </c>
      <c r="E212" s="223" t="s">
        <v>307</v>
      </c>
      <c r="F212" s="224" t="s">
        <v>308</v>
      </c>
      <c r="G212" s="225" t="s">
        <v>309</v>
      </c>
      <c r="H212" s="226">
        <v>1.3500000000000001</v>
      </c>
      <c r="I212" s="227"/>
      <c r="J212" s="228">
        <f>ROUND(I212*H212,2)</f>
        <v>0</v>
      </c>
      <c r="K212" s="224" t="s">
        <v>205</v>
      </c>
      <c r="L212" s="229"/>
      <c r="M212" s="230" t="s">
        <v>1</v>
      </c>
      <c r="N212" s="231" t="s">
        <v>46</v>
      </c>
      <c r="O212" s="77"/>
      <c r="P212" s="189">
        <f>O212*H212</f>
        <v>0</v>
      </c>
      <c r="Q212" s="189">
        <v>0.001</v>
      </c>
      <c r="R212" s="189">
        <f>Q212*H212</f>
        <v>0.0013500000000000001</v>
      </c>
      <c r="S212" s="189">
        <v>0</v>
      </c>
      <c r="T212" s="190">
        <f>S212*H212</f>
        <v>0</v>
      </c>
      <c r="U212" s="38"/>
      <c r="V212" s="38"/>
      <c r="W212" s="38"/>
      <c r="X212" s="38"/>
      <c r="Y212" s="38"/>
      <c r="Z212" s="38"/>
      <c r="AA212" s="38"/>
      <c r="AB212" s="38"/>
      <c r="AC212" s="38"/>
      <c r="AD212" s="38"/>
      <c r="AE212" s="38"/>
      <c r="AR212" s="191" t="s">
        <v>259</v>
      </c>
      <c r="AT212" s="191" t="s">
        <v>272</v>
      </c>
      <c r="AU212" s="191" t="s">
        <v>91</v>
      </c>
      <c r="AY212" s="19" t="s">
        <v>199</v>
      </c>
      <c r="BE212" s="192">
        <f>IF(N212="základní",J212,0)</f>
        <v>0</v>
      </c>
      <c r="BF212" s="192">
        <f>IF(N212="snížená",J212,0)</f>
        <v>0</v>
      </c>
      <c r="BG212" s="192">
        <f>IF(N212="zákl. přenesená",J212,0)</f>
        <v>0</v>
      </c>
      <c r="BH212" s="192">
        <f>IF(N212="sníž. přenesená",J212,0)</f>
        <v>0</v>
      </c>
      <c r="BI212" s="192">
        <f>IF(N212="nulová",J212,0)</f>
        <v>0</v>
      </c>
      <c r="BJ212" s="19" t="s">
        <v>89</v>
      </c>
      <c r="BK212" s="192">
        <f>ROUND(I212*H212,2)</f>
        <v>0</v>
      </c>
      <c r="BL212" s="19" t="s">
        <v>206</v>
      </c>
      <c r="BM212" s="191" t="s">
        <v>773</v>
      </c>
    </row>
    <row r="213" s="2" customFormat="1">
      <c r="A213" s="38"/>
      <c r="B213" s="39"/>
      <c r="C213" s="38"/>
      <c r="D213" s="193" t="s">
        <v>208</v>
      </c>
      <c r="E213" s="38"/>
      <c r="F213" s="194" t="s">
        <v>308</v>
      </c>
      <c r="G213" s="38"/>
      <c r="H213" s="38"/>
      <c r="I213" s="195"/>
      <c r="J213" s="38"/>
      <c r="K213" s="38"/>
      <c r="L213" s="39"/>
      <c r="M213" s="196"/>
      <c r="N213" s="197"/>
      <c r="O213" s="77"/>
      <c r="P213" s="77"/>
      <c r="Q213" s="77"/>
      <c r="R213" s="77"/>
      <c r="S213" s="77"/>
      <c r="T213" s="78"/>
      <c r="U213" s="38"/>
      <c r="V213" s="38"/>
      <c r="W213" s="38"/>
      <c r="X213" s="38"/>
      <c r="Y213" s="38"/>
      <c r="Z213" s="38"/>
      <c r="AA213" s="38"/>
      <c r="AB213" s="38"/>
      <c r="AC213" s="38"/>
      <c r="AD213" s="38"/>
      <c r="AE213" s="38"/>
      <c r="AT213" s="19" t="s">
        <v>208</v>
      </c>
      <c r="AU213" s="19" t="s">
        <v>91</v>
      </c>
    </row>
    <row r="214" s="13" customFormat="1">
      <c r="A214" s="13"/>
      <c r="B214" s="199"/>
      <c r="C214" s="13"/>
      <c r="D214" s="193" t="s">
        <v>212</v>
      </c>
      <c r="E214" s="13"/>
      <c r="F214" s="201" t="s">
        <v>774</v>
      </c>
      <c r="G214" s="13"/>
      <c r="H214" s="202">
        <v>1.3500000000000001</v>
      </c>
      <c r="I214" s="203"/>
      <c r="J214" s="13"/>
      <c r="K214" s="13"/>
      <c r="L214" s="199"/>
      <c r="M214" s="204"/>
      <c r="N214" s="205"/>
      <c r="O214" s="205"/>
      <c r="P214" s="205"/>
      <c r="Q214" s="205"/>
      <c r="R214" s="205"/>
      <c r="S214" s="205"/>
      <c r="T214" s="206"/>
      <c r="U214" s="13"/>
      <c r="V214" s="13"/>
      <c r="W214" s="13"/>
      <c r="X214" s="13"/>
      <c r="Y214" s="13"/>
      <c r="Z214" s="13"/>
      <c r="AA214" s="13"/>
      <c r="AB214" s="13"/>
      <c r="AC214" s="13"/>
      <c r="AD214" s="13"/>
      <c r="AE214" s="13"/>
      <c r="AT214" s="200" t="s">
        <v>212</v>
      </c>
      <c r="AU214" s="200" t="s">
        <v>91</v>
      </c>
      <c r="AV214" s="13" t="s">
        <v>91</v>
      </c>
      <c r="AW214" s="13" t="s">
        <v>3</v>
      </c>
      <c r="AX214" s="13" t="s">
        <v>89</v>
      </c>
      <c r="AY214" s="200" t="s">
        <v>199</v>
      </c>
    </row>
    <row r="215" s="2" customFormat="1" ht="24.15" customHeight="1">
      <c r="A215" s="38"/>
      <c r="B215" s="179"/>
      <c r="C215" s="180" t="s">
        <v>8</v>
      </c>
      <c r="D215" s="180" t="s">
        <v>201</v>
      </c>
      <c r="E215" s="181" t="s">
        <v>312</v>
      </c>
      <c r="F215" s="182" t="s">
        <v>313</v>
      </c>
      <c r="G215" s="183" t="s">
        <v>204</v>
      </c>
      <c r="H215" s="184">
        <v>90</v>
      </c>
      <c r="I215" s="185"/>
      <c r="J215" s="186">
        <f>ROUND(I215*H215,2)</f>
        <v>0</v>
      </c>
      <c r="K215" s="182" t="s">
        <v>205</v>
      </c>
      <c r="L215" s="39"/>
      <c r="M215" s="187" t="s">
        <v>1</v>
      </c>
      <c r="N215" s="188" t="s">
        <v>46</v>
      </c>
      <c r="O215" s="77"/>
      <c r="P215" s="189">
        <f>O215*H215</f>
        <v>0</v>
      </c>
      <c r="Q215" s="189">
        <v>0</v>
      </c>
      <c r="R215" s="189">
        <f>Q215*H215</f>
        <v>0</v>
      </c>
      <c r="S215" s="189">
        <v>0</v>
      </c>
      <c r="T215" s="190">
        <f>S215*H215</f>
        <v>0</v>
      </c>
      <c r="U215" s="38"/>
      <c r="V215" s="38"/>
      <c r="W215" s="38"/>
      <c r="X215" s="38"/>
      <c r="Y215" s="38"/>
      <c r="Z215" s="38"/>
      <c r="AA215" s="38"/>
      <c r="AB215" s="38"/>
      <c r="AC215" s="38"/>
      <c r="AD215" s="38"/>
      <c r="AE215" s="38"/>
      <c r="AR215" s="191" t="s">
        <v>206</v>
      </c>
      <c r="AT215" s="191" t="s">
        <v>201</v>
      </c>
      <c r="AU215" s="191" t="s">
        <v>91</v>
      </c>
      <c r="AY215" s="19" t="s">
        <v>199</v>
      </c>
      <c r="BE215" s="192">
        <f>IF(N215="základní",J215,0)</f>
        <v>0</v>
      </c>
      <c r="BF215" s="192">
        <f>IF(N215="snížená",J215,0)</f>
        <v>0</v>
      </c>
      <c r="BG215" s="192">
        <f>IF(N215="zákl. přenesená",J215,0)</f>
        <v>0</v>
      </c>
      <c r="BH215" s="192">
        <f>IF(N215="sníž. přenesená",J215,0)</f>
        <v>0</v>
      </c>
      <c r="BI215" s="192">
        <f>IF(N215="nulová",J215,0)</f>
        <v>0</v>
      </c>
      <c r="BJ215" s="19" t="s">
        <v>89</v>
      </c>
      <c r="BK215" s="192">
        <f>ROUND(I215*H215,2)</f>
        <v>0</v>
      </c>
      <c r="BL215" s="19" t="s">
        <v>206</v>
      </c>
      <c r="BM215" s="191" t="s">
        <v>775</v>
      </c>
    </row>
    <row r="216" s="2" customFormat="1">
      <c r="A216" s="38"/>
      <c r="B216" s="39"/>
      <c r="C216" s="38"/>
      <c r="D216" s="193" t="s">
        <v>208</v>
      </c>
      <c r="E216" s="38"/>
      <c r="F216" s="194" t="s">
        <v>315</v>
      </c>
      <c r="G216" s="38"/>
      <c r="H216" s="38"/>
      <c r="I216" s="195"/>
      <c r="J216" s="38"/>
      <c r="K216" s="38"/>
      <c r="L216" s="39"/>
      <c r="M216" s="196"/>
      <c r="N216" s="197"/>
      <c r="O216" s="77"/>
      <c r="P216" s="77"/>
      <c r="Q216" s="77"/>
      <c r="R216" s="77"/>
      <c r="S216" s="77"/>
      <c r="T216" s="78"/>
      <c r="U216" s="38"/>
      <c r="V216" s="38"/>
      <c r="W216" s="38"/>
      <c r="X216" s="38"/>
      <c r="Y216" s="38"/>
      <c r="Z216" s="38"/>
      <c r="AA216" s="38"/>
      <c r="AB216" s="38"/>
      <c r="AC216" s="38"/>
      <c r="AD216" s="38"/>
      <c r="AE216" s="38"/>
      <c r="AT216" s="19" t="s">
        <v>208</v>
      </c>
      <c r="AU216" s="19" t="s">
        <v>91</v>
      </c>
    </row>
    <row r="217" s="2" customFormat="1">
      <c r="A217" s="38"/>
      <c r="B217" s="39"/>
      <c r="C217" s="38"/>
      <c r="D217" s="193" t="s">
        <v>210</v>
      </c>
      <c r="E217" s="38"/>
      <c r="F217" s="198" t="s">
        <v>316</v>
      </c>
      <c r="G217" s="38"/>
      <c r="H217" s="38"/>
      <c r="I217" s="195"/>
      <c r="J217" s="38"/>
      <c r="K217" s="38"/>
      <c r="L217" s="39"/>
      <c r="M217" s="196"/>
      <c r="N217" s="197"/>
      <c r="O217" s="77"/>
      <c r="P217" s="77"/>
      <c r="Q217" s="77"/>
      <c r="R217" s="77"/>
      <c r="S217" s="77"/>
      <c r="T217" s="78"/>
      <c r="U217" s="38"/>
      <c r="V217" s="38"/>
      <c r="W217" s="38"/>
      <c r="X217" s="38"/>
      <c r="Y217" s="38"/>
      <c r="Z217" s="38"/>
      <c r="AA217" s="38"/>
      <c r="AB217" s="38"/>
      <c r="AC217" s="38"/>
      <c r="AD217" s="38"/>
      <c r="AE217" s="38"/>
      <c r="AT217" s="19" t="s">
        <v>210</v>
      </c>
      <c r="AU217" s="19" t="s">
        <v>91</v>
      </c>
    </row>
    <row r="218" s="14" customFormat="1">
      <c r="A218" s="14"/>
      <c r="B218" s="207"/>
      <c r="C218" s="14"/>
      <c r="D218" s="193" t="s">
        <v>212</v>
      </c>
      <c r="E218" s="208" t="s">
        <v>1</v>
      </c>
      <c r="F218" s="209" t="s">
        <v>324</v>
      </c>
      <c r="G218" s="14"/>
      <c r="H218" s="208" t="s">
        <v>1</v>
      </c>
      <c r="I218" s="210"/>
      <c r="J218" s="14"/>
      <c r="K218" s="14"/>
      <c r="L218" s="207"/>
      <c r="M218" s="211"/>
      <c r="N218" s="212"/>
      <c r="O218" s="212"/>
      <c r="P218" s="212"/>
      <c r="Q218" s="212"/>
      <c r="R218" s="212"/>
      <c r="S218" s="212"/>
      <c r="T218" s="213"/>
      <c r="U218" s="14"/>
      <c r="V218" s="14"/>
      <c r="W218" s="14"/>
      <c r="X218" s="14"/>
      <c r="Y218" s="14"/>
      <c r="Z218" s="14"/>
      <c r="AA218" s="14"/>
      <c r="AB218" s="14"/>
      <c r="AC218" s="14"/>
      <c r="AD218" s="14"/>
      <c r="AE218" s="14"/>
      <c r="AT218" s="208" t="s">
        <v>212</v>
      </c>
      <c r="AU218" s="208" t="s">
        <v>91</v>
      </c>
      <c r="AV218" s="14" t="s">
        <v>89</v>
      </c>
      <c r="AW218" s="14" t="s">
        <v>36</v>
      </c>
      <c r="AX218" s="14" t="s">
        <v>81</v>
      </c>
      <c r="AY218" s="208" t="s">
        <v>199</v>
      </c>
    </row>
    <row r="219" s="13" customFormat="1">
      <c r="A219" s="13"/>
      <c r="B219" s="199"/>
      <c r="C219" s="13"/>
      <c r="D219" s="193" t="s">
        <v>212</v>
      </c>
      <c r="E219" s="200" t="s">
        <v>1</v>
      </c>
      <c r="F219" s="201" t="s">
        <v>776</v>
      </c>
      <c r="G219" s="13"/>
      <c r="H219" s="202">
        <v>90</v>
      </c>
      <c r="I219" s="203"/>
      <c r="J219" s="13"/>
      <c r="K219" s="13"/>
      <c r="L219" s="199"/>
      <c r="M219" s="204"/>
      <c r="N219" s="205"/>
      <c r="O219" s="205"/>
      <c r="P219" s="205"/>
      <c r="Q219" s="205"/>
      <c r="R219" s="205"/>
      <c r="S219" s="205"/>
      <c r="T219" s="206"/>
      <c r="U219" s="13"/>
      <c r="V219" s="13"/>
      <c r="W219" s="13"/>
      <c r="X219" s="13"/>
      <c r="Y219" s="13"/>
      <c r="Z219" s="13"/>
      <c r="AA219" s="13"/>
      <c r="AB219" s="13"/>
      <c r="AC219" s="13"/>
      <c r="AD219" s="13"/>
      <c r="AE219" s="13"/>
      <c r="AT219" s="200" t="s">
        <v>212</v>
      </c>
      <c r="AU219" s="200" t="s">
        <v>91</v>
      </c>
      <c r="AV219" s="13" t="s">
        <v>91</v>
      </c>
      <c r="AW219" s="13" t="s">
        <v>36</v>
      </c>
      <c r="AX219" s="13" t="s">
        <v>81</v>
      </c>
      <c r="AY219" s="200" t="s">
        <v>199</v>
      </c>
    </row>
    <row r="220" s="15" customFormat="1">
      <c r="A220" s="15"/>
      <c r="B220" s="214"/>
      <c r="C220" s="15"/>
      <c r="D220" s="193" t="s">
        <v>212</v>
      </c>
      <c r="E220" s="215" t="s">
        <v>1</v>
      </c>
      <c r="F220" s="216" t="s">
        <v>234</v>
      </c>
      <c r="G220" s="15"/>
      <c r="H220" s="217">
        <v>90</v>
      </c>
      <c r="I220" s="218"/>
      <c r="J220" s="15"/>
      <c r="K220" s="15"/>
      <c r="L220" s="214"/>
      <c r="M220" s="219"/>
      <c r="N220" s="220"/>
      <c r="O220" s="220"/>
      <c r="P220" s="220"/>
      <c r="Q220" s="220"/>
      <c r="R220" s="220"/>
      <c r="S220" s="220"/>
      <c r="T220" s="221"/>
      <c r="U220" s="15"/>
      <c r="V220" s="15"/>
      <c r="W220" s="15"/>
      <c r="X220" s="15"/>
      <c r="Y220" s="15"/>
      <c r="Z220" s="15"/>
      <c r="AA220" s="15"/>
      <c r="AB220" s="15"/>
      <c r="AC220" s="15"/>
      <c r="AD220" s="15"/>
      <c r="AE220" s="15"/>
      <c r="AT220" s="215" t="s">
        <v>212</v>
      </c>
      <c r="AU220" s="215" t="s">
        <v>91</v>
      </c>
      <c r="AV220" s="15" t="s">
        <v>206</v>
      </c>
      <c r="AW220" s="15" t="s">
        <v>36</v>
      </c>
      <c r="AX220" s="15" t="s">
        <v>89</v>
      </c>
      <c r="AY220" s="215" t="s">
        <v>199</v>
      </c>
    </row>
    <row r="221" s="2" customFormat="1" ht="24.15" customHeight="1">
      <c r="A221" s="38"/>
      <c r="B221" s="179"/>
      <c r="C221" s="180" t="s">
        <v>318</v>
      </c>
      <c r="D221" s="180" t="s">
        <v>201</v>
      </c>
      <c r="E221" s="181" t="s">
        <v>777</v>
      </c>
      <c r="F221" s="182" t="s">
        <v>778</v>
      </c>
      <c r="G221" s="183" t="s">
        <v>204</v>
      </c>
      <c r="H221" s="184">
        <v>457.89999999999998</v>
      </c>
      <c r="I221" s="185"/>
      <c r="J221" s="186">
        <f>ROUND(I221*H221,2)</f>
        <v>0</v>
      </c>
      <c r="K221" s="182" t="s">
        <v>205</v>
      </c>
      <c r="L221" s="39"/>
      <c r="M221" s="187" t="s">
        <v>1</v>
      </c>
      <c r="N221" s="188" t="s">
        <v>46</v>
      </c>
      <c r="O221" s="77"/>
      <c r="P221" s="189">
        <f>O221*H221</f>
        <v>0</v>
      </c>
      <c r="Q221" s="189">
        <v>0</v>
      </c>
      <c r="R221" s="189">
        <f>Q221*H221</f>
        <v>0</v>
      </c>
      <c r="S221" s="189">
        <v>0</v>
      </c>
      <c r="T221" s="190">
        <f>S221*H221</f>
        <v>0</v>
      </c>
      <c r="U221" s="38"/>
      <c r="V221" s="38"/>
      <c r="W221" s="38"/>
      <c r="X221" s="38"/>
      <c r="Y221" s="38"/>
      <c r="Z221" s="38"/>
      <c r="AA221" s="38"/>
      <c r="AB221" s="38"/>
      <c r="AC221" s="38"/>
      <c r="AD221" s="38"/>
      <c r="AE221" s="38"/>
      <c r="AR221" s="191" t="s">
        <v>206</v>
      </c>
      <c r="AT221" s="191" t="s">
        <v>201</v>
      </c>
      <c r="AU221" s="191" t="s">
        <v>91</v>
      </c>
      <c r="AY221" s="19" t="s">
        <v>199</v>
      </c>
      <c r="BE221" s="192">
        <f>IF(N221="základní",J221,0)</f>
        <v>0</v>
      </c>
      <c r="BF221" s="192">
        <f>IF(N221="snížená",J221,0)</f>
        <v>0</v>
      </c>
      <c r="BG221" s="192">
        <f>IF(N221="zákl. přenesená",J221,0)</f>
        <v>0</v>
      </c>
      <c r="BH221" s="192">
        <f>IF(N221="sníž. přenesená",J221,0)</f>
        <v>0</v>
      </c>
      <c r="BI221" s="192">
        <f>IF(N221="nulová",J221,0)</f>
        <v>0</v>
      </c>
      <c r="BJ221" s="19" t="s">
        <v>89</v>
      </c>
      <c r="BK221" s="192">
        <f>ROUND(I221*H221,2)</f>
        <v>0</v>
      </c>
      <c r="BL221" s="19" t="s">
        <v>206</v>
      </c>
      <c r="BM221" s="191" t="s">
        <v>779</v>
      </c>
    </row>
    <row r="222" s="2" customFormat="1">
      <c r="A222" s="38"/>
      <c r="B222" s="39"/>
      <c r="C222" s="38"/>
      <c r="D222" s="193" t="s">
        <v>208</v>
      </c>
      <c r="E222" s="38"/>
      <c r="F222" s="194" t="s">
        <v>780</v>
      </c>
      <c r="G222" s="38"/>
      <c r="H222" s="38"/>
      <c r="I222" s="195"/>
      <c r="J222" s="38"/>
      <c r="K222" s="38"/>
      <c r="L222" s="39"/>
      <c r="M222" s="196"/>
      <c r="N222" s="197"/>
      <c r="O222" s="77"/>
      <c r="P222" s="77"/>
      <c r="Q222" s="77"/>
      <c r="R222" s="77"/>
      <c r="S222" s="77"/>
      <c r="T222" s="78"/>
      <c r="U222" s="38"/>
      <c r="V222" s="38"/>
      <c r="W222" s="38"/>
      <c r="X222" s="38"/>
      <c r="Y222" s="38"/>
      <c r="Z222" s="38"/>
      <c r="AA222" s="38"/>
      <c r="AB222" s="38"/>
      <c r="AC222" s="38"/>
      <c r="AD222" s="38"/>
      <c r="AE222" s="38"/>
      <c r="AT222" s="19" t="s">
        <v>208</v>
      </c>
      <c r="AU222" s="19" t="s">
        <v>91</v>
      </c>
    </row>
    <row r="223" s="2" customFormat="1">
      <c r="A223" s="38"/>
      <c r="B223" s="39"/>
      <c r="C223" s="38"/>
      <c r="D223" s="193" t="s">
        <v>210</v>
      </c>
      <c r="E223" s="38"/>
      <c r="F223" s="198" t="s">
        <v>316</v>
      </c>
      <c r="G223" s="38"/>
      <c r="H223" s="38"/>
      <c r="I223" s="195"/>
      <c r="J223" s="38"/>
      <c r="K223" s="38"/>
      <c r="L223" s="39"/>
      <c r="M223" s="196"/>
      <c r="N223" s="197"/>
      <c r="O223" s="77"/>
      <c r="P223" s="77"/>
      <c r="Q223" s="77"/>
      <c r="R223" s="77"/>
      <c r="S223" s="77"/>
      <c r="T223" s="78"/>
      <c r="U223" s="38"/>
      <c r="V223" s="38"/>
      <c r="W223" s="38"/>
      <c r="X223" s="38"/>
      <c r="Y223" s="38"/>
      <c r="Z223" s="38"/>
      <c r="AA223" s="38"/>
      <c r="AB223" s="38"/>
      <c r="AC223" s="38"/>
      <c r="AD223" s="38"/>
      <c r="AE223" s="38"/>
      <c r="AT223" s="19" t="s">
        <v>210</v>
      </c>
      <c r="AU223" s="19" t="s">
        <v>91</v>
      </c>
    </row>
    <row r="224" s="14" customFormat="1">
      <c r="A224" s="14"/>
      <c r="B224" s="207"/>
      <c r="C224" s="14"/>
      <c r="D224" s="193" t="s">
        <v>212</v>
      </c>
      <c r="E224" s="208" t="s">
        <v>1</v>
      </c>
      <c r="F224" s="209" t="s">
        <v>781</v>
      </c>
      <c r="G224" s="14"/>
      <c r="H224" s="208" t="s">
        <v>1</v>
      </c>
      <c r="I224" s="210"/>
      <c r="J224" s="14"/>
      <c r="K224" s="14"/>
      <c r="L224" s="207"/>
      <c r="M224" s="211"/>
      <c r="N224" s="212"/>
      <c r="O224" s="212"/>
      <c r="P224" s="212"/>
      <c r="Q224" s="212"/>
      <c r="R224" s="212"/>
      <c r="S224" s="212"/>
      <c r="T224" s="213"/>
      <c r="U224" s="14"/>
      <c r="V224" s="14"/>
      <c r="W224" s="14"/>
      <c r="X224" s="14"/>
      <c r="Y224" s="14"/>
      <c r="Z224" s="14"/>
      <c r="AA224" s="14"/>
      <c r="AB224" s="14"/>
      <c r="AC224" s="14"/>
      <c r="AD224" s="14"/>
      <c r="AE224" s="14"/>
      <c r="AT224" s="208" t="s">
        <v>212</v>
      </c>
      <c r="AU224" s="208" t="s">
        <v>91</v>
      </c>
      <c r="AV224" s="14" t="s">
        <v>89</v>
      </c>
      <c r="AW224" s="14" t="s">
        <v>36</v>
      </c>
      <c r="AX224" s="14" t="s">
        <v>81</v>
      </c>
      <c r="AY224" s="208" t="s">
        <v>199</v>
      </c>
    </row>
    <row r="225" s="13" customFormat="1">
      <c r="A225" s="13"/>
      <c r="B225" s="199"/>
      <c r="C225" s="13"/>
      <c r="D225" s="193" t="s">
        <v>212</v>
      </c>
      <c r="E225" s="200" t="s">
        <v>1</v>
      </c>
      <c r="F225" s="201" t="s">
        <v>782</v>
      </c>
      <c r="G225" s="13"/>
      <c r="H225" s="202">
        <v>428.39999999999998</v>
      </c>
      <c r="I225" s="203"/>
      <c r="J225" s="13"/>
      <c r="K225" s="13"/>
      <c r="L225" s="199"/>
      <c r="M225" s="204"/>
      <c r="N225" s="205"/>
      <c r="O225" s="205"/>
      <c r="P225" s="205"/>
      <c r="Q225" s="205"/>
      <c r="R225" s="205"/>
      <c r="S225" s="205"/>
      <c r="T225" s="206"/>
      <c r="U225" s="13"/>
      <c r="V225" s="13"/>
      <c r="W225" s="13"/>
      <c r="X225" s="13"/>
      <c r="Y225" s="13"/>
      <c r="Z225" s="13"/>
      <c r="AA225" s="13"/>
      <c r="AB225" s="13"/>
      <c r="AC225" s="13"/>
      <c r="AD225" s="13"/>
      <c r="AE225" s="13"/>
      <c r="AT225" s="200" t="s">
        <v>212</v>
      </c>
      <c r="AU225" s="200" t="s">
        <v>91</v>
      </c>
      <c r="AV225" s="13" t="s">
        <v>91</v>
      </c>
      <c r="AW225" s="13" t="s">
        <v>36</v>
      </c>
      <c r="AX225" s="13" t="s">
        <v>81</v>
      </c>
      <c r="AY225" s="200" t="s">
        <v>199</v>
      </c>
    </row>
    <row r="226" s="14" customFormat="1">
      <c r="A226" s="14"/>
      <c r="B226" s="207"/>
      <c r="C226" s="14"/>
      <c r="D226" s="193" t="s">
        <v>212</v>
      </c>
      <c r="E226" s="208" t="s">
        <v>1</v>
      </c>
      <c r="F226" s="209" t="s">
        <v>783</v>
      </c>
      <c r="G226" s="14"/>
      <c r="H226" s="208" t="s">
        <v>1</v>
      </c>
      <c r="I226" s="210"/>
      <c r="J226" s="14"/>
      <c r="K226" s="14"/>
      <c r="L226" s="207"/>
      <c r="M226" s="211"/>
      <c r="N226" s="212"/>
      <c r="O226" s="212"/>
      <c r="P226" s="212"/>
      <c r="Q226" s="212"/>
      <c r="R226" s="212"/>
      <c r="S226" s="212"/>
      <c r="T226" s="213"/>
      <c r="U226" s="14"/>
      <c r="V226" s="14"/>
      <c r="W226" s="14"/>
      <c r="X226" s="14"/>
      <c r="Y226" s="14"/>
      <c r="Z226" s="14"/>
      <c r="AA226" s="14"/>
      <c r="AB226" s="14"/>
      <c r="AC226" s="14"/>
      <c r="AD226" s="14"/>
      <c r="AE226" s="14"/>
      <c r="AT226" s="208" t="s">
        <v>212</v>
      </c>
      <c r="AU226" s="208" t="s">
        <v>91</v>
      </c>
      <c r="AV226" s="14" t="s">
        <v>89</v>
      </c>
      <c r="AW226" s="14" t="s">
        <v>36</v>
      </c>
      <c r="AX226" s="14" t="s">
        <v>81</v>
      </c>
      <c r="AY226" s="208" t="s">
        <v>199</v>
      </c>
    </row>
    <row r="227" s="13" customFormat="1">
      <c r="A227" s="13"/>
      <c r="B227" s="199"/>
      <c r="C227" s="13"/>
      <c r="D227" s="193" t="s">
        <v>212</v>
      </c>
      <c r="E227" s="200" t="s">
        <v>1</v>
      </c>
      <c r="F227" s="201" t="s">
        <v>784</v>
      </c>
      <c r="G227" s="13"/>
      <c r="H227" s="202">
        <v>29.5</v>
      </c>
      <c r="I227" s="203"/>
      <c r="J227" s="13"/>
      <c r="K227" s="13"/>
      <c r="L227" s="199"/>
      <c r="M227" s="204"/>
      <c r="N227" s="205"/>
      <c r="O227" s="205"/>
      <c r="P227" s="205"/>
      <c r="Q227" s="205"/>
      <c r="R227" s="205"/>
      <c r="S227" s="205"/>
      <c r="T227" s="206"/>
      <c r="U227" s="13"/>
      <c r="V227" s="13"/>
      <c r="W227" s="13"/>
      <c r="X227" s="13"/>
      <c r="Y227" s="13"/>
      <c r="Z227" s="13"/>
      <c r="AA227" s="13"/>
      <c r="AB227" s="13"/>
      <c r="AC227" s="13"/>
      <c r="AD227" s="13"/>
      <c r="AE227" s="13"/>
      <c r="AT227" s="200" t="s">
        <v>212</v>
      </c>
      <c r="AU227" s="200" t="s">
        <v>91</v>
      </c>
      <c r="AV227" s="13" t="s">
        <v>91</v>
      </c>
      <c r="AW227" s="13" t="s">
        <v>36</v>
      </c>
      <c r="AX227" s="13" t="s">
        <v>81</v>
      </c>
      <c r="AY227" s="200" t="s">
        <v>199</v>
      </c>
    </row>
    <row r="228" s="15" customFormat="1">
      <c r="A228" s="15"/>
      <c r="B228" s="214"/>
      <c r="C228" s="15"/>
      <c r="D228" s="193" t="s">
        <v>212</v>
      </c>
      <c r="E228" s="215" t="s">
        <v>1</v>
      </c>
      <c r="F228" s="216" t="s">
        <v>234</v>
      </c>
      <c r="G228" s="15"/>
      <c r="H228" s="217">
        <v>457.89999999999998</v>
      </c>
      <c r="I228" s="218"/>
      <c r="J228" s="15"/>
      <c r="K228" s="15"/>
      <c r="L228" s="214"/>
      <c r="M228" s="219"/>
      <c r="N228" s="220"/>
      <c r="O228" s="220"/>
      <c r="P228" s="220"/>
      <c r="Q228" s="220"/>
      <c r="R228" s="220"/>
      <c r="S228" s="220"/>
      <c r="T228" s="221"/>
      <c r="U228" s="15"/>
      <c r="V228" s="15"/>
      <c r="W228" s="15"/>
      <c r="X228" s="15"/>
      <c r="Y228" s="15"/>
      <c r="Z228" s="15"/>
      <c r="AA228" s="15"/>
      <c r="AB228" s="15"/>
      <c r="AC228" s="15"/>
      <c r="AD228" s="15"/>
      <c r="AE228" s="15"/>
      <c r="AT228" s="215" t="s">
        <v>212</v>
      </c>
      <c r="AU228" s="215" t="s">
        <v>91</v>
      </c>
      <c r="AV228" s="15" t="s">
        <v>206</v>
      </c>
      <c r="AW228" s="15" t="s">
        <v>36</v>
      </c>
      <c r="AX228" s="15" t="s">
        <v>89</v>
      </c>
      <c r="AY228" s="215" t="s">
        <v>199</v>
      </c>
    </row>
    <row r="229" s="12" customFormat="1" ht="22.8" customHeight="1">
      <c r="A229" s="12"/>
      <c r="B229" s="166"/>
      <c r="C229" s="12"/>
      <c r="D229" s="167" t="s">
        <v>80</v>
      </c>
      <c r="E229" s="177" t="s">
        <v>91</v>
      </c>
      <c r="F229" s="177" t="s">
        <v>336</v>
      </c>
      <c r="G229" s="12"/>
      <c r="H229" s="12"/>
      <c r="I229" s="169"/>
      <c r="J229" s="178">
        <f>BK229</f>
        <v>0</v>
      </c>
      <c r="K229" s="12"/>
      <c r="L229" s="166"/>
      <c r="M229" s="171"/>
      <c r="N229" s="172"/>
      <c r="O229" s="172"/>
      <c r="P229" s="173">
        <f>SUM(P230:P242)</f>
        <v>0</v>
      </c>
      <c r="Q229" s="172"/>
      <c r="R229" s="173">
        <f>SUM(R230:R242)</f>
        <v>106.02440639999999</v>
      </c>
      <c r="S229" s="172"/>
      <c r="T229" s="174">
        <f>SUM(T230:T242)</f>
        <v>0</v>
      </c>
      <c r="U229" s="12"/>
      <c r="V229" s="12"/>
      <c r="W229" s="12"/>
      <c r="X229" s="12"/>
      <c r="Y229" s="12"/>
      <c r="Z229" s="12"/>
      <c r="AA229" s="12"/>
      <c r="AB229" s="12"/>
      <c r="AC229" s="12"/>
      <c r="AD229" s="12"/>
      <c r="AE229" s="12"/>
      <c r="AR229" s="167" t="s">
        <v>89</v>
      </c>
      <c r="AT229" s="175" t="s">
        <v>80</v>
      </c>
      <c r="AU229" s="175" t="s">
        <v>89</v>
      </c>
      <c r="AY229" s="167" t="s">
        <v>199</v>
      </c>
      <c r="BK229" s="176">
        <f>SUM(BK230:BK242)</f>
        <v>0</v>
      </c>
    </row>
    <row r="230" s="2" customFormat="1" ht="24.15" customHeight="1">
      <c r="A230" s="38"/>
      <c r="B230" s="179"/>
      <c r="C230" s="180" t="s">
        <v>325</v>
      </c>
      <c r="D230" s="180" t="s">
        <v>201</v>
      </c>
      <c r="E230" s="181" t="s">
        <v>785</v>
      </c>
      <c r="F230" s="182" t="s">
        <v>786</v>
      </c>
      <c r="G230" s="183" t="s">
        <v>345</v>
      </c>
      <c r="H230" s="184">
        <v>58</v>
      </c>
      <c r="I230" s="185"/>
      <c r="J230" s="186">
        <f>ROUND(I230*H230,2)</f>
        <v>0</v>
      </c>
      <c r="K230" s="182" t="s">
        <v>246</v>
      </c>
      <c r="L230" s="39"/>
      <c r="M230" s="187" t="s">
        <v>1</v>
      </c>
      <c r="N230" s="188" t="s">
        <v>46</v>
      </c>
      <c r="O230" s="77"/>
      <c r="P230" s="189">
        <f>O230*H230</f>
        <v>0</v>
      </c>
      <c r="Q230" s="189">
        <v>0</v>
      </c>
      <c r="R230" s="189">
        <f>Q230*H230</f>
        <v>0</v>
      </c>
      <c r="S230" s="189">
        <v>0</v>
      </c>
      <c r="T230" s="190">
        <f>S230*H230</f>
        <v>0</v>
      </c>
      <c r="U230" s="38"/>
      <c r="V230" s="38"/>
      <c r="W230" s="38"/>
      <c r="X230" s="38"/>
      <c r="Y230" s="38"/>
      <c r="Z230" s="38"/>
      <c r="AA230" s="38"/>
      <c r="AB230" s="38"/>
      <c r="AC230" s="38"/>
      <c r="AD230" s="38"/>
      <c r="AE230" s="38"/>
      <c r="AR230" s="191" t="s">
        <v>206</v>
      </c>
      <c r="AT230" s="191" t="s">
        <v>201</v>
      </c>
      <c r="AU230" s="191" t="s">
        <v>91</v>
      </c>
      <c r="AY230" s="19" t="s">
        <v>199</v>
      </c>
      <c r="BE230" s="192">
        <f>IF(N230="základní",J230,0)</f>
        <v>0</v>
      </c>
      <c r="BF230" s="192">
        <f>IF(N230="snížená",J230,0)</f>
        <v>0</v>
      </c>
      <c r="BG230" s="192">
        <f>IF(N230="zákl. přenesená",J230,0)</f>
        <v>0</v>
      </c>
      <c r="BH230" s="192">
        <f>IF(N230="sníž. přenesená",J230,0)</f>
        <v>0</v>
      </c>
      <c r="BI230" s="192">
        <f>IF(N230="nulová",J230,0)</f>
        <v>0</v>
      </c>
      <c r="BJ230" s="19" t="s">
        <v>89</v>
      </c>
      <c r="BK230" s="192">
        <f>ROUND(I230*H230,2)</f>
        <v>0</v>
      </c>
      <c r="BL230" s="19" t="s">
        <v>206</v>
      </c>
      <c r="BM230" s="191" t="s">
        <v>787</v>
      </c>
    </row>
    <row r="231" s="2" customFormat="1">
      <c r="A231" s="38"/>
      <c r="B231" s="39"/>
      <c r="C231" s="38"/>
      <c r="D231" s="193" t="s">
        <v>208</v>
      </c>
      <c r="E231" s="38"/>
      <c r="F231" s="194" t="s">
        <v>786</v>
      </c>
      <c r="G231" s="38"/>
      <c r="H231" s="38"/>
      <c r="I231" s="195"/>
      <c r="J231" s="38"/>
      <c r="K231" s="38"/>
      <c r="L231" s="39"/>
      <c r="M231" s="196"/>
      <c r="N231" s="197"/>
      <c r="O231" s="77"/>
      <c r="P231" s="77"/>
      <c r="Q231" s="77"/>
      <c r="R231" s="77"/>
      <c r="S231" s="77"/>
      <c r="T231" s="78"/>
      <c r="U231" s="38"/>
      <c r="V231" s="38"/>
      <c r="W231" s="38"/>
      <c r="X231" s="38"/>
      <c r="Y231" s="38"/>
      <c r="Z231" s="38"/>
      <c r="AA231" s="38"/>
      <c r="AB231" s="38"/>
      <c r="AC231" s="38"/>
      <c r="AD231" s="38"/>
      <c r="AE231" s="38"/>
      <c r="AT231" s="19" t="s">
        <v>208</v>
      </c>
      <c r="AU231" s="19" t="s">
        <v>91</v>
      </c>
    </row>
    <row r="232" s="2" customFormat="1">
      <c r="A232" s="38"/>
      <c r="B232" s="39"/>
      <c r="C232" s="38"/>
      <c r="D232" s="193" t="s">
        <v>248</v>
      </c>
      <c r="E232" s="38"/>
      <c r="F232" s="198" t="s">
        <v>788</v>
      </c>
      <c r="G232" s="38"/>
      <c r="H232" s="38"/>
      <c r="I232" s="195"/>
      <c r="J232" s="38"/>
      <c r="K232" s="38"/>
      <c r="L232" s="39"/>
      <c r="M232" s="196"/>
      <c r="N232" s="197"/>
      <c r="O232" s="77"/>
      <c r="P232" s="77"/>
      <c r="Q232" s="77"/>
      <c r="R232" s="77"/>
      <c r="S232" s="77"/>
      <c r="T232" s="78"/>
      <c r="U232" s="38"/>
      <c r="V232" s="38"/>
      <c r="W232" s="38"/>
      <c r="X232" s="38"/>
      <c r="Y232" s="38"/>
      <c r="Z232" s="38"/>
      <c r="AA232" s="38"/>
      <c r="AB232" s="38"/>
      <c r="AC232" s="38"/>
      <c r="AD232" s="38"/>
      <c r="AE232" s="38"/>
      <c r="AT232" s="19" t="s">
        <v>248</v>
      </c>
      <c r="AU232" s="19" t="s">
        <v>91</v>
      </c>
    </row>
    <row r="233" s="2" customFormat="1" ht="24.15" customHeight="1">
      <c r="A233" s="38"/>
      <c r="B233" s="179"/>
      <c r="C233" s="180" t="s">
        <v>331</v>
      </c>
      <c r="D233" s="180" t="s">
        <v>201</v>
      </c>
      <c r="E233" s="181" t="s">
        <v>789</v>
      </c>
      <c r="F233" s="182" t="s">
        <v>790</v>
      </c>
      <c r="G233" s="183" t="s">
        <v>345</v>
      </c>
      <c r="H233" s="184">
        <v>492</v>
      </c>
      <c r="I233" s="185"/>
      <c r="J233" s="186">
        <f>ROUND(I233*H233,2)</f>
        <v>0</v>
      </c>
      <c r="K233" s="182" t="s">
        <v>205</v>
      </c>
      <c r="L233" s="39"/>
      <c r="M233" s="187" t="s">
        <v>1</v>
      </c>
      <c r="N233" s="188" t="s">
        <v>46</v>
      </c>
      <c r="O233" s="77"/>
      <c r="P233" s="189">
        <f>O233*H233</f>
        <v>0</v>
      </c>
      <c r="Q233" s="189">
        <v>0.00024000000000000001</v>
      </c>
      <c r="R233" s="189">
        <f>Q233*H233</f>
        <v>0.11808</v>
      </c>
      <c r="S233" s="189">
        <v>0</v>
      </c>
      <c r="T233" s="190">
        <f>S233*H233</f>
        <v>0</v>
      </c>
      <c r="U233" s="38"/>
      <c r="V233" s="38"/>
      <c r="W233" s="38"/>
      <c r="X233" s="38"/>
      <c r="Y233" s="38"/>
      <c r="Z233" s="38"/>
      <c r="AA233" s="38"/>
      <c r="AB233" s="38"/>
      <c r="AC233" s="38"/>
      <c r="AD233" s="38"/>
      <c r="AE233" s="38"/>
      <c r="AR233" s="191" t="s">
        <v>206</v>
      </c>
      <c r="AT233" s="191" t="s">
        <v>201</v>
      </c>
      <c r="AU233" s="191" t="s">
        <v>91</v>
      </c>
      <c r="AY233" s="19" t="s">
        <v>199</v>
      </c>
      <c r="BE233" s="192">
        <f>IF(N233="základní",J233,0)</f>
        <v>0</v>
      </c>
      <c r="BF233" s="192">
        <f>IF(N233="snížená",J233,0)</f>
        <v>0</v>
      </c>
      <c r="BG233" s="192">
        <f>IF(N233="zákl. přenesená",J233,0)</f>
        <v>0</v>
      </c>
      <c r="BH233" s="192">
        <f>IF(N233="sníž. přenesená",J233,0)</f>
        <v>0</v>
      </c>
      <c r="BI233" s="192">
        <f>IF(N233="nulová",J233,0)</f>
        <v>0</v>
      </c>
      <c r="BJ233" s="19" t="s">
        <v>89</v>
      </c>
      <c r="BK233" s="192">
        <f>ROUND(I233*H233,2)</f>
        <v>0</v>
      </c>
      <c r="BL233" s="19" t="s">
        <v>206</v>
      </c>
      <c r="BM233" s="191" t="s">
        <v>791</v>
      </c>
    </row>
    <row r="234" s="2" customFormat="1">
      <c r="A234" s="38"/>
      <c r="B234" s="39"/>
      <c r="C234" s="38"/>
      <c r="D234" s="193" t="s">
        <v>208</v>
      </c>
      <c r="E234" s="38"/>
      <c r="F234" s="194" t="s">
        <v>792</v>
      </c>
      <c r="G234" s="38"/>
      <c r="H234" s="38"/>
      <c r="I234" s="195"/>
      <c r="J234" s="38"/>
      <c r="K234" s="38"/>
      <c r="L234" s="39"/>
      <c r="M234" s="196"/>
      <c r="N234" s="197"/>
      <c r="O234" s="77"/>
      <c r="P234" s="77"/>
      <c r="Q234" s="77"/>
      <c r="R234" s="77"/>
      <c r="S234" s="77"/>
      <c r="T234" s="78"/>
      <c r="U234" s="38"/>
      <c r="V234" s="38"/>
      <c r="W234" s="38"/>
      <c r="X234" s="38"/>
      <c r="Y234" s="38"/>
      <c r="Z234" s="38"/>
      <c r="AA234" s="38"/>
      <c r="AB234" s="38"/>
      <c r="AC234" s="38"/>
      <c r="AD234" s="38"/>
      <c r="AE234" s="38"/>
      <c r="AT234" s="19" t="s">
        <v>208</v>
      </c>
      <c r="AU234" s="19" t="s">
        <v>91</v>
      </c>
    </row>
    <row r="235" s="14" customFormat="1">
      <c r="A235" s="14"/>
      <c r="B235" s="207"/>
      <c r="C235" s="14"/>
      <c r="D235" s="193" t="s">
        <v>212</v>
      </c>
      <c r="E235" s="208" t="s">
        <v>1</v>
      </c>
      <c r="F235" s="209" t="s">
        <v>793</v>
      </c>
      <c r="G235" s="14"/>
      <c r="H235" s="208" t="s">
        <v>1</v>
      </c>
      <c r="I235" s="210"/>
      <c r="J235" s="14"/>
      <c r="K235" s="14"/>
      <c r="L235" s="207"/>
      <c r="M235" s="211"/>
      <c r="N235" s="212"/>
      <c r="O235" s="212"/>
      <c r="P235" s="212"/>
      <c r="Q235" s="212"/>
      <c r="R235" s="212"/>
      <c r="S235" s="212"/>
      <c r="T235" s="213"/>
      <c r="U235" s="14"/>
      <c r="V235" s="14"/>
      <c r="W235" s="14"/>
      <c r="X235" s="14"/>
      <c r="Y235" s="14"/>
      <c r="Z235" s="14"/>
      <c r="AA235" s="14"/>
      <c r="AB235" s="14"/>
      <c r="AC235" s="14"/>
      <c r="AD235" s="14"/>
      <c r="AE235" s="14"/>
      <c r="AT235" s="208" t="s">
        <v>212</v>
      </c>
      <c r="AU235" s="208" t="s">
        <v>91</v>
      </c>
      <c r="AV235" s="14" t="s">
        <v>89</v>
      </c>
      <c r="AW235" s="14" t="s">
        <v>36</v>
      </c>
      <c r="AX235" s="14" t="s">
        <v>81</v>
      </c>
      <c r="AY235" s="208" t="s">
        <v>199</v>
      </c>
    </row>
    <row r="236" s="14" customFormat="1">
      <c r="A236" s="14"/>
      <c r="B236" s="207"/>
      <c r="C236" s="14"/>
      <c r="D236" s="193" t="s">
        <v>212</v>
      </c>
      <c r="E236" s="208" t="s">
        <v>1</v>
      </c>
      <c r="F236" s="209" t="s">
        <v>794</v>
      </c>
      <c r="G236" s="14"/>
      <c r="H236" s="208" t="s">
        <v>1</v>
      </c>
      <c r="I236" s="210"/>
      <c r="J236" s="14"/>
      <c r="K236" s="14"/>
      <c r="L236" s="207"/>
      <c r="M236" s="211"/>
      <c r="N236" s="212"/>
      <c r="O236" s="212"/>
      <c r="P236" s="212"/>
      <c r="Q236" s="212"/>
      <c r="R236" s="212"/>
      <c r="S236" s="212"/>
      <c r="T236" s="213"/>
      <c r="U236" s="14"/>
      <c r="V236" s="14"/>
      <c r="W236" s="14"/>
      <c r="X236" s="14"/>
      <c r="Y236" s="14"/>
      <c r="Z236" s="14"/>
      <c r="AA236" s="14"/>
      <c r="AB236" s="14"/>
      <c r="AC236" s="14"/>
      <c r="AD236" s="14"/>
      <c r="AE236" s="14"/>
      <c r="AT236" s="208" t="s">
        <v>212</v>
      </c>
      <c r="AU236" s="208" t="s">
        <v>91</v>
      </c>
      <c r="AV236" s="14" t="s">
        <v>89</v>
      </c>
      <c r="AW236" s="14" t="s">
        <v>36</v>
      </c>
      <c r="AX236" s="14" t="s">
        <v>81</v>
      </c>
      <c r="AY236" s="208" t="s">
        <v>199</v>
      </c>
    </row>
    <row r="237" s="13" customFormat="1">
      <c r="A237" s="13"/>
      <c r="B237" s="199"/>
      <c r="C237" s="13"/>
      <c r="D237" s="193" t="s">
        <v>212</v>
      </c>
      <c r="E237" s="200" t="s">
        <v>1</v>
      </c>
      <c r="F237" s="201" t="s">
        <v>795</v>
      </c>
      <c r="G237" s="13"/>
      <c r="H237" s="202">
        <v>492</v>
      </c>
      <c r="I237" s="203"/>
      <c r="J237" s="13"/>
      <c r="K237" s="13"/>
      <c r="L237" s="199"/>
      <c r="M237" s="204"/>
      <c r="N237" s="205"/>
      <c r="O237" s="205"/>
      <c r="P237" s="205"/>
      <c r="Q237" s="205"/>
      <c r="R237" s="205"/>
      <c r="S237" s="205"/>
      <c r="T237" s="206"/>
      <c r="U237" s="13"/>
      <c r="V237" s="13"/>
      <c r="W237" s="13"/>
      <c r="X237" s="13"/>
      <c r="Y237" s="13"/>
      <c r="Z237" s="13"/>
      <c r="AA237" s="13"/>
      <c r="AB237" s="13"/>
      <c r="AC237" s="13"/>
      <c r="AD237" s="13"/>
      <c r="AE237" s="13"/>
      <c r="AT237" s="200" t="s">
        <v>212</v>
      </c>
      <c r="AU237" s="200" t="s">
        <v>91</v>
      </c>
      <c r="AV237" s="13" t="s">
        <v>91</v>
      </c>
      <c r="AW237" s="13" t="s">
        <v>36</v>
      </c>
      <c r="AX237" s="13" t="s">
        <v>89</v>
      </c>
      <c r="AY237" s="200" t="s">
        <v>199</v>
      </c>
    </row>
    <row r="238" s="2" customFormat="1" ht="14.4" customHeight="1">
      <c r="A238" s="38"/>
      <c r="B238" s="179"/>
      <c r="C238" s="180" t="s">
        <v>337</v>
      </c>
      <c r="D238" s="180" t="s">
        <v>201</v>
      </c>
      <c r="E238" s="181" t="s">
        <v>796</v>
      </c>
      <c r="F238" s="182" t="s">
        <v>797</v>
      </c>
      <c r="G238" s="183" t="s">
        <v>228</v>
      </c>
      <c r="H238" s="184">
        <v>137.75999999999999</v>
      </c>
      <c r="I238" s="185"/>
      <c r="J238" s="186">
        <f>ROUND(I238*H238,2)</f>
        <v>0</v>
      </c>
      <c r="K238" s="182" t="s">
        <v>246</v>
      </c>
      <c r="L238" s="39"/>
      <c r="M238" s="187" t="s">
        <v>1</v>
      </c>
      <c r="N238" s="188" t="s">
        <v>46</v>
      </c>
      <c r="O238" s="77"/>
      <c r="P238" s="189">
        <f>O238*H238</f>
        <v>0</v>
      </c>
      <c r="Q238" s="189">
        <v>0.76863999999999999</v>
      </c>
      <c r="R238" s="189">
        <f>Q238*H238</f>
        <v>105.88784639999999</v>
      </c>
      <c r="S238" s="189">
        <v>0</v>
      </c>
      <c r="T238" s="190">
        <f>S238*H238</f>
        <v>0</v>
      </c>
      <c r="U238" s="38"/>
      <c r="V238" s="38"/>
      <c r="W238" s="38"/>
      <c r="X238" s="38"/>
      <c r="Y238" s="38"/>
      <c r="Z238" s="38"/>
      <c r="AA238" s="38"/>
      <c r="AB238" s="38"/>
      <c r="AC238" s="38"/>
      <c r="AD238" s="38"/>
      <c r="AE238" s="38"/>
      <c r="AR238" s="191" t="s">
        <v>206</v>
      </c>
      <c r="AT238" s="191" t="s">
        <v>201</v>
      </c>
      <c r="AU238" s="191" t="s">
        <v>91</v>
      </c>
      <c r="AY238" s="19" t="s">
        <v>199</v>
      </c>
      <c r="BE238" s="192">
        <f>IF(N238="základní",J238,0)</f>
        <v>0</v>
      </c>
      <c r="BF238" s="192">
        <f>IF(N238="snížená",J238,0)</f>
        <v>0</v>
      </c>
      <c r="BG238" s="192">
        <f>IF(N238="zákl. přenesená",J238,0)</f>
        <v>0</v>
      </c>
      <c r="BH238" s="192">
        <f>IF(N238="sníž. přenesená",J238,0)</f>
        <v>0</v>
      </c>
      <c r="BI238" s="192">
        <f>IF(N238="nulová",J238,0)</f>
        <v>0</v>
      </c>
      <c r="BJ238" s="19" t="s">
        <v>89</v>
      </c>
      <c r="BK238" s="192">
        <f>ROUND(I238*H238,2)</f>
        <v>0</v>
      </c>
      <c r="BL238" s="19" t="s">
        <v>206</v>
      </c>
      <c r="BM238" s="191" t="s">
        <v>798</v>
      </c>
    </row>
    <row r="239" s="13" customFormat="1">
      <c r="A239" s="13"/>
      <c r="B239" s="199"/>
      <c r="C239" s="13"/>
      <c r="D239" s="193" t="s">
        <v>212</v>
      </c>
      <c r="E239" s="200" t="s">
        <v>1</v>
      </c>
      <c r="F239" s="201" t="s">
        <v>799</v>
      </c>
      <c r="G239" s="13"/>
      <c r="H239" s="202">
        <v>137.75999999999999</v>
      </c>
      <c r="I239" s="203"/>
      <c r="J239" s="13"/>
      <c r="K239" s="13"/>
      <c r="L239" s="199"/>
      <c r="M239" s="204"/>
      <c r="N239" s="205"/>
      <c r="O239" s="205"/>
      <c r="P239" s="205"/>
      <c r="Q239" s="205"/>
      <c r="R239" s="205"/>
      <c r="S239" s="205"/>
      <c r="T239" s="206"/>
      <c r="U239" s="13"/>
      <c r="V239" s="13"/>
      <c r="W239" s="13"/>
      <c r="X239" s="13"/>
      <c r="Y239" s="13"/>
      <c r="Z239" s="13"/>
      <c r="AA239" s="13"/>
      <c r="AB239" s="13"/>
      <c r="AC239" s="13"/>
      <c r="AD239" s="13"/>
      <c r="AE239" s="13"/>
      <c r="AT239" s="200" t="s">
        <v>212</v>
      </c>
      <c r="AU239" s="200" t="s">
        <v>91</v>
      </c>
      <c r="AV239" s="13" t="s">
        <v>91</v>
      </c>
      <c r="AW239" s="13" t="s">
        <v>36</v>
      </c>
      <c r="AX239" s="13" t="s">
        <v>89</v>
      </c>
      <c r="AY239" s="200" t="s">
        <v>199</v>
      </c>
    </row>
    <row r="240" s="2" customFormat="1" ht="24.15" customHeight="1">
      <c r="A240" s="38"/>
      <c r="B240" s="179"/>
      <c r="C240" s="180" t="s">
        <v>342</v>
      </c>
      <c r="D240" s="180" t="s">
        <v>201</v>
      </c>
      <c r="E240" s="181" t="s">
        <v>800</v>
      </c>
      <c r="F240" s="182" t="s">
        <v>801</v>
      </c>
      <c r="G240" s="183" t="s">
        <v>802</v>
      </c>
      <c r="H240" s="184">
        <v>462</v>
      </c>
      <c r="I240" s="185"/>
      <c r="J240" s="186">
        <f>ROUND(I240*H240,2)</f>
        <v>0</v>
      </c>
      <c r="K240" s="182" t="s">
        <v>205</v>
      </c>
      <c r="L240" s="39"/>
      <c r="M240" s="187" t="s">
        <v>1</v>
      </c>
      <c r="N240" s="188" t="s">
        <v>46</v>
      </c>
      <c r="O240" s="77"/>
      <c r="P240" s="189">
        <f>O240*H240</f>
        <v>0</v>
      </c>
      <c r="Q240" s="189">
        <v>4.0000000000000003E-05</v>
      </c>
      <c r="R240" s="189">
        <f>Q240*H240</f>
        <v>0.01848</v>
      </c>
      <c r="S240" s="189">
        <v>0</v>
      </c>
      <c r="T240" s="190">
        <f>S240*H240</f>
        <v>0</v>
      </c>
      <c r="U240" s="38"/>
      <c r="V240" s="38"/>
      <c r="W240" s="38"/>
      <c r="X240" s="38"/>
      <c r="Y240" s="38"/>
      <c r="Z240" s="38"/>
      <c r="AA240" s="38"/>
      <c r="AB240" s="38"/>
      <c r="AC240" s="38"/>
      <c r="AD240" s="38"/>
      <c r="AE240" s="38"/>
      <c r="AR240" s="191" t="s">
        <v>206</v>
      </c>
      <c r="AT240" s="191" t="s">
        <v>201</v>
      </c>
      <c r="AU240" s="191" t="s">
        <v>91</v>
      </c>
      <c r="AY240" s="19" t="s">
        <v>199</v>
      </c>
      <c r="BE240" s="192">
        <f>IF(N240="základní",J240,0)</f>
        <v>0</v>
      </c>
      <c r="BF240" s="192">
        <f>IF(N240="snížená",J240,0)</f>
        <v>0</v>
      </c>
      <c r="BG240" s="192">
        <f>IF(N240="zákl. přenesená",J240,0)</f>
        <v>0</v>
      </c>
      <c r="BH240" s="192">
        <f>IF(N240="sníž. přenesená",J240,0)</f>
        <v>0</v>
      </c>
      <c r="BI240" s="192">
        <f>IF(N240="nulová",J240,0)</f>
        <v>0</v>
      </c>
      <c r="BJ240" s="19" t="s">
        <v>89</v>
      </c>
      <c r="BK240" s="192">
        <f>ROUND(I240*H240,2)</f>
        <v>0</v>
      </c>
      <c r="BL240" s="19" t="s">
        <v>206</v>
      </c>
      <c r="BM240" s="191" t="s">
        <v>803</v>
      </c>
    </row>
    <row r="241" s="2" customFormat="1">
      <c r="A241" s="38"/>
      <c r="B241" s="39"/>
      <c r="C241" s="38"/>
      <c r="D241" s="193" t="s">
        <v>208</v>
      </c>
      <c r="E241" s="38"/>
      <c r="F241" s="194" t="s">
        <v>804</v>
      </c>
      <c r="G241" s="38"/>
      <c r="H241" s="38"/>
      <c r="I241" s="195"/>
      <c r="J241" s="38"/>
      <c r="K241" s="38"/>
      <c r="L241" s="39"/>
      <c r="M241" s="196"/>
      <c r="N241" s="197"/>
      <c r="O241" s="77"/>
      <c r="P241" s="77"/>
      <c r="Q241" s="77"/>
      <c r="R241" s="77"/>
      <c r="S241" s="77"/>
      <c r="T241" s="78"/>
      <c r="U241" s="38"/>
      <c r="V241" s="38"/>
      <c r="W241" s="38"/>
      <c r="X241" s="38"/>
      <c r="Y241" s="38"/>
      <c r="Z241" s="38"/>
      <c r="AA241" s="38"/>
      <c r="AB241" s="38"/>
      <c r="AC241" s="38"/>
      <c r="AD241" s="38"/>
      <c r="AE241" s="38"/>
      <c r="AT241" s="19" t="s">
        <v>208</v>
      </c>
      <c r="AU241" s="19" t="s">
        <v>91</v>
      </c>
    </row>
    <row r="242" s="2" customFormat="1">
      <c r="A242" s="38"/>
      <c r="B242" s="39"/>
      <c r="C242" s="38"/>
      <c r="D242" s="193" t="s">
        <v>210</v>
      </c>
      <c r="E242" s="38"/>
      <c r="F242" s="198" t="s">
        <v>805</v>
      </c>
      <c r="G242" s="38"/>
      <c r="H242" s="38"/>
      <c r="I242" s="195"/>
      <c r="J242" s="38"/>
      <c r="K242" s="38"/>
      <c r="L242" s="39"/>
      <c r="M242" s="196"/>
      <c r="N242" s="197"/>
      <c r="O242" s="77"/>
      <c r="P242" s="77"/>
      <c r="Q242" s="77"/>
      <c r="R242" s="77"/>
      <c r="S242" s="77"/>
      <c r="T242" s="78"/>
      <c r="U242" s="38"/>
      <c r="V242" s="38"/>
      <c r="W242" s="38"/>
      <c r="X242" s="38"/>
      <c r="Y242" s="38"/>
      <c r="Z242" s="38"/>
      <c r="AA242" s="38"/>
      <c r="AB242" s="38"/>
      <c r="AC242" s="38"/>
      <c r="AD242" s="38"/>
      <c r="AE242" s="38"/>
      <c r="AT242" s="19" t="s">
        <v>210</v>
      </c>
      <c r="AU242" s="19" t="s">
        <v>91</v>
      </c>
    </row>
    <row r="243" s="12" customFormat="1" ht="22.8" customHeight="1">
      <c r="A243" s="12"/>
      <c r="B243" s="166"/>
      <c r="C243" s="12"/>
      <c r="D243" s="167" t="s">
        <v>80</v>
      </c>
      <c r="E243" s="177" t="s">
        <v>221</v>
      </c>
      <c r="F243" s="177" t="s">
        <v>389</v>
      </c>
      <c r="G243" s="12"/>
      <c r="H243" s="12"/>
      <c r="I243" s="169"/>
      <c r="J243" s="178">
        <f>BK243</f>
        <v>0</v>
      </c>
      <c r="K243" s="12"/>
      <c r="L243" s="166"/>
      <c r="M243" s="171"/>
      <c r="N243" s="172"/>
      <c r="O243" s="172"/>
      <c r="P243" s="173">
        <f>SUM(P244:P302)</f>
        <v>0</v>
      </c>
      <c r="Q243" s="172"/>
      <c r="R243" s="173">
        <f>SUM(R244:R302)</f>
        <v>127.80557980999998</v>
      </c>
      <c r="S243" s="172"/>
      <c r="T243" s="174">
        <f>SUM(T244:T302)</f>
        <v>0.00012000000000000002</v>
      </c>
      <c r="U243" s="12"/>
      <c r="V243" s="12"/>
      <c r="W243" s="12"/>
      <c r="X243" s="12"/>
      <c r="Y243" s="12"/>
      <c r="Z243" s="12"/>
      <c r="AA243" s="12"/>
      <c r="AB243" s="12"/>
      <c r="AC243" s="12"/>
      <c r="AD243" s="12"/>
      <c r="AE243" s="12"/>
      <c r="AR243" s="167" t="s">
        <v>89</v>
      </c>
      <c r="AT243" s="175" t="s">
        <v>80</v>
      </c>
      <c r="AU243" s="175" t="s">
        <v>89</v>
      </c>
      <c r="AY243" s="167" t="s">
        <v>199</v>
      </c>
      <c r="BK243" s="176">
        <f>SUM(BK244:BK302)</f>
        <v>0</v>
      </c>
    </row>
    <row r="244" s="2" customFormat="1" ht="24.15" customHeight="1">
      <c r="A244" s="38"/>
      <c r="B244" s="179"/>
      <c r="C244" s="180" t="s">
        <v>7</v>
      </c>
      <c r="D244" s="180" t="s">
        <v>201</v>
      </c>
      <c r="E244" s="181" t="s">
        <v>806</v>
      </c>
      <c r="F244" s="182" t="s">
        <v>807</v>
      </c>
      <c r="G244" s="183" t="s">
        <v>345</v>
      </c>
      <c r="H244" s="184">
        <v>12</v>
      </c>
      <c r="I244" s="185"/>
      <c r="J244" s="186">
        <f>ROUND(I244*H244,2)</f>
        <v>0</v>
      </c>
      <c r="K244" s="182" t="s">
        <v>246</v>
      </c>
      <c r="L244" s="39"/>
      <c r="M244" s="187" t="s">
        <v>1</v>
      </c>
      <c r="N244" s="188" t="s">
        <v>46</v>
      </c>
      <c r="O244" s="77"/>
      <c r="P244" s="189">
        <f>O244*H244</f>
        <v>0</v>
      </c>
      <c r="Q244" s="189">
        <v>0.00079000000000000001</v>
      </c>
      <c r="R244" s="189">
        <f>Q244*H244</f>
        <v>0.0094800000000000006</v>
      </c>
      <c r="S244" s="189">
        <v>1.0000000000000001E-05</v>
      </c>
      <c r="T244" s="190">
        <f>S244*H244</f>
        <v>0.00012000000000000002</v>
      </c>
      <c r="U244" s="38"/>
      <c r="V244" s="38"/>
      <c r="W244" s="38"/>
      <c r="X244" s="38"/>
      <c r="Y244" s="38"/>
      <c r="Z244" s="38"/>
      <c r="AA244" s="38"/>
      <c r="AB244" s="38"/>
      <c r="AC244" s="38"/>
      <c r="AD244" s="38"/>
      <c r="AE244" s="38"/>
      <c r="AR244" s="191" t="s">
        <v>206</v>
      </c>
      <c r="AT244" s="191" t="s">
        <v>201</v>
      </c>
      <c r="AU244" s="191" t="s">
        <v>91</v>
      </c>
      <c r="AY244" s="19" t="s">
        <v>199</v>
      </c>
      <c r="BE244" s="192">
        <f>IF(N244="základní",J244,0)</f>
        <v>0</v>
      </c>
      <c r="BF244" s="192">
        <f>IF(N244="snížená",J244,0)</f>
        <v>0</v>
      </c>
      <c r="BG244" s="192">
        <f>IF(N244="zákl. přenesená",J244,0)</f>
        <v>0</v>
      </c>
      <c r="BH244" s="192">
        <f>IF(N244="sníž. přenesená",J244,0)</f>
        <v>0</v>
      </c>
      <c r="BI244" s="192">
        <f>IF(N244="nulová",J244,0)</f>
        <v>0</v>
      </c>
      <c r="BJ244" s="19" t="s">
        <v>89</v>
      </c>
      <c r="BK244" s="192">
        <f>ROUND(I244*H244,2)</f>
        <v>0</v>
      </c>
      <c r="BL244" s="19" t="s">
        <v>206</v>
      </c>
      <c r="BM244" s="191" t="s">
        <v>808</v>
      </c>
    </row>
    <row r="245" s="2" customFormat="1" ht="24.15" customHeight="1">
      <c r="A245" s="38"/>
      <c r="B245" s="179"/>
      <c r="C245" s="180" t="s">
        <v>354</v>
      </c>
      <c r="D245" s="180" t="s">
        <v>201</v>
      </c>
      <c r="E245" s="181" t="s">
        <v>809</v>
      </c>
      <c r="F245" s="182" t="s">
        <v>810</v>
      </c>
      <c r="G245" s="183" t="s">
        <v>228</v>
      </c>
      <c r="H245" s="184">
        <v>158.75</v>
      </c>
      <c r="I245" s="185"/>
      <c r="J245" s="186">
        <f>ROUND(I245*H245,2)</f>
        <v>0</v>
      </c>
      <c r="K245" s="182" t="s">
        <v>205</v>
      </c>
      <c r="L245" s="39"/>
      <c r="M245" s="187" t="s">
        <v>1</v>
      </c>
      <c r="N245" s="188" t="s">
        <v>46</v>
      </c>
      <c r="O245" s="77"/>
      <c r="P245" s="189">
        <f>O245*H245</f>
        <v>0</v>
      </c>
      <c r="Q245" s="189">
        <v>0</v>
      </c>
      <c r="R245" s="189">
        <f>Q245*H245</f>
        <v>0</v>
      </c>
      <c r="S245" s="189">
        <v>0</v>
      </c>
      <c r="T245" s="190">
        <f>S245*H245</f>
        <v>0</v>
      </c>
      <c r="U245" s="38"/>
      <c r="V245" s="38"/>
      <c r="W245" s="38"/>
      <c r="X245" s="38"/>
      <c r="Y245" s="38"/>
      <c r="Z245" s="38"/>
      <c r="AA245" s="38"/>
      <c r="AB245" s="38"/>
      <c r="AC245" s="38"/>
      <c r="AD245" s="38"/>
      <c r="AE245" s="38"/>
      <c r="AR245" s="191" t="s">
        <v>206</v>
      </c>
      <c r="AT245" s="191" t="s">
        <v>201</v>
      </c>
      <c r="AU245" s="191" t="s">
        <v>91</v>
      </c>
      <c r="AY245" s="19" t="s">
        <v>199</v>
      </c>
      <c r="BE245" s="192">
        <f>IF(N245="základní",J245,0)</f>
        <v>0</v>
      </c>
      <c r="BF245" s="192">
        <f>IF(N245="snížená",J245,0)</f>
        <v>0</v>
      </c>
      <c r="BG245" s="192">
        <f>IF(N245="zákl. přenesená",J245,0)</f>
        <v>0</v>
      </c>
      <c r="BH245" s="192">
        <f>IF(N245="sníž. přenesená",J245,0)</f>
        <v>0</v>
      </c>
      <c r="BI245" s="192">
        <f>IF(N245="nulová",J245,0)</f>
        <v>0</v>
      </c>
      <c r="BJ245" s="19" t="s">
        <v>89</v>
      </c>
      <c r="BK245" s="192">
        <f>ROUND(I245*H245,2)</f>
        <v>0</v>
      </c>
      <c r="BL245" s="19" t="s">
        <v>206</v>
      </c>
      <c r="BM245" s="191" t="s">
        <v>811</v>
      </c>
    </row>
    <row r="246" s="2" customFormat="1">
      <c r="A246" s="38"/>
      <c r="B246" s="39"/>
      <c r="C246" s="38"/>
      <c r="D246" s="193" t="s">
        <v>208</v>
      </c>
      <c r="E246" s="38"/>
      <c r="F246" s="194" t="s">
        <v>812</v>
      </c>
      <c r="G246" s="38"/>
      <c r="H246" s="38"/>
      <c r="I246" s="195"/>
      <c r="J246" s="38"/>
      <c r="K246" s="38"/>
      <c r="L246" s="39"/>
      <c r="M246" s="196"/>
      <c r="N246" s="197"/>
      <c r="O246" s="77"/>
      <c r="P246" s="77"/>
      <c r="Q246" s="77"/>
      <c r="R246" s="77"/>
      <c r="S246" s="77"/>
      <c r="T246" s="78"/>
      <c r="U246" s="38"/>
      <c r="V246" s="38"/>
      <c r="W246" s="38"/>
      <c r="X246" s="38"/>
      <c r="Y246" s="38"/>
      <c r="Z246" s="38"/>
      <c r="AA246" s="38"/>
      <c r="AB246" s="38"/>
      <c r="AC246" s="38"/>
      <c r="AD246" s="38"/>
      <c r="AE246" s="38"/>
      <c r="AT246" s="19" t="s">
        <v>208</v>
      </c>
      <c r="AU246" s="19" t="s">
        <v>91</v>
      </c>
    </row>
    <row r="247" s="2" customFormat="1">
      <c r="A247" s="38"/>
      <c r="B247" s="39"/>
      <c r="C247" s="38"/>
      <c r="D247" s="193" t="s">
        <v>210</v>
      </c>
      <c r="E247" s="38"/>
      <c r="F247" s="198" t="s">
        <v>411</v>
      </c>
      <c r="G247" s="38"/>
      <c r="H247" s="38"/>
      <c r="I247" s="195"/>
      <c r="J247" s="38"/>
      <c r="K247" s="38"/>
      <c r="L247" s="39"/>
      <c r="M247" s="196"/>
      <c r="N247" s="197"/>
      <c r="O247" s="77"/>
      <c r="P247" s="77"/>
      <c r="Q247" s="77"/>
      <c r="R247" s="77"/>
      <c r="S247" s="77"/>
      <c r="T247" s="78"/>
      <c r="U247" s="38"/>
      <c r="V247" s="38"/>
      <c r="W247" s="38"/>
      <c r="X247" s="38"/>
      <c r="Y247" s="38"/>
      <c r="Z247" s="38"/>
      <c r="AA247" s="38"/>
      <c r="AB247" s="38"/>
      <c r="AC247" s="38"/>
      <c r="AD247" s="38"/>
      <c r="AE247" s="38"/>
      <c r="AT247" s="19" t="s">
        <v>210</v>
      </c>
      <c r="AU247" s="19" t="s">
        <v>91</v>
      </c>
    </row>
    <row r="248" s="14" customFormat="1">
      <c r="A248" s="14"/>
      <c r="B248" s="207"/>
      <c r="C248" s="14"/>
      <c r="D248" s="193" t="s">
        <v>212</v>
      </c>
      <c r="E248" s="208" t="s">
        <v>1</v>
      </c>
      <c r="F248" s="209" t="s">
        <v>358</v>
      </c>
      <c r="G248" s="14"/>
      <c r="H248" s="208" t="s">
        <v>1</v>
      </c>
      <c r="I248" s="210"/>
      <c r="J248" s="14"/>
      <c r="K248" s="14"/>
      <c r="L248" s="207"/>
      <c r="M248" s="211"/>
      <c r="N248" s="212"/>
      <c r="O248" s="212"/>
      <c r="P248" s="212"/>
      <c r="Q248" s="212"/>
      <c r="R248" s="212"/>
      <c r="S248" s="212"/>
      <c r="T248" s="213"/>
      <c r="U248" s="14"/>
      <c r="V248" s="14"/>
      <c r="W248" s="14"/>
      <c r="X248" s="14"/>
      <c r="Y248" s="14"/>
      <c r="Z248" s="14"/>
      <c r="AA248" s="14"/>
      <c r="AB248" s="14"/>
      <c r="AC248" s="14"/>
      <c r="AD248" s="14"/>
      <c r="AE248" s="14"/>
      <c r="AT248" s="208" t="s">
        <v>212</v>
      </c>
      <c r="AU248" s="208" t="s">
        <v>91</v>
      </c>
      <c r="AV248" s="14" t="s">
        <v>89</v>
      </c>
      <c r="AW248" s="14" t="s">
        <v>36</v>
      </c>
      <c r="AX248" s="14" t="s">
        <v>81</v>
      </c>
      <c r="AY248" s="208" t="s">
        <v>199</v>
      </c>
    </row>
    <row r="249" s="13" customFormat="1">
      <c r="A249" s="13"/>
      <c r="B249" s="199"/>
      <c r="C249" s="13"/>
      <c r="D249" s="193" t="s">
        <v>212</v>
      </c>
      <c r="E249" s="200" t="s">
        <v>1</v>
      </c>
      <c r="F249" s="201" t="s">
        <v>813</v>
      </c>
      <c r="G249" s="13"/>
      <c r="H249" s="202">
        <v>158.75</v>
      </c>
      <c r="I249" s="203"/>
      <c r="J249" s="13"/>
      <c r="K249" s="13"/>
      <c r="L249" s="199"/>
      <c r="M249" s="204"/>
      <c r="N249" s="205"/>
      <c r="O249" s="205"/>
      <c r="P249" s="205"/>
      <c r="Q249" s="205"/>
      <c r="R249" s="205"/>
      <c r="S249" s="205"/>
      <c r="T249" s="206"/>
      <c r="U249" s="13"/>
      <c r="V249" s="13"/>
      <c r="W249" s="13"/>
      <c r="X249" s="13"/>
      <c r="Y249" s="13"/>
      <c r="Z249" s="13"/>
      <c r="AA249" s="13"/>
      <c r="AB249" s="13"/>
      <c r="AC249" s="13"/>
      <c r="AD249" s="13"/>
      <c r="AE249" s="13"/>
      <c r="AT249" s="200" t="s">
        <v>212</v>
      </c>
      <c r="AU249" s="200" t="s">
        <v>91</v>
      </c>
      <c r="AV249" s="13" t="s">
        <v>91</v>
      </c>
      <c r="AW249" s="13" t="s">
        <v>36</v>
      </c>
      <c r="AX249" s="13" t="s">
        <v>89</v>
      </c>
      <c r="AY249" s="200" t="s">
        <v>199</v>
      </c>
    </row>
    <row r="250" s="2" customFormat="1" ht="24.15" customHeight="1">
      <c r="A250" s="38"/>
      <c r="B250" s="179"/>
      <c r="C250" s="180" t="s">
        <v>360</v>
      </c>
      <c r="D250" s="180" t="s">
        <v>201</v>
      </c>
      <c r="E250" s="181" t="s">
        <v>407</v>
      </c>
      <c r="F250" s="182" t="s">
        <v>408</v>
      </c>
      <c r="G250" s="183" t="s">
        <v>228</v>
      </c>
      <c r="H250" s="184">
        <v>879.89999999999998</v>
      </c>
      <c r="I250" s="185"/>
      <c r="J250" s="186">
        <f>ROUND(I250*H250,2)</f>
        <v>0</v>
      </c>
      <c r="K250" s="182" t="s">
        <v>205</v>
      </c>
      <c r="L250" s="39"/>
      <c r="M250" s="187" t="s">
        <v>1</v>
      </c>
      <c r="N250" s="188" t="s">
        <v>46</v>
      </c>
      <c r="O250" s="77"/>
      <c r="P250" s="189">
        <f>O250*H250</f>
        <v>0</v>
      </c>
      <c r="Q250" s="189">
        <v>0</v>
      </c>
      <c r="R250" s="189">
        <f>Q250*H250</f>
        <v>0</v>
      </c>
      <c r="S250" s="189">
        <v>0</v>
      </c>
      <c r="T250" s="190">
        <f>S250*H250</f>
        <v>0</v>
      </c>
      <c r="U250" s="38"/>
      <c r="V250" s="38"/>
      <c r="W250" s="38"/>
      <c r="X250" s="38"/>
      <c r="Y250" s="38"/>
      <c r="Z250" s="38"/>
      <c r="AA250" s="38"/>
      <c r="AB250" s="38"/>
      <c r="AC250" s="38"/>
      <c r="AD250" s="38"/>
      <c r="AE250" s="38"/>
      <c r="AR250" s="191" t="s">
        <v>206</v>
      </c>
      <c r="AT250" s="191" t="s">
        <v>201</v>
      </c>
      <c r="AU250" s="191" t="s">
        <v>91</v>
      </c>
      <c r="AY250" s="19" t="s">
        <v>199</v>
      </c>
      <c r="BE250" s="192">
        <f>IF(N250="základní",J250,0)</f>
        <v>0</v>
      </c>
      <c r="BF250" s="192">
        <f>IF(N250="snížená",J250,0)</f>
        <v>0</v>
      </c>
      <c r="BG250" s="192">
        <f>IF(N250="zákl. přenesená",J250,0)</f>
        <v>0</v>
      </c>
      <c r="BH250" s="192">
        <f>IF(N250="sníž. přenesená",J250,0)</f>
        <v>0</v>
      </c>
      <c r="BI250" s="192">
        <f>IF(N250="nulová",J250,0)</f>
        <v>0</v>
      </c>
      <c r="BJ250" s="19" t="s">
        <v>89</v>
      </c>
      <c r="BK250" s="192">
        <f>ROUND(I250*H250,2)</f>
        <v>0</v>
      </c>
      <c r="BL250" s="19" t="s">
        <v>206</v>
      </c>
      <c r="BM250" s="191" t="s">
        <v>814</v>
      </c>
    </row>
    <row r="251" s="2" customFormat="1">
      <c r="A251" s="38"/>
      <c r="B251" s="39"/>
      <c r="C251" s="38"/>
      <c r="D251" s="193" t="s">
        <v>208</v>
      </c>
      <c r="E251" s="38"/>
      <c r="F251" s="194" t="s">
        <v>410</v>
      </c>
      <c r="G251" s="38"/>
      <c r="H251" s="38"/>
      <c r="I251" s="195"/>
      <c r="J251" s="38"/>
      <c r="K251" s="38"/>
      <c r="L251" s="39"/>
      <c r="M251" s="196"/>
      <c r="N251" s="197"/>
      <c r="O251" s="77"/>
      <c r="P251" s="77"/>
      <c r="Q251" s="77"/>
      <c r="R251" s="77"/>
      <c r="S251" s="77"/>
      <c r="T251" s="78"/>
      <c r="U251" s="38"/>
      <c r="V251" s="38"/>
      <c r="W251" s="38"/>
      <c r="X251" s="38"/>
      <c r="Y251" s="38"/>
      <c r="Z251" s="38"/>
      <c r="AA251" s="38"/>
      <c r="AB251" s="38"/>
      <c r="AC251" s="38"/>
      <c r="AD251" s="38"/>
      <c r="AE251" s="38"/>
      <c r="AT251" s="19" t="s">
        <v>208</v>
      </c>
      <c r="AU251" s="19" t="s">
        <v>91</v>
      </c>
    </row>
    <row r="252" s="2" customFormat="1">
      <c r="A252" s="38"/>
      <c r="B252" s="39"/>
      <c r="C252" s="38"/>
      <c r="D252" s="193" t="s">
        <v>210</v>
      </c>
      <c r="E252" s="38"/>
      <c r="F252" s="198" t="s">
        <v>411</v>
      </c>
      <c r="G252" s="38"/>
      <c r="H252" s="38"/>
      <c r="I252" s="195"/>
      <c r="J252" s="38"/>
      <c r="K252" s="38"/>
      <c r="L252" s="39"/>
      <c r="M252" s="196"/>
      <c r="N252" s="197"/>
      <c r="O252" s="77"/>
      <c r="P252" s="77"/>
      <c r="Q252" s="77"/>
      <c r="R252" s="77"/>
      <c r="S252" s="77"/>
      <c r="T252" s="78"/>
      <c r="U252" s="38"/>
      <c r="V252" s="38"/>
      <c r="W252" s="38"/>
      <c r="X252" s="38"/>
      <c r="Y252" s="38"/>
      <c r="Z252" s="38"/>
      <c r="AA252" s="38"/>
      <c r="AB252" s="38"/>
      <c r="AC252" s="38"/>
      <c r="AD252" s="38"/>
      <c r="AE252" s="38"/>
      <c r="AT252" s="19" t="s">
        <v>210</v>
      </c>
      <c r="AU252" s="19" t="s">
        <v>91</v>
      </c>
    </row>
    <row r="253" s="14" customFormat="1">
      <c r="A253" s="14"/>
      <c r="B253" s="207"/>
      <c r="C253" s="14"/>
      <c r="D253" s="193" t="s">
        <v>212</v>
      </c>
      <c r="E253" s="208" t="s">
        <v>1</v>
      </c>
      <c r="F253" s="209" t="s">
        <v>815</v>
      </c>
      <c r="G253" s="14"/>
      <c r="H253" s="208" t="s">
        <v>1</v>
      </c>
      <c r="I253" s="210"/>
      <c r="J253" s="14"/>
      <c r="K253" s="14"/>
      <c r="L253" s="207"/>
      <c r="M253" s="211"/>
      <c r="N253" s="212"/>
      <c r="O253" s="212"/>
      <c r="P253" s="212"/>
      <c r="Q253" s="212"/>
      <c r="R253" s="212"/>
      <c r="S253" s="212"/>
      <c r="T253" s="213"/>
      <c r="U253" s="14"/>
      <c r="V253" s="14"/>
      <c r="W253" s="14"/>
      <c r="X253" s="14"/>
      <c r="Y253" s="14"/>
      <c r="Z253" s="14"/>
      <c r="AA253" s="14"/>
      <c r="AB253" s="14"/>
      <c r="AC253" s="14"/>
      <c r="AD253" s="14"/>
      <c r="AE253" s="14"/>
      <c r="AT253" s="208" t="s">
        <v>212</v>
      </c>
      <c r="AU253" s="208" t="s">
        <v>91</v>
      </c>
      <c r="AV253" s="14" t="s">
        <v>89</v>
      </c>
      <c r="AW253" s="14" t="s">
        <v>36</v>
      </c>
      <c r="AX253" s="14" t="s">
        <v>81</v>
      </c>
      <c r="AY253" s="208" t="s">
        <v>199</v>
      </c>
    </row>
    <row r="254" s="13" customFormat="1">
      <c r="A254" s="13"/>
      <c r="B254" s="199"/>
      <c r="C254" s="13"/>
      <c r="D254" s="193" t="s">
        <v>212</v>
      </c>
      <c r="E254" s="200" t="s">
        <v>1</v>
      </c>
      <c r="F254" s="201" t="s">
        <v>816</v>
      </c>
      <c r="G254" s="13"/>
      <c r="H254" s="202">
        <v>223.61000000000001</v>
      </c>
      <c r="I254" s="203"/>
      <c r="J254" s="13"/>
      <c r="K254" s="13"/>
      <c r="L254" s="199"/>
      <c r="M254" s="204"/>
      <c r="N254" s="205"/>
      <c r="O254" s="205"/>
      <c r="P254" s="205"/>
      <c r="Q254" s="205"/>
      <c r="R254" s="205"/>
      <c r="S254" s="205"/>
      <c r="T254" s="206"/>
      <c r="U254" s="13"/>
      <c r="V254" s="13"/>
      <c r="W254" s="13"/>
      <c r="X254" s="13"/>
      <c r="Y254" s="13"/>
      <c r="Z254" s="13"/>
      <c r="AA254" s="13"/>
      <c r="AB254" s="13"/>
      <c r="AC254" s="13"/>
      <c r="AD254" s="13"/>
      <c r="AE254" s="13"/>
      <c r="AT254" s="200" t="s">
        <v>212</v>
      </c>
      <c r="AU254" s="200" t="s">
        <v>91</v>
      </c>
      <c r="AV254" s="13" t="s">
        <v>91</v>
      </c>
      <c r="AW254" s="13" t="s">
        <v>36</v>
      </c>
      <c r="AX254" s="13" t="s">
        <v>81</v>
      </c>
      <c r="AY254" s="200" t="s">
        <v>199</v>
      </c>
    </row>
    <row r="255" s="13" customFormat="1">
      <c r="A255" s="13"/>
      <c r="B255" s="199"/>
      <c r="C255" s="13"/>
      <c r="D255" s="193" t="s">
        <v>212</v>
      </c>
      <c r="E255" s="200" t="s">
        <v>1</v>
      </c>
      <c r="F255" s="201" t="s">
        <v>817</v>
      </c>
      <c r="G255" s="13"/>
      <c r="H255" s="202">
        <v>294.75999999999999</v>
      </c>
      <c r="I255" s="203"/>
      <c r="J255" s="13"/>
      <c r="K255" s="13"/>
      <c r="L255" s="199"/>
      <c r="M255" s="204"/>
      <c r="N255" s="205"/>
      <c r="O255" s="205"/>
      <c r="P255" s="205"/>
      <c r="Q255" s="205"/>
      <c r="R255" s="205"/>
      <c r="S255" s="205"/>
      <c r="T255" s="206"/>
      <c r="U255" s="13"/>
      <c r="V255" s="13"/>
      <c r="W255" s="13"/>
      <c r="X255" s="13"/>
      <c r="Y255" s="13"/>
      <c r="Z255" s="13"/>
      <c r="AA255" s="13"/>
      <c r="AB255" s="13"/>
      <c r="AC255" s="13"/>
      <c r="AD255" s="13"/>
      <c r="AE255" s="13"/>
      <c r="AT255" s="200" t="s">
        <v>212</v>
      </c>
      <c r="AU255" s="200" t="s">
        <v>91</v>
      </c>
      <c r="AV255" s="13" t="s">
        <v>91</v>
      </c>
      <c r="AW255" s="13" t="s">
        <v>36</v>
      </c>
      <c r="AX255" s="13" t="s">
        <v>81</v>
      </c>
      <c r="AY255" s="200" t="s">
        <v>199</v>
      </c>
    </row>
    <row r="256" s="13" customFormat="1">
      <c r="A256" s="13"/>
      <c r="B256" s="199"/>
      <c r="C256" s="13"/>
      <c r="D256" s="193" t="s">
        <v>212</v>
      </c>
      <c r="E256" s="200" t="s">
        <v>1</v>
      </c>
      <c r="F256" s="201" t="s">
        <v>818</v>
      </c>
      <c r="G256" s="13"/>
      <c r="H256" s="202">
        <v>350</v>
      </c>
      <c r="I256" s="203"/>
      <c r="J256" s="13"/>
      <c r="K256" s="13"/>
      <c r="L256" s="199"/>
      <c r="M256" s="204"/>
      <c r="N256" s="205"/>
      <c r="O256" s="205"/>
      <c r="P256" s="205"/>
      <c r="Q256" s="205"/>
      <c r="R256" s="205"/>
      <c r="S256" s="205"/>
      <c r="T256" s="206"/>
      <c r="U256" s="13"/>
      <c r="V256" s="13"/>
      <c r="W256" s="13"/>
      <c r="X256" s="13"/>
      <c r="Y256" s="13"/>
      <c r="Z256" s="13"/>
      <c r="AA256" s="13"/>
      <c r="AB256" s="13"/>
      <c r="AC256" s="13"/>
      <c r="AD256" s="13"/>
      <c r="AE256" s="13"/>
      <c r="AT256" s="200" t="s">
        <v>212</v>
      </c>
      <c r="AU256" s="200" t="s">
        <v>91</v>
      </c>
      <c r="AV256" s="13" t="s">
        <v>91</v>
      </c>
      <c r="AW256" s="13" t="s">
        <v>36</v>
      </c>
      <c r="AX256" s="13" t="s">
        <v>81</v>
      </c>
      <c r="AY256" s="200" t="s">
        <v>199</v>
      </c>
    </row>
    <row r="257" s="13" customFormat="1">
      <c r="A257" s="13"/>
      <c r="B257" s="199"/>
      <c r="C257" s="13"/>
      <c r="D257" s="193" t="s">
        <v>212</v>
      </c>
      <c r="E257" s="200" t="s">
        <v>1</v>
      </c>
      <c r="F257" s="201" t="s">
        <v>819</v>
      </c>
      <c r="G257" s="13"/>
      <c r="H257" s="202">
        <v>24.969999999999999</v>
      </c>
      <c r="I257" s="203"/>
      <c r="J257" s="13"/>
      <c r="K257" s="13"/>
      <c r="L257" s="199"/>
      <c r="M257" s="204"/>
      <c r="N257" s="205"/>
      <c r="O257" s="205"/>
      <c r="P257" s="205"/>
      <c r="Q257" s="205"/>
      <c r="R257" s="205"/>
      <c r="S257" s="205"/>
      <c r="T257" s="206"/>
      <c r="U257" s="13"/>
      <c r="V257" s="13"/>
      <c r="W257" s="13"/>
      <c r="X257" s="13"/>
      <c r="Y257" s="13"/>
      <c r="Z257" s="13"/>
      <c r="AA257" s="13"/>
      <c r="AB257" s="13"/>
      <c r="AC257" s="13"/>
      <c r="AD257" s="13"/>
      <c r="AE257" s="13"/>
      <c r="AT257" s="200" t="s">
        <v>212</v>
      </c>
      <c r="AU257" s="200" t="s">
        <v>91</v>
      </c>
      <c r="AV257" s="13" t="s">
        <v>91</v>
      </c>
      <c r="AW257" s="13" t="s">
        <v>36</v>
      </c>
      <c r="AX257" s="13" t="s">
        <v>81</v>
      </c>
      <c r="AY257" s="200" t="s">
        <v>199</v>
      </c>
    </row>
    <row r="258" s="13" customFormat="1">
      <c r="A258" s="13"/>
      <c r="B258" s="199"/>
      <c r="C258" s="13"/>
      <c r="D258" s="193" t="s">
        <v>212</v>
      </c>
      <c r="E258" s="200" t="s">
        <v>1</v>
      </c>
      <c r="F258" s="201" t="s">
        <v>820</v>
      </c>
      <c r="G258" s="13"/>
      <c r="H258" s="202">
        <v>-14.300000000000001</v>
      </c>
      <c r="I258" s="203"/>
      <c r="J258" s="13"/>
      <c r="K258" s="13"/>
      <c r="L258" s="199"/>
      <c r="M258" s="204"/>
      <c r="N258" s="205"/>
      <c r="O258" s="205"/>
      <c r="P258" s="205"/>
      <c r="Q258" s="205"/>
      <c r="R258" s="205"/>
      <c r="S258" s="205"/>
      <c r="T258" s="206"/>
      <c r="U258" s="13"/>
      <c r="V258" s="13"/>
      <c r="W258" s="13"/>
      <c r="X258" s="13"/>
      <c r="Y258" s="13"/>
      <c r="Z258" s="13"/>
      <c r="AA258" s="13"/>
      <c r="AB258" s="13"/>
      <c r="AC258" s="13"/>
      <c r="AD258" s="13"/>
      <c r="AE258" s="13"/>
      <c r="AT258" s="200" t="s">
        <v>212</v>
      </c>
      <c r="AU258" s="200" t="s">
        <v>91</v>
      </c>
      <c r="AV258" s="13" t="s">
        <v>91</v>
      </c>
      <c r="AW258" s="13" t="s">
        <v>36</v>
      </c>
      <c r="AX258" s="13" t="s">
        <v>81</v>
      </c>
      <c r="AY258" s="200" t="s">
        <v>199</v>
      </c>
    </row>
    <row r="259" s="16" customFormat="1">
      <c r="A259" s="16"/>
      <c r="B259" s="236"/>
      <c r="C259" s="16"/>
      <c r="D259" s="193" t="s">
        <v>212</v>
      </c>
      <c r="E259" s="237" t="s">
        <v>1</v>
      </c>
      <c r="F259" s="238" t="s">
        <v>821</v>
      </c>
      <c r="G259" s="16"/>
      <c r="H259" s="239">
        <v>879.04000000000008</v>
      </c>
      <c r="I259" s="240"/>
      <c r="J259" s="16"/>
      <c r="K259" s="16"/>
      <c r="L259" s="236"/>
      <c r="M259" s="241"/>
      <c r="N259" s="242"/>
      <c r="O259" s="242"/>
      <c r="P259" s="242"/>
      <c r="Q259" s="242"/>
      <c r="R259" s="242"/>
      <c r="S259" s="242"/>
      <c r="T259" s="243"/>
      <c r="U259" s="16"/>
      <c r="V259" s="16"/>
      <c r="W259" s="16"/>
      <c r="X259" s="16"/>
      <c r="Y259" s="16"/>
      <c r="Z259" s="16"/>
      <c r="AA259" s="16"/>
      <c r="AB259" s="16"/>
      <c r="AC259" s="16"/>
      <c r="AD259" s="16"/>
      <c r="AE259" s="16"/>
      <c r="AT259" s="237" t="s">
        <v>212</v>
      </c>
      <c r="AU259" s="237" t="s">
        <v>91</v>
      </c>
      <c r="AV259" s="16" t="s">
        <v>221</v>
      </c>
      <c r="AW259" s="16" t="s">
        <v>36</v>
      </c>
      <c r="AX259" s="16" t="s">
        <v>81</v>
      </c>
      <c r="AY259" s="237" t="s">
        <v>199</v>
      </c>
    </row>
    <row r="260" s="14" customFormat="1">
      <c r="A260" s="14"/>
      <c r="B260" s="207"/>
      <c r="C260" s="14"/>
      <c r="D260" s="193" t="s">
        <v>212</v>
      </c>
      <c r="E260" s="208" t="s">
        <v>1</v>
      </c>
      <c r="F260" s="209" t="s">
        <v>822</v>
      </c>
      <c r="G260" s="14"/>
      <c r="H260" s="208" t="s">
        <v>1</v>
      </c>
      <c r="I260" s="210"/>
      <c r="J260" s="14"/>
      <c r="K260" s="14"/>
      <c r="L260" s="207"/>
      <c r="M260" s="211"/>
      <c r="N260" s="212"/>
      <c r="O260" s="212"/>
      <c r="P260" s="212"/>
      <c r="Q260" s="212"/>
      <c r="R260" s="212"/>
      <c r="S260" s="212"/>
      <c r="T260" s="213"/>
      <c r="U260" s="14"/>
      <c r="V260" s="14"/>
      <c r="W260" s="14"/>
      <c r="X260" s="14"/>
      <c r="Y260" s="14"/>
      <c r="Z260" s="14"/>
      <c r="AA260" s="14"/>
      <c r="AB260" s="14"/>
      <c r="AC260" s="14"/>
      <c r="AD260" s="14"/>
      <c r="AE260" s="14"/>
      <c r="AT260" s="208" t="s">
        <v>212</v>
      </c>
      <c r="AU260" s="208" t="s">
        <v>91</v>
      </c>
      <c r="AV260" s="14" t="s">
        <v>89</v>
      </c>
      <c r="AW260" s="14" t="s">
        <v>36</v>
      </c>
      <c r="AX260" s="14" t="s">
        <v>81</v>
      </c>
      <c r="AY260" s="208" t="s">
        <v>199</v>
      </c>
    </row>
    <row r="261" s="14" customFormat="1">
      <c r="A261" s="14"/>
      <c r="B261" s="207"/>
      <c r="C261" s="14"/>
      <c r="D261" s="193" t="s">
        <v>212</v>
      </c>
      <c r="E261" s="208" t="s">
        <v>1</v>
      </c>
      <c r="F261" s="209" t="s">
        <v>823</v>
      </c>
      <c r="G261" s="14"/>
      <c r="H261" s="208" t="s">
        <v>1</v>
      </c>
      <c r="I261" s="210"/>
      <c r="J261" s="14"/>
      <c r="K261" s="14"/>
      <c r="L261" s="207"/>
      <c r="M261" s="211"/>
      <c r="N261" s="212"/>
      <c r="O261" s="212"/>
      <c r="P261" s="212"/>
      <c r="Q261" s="212"/>
      <c r="R261" s="212"/>
      <c r="S261" s="212"/>
      <c r="T261" s="213"/>
      <c r="U261" s="14"/>
      <c r="V261" s="14"/>
      <c r="W261" s="14"/>
      <c r="X261" s="14"/>
      <c r="Y261" s="14"/>
      <c r="Z261" s="14"/>
      <c r="AA261" s="14"/>
      <c r="AB261" s="14"/>
      <c r="AC261" s="14"/>
      <c r="AD261" s="14"/>
      <c r="AE261" s="14"/>
      <c r="AT261" s="208" t="s">
        <v>212</v>
      </c>
      <c r="AU261" s="208" t="s">
        <v>91</v>
      </c>
      <c r="AV261" s="14" t="s">
        <v>89</v>
      </c>
      <c r="AW261" s="14" t="s">
        <v>36</v>
      </c>
      <c r="AX261" s="14" t="s">
        <v>81</v>
      </c>
      <c r="AY261" s="208" t="s">
        <v>199</v>
      </c>
    </row>
    <row r="262" s="13" customFormat="1">
      <c r="A262" s="13"/>
      <c r="B262" s="199"/>
      <c r="C262" s="13"/>
      <c r="D262" s="193" t="s">
        <v>212</v>
      </c>
      <c r="E262" s="200" t="s">
        <v>1</v>
      </c>
      <c r="F262" s="201" t="s">
        <v>824</v>
      </c>
      <c r="G262" s="13"/>
      <c r="H262" s="202">
        <v>0.85999999999999999</v>
      </c>
      <c r="I262" s="203"/>
      <c r="J262" s="13"/>
      <c r="K262" s="13"/>
      <c r="L262" s="199"/>
      <c r="M262" s="204"/>
      <c r="N262" s="205"/>
      <c r="O262" s="205"/>
      <c r="P262" s="205"/>
      <c r="Q262" s="205"/>
      <c r="R262" s="205"/>
      <c r="S262" s="205"/>
      <c r="T262" s="206"/>
      <c r="U262" s="13"/>
      <c r="V262" s="13"/>
      <c r="W262" s="13"/>
      <c r="X262" s="13"/>
      <c r="Y262" s="13"/>
      <c r="Z262" s="13"/>
      <c r="AA262" s="13"/>
      <c r="AB262" s="13"/>
      <c r="AC262" s="13"/>
      <c r="AD262" s="13"/>
      <c r="AE262" s="13"/>
      <c r="AT262" s="200" t="s">
        <v>212</v>
      </c>
      <c r="AU262" s="200" t="s">
        <v>91</v>
      </c>
      <c r="AV262" s="13" t="s">
        <v>91</v>
      </c>
      <c r="AW262" s="13" t="s">
        <v>36</v>
      </c>
      <c r="AX262" s="13" t="s">
        <v>81</v>
      </c>
      <c r="AY262" s="200" t="s">
        <v>199</v>
      </c>
    </row>
    <row r="263" s="15" customFormat="1">
      <c r="A263" s="15"/>
      <c r="B263" s="214"/>
      <c r="C263" s="15"/>
      <c r="D263" s="193" t="s">
        <v>212</v>
      </c>
      <c r="E263" s="215" t="s">
        <v>1</v>
      </c>
      <c r="F263" s="216" t="s">
        <v>234</v>
      </c>
      <c r="G263" s="15"/>
      <c r="H263" s="217">
        <v>879.90000000000009</v>
      </c>
      <c r="I263" s="218"/>
      <c r="J263" s="15"/>
      <c r="K263" s="15"/>
      <c r="L263" s="214"/>
      <c r="M263" s="219"/>
      <c r="N263" s="220"/>
      <c r="O263" s="220"/>
      <c r="P263" s="220"/>
      <c r="Q263" s="220"/>
      <c r="R263" s="220"/>
      <c r="S263" s="220"/>
      <c r="T263" s="221"/>
      <c r="U263" s="15"/>
      <c r="V263" s="15"/>
      <c r="W263" s="15"/>
      <c r="X263" s="15"/>
      <c r="Y263" s="15"/>
      <c r="Z263" s="15"/>
      <c r="AA263" s="15"/>
      <c r="AB263" s="15"/>
      <c r="AC263" s="15"/>
      <c r="AD263" s="15"/>
      <c r="AE263" s="15"/>
      <c r="AT263" s="215" t="s">
        <v>212</v>
      </c>
      <c r="AU263" s="215" t="s">
        <v>91</v>
      </c>
      <c r="AV263" s="15" t="s">
        <v>206</v>
      </c>
      <c r="AW263" s="15" t="s">
        <v>36</v>
      </c>
      <c r="AX263" s="15" t="s">
        <v>89</v>
      </c>
      <c r="AY263" s="215" t="s">
        <v>199</v>
      </c>
    </row>
    <row r="264" s="2" customFormat="1" ht="14.4" customHeight="1">
      <c r="A264" s="38"/>
      <c r="B264" s="179"/>
      <c r="C264" s="180" t="s">
        <v>368</v>
      </c>
      <c r="D264" s="180" t="s">
        <v>201</v>
      </c>
      <c r="E264" s="181" t="s">
        <v>415</v>
      </c>
      <c r="F264" s="182" t="s">
        <v>416</v>
      </c>
      <c r="G264" s="183" t="s">
        <v>204</v>
      </c>
      <c r="H264" s="184">
        <v>640.5</v>
      </c>
      <c r="I264" s="185"/>
      <c r="J264" s="186">
        <f>ROUND(I264*H264,2)</f>
        <v>0</v>
      </c>
      <c r="K264" s="182" t="s">
        <v>205</v>
      </c>
      <c r="L264" s="39"/>
      <c r="M264" s="187" t="s">
        <v>1</v>
      </c>
      <c r="N264" s="188" t="s">
        <v>46</v>
      </c>
      <c r="O264" s="77"/>
      <c r="P264" s="189">
        <f>O264*H264</f>
        <v>0</v>
      </c>
      <c r="Q264" s="189">
        <v>0.00726</v>
      </c>
      <c r="R264" s="189">
        <f>Q264*H264</f>
        <v>4.6500300000000001</v>
      </c>
      <c r="S264" s="189">
        <v>0</v>
      </c>
      <c r="T264" s="190">
        <f>S264*H264</f>
        <v>0</v>
      </c>
      <c r="U264" s="38"/>
      <c r="V264" s="38"/>
      <c r="W264" s="38"/>
      <c r="X264" s="38"/>
      <c r="Y264" s="38"/>
      <c r="Z264" s="38"/>
      <c r="AA264" s="38"/>
      <c r="AB264" s="38"/>
      <c r="AC264" s="38"/>
      <c r="AD264" s="38"/>
      <c r="AE264" s="38"/>
      <c r="AR264" s="191" t="s">
        <v>206</v>
      </c>
      <c r="AT264" s="191" t="s">
        <v>201</v>
      </c>
      <c r="AU264" s="191" t="s">
        <v>91</v>
      </c>
      <c r="AY264" s="19" t="s">
        <v>199</v>
      </c>
      <c r="BE264" s="192">
        <f>IF(N264="základní",J264,0)</f>
        <v>0</v>
      </c>
      <c r="BF264" s="192">
        <f>IF(N264="snížená",J264,0)</f>
        <v>0</v>
      </c>
      <c r="BG264" s="192">
        <f>IF(N264="zákl. přenesená",J264,0)</f>
        <v>0</v>
      </c>
      <c r="BH264" s="192">
        <f>IF(N264="sníž. přenesená",J264,0)</f>
        <v>0</v>
      </c>
      <c r="BI264" s="192">
        <f>IF(N264="nulová",J264,0)</f>
        <v>0</v>
      </c>
      <c r="BJ264" s="19" t="s">
        <v>89</v>
      </c>
      <c r="BK264" s="192">
        <f>ROUND(I264*H264,2)</f>
        <v>0</v>
      </c>
      <c r="BL264" s="19" t="s">
        <v>206</v>
      </c>
      <c r="BM264" s="191" t="s">
        <v>825</v>
      </c>
    </row>
    <row r="265" s="2" customFormat="1">
      <c r="A265" s="38"/>
      <c r="B265" s="39"/>
      <c r="C265" s="38"/>
      <c r="D265" s="193" t="s">
        <v>208</v>
      </c>
      <c r="E265" s="38"/>
      <c r="F265" s="194" t="s">
        <v>418</v>
      </c>
      <c r="G265" s="38"/>
      <c r="H265" s="38"/>
      <c r="I265" s="195"/>
      <c r="J265" s="38"/>
      <c r="K265" s="38"/>
      <c r="L265" s="39"/>
      <c r="M265" s="196"/>
      <c r="N265" s="197"/>
      <c r="O265" s="77"/>
      <c r="P265" s="77"/>
      <c r="Q265" s="77"/>
      <c r="R265" s="77"/>
      <c r="S265" s="77"/>
      <c r="T265" s="78"/>
      <c r="U265" s="38"/>
      <c r="V265" s="38"/>
      <c r="W265" s="38"/>
      <c r="X265" s="38"/>
      <c r="Y265" s="38"/>
      <c r="Z265" s="38"/>
      <c r="AA265" s="38"/>
      <c r="AB265" s="38"/>
      <c r="AC265" s="38"/>
      <c r="AD265" s="38"/>
      <c r="AE265" s="38"/>
      <c r="AT265" s="19" t="s">
        <v>208</v>
      </c>
      <c r="AU265" s="19" t="s">
        <v>91</v>
      </c>
    </row>
    <row r="266" s="2" customFormat="1">
      <c r="A266" s="38"/>
      <c r="B266" s="39"/>
      <c r="C266" s="38"/>
      <c r="D266" s="193" t="s">
        <v>210</v>
      </c>
      <c r="E266" s="38"/>
      <c r="F266" s="198" t="s">
        <v>419</v>
      </c>
      <c r="G266" s="38"/>
      <c r="H266" s="38"/>
      <c r="I266" s="195"/>
      <c r="J266" s="38"/>
      <c r="K266" s="38"/>
      <c r="L266" s="39"/>
      <c r="M266" s="196"/>
      <c r="N266" s="197"/>
      <c r="O266" s="77"/>
      <c r="P266" s="77"/>
      <c r="Q266" s="77"/>
      <c r="R266" s="77"/>
      <c r="S266" s="77"/>
      <c r="T266" s="78"/>
      <c r="U266" s="38"/>
      <c r="V266" s="38"/>
      <c r="W266" s="38"/>
      <c r="X266" s="38"/>
      <c r="Y266" s="38"/>
      <c r="Z266" s="38"/>
      <c r="AA266" s="38"/>
      <c r="AB266" s="38"/>
      <c r="AC266" s="38"/>
      <c r="AD266" s="38"/>
      <c r="AE266" s="38"/>
      <c r="AT266" s="19" t="s">
        <v>210</v>
      </c>
      <c r="AU266" s="19" t="s">
        <v>91</v>
      </c>
    </row>
    <row r="267" s="14" customFormat="1">
      <c r="A267" s="14"/>
      <c r="B267" s="207"/>
      <c r="C267" s="14"/>
      <c r="D267" s="193" t="s">
        <v>212</v>
      </c>
      <c r="E267" s="208" t="s">
        <v>1</v>
      </c>
      <c r="F267" s="209" t="s">
        <v>826</v>
      </c>
      <c r="G267" s="14"/>
      <c r="H267" s="208" t="s">
        <v>1</v>
      </c>
      <c r="I267" s="210"/>
      <c r="J267" s="14"/>
      <c r="K267" s="14"/>
      <c r="L267" s="207"/>
      <c r="M267" s="211"/>
      <c r="N267" s="212"/>
      <c r="O267" s="212"/>
      <c r="P267" s="212"/>
      <c r="Q267" s="212"/>
      <c r="R267" s="212"/>
      <c r="S267" s="212"/>
      <c r="T267" s="213"/>
      <c r="U267" s="14"/>
      <c r="V267" s="14"/>
      <c r="W267" s="14"/>
      <c r="X267" s="14"/>
      <c r="Y267" s="14"/>
      <c r="Z267" s="14"/>
      <c r="AA267" s="14"/>
      <c r="AB267" s="14"/>
      <c r="AC267" s="14"/>
      <c r="AD267" s="14"/>
      <c r="AE267" s="14"/>
      <c r="AT267" s="208" t="s">
        <v>212</v>
      </c>
      <c r="AU267" s="208" t="s">
        <v>91</v>
      </c>
      <c r="AV267" s="14" t="s">
        <v>89</v>
      </c>
      <c r="AW267" s="14" t="s">
        <v>36</v>
      </c>
      <c r="AX267" s="14" t="s">
        <v>81</v>
      </c>
      <c r="AY267" s="208" t="s">
        <v>199</v>
      </c>
    </row>
    <row r="268" s="13" customFormat="1">
      <c r="A268" s="13"/>
      <c r="B268" s="199"/>
      <c r="C268" s="13"/>
      <c r="D268" s="193" t="s">
        <v>212</v>
      </c>
      <c r="E268" s="200" t="s">
        <v>1</v>
      </c>
      <c r="F268" s="201" t="s">
        <v>827</v>
      </c>
      <c r="G268" s="13"/>
      <c r="H268" s="202">
        <v>630</v>
      </c>
      <c r="I268" s="203"/>
      <c r="J268" s="13"/>
      <c r="K268" s="13"/>
      <c r="L268" s="199"/>
      <c r="M268" s="204"/>
      <c r="N268" s="205"/>
      <c r="O268" s="205"/>
      <c r="P268" s="205"/>
      <c r="Q268" s="205"/>
      <c r="R268" s="205"/>
      <c r="S268" s="205"/>
      <c r="T268" s="206"/>
      <c r="U268" s="13"/>
      <c r="V268" s="13"/>
      <c r="W268" s="13"/>
      <c r="X268" s="13"/>
      <c r="Y268" s="13"/>
      <c r="Z268" s="13"/>
      <c r="AA268" s="13"/>
      <c r="AB268" s="13"/>
      <c r="AC268" s="13"/>
      <c r="AD268" s="13"/>
      <c r="AE268" s="13"/>
      <c r="AT268" s="200" t="s">
        <v>212</v>
      </c>
      <c r="AU268" s="200" t="s">
        <v>91</v>
      </c>
      <c r="AV268" s="13" t="s">
        <v>91</v>
      </c>
      <c r="AW268" s="13" t="s">
        <v>36</v>
      </c>
      <c r="AX268" s="13" t="s">
        <v>81</v>
      </c>
      <c r="AY268" s="200" t="s">
        <v>199</v>
      </c>
    </row>
    <row r="269" s="13" customFormat="1">
      <c r="A269" s="13"/>
      <c r="B269" s="199"/>
      <c r="C269" s="13"/>
      <c r="D269" s="193" t="s">
        <v>212</v>
      </c>
      <c r="E269" s="200" t="s">
        <v>1</v>
      </c>
      <c r="F269" s="201" t="s">
        <v>828</v>
      </c>
      <c r="G269" s="13"/>
      <c r="H269" s="202">
        <v>10.5</v>
      </c>
      <c r="I269" s="203"/>
      <c r="J269" s="13"/>
      <c r="K269" s="13"/>
      <c r="L269" s="199"/>
      <c r="M269" s="204"/>
      <c r="N269" s="205"/>
      <c r="O269" s="205"/>
      <c r="P269" s="205"/>
      <c r="Q269" s="205"/>
      <c r="R269" s="205"/>
      <c r="S269" s="205"/>
      <c r="T269" s="206"/>
      <c r="U269" s="13"/>
      <c r="V269" s="13"/>
      <c r="W269" s="13"/>
      <c r="X269" s="13"/>
      <c r="Y269" s="13"/>
      <c r="Z269" s="13"/>
      <c r="AA269" s="13"/>
      <c r="AB269" s="13"/>
      <c r="AC269" s="13"/>
      <c r="AD269" s="13"/>
      <c r="AE269" s="13"/>
      <c r="AT269" s="200" t="s">
        <v>212</v>
      </c>
      <c r="AU269" s="200" t="s">
        <v>91</v>
      </c>
      <c r="AV269" s="13" t="s">
        <v>91</v>
      </c>
      <c r="AW269" s="13" t="s">
        <v>36</v>
      </c>
      <c r="AX269" s="13" t="s">
        <v>81</v>
      </c>
      <c r="AY269" s="200" t="s">
        <v>199</v>
      </c>
    </row>
    <row r="270" s="15" customFormat="1">
      <c r="A270" s="15"/>
      <c r="B270" s="214"/>
      <c r="C270" s="15"/>
      <c r="D270" s="193" t="s">
        <v>212</v>
      </c>
      <c r="E270" s="215" t="s">
        <v>1</v>
      </c>
      <c r="F270" s="216" t="s">
        <v>234</v>
      </c>
      <c r="G270" s="15"/>
      <c r="H270" s="217">
        <v>640.5</v>
      </c>
      <c r="I270" s="218"/>
      <c r="J270" s="15"/>
      <c r="K270" s="15"/>
      <c r="L270" s="214"/>
      <c r="M270" s="219"/>
      <c r="N270" s="220"/>
      <c r="O270" s="220"/>
      <c r="P270" s="220"/>
      <c r="Q270" s="220"/>
      <c r="R270" s="220"/>
      <c r="S270" s="220"/>
      <c r="T270" s="221"/>
      <c r="U270" s="15"/>
      <c r="V270" s="15"/>
      <c r="W270" s="15"/>
      <c r="X270" s="15"/>
      <c r="Y270" s="15"/>
      <c r="Z270" s="15"/>
      <c r="AA270" s="15"/>
      <c r="AB270" s="15"/>
      <c r="AC270" s="15"/>
      <c r="AD270" s="15"/>
      <c r="AE270" s="15"/>
      <c r="AT270" s="215" t="s">
        <v>212</v>
      </c>
      <c r="AU270" s="215" t="s">
        <v>91</v>
      </c>
      <c r="AV270" s="15" t="s">
        <v>206</v>
      </c>
      <c r="AW270" s="15" t="s">
        <v>36</v>
      </c>
      <c r="AX270" s="15" t="s">
        <v>89</v>
      </c>
      <c r="AY270" s="215" t="s">
        <v>199</v>
      </c>
    </row>
    <row r="271" s="2" customFormat="1" ht="14.4" customHeight="1">
      <c r="A271" s="38"/>
      <c r="B271" s="179"/>
      <c r="C271" s="180" t="s">
        <v>376</v>
      </c>
      <c r="D271" s="180" t="s">
        <v>201</v>
      </c>
      <c r="E271" s="181" t="s">
        <v>423</v>
      </c>
      <c r="F271" s="182" t="s">
        <v>424</v>
      </c>
      <c r="G271" s="183" t="s">
        <v>204</v>
      </c>
      <c r="H271" s="184">
        <v>640.5</v>
      </c>
      <c r="I271" s="185"/>
      <c r="J271" s="186">
        <f>ROUND(I271*H271,2)</f>
        <v>0</v>
      </c>
      <c r="K271" s="182" t="s">
        <v>205</v>
      </c>
      <c r="L271" s="39"/>
      <c r="M271" s="187" t="s">
        <v>1</v>
      </c>
      <c r="N271" s="188" t="s">
        <v>46</v>
      </c>
      <c r="O271" s="77"/>
      <c r="P271" s="189">
        <f>O271*H271</f>
        <v>0</v>
      </c>
      <c r="Q271" s="189">
        <v>0.00085999999999999998</v>
      </c>
      <c r="R271" s="189">
        <f>Q271*H271</f>
        <v>0.55083000000000004</v>
      </c>
      <c r="S271" s="189">
        <v>0</v>
      </c>
      <c r="T271" s="190">
        <f>S271*H271</f>
        <v>0</v>
      </c>
      <c r="U271" s="38"/>
      <c r="V271" s="38"/>
      <c r="W271" s="38"/>
      <c r="X271" s="38"/>
      <c r="Y271" s="38"/>
      <c r="Z271" s="38"/>
      <c r="AA271" s="38"/>
      <c r="AB271" s="38"/>
      <c r="AC271" s="38"/>
      <c r="AD271" s="38"/>
      <c r="AE271" s="38"/>
      <c r="AR271" s="191" t="s">
        <v>206</v>
      </c>
      <c r="AT271" s="191" t="s">
        <v>201</v>
      </c>
      <c r="AU271" s="191" t="s">
        <v>91</v>
      </c>
      <c r="AY271" s="19" t="s">
        <v>199</v>
      </c>
      <c r="BE271" s="192">
        <f>IF(N271="základní",J271,0)</f>
        <v>0</v>
      </c>
      <c r="BF271" s="192">
        <f>IF(N271="snížená",J271,0)</f>
        <v>0</v>
      </c>
      <c r="BG271" s="192">
        <f>IF(N271="zákl. přenesená",J271,0)</f>
        <v>0</v>
      </c>
      <c r="BH271" s="192">
        <f>IF(N271="sníž. přenesená",J271,0)</f>
        <v>0</v>
      </c>
      <c r="BI271" s="192">
        <f>IF(N271="nulová",J271,0)</f>
        <v>0</v>
      </c>
      <c r="BJ271" s="19" t="s">
        <v>89</v>
      </c>
      <c r="BK271" s="192">
        <f>ROUND(I271*H271,2)</f>
        <v>0</v>
      </c>
      <c r="BL271" s="19" t="s">
        <v>206</v>
      </c>
      <c r="BM271" s="191" t="s">
        <v>829</v>
      </c>
    </row>
    <row r="272" s="2" customFormat="1">
      <c r="A272" s="38"/>
      <c r="B272" s="39"/>
      <c r="C272" s="38"/>
      <c r="D272" s="193" t="s">
        <v>208</v>
      </c>
      <c r="E272" s="38"/>
      <c r="F272" s="194" t="s">
        <v>426</v>
      </c>
      <c r="G272" s="38"/>
      <c r="H272" s="38"/>
      <c r="I272" s="195"/>
      <c r="J272" s="38"/>
      <c r="K272" s="38"/>
      <c r="L272" s="39"/>
      <c r="M272" s="196"/>
      <c r="N272" s="197"/>
      <c r="O272" s="77"/>
      <c r="P272" s="77"/>
      <c r="Q272" s="77"/>
      <c r="R272" s="77"/>
      <c r="S272" s="77"/>
      <c r="T272" s="78"/>
      <c r="U272" s="38"/>
      <c r="V272" s="38"/>
      <c r="W272" s="38"/>
      <c r="X272" s="38"/>
      <c r="Y272" s="38"/>
      <c r="Z272" s="38"/>
      <c r="AA272" s="38"/>
      <c r="AB272" s="38"/>
      <c r="AC272" s="38"/>
      <c r="AD272" s="38"/>
      <c r="AE272" s="38"/>
      <c r="AT272" s="19" t="s">
        <v>208</v>
      </c>
      <c r="AU272" s="19" t="s">
        <v>91</v>
      </c>
    </row>
    <row r="273" s="2" customFormat="1">
      <c r="A273" s="38"/>
      <c r="B273" s="39"/>
      <c r="C273" s="38"/>
      <c r="D273" s="193" t="s">
        <v>210</v>
      </c>
      <c r="E273" s="38"/>
      <c r="F273" s="198" t="s">
        <v>419</v>
      </c>
      <c r="G273" s="38"/>
      <c r="H273" s="38"/>
      <c r="I273" s="195"/>
      <c r="J273" s="38"/>
      <c r="K273" s="38"/>
      <c r="L273" s="39"/>
      <c r="M273" s="196"/>
      <c r="N273" s="197"/>
      <c r="O273" s="77"/>
      <c r="P273" s="77"/>
      <c r="Q273" s="77"/>
      <c r="R273" s="77"/>
      <c r="S273" s="77"/>
      <c r="T273" s="78"/>
      <c r="U273" s="38"/>
      <c r="V273" s="38"/>
      <c r="W273" s="38"/>
      <c r="X273" s="38"/>
      <c r="Y273" s="38"/>
      <c r="Z273" s="38"/>
      <c r="AA273" s="38"/>
      <c r="AB273" s="38"/>
      <c r="AC273" s="38"/>
      <c r="AD273" s="38"/>
      <c r="AE273" s="38"/>
      <c r="AT273" s="19" t="s">
        <v>210</v>
      </c>
      <c r="AU273" s="19" t="s">
        <v>91</v>
      </c>
    </row>
    <row r="274" s="2" customFormat="1" ht="24.15" customHeight="1">
      <c r="A274" s="38"/>
      <c r="B274" s="179"/>
      <c r="C274" s="180" t="s">
        <v>382</v>
      </c>
      <c r="D274" s="180" t="s">
        <v>201</v>
      </c>
      <c r="E274" s="181" t="s">
        <v>830</v>
      </c>
      <c r="F274" s="182" t="s">
        <v>831</v>
      </c>
      <c r="G274" s="183" t="s">
        <v>228</v>
      </c>
      <c r="H274" s="184">
        <v>23.149999999999999</v>
      </c>
      <c r="I274" s="185"/>
      <c r="J274" s="186">
        <f>ROUND(I274*H274,2)</f>
        <v>0</v>
      </c>
      <c r="K274" s="182" t="s">
        <v>205</v>
      </c>
      <c r="L274" s="39"/>
      <c r="M274" s="187" t="s">
        <v>1</v>
      </c>
      <c r="N274" s="188" t="s">
        <v>46</v>
      </c>
      <c r="O274" s="77"/>
      <c r="P274" s="189">
        <f>O274*H274</f>
        <v>0</v>
      </c>
      <c r="Q274" s="189">
        <v>0.36037999999999998</v>
      </c>
      <c r="R274" s="189">
        <f>Q274*H274</f>
        <v>8.3427969999999991</v>
      </c>
      <c r="S274" s="189">
        <v>0</v>
      </c>
      <c r="T274" s="190">
        <f>S274*H274</f>
        <v>0</v>
      </c>
      <c r="U274" s="38"/>
      <c r="V274" s="38"/>
      <c r="W274" s="38"/>
      <c r="X274" s="38"/>
      <c r="Y274" s="38"/>
      <c r="Z274" s="38"/>
      <c r="AA274" s="38"/>
      <c r="AB274" s="38"/>
      <c r="AC274" s="38"/>
      <c r="AD274" s="38"/>
      <c r="AE274" s="38"/>
      <c r="AR274" s="191" t="s">
        <v>206</v>
      </c>
      <c r="AT274" s="191" t="s">
        <v>201</v>
      </c>
      <c r="AU274" s="191" t="s">
        <v>91</v>
      </c>
      <c r="AY274" s="19" t="s">
        <v>199</v>
      </c>
      <c r="BE274" s="192">
        <f>IF(N274="základní",J274,0)</f>
        <v>0</v>
      </c>
      <c r="BF274" s="192">
        <f>IF(N274="snížená",J274,0)</f>
        <v>0</v>
      </c>
      <c r="BG274" s="192">
        <f>IF(N274="zákl. přenesená",J274,0)</f>
        <v>0</v>
      </c>
      <c r="BH274" s="192">
        <f>IF(N274="sníž. přenesená",J274,0)</f>
        <v>0</v>
      </c>
      <c r="BI274" s="192">
        <f>IF(N274="nulová",J274,0)</f>
        <v>0</v>
      </c>
      <c r="BJ274" s="19" t="s">
        <v>89</v>
      </c>
      <c r="BK274" s="192">
        <f>ROUND(I274*H274,2)</f>
        <v>0</v>
      </c>
      <c r="BL274" s="19" t="s">
        <v>206</v>
      </c>
      <c r="BM274" s="191" t="s">
        <v>832</v>
      </c>
    </row>
    <row r="275" s="2" customFormat="1">
      <c r="A275" s="38"/>
      <c r="B275" s="39"/>
      <c r="C275" s="38"/>
      <c r="D275" s="193" t="s">
        <v>208</v>
      </c>
      <c r="E275" s="38"/>
      <c r="F275" s="194" t="s">
        <v>833</v>
      </c>
      <c r="G275" s="38"/>
      <c r="H275" s="38"/>
      <c r="I275" s="195"/>
      <c r="J275" s="38"/>
      <c r="K275" s="38"/>
      <c r="L275" s="39"/>
      <c r="M275" s="196"/>
      <c r="N275" s="197"/>
      <c r="O275" s="77"/>
      <c r="P275" s="77"/>
      <c r="Q275" s="77"/>
      <c r="R275" s="77"/>
      <c r="S275" s="77"/>
      <c r="T275" s="78"/>
      <c r="U275" s="38"/>
      <c r="V275" s="38"/>
      <c r="W275" s="38"/>
      <c r="X275" s="38"/>
      <c r="Y275" s="38"/>
      <c r="Z275" s="38"/>
      <c r="AA275" s="38"/>
      <c r="AB275" s="38"/>
      <c r="AC275" s="38"/>
      <c r="AD275" s="38"/>
      <c r="AE275" s="38"/>
      <c r="AT275" s="19" t="s">
        <v>208</v>
      </c>
      <c r="AU275" s="19" t="s">
        <v>91</v>
      </c>
    </row>
    <row r="276" s="2" customFormat="1">
      <c r="A276" s="38"/>
      <c r="B276" s="39"/>
      <c r="C276" s="38"/>
      <c r="D276" s="193" t="s">
        <v>210</v>
      </c>
      <c r="E276" s="38"/>
      <c r="F276" s="198" t="s">
        <v>834</v>
      </c>
      <c r="G276" s="38"/>
      <c r="H276" s="38"/>
      <c r="I276" s="195"/>
      <c r="J276" s="38"/>
      <c r="K276" s="38"/>
      <c r="L276" s="39"/>
      <c r="M276" s="196"/>
      <c r="N276" s="197"/>
      <c r="O276" s="77"/>
      <c r="P276" s="77"/>
      <c r="Q276" s="77"/>
      <c r="R276" s="77"/>
      <c r="S276" s="77"/>
      <c r="T276" s="78"/>
      <c r="U276" s="38"/>
      <c r="V276" s="38"/>
      <c r="W276" s="38"/>
      <c r="X276" s="38"/>
      <c r="Y276" s="38"/>
      <c r="Z276" s="38"/>
      <c r="AA276" s="38"/>
      <c r="AB276" s="38"/>
      <c r="AC276" s="38"/>
      <c r="AD276" s="38"/>
      <c r="AE276" s="38"/>
      <c r="AT276" s="19" t="s">
        <v>210</v>
      </c>
      <c r="AU276" s="19" t="s">
        <v>91</v>
      </c>
    </row>
    <row r="277" s="14" customFormat="1">
      <c r="A277" s="14"/>
      <c r="B277" s="207"/>
      <c r="C277" s="14"/>
      <c r="D277" s="193" t="s">
        <v>212</v>
      </c>
      <c r="E277" s="208" t="s">
        <v>1</v>
      </c>
      <c r="F277" s="209" t="s">
        <v>835</v>
      </c>
      <c r="G277" s="14"/>
      <c r="H277" s="208" t="s">
        <v>1</v>
      </c>
      <c r="I277" s="210"/>
      <c r="J277" s="14"/>
      <c r="K277" s="14"/>
      <c r="L277" s="207"/>
      <c r="M277" s="211"/>
      <c r="N277" s="212"/>
      <c r="O277" s="212"/>
      <c r="P277" s="212"/>
      <c r="Q277" s="212"/>
      <c r="R277" s="212"/>
      <c r="S277" s="212"/>
      <c r="T277" s="213"/>
      <c r="U277" s="14"/>
      <c r="V277" s="14"/>
      <c r="W277" s="14"/>
      <c r="X277" s="14"/>
      <c r="Y277" s="14"/>
      <c r="Z277" s="14"/>
      <c r="AA277" s="14"/>
      <c r="AB277" s="14"/>
      <c r="AC277" s="14"/>
      <c r="AD277" s="14"/>
      <c r="AE277" s="14"/>
      <c r="AT277" s="208" t="s">
        <v>212</v>
      </c>
      <c r="AU277" s="208" t="s">
        <v>91</v>
      </c>
      <c r="AV277" s="14" t="s">
        <v>89</v>
      </c>
      <c r="AW277" s="14" t="s">
        <v>36</v>
      </c>
      <c r="AX277" s="14" t="s">
        <v>81</v>
      </c>
      <c r="AY277" s="208" t="s">
        <v>199</v>
      </c>
    </row>
    <row r="278" s="14" customFormat="1">
      <c r="A278" s="14"/>
      <c r="B278" s="207"/>
      <c r="C278" s="14"/>
      <c r="D278" s="193" t="s">
        <v>212</v>
      </c>
      <c r="E278" s="208" t="s">
        <v>1</v>
      </c>
      <c r="F278" s="209" t="s">
        <v>836</v>
      </c>
      <c r="G278" s="14"/>
      <c r="H278" s="208" t="s">
        <v>1</v>
      </c>
      <c r="I278" s="210"/>
      <c r="J278" s="14"/>
      <c r="K278" s="14"/>
      <c r="L278" s="207"/>
      <c r="M278" s="211"/>
      <c r="N278" s="212"/>
      <c r="O278" s="212"/>
      <c r="P278" s="212"/>
      <c r="Q278" s="212"/>
      <c r="R278" s="212"/>
      <c r="S278" s="212"/>
      <c r="T278" s="213"/>
      <c r="U278" s="14"/>
      <c r="V278" s="14"/>
      <c r="W278" s="14"/>
      <c r="X278" s="14"/>
      <c r="Y278" s="14"/>
      <c r="Z278" s="14"/>
      <c r="AA278" s="14"/>
      <c r="AB278" s="14"/>
      <c r="AC278" s="14"/>
      <c r="AD278" s="14"/>
      <c r="AE278" s="14"/>
      <c r="AT278" s="208" t="s">
        <v>212</v>
      </c>
      <c r="AU278" s="208" t="s">
        <v>91</v>
      </c>
      <c r="AV278" s="14" t="s">
        <v>89</v>
      </c>
      <c r="AW278" s="14" t="s">
        <v>36</v>
      </c>
      <c r="AX278" s="14" t="s">
        <v>81</v>
      </c>
      <c r="AY278" s="208" t="s">
        <v>199</v>
      </c>
    </row>
    <row r="279" s="13" customFormat="1">
      <c r="A279" s="13"/>
      <c r="B279" s="199"/>
      <c r="C279" s="13"/>
      <c r="D279" s="193" t="s">
        <v>212</v>
      </c>
      <c r="E279" s="200" t="s">
        <v>1</v>
      </c>
      <c r="F279" s="201" t="s">
        <v>837</v>
      </c>
      <c r="G279" s="13"/>
      <c r="H279" s="202">
        <v>23.149999999999999</v>
      </c>
      <c r="I279" s="203"/>
      <c r="J279" s="13"/>
      <c r="K279" s="13"/>
      <c r="L279" s="199"/>
      <c r="M279" s="204"/>
      <c r="N279" s="205"/>
      <c r="O279" s="205"/>
      <c r="P279" s="205"/>
      <c r="Q279" s="205"/>
      <c r="R279" s="205"/>
      <c r="S279" s="205"/>
      <c r="T279" s="206"/>
      <c r="U279" s="13"/>
      <c r="V279" s="13"/>
      <c r="W279" s="13"/>
      <c r="X279" s="13"/>
      <c r="Y279" s="13"/>
      <c r="Z279" s="13"/>
      <c r="AA279" s="13"/>
      <c r="AB279" s="13"/>
      <c r="AC279" s="13"/>
      <c r="AD279" s="13"/>
      <c r="AE279" s="13"/>
      <c r="AT279" s="200" t="s">
        <v>212</v>
      </c>
      <c r="AU279" s="200" t="s">
        <v>91</v>
      </c>
      <c r="AV279" s="13" t="s">
        <v>91</v>
      </c>
      <c r="AW279" s="13" t="s">
        <v>36</v>
      </c>
      <c r="AX279" s="13" t="s">
        <v>81</v>
      </c>
      <c r="AY279" s="200" t="s">
        <v>199</v>
      </c>
    </row>
    <row r="280" s="15" customFormat="1">
      <c r="A280" s="15"/>
      <c r="B280" s="214"/>
      <c r="C280" s="15"/>
      <c r="D280" s="193" t="s">
        <v>212</v>
      </c>
      <c r="E280" s="215" t="s">
        <v>1</v>
      </c>
      <c r="F280" s="216" t="s">
        <v>234</v>
      </c>
      <c r="G280" s="15"/>
      <c r="H280" s="217">
        <v>23.149999999999999</v>
      </c>
      <c r="I280" s="218"/>
      <c r="J280" s="15"/>
      <c r="K280" s="15"/>
      <c r="L280" s="214"/>
      <c r="M280" s="219"/>
      <c r="N280" s="220"/>
      <c r="O280" s="220"/>
      <c r="P280" s="220"/>
      <c r="Q280" s="220"/>
      <c r="R280" s="220"/>
      <c r="S280" s="220"/>
      <c r="T280" s="221"/>
      <c r="U280" s="15"/>
      <c r="V280" s="15"/>
      <c r="W280" s="15"/>
      <c r="X280" s="15"/>
      <c r="Y280" s="15"/>
      <c r="Z280" s="15"/>
      <c r="AA280" s="15"/>
      <c r="AB280" s="15"/>
      <c r="AC280" s="15"/>
      <c r="AD280" s="15"/>
      <c r="AE280" s="15"/>
      <c r="AT280" s="215" t="s">
        <v>212</v>
      </c>
      <c r="AU280" s="215" t="s">
        <v>91</v>
      </c>
      <c r="AV280" s="15" t="s">
        <v>206</v>
      </c>
      <c r="AW280" s="15" t="s">
        <v>36</v>
      </c>
      <c r="AX280" s="15" t="s">
        <v>89</v>
      </c>
      <c r="AY280" s="215" t="s">
        <v>199</v>
      </c>
    </row>
    <row r="281" s="2" customFormat="1" ht="14.4" customHeight="1">
      <c r="A281" s="38"/>
      <c r="B281" s="179"/>
      <c r="C281" s="222" t="s">
        <v>390</v>
      </c>
      <c r="D281" s="222" t="s">
        <v>272</v>
      </c>
      <c r="E281" s="223" t="s">
        <v>838</v>
      </c>
      <c r="F281" s="224" t="s">
        <v>839</v>
      </c>
      <c r="G281" s="225" t="s">
        <v>228</v>
      </c>
      <c r="H281" s="226">
        <v>23.149999999999999</v>
      </c>
      <c r="I281" s="227"/>
      <c r="J281" s="228">
        <f>ROUND(I281*H281,2)</f>
        <v>0</v>
      </c>
      <c r="K281" s="224" t="s">
        <v>246</v>
      </c>
      <c r="L281" s="229"/>
      <c r="M281" s="230" t="s">
        <v>1</v>
      </c>
      <c r="N281" s="231" t="s">
        <v>46</v>
      </c>
      <c r="O281" s="77"/>
      <c r="P281" s="189">
        <f>O281*H281</f>
        <v>0</v>
      </c>
      <c r="Q281" s="189">
        <v>2.3999999999999999</v>
      </c>
      <c r="R281" s="189">
        <f>Q281*H281</f>
        <v>55.559999999999995</v>
      </c>
      <c r="S281" s="189">
        <v>0</v>
      </c>
      <c r="T281" s="190">
        <f>S281*H281</f>
        <v>0</v>
      </c>
      <c r="U281" s="38"/>
      <c r="V281" s="38"/>
      <c r="W281" s="38"/>
      <c r="X281" s="38"/>
      <c r="Y281" s="38"/>
      <c r="Z281" s="38"/>
      <c r="AA281" s="38"/>
      <c r="AB281" s="38"/>
      <c r="AC281" s="38"/>
      <c r="AD281" s="38"/>
      <c r="AE281" s="38"/>
      <c r="AR281" s="191" t="s">
        <v>259</v>
      </c>
      <c r="AT281" s="191" t="s">
        <v>272</v>
      </c>
      <c r="AU281" s="191" t="s">
        <v>91</v>
      </c>
      <c r="AY281" s="19" t="s">
        <v>199</v>
      </c>
      <c r="BE281" s="192">
        <f>IF(N281="základní",J281,0)</f>
        <v>0</v>
      </c>
      <c r="BF281" s="192">
        <f>IF(N281="snížená",J281,0)</f>
        <v>0</v>
      </c>
      <c r="BG281" s="192">
        <f>IF(N281="zákl. přenesená",J281,0)</f>
        <v>0</v>
      </c>
      <c r="BH281" s="192">
        <f>IF(N281="sníž. přenesená",J281,0)</f>
        <v>0</v>
      </c>
      <c r="BI281" s="192">
        <f>IF(N281="nulová",J281,0)</f>
        <v>0</v>
      </c>
      <c r="BJ281" s="19" t="s">
        <v>89</v>
      </c>
      <c r="BK281" s="192">
        <f>ROUND(I281*H281,2)</f>
        <v>0</v>
      </c>
      <c r="BL281" s="19" t="s">
        <v>206</v>
      </c>
      <c r="BM281" s="191" t="s">
        <v>840</v>
      </c>
    </row>
    <row r="282" s="2" customFormat="1" ht="24.15" customHeight="1">
      <c r="A282" s="38"/>
      <c r="B282" s="179"/>
      <c r="C282" s="180" t="s">
        <v>401</v>
      </c>
      <c r="D282" s="180" t="s">
        <v>201</v>
      </c>
      <c r="E282" s="181" t="s">
        <v>428</v>
      </c>
      <c r="F282" s="182" t="s">
        <v>429</v>
      </c>
      <c r="G282" s="183" t="s">
        <v>275</v>
      </c>
      <c r="H282" s="184">
        <v>3.8199999999999998</v>
      </c>
      <c r="I282" s="185"/>
      <c r="J282" s="186">
        <f>ROUND(I282*H282,2)</f>
        <v>0</v>
      </c>
      <c r="K282" s="182" t="s">
        <v>205</v>
      </c>
      <c r="L282" s="39"/>
      <c r="M282" s="187" t="s">
        <v>1</v>
      </c>
      <c r="N282" s="188" t="s">
        <v>46</v>
      </c>
      <c r="O282" s="77"/>
      <c r="P282" s="189">
        <f>O282*H282</f>
        <v>0</v>
      </c>
      <c r="Q282" s="189">
        <v>1.0958000000000001</v>
      </c>
      <c r="R282" s="189">
        <f>Q282*H282</f>
        <v>4.185956</v>
      </c>
      <c r="S282" s="189">
        <v>0</v>
      </c>
      <c r="T282" s="190">
        <f>S282*H282</f>
        <v>0</v>
      </c>
      <c r="U282" s="38"/>
      <c r="V282" s="38"/>
      <c r="W282" s="38"/>
      <c r="X282" s="38"/>
      <c r="Y282" s="38"/>
      <c r="Z282" s="38"/>
      <c r="AA282" s="38"/>
      <c r="AB282" s="38"/>
      <c r="AC282" s="38"/>
      <c r="AD282" s="38"/>
      <c r="AE282" s="38"/>
      <c r="AR282" s="191" t="s">
        <v>206</v>
      </c>
      <c r="AT282" s="191" t="s">
        <v>201</v>
      </c>
      <c r="AU282" s="191" t="s">
        <v>91</v>
      </c>
      <c r="AY282" s="19" t="s">
        <v>199</v>
      </c>
      <c r="BE282" s="192">
        <f>IF(N282="základní",J282,0)</f>
        <v>0</v>
      </c>
      <c r="BF282" s="192">
        <f>IF(N282="snížená",J282,0)</f>
        <v>0</v>
      </c>
      <c r="BG282" s="192">
        <f>IF(N282="zákl. přenesená",J282,0)</f>
        <v>0</v>
      </c>
      <c r="BH282" s="192">
        <f>IF(N282="sníž. přenesená",J282,0)</f>
        <v>0</v>
      </c>
      <c r="BI282" s="192">
        <f>IF(N282="nulová",J282,0)</f>
        <v>0</v>
      </c>
      <c r="BJ282" s="19" t="s">
        <v>89</v>
      </c>
      <c r="BK282" s="192">
        <f>ROUND(I282*H282,2)</f>
        <v>0</v>
      </c>
      <c r="BL282" s="19" t="s">
        <v>206</v>
      </c>
      <c r="BM282" s="191" t="s">
        <v>841</v>
      </c>
    </row>
    <row r="283" s="2" customFormat="1">
      <c r="A283" s="38"/>
      <c r="B283" s="39"/>
      <c r="C283" s="38"/>
      <c r="D283" s="193" t="s">
        <v>208</v>
      </c>
      <c r="E283" s="38"/>
      <c r="F283" s="194" t="s">
        <v>842</v>
      </c>
      <c r="G283" s="38"/>
      <c r="H283" s="38"/>
      <c r="I283" s="195"/>
      <c r="J283" s="38"/>
      <c r="K283" s="38"/>
      <c r="L283" s="39"/>
      <c r="M283" s="196"/>
      <c r="N283" s="197"/>
      <c r="O283" s="77"/>
      <c r="P283" s="77"/>
      <c r="Q283" s="77"/>
      <c r="R283" s="77"/>
      <c r="S283" s="77"/>
      <c r="T283" s="78"/>
      <c r="U283" s="38"/>
      <c r="V283" s="38"/>
      <c r="W283" s="38"/>
      <c r="X283" s="38"/>
      <c r="Y283" s="38"/>
      <c r="Z283" s="38"/>
      <c r="AA283" s="38"/>
      <c r="AB283" s="38"/>
      <c r="AC283" s="38"/>
      <c r="AD283" s="38"/>
      <c r="AE283" s="38"/>
      <c r="AT283" s="19" t="s">
        <v>208</v>
      </c>
      <c r="AU283" s="19" t="s">
        <v>91</v>
      </c>
    </row>
    <row r="284" s="2" customFormat="1">
      <c r="A284" s="38"/>
      <c r="B284" s="39"/>
      <c r="C284" s="38"/>
      <c r="D284" s="193" t="s">
        <v>210</v>
      </c>
      <c r="E284" s="38"/>
      <c r="F284" s="198" t="s">
        <v>432</v>
      </c>
      <c r="G284" s="38"/>
      <c r="H284" s="38"/>
      <c r="I284" s="195"/>
      <c r="J284" s="38"/>
      <c r="K284" s="38"/>
      <c r="L284" s="39"/>
      <c r="M284" s="196"/>
      <c r="N284" s="197"/>
      <c r="O284" s="77"/>
      <c r="P284" s="77"/>
      <c r="Q284" s="77"/>
      <c r="R284" s="77"/>
      <c r="S284" s="77"/>
      <c r="T284" s="78"/>
      <c r="U284" s="38"/>
      <c r="V284" s="38"/>
      <c r="W284" s="38"/>
      <c r="X284" s="38"/>
      <c r="Y284" s="38"/>
      <c r="Z284" s="38"/>
      <c r="AA284" s="38"/>
      <c r="AB284" s="38"/>
      <c r="AC284" s="38"/>
      <c r="AD284" s="38"/>
      <c r="AE284" s="38"/>
      <c r="AT284" s="19" t="s">
        <v>210</v>
      </c>
      <c r="AU284" s="19" t="s">
        <v>91</v>
      </c>
    </row>
    <row r="285" s="14" customFormat="1">
      <c r="A285" s="14"/>
      <c r="B285" s="207"/>
      <c r="C285" s="14"/>
      <c r="D285" s="193" t="s">
        <v>212</v>
      </c>
      <c r="E285" s="208" t="s">
        <v>1</v>
      </c>
      <c r="F285" s="209" t="s">
        <v>843</v>
      </c>
      <c r="G285" s="14"/>
      <c r="H285" s="208" t="s">
        <v>1</v>
      </c>
      <c r="I285" s="210"/>
      <c r="J285" s="14"/>
      <c r="K285" s="14"/>
      <c r="L285" s="207"/>
      <c r="M285" s="211"/>
      <c r="N285" s="212"/>
      <c r="O285" s="212"/>
      <c r="P285" s="212"/>
      <c r="Q285" s="212"/>
      <c r="R285" s="212"/>
      <c r="S285" s="212"/>
      <c r="T285" s="213"/>
      <c r="U285" s="14"/>
      <c r="V285" s="14"/>
      <c r="W285" s="14"/>
      <c r="X285" s="14"/>
      <c r="Y285" s="14"/>
      <c r="Z285" s="14"/>
      <c r="AA285" s="14"/>
      <c r="AB285" s="14"/>
      <c r="AC285" s="14"/>
      <c r="AD285" s="14"/>
      <c r="AE285" s="14"/>
      <c r="AT285" s="208" t="s">
        <v>212</v>
      </c>
      <c r="AU285" s="208" t="s">
        <v>91</v>
      </c>
      <c r="AV285" s="14" t="s">
        <v>89</v>
      </c>
      <c r="AW285" s="14" t="s">
        <v>36</v>
      </c>
      <c r="AX285" s="14" t="s">
        <v>81</v>
      </c>
      <c r="AY285" s="208" t="s">
        <v>199</v>
      </c>
    </row>
    <row r="286" s="13" customFormat="1">
      <c r="A286" s="13"/>
      <c r="B286" s="199"/>
      <c r="C286" s="13"/>
      <c r="D286" s="193" t="s">
        <v>212</v>
      </c>
      <c r="E286" s="200" t="s">
        <v>1</v>
      </c>
      <c r="F286" s="201" t="s">
        <v>844</v>
      </c>
      <c r="G286" s="13"/>
      <c r="H286" s="202">
        <v>1.2230000000000001</v>
      </c>
      <c r="I286" s="203"/>
      <c r="J286" s="13"/>
      <c r="K286" s="13"/>
      <c r="L286" s="199"/>
      <c r="M286" s="204"/>
      <c r="N286" s="205"/>
      <c r="O286" s="205"/>
      <c r="P286" s="205"/>
      <c r="Q286" s="205"/>
      <c r="R286" s="205"/>
      <c r="S286" s="205"/>
      <c r="T286" s="206"/>
      <c r="U286" s="13"/>
      <c r="V286" s="13"/>
      <c r="W286" s="13"/>
      <c r="X286" s="13"/>
      <c r="Y286" s="13"/>
      <c r="Z286" s="13"/>
      <c r="AA286" s="13"/>
      <c r="AB286" s="13"/>
      <c r="AC286" s="13"/>
      <c r="AD286" s="13"/>
      <c r="AE286" s="13"/>
      <c r="AT286" s="200" t="s">
        <v>212</v>
      </c>
      <c r="AU286" s="200" t="s">
        <v>91</v>
      </c>
      <c r="AV286" s="13" t="s">
        <v>91</v>
      </c>
      <c r="AW286" s="13" t="s">
        <v>36</v>
      </c>
      <c r="AX286" s="13" t="s">
        <v>81</v>
      </c>
      <c r="AY286" s="200" t="s">
        <v>199</v>
      </c>
    </row>
    <row r="287" s="13" customFormat="1">
      <c r="A287" s="13"/>
      <c r="B287" s="199"/>
      <c r="C287" s="13"/>
      <c r="D287" s="193" t="s">
        <v>212</v>
      </c>
      <c r="E287" s="200" t="s">
        <v>1</v>
      </c>
      <c r="F287" s="201" t="s">
        <v>845</v>
      </c>
      <c r="G287" s="13"/>
      <c r="H287" s="202">
        <v>1.242</v>
      </c>
      <c r="I287" s="203"/>
      <c r="J287" s="13"/>
      <c r="K287" s="13"/>
      <c r="L287" s="199"/>
      <c r="M287" s="204"/>
      <c r="N287" s="205"/>
      <c r="O287" s="205"/>
      <c r="P287" s="205"/>
      <c r="Q287" s="205"/>
      <c r="R287" s="205"/>
      <c r="S287" s="205"/>
      <c r="T287" s="206"/>
      <c r="U287" s="13"/>
      <c r="V287" s="13"/>
      <c r="W287" s="13"/>
      <c r="X287" s="13"/>
      <c r="Y287" s="13"/>
      <c r="Z287" s="13"/>
      <c r="AA287" s="13"/>
      <c r="AB287" s="13"/>
      <c r="AC287" s="13"/>
      <c r="AD287" s="13"/>
      <c r="AE287" s="13"/>
      <c r="AT287" s="200" t="s">
        <v>212</v>
      </c>
      <c r="AU287" s="200" t="s">
        <v>91</v>
      </c>
      <c r="AV287" s="13" t="s">
        <v>91</v>
      </c>
      <c r="AW287" s="13" t="s">
        <v>36</v>
      </c>
      <c r="AX287" s="13" t="s">
        <v>81</v>
      </c>
      <c r="AY287" s="200" t="s">
        <v>199</v>
      </c>
    </row>
    <row r="288" s="13" customFormat="1">
      <c r="A288" s="13"/>
      <c r="B288" s="199"/>
      <c r="C288" s="13"/>
      <c r="D288" s="193" t="s">
        <v>212</v>
      </c>
      <c r="E288" s="200" t="s">
        <v>1</v>
      </c>
      <c r="F288" s="201" t="s">
        <v>846</v>
      </c>
      <c r="G288" s="13"/>
      <c r="H288" s="202">
        <v>1.355</v>
      </c>
      <c r="I288" s="203"/>
      <c r="J288" s="13"/>
      <c r="K288" s="13"/>
      <c r="L288" s="199"/>
      <c r="M288" s="204"/>
      <c r="N288" s="205"/>
      <c r="O288" s="205"/>
      <c r="P288" s="205"/>
      <c r="Q288" s="205"/>
      <c r="R288" s="205"/>
      <c r="S288" s="205"/>
      <c r="T288" s="206"/>
      <c r="U288" s="13"/>
      <c r="V288" s="13"/>
      <c r="W288" s="13"/>
      <c r="X288" s="13"/>
      <c r="Y288" s="13"/>
      <c r="Z288" s="13"/>
      <c r="AA288" s="13"/>
      <c r="AB288" s="13"/>
      <c r="AC288" s="13"/>
      <c r="AD288" s="13"/>
      <c r="AE288" s="13"/>
      <c r="AT288" s="200" t="s">
        <v>212</v>
      </c>
      <c r="AU288" s="200" t="s">
        <v>91</v>
      </c>
      <c r="AV288" s="13" t="s">
        <v>91</v>
      </c>
      <c r="AW288" s="13" t="s">
        <v>36</v>
      </c>
      <c r="AX288" s="13" t="s">
        <v>81</v>
      </c>
      <c r="AY288" s="200" t="s">
        <v>199</v>
      </c>
    </row>
    <row r="289" s="15" customFormat="1">
      <c r="A289" s="15"/>
      <c r="B289" s="214"/>
      <c r="C289" s="15"/>
      <c r="D289" s="193" t="s">
        <v>212</v>
      </c>
      <c r="E289" s="215" t="s">
        <v>1</v>
      </c>
      <c r="F289" s="216" t="s">
        <v>234</v>
      </c>
      <c r="G289" s="15"/>
      <c r="H289" s="217">
        <v>3.8199999999999998</v>
      </c>
      <c r="I289" s="218"/>
      <c r="J289" s="15"/>
      <c r="K289" s="15"/>
      <c r="L289" s="214"/>
      <c r="M289" s="219"/>
      <c r="N289" s="220"/>
      <c r="O289" s="220"/>
      <c r="P289" s="220"/>
      <c r="Q289" s="220"/>
      <c r="R289" s="220"/>
      <c r="S289" s="220"/>
      <c r="T289" s="221"/>
      <c r="U289" s="15"/>
      <c r="V289" s="15"/>
      <c r="W289" s="15"/>
      <c r="X289" s="15"/>
      <c r="Y289" s="15"/>
      <c r="Z289" s="15"/>
      <c r="AA289" s="15"/>
      <c r="AB289" s="15"/>
      <c r="AC289" s="15"/>
      <c r="AD289" s="15"/>
      <c r="AE289" s="15"/>
      <c r="AT289" s="215" t="s">
        <v>212</v>
      </c>
      <c r="AU289" s="215" t="s">
        <v>91</v>
      </c>
      <c r="AV289" s="15" t="s">
        <v>206</v>
      </c>
      <c r="AW289" s="15" t="s">
        <v>36</v>
      </c>
      <c r="AX289" s="15" t="s">
        <v>89</v>
      </c>
      <c r="AY289" s="215" t="s">
        <v>199</v>
      </c>
    </row>
    <row r="290" s="2" customFormat="1" ht="24.15" customHeight="1">
      <c r="A290" s="38"/>
      <c r="B290" s="179"/>
      <c r="C290" s="180" t="s">
        <v>406</v>
      </c>
      <c r="D290" s="180" t="s">
        <v>201</v>
      </c>
      <c r="E290" s="181" t="s">
        <v>847</v>
      </c>
      <c r="F290" s="182" t="s">
        <v>848</v>
      </c>
      <c r="G290" s="183" t="s">
        <v>275</v>
      </c>
      <c r="H290" s="184">
        <v>51.551000000000002</v>
      </c>
      <c r="I290" s="185"/>
      <c r="J290" s="186">
        <f>ROUND(I290*H290,2)</f>
        <v>0</v>
      </c>
      <c r="K290" s="182" t="s">
        <v>205</v>
      </c>
      <c r="L290" s="39"/>
      <c r="M290" s="187" t="s">
        <v>1</v>
      </c>
      <c r="N290" s="188" t="s">
        <v>46</v>
      </c>
      <c r="O290" s="77"/>
      <c r="P290" s="189">
        <f>O290*H290</f>
        <v>0</v>
      </c>
      <c r="Q290" s="189">
        <v>1.0563100000000001</v>
      </c>
      <c r="R290" s="189">
        <f>Q290*H290</f>
        <v>54.453836810000006</v>
      </c>
      <c r="S290" s="189">
        <v>0</v>
      </c>
      <c r="T290" s="190">
        <f>S290*H290</f>
        <v>0</v>
      </c>
      <c r="U290" s="38"/>
      <c r="V290" s="38"/>
      <c r="W290" s="38"/>
      <c r="X290" s="38"/>
      <c r="Y290" s="38"/>
      <c r="Z290" s="38"/>
      <c r="AA290" s="38"/>
      <c r="AB290" s="38"/>
      <c r="AC290" s="38"/>
      <c r="AD290" s="38"/>
      <c r="AE290" s="38"/>
      <c r="AR290" s="191" t="s">
        <v>206</v>
      </c>
      <c r="AT290" s="191" t="s">
        <v>201</v>
      </c>
      <c r="AU290" s="191" t="s">
        <v>91</v>
      </c>
      <c r="AY290" s="19" t="s">
        <v>199</v>
      </c>
      <c r="BE290" s="192">
        <f>IF(N290="základní",J290,0)</f>
        <v>0</v>
      </c>
      <c r="BF290" s="192">
        <f>IF(N290="snížená",J290,0)</f>
        <v>0</v>
      </c>
      <c r="BG290" s="192">
        <f>IF(N290="zákl. přenesená",J290,0)</f>
        <v>0</v>
      </c>
      <c r="BH290" s="192">
        <f>IF(N290="sníž. přenesená",J290,0)</f>
        <v>0</v>
      </c>
      <c r="BI290" s="192">
        <f>IF(N290="nulová",J290,0)</f>
        <v>0</v>
      </c>
      <c r="BJ290" s="19" t="s">
        <v>89</v>
      </c>
      <c r="BK290" s="192">
        <f>ROUND(I290*H290,2)</f>
        <v>0</v>
      </c>
      <c r="BL290" s="19" t="s">
        <v>206</v>
      </c>
      <c r="BM290" s="191" t="s">
        <v>849</v>
      </c>
    </row>
    <row r="291" s="2" customFormat="1">
      <c r="A291" s="38"/>
      <c r="B291" s="39"/>
      <c r="C291" s="38"/>
      <c r="D291" s="193" t="s">
        <v>208</v>
      </c>
      <c r="E291" s="38"/>
      <c r="F291" s="194" t="s">
        <v>850</v>
      </c>
      <c r="G291" s="38"/>
      <c r="H291" s="38"/>
      <c r="I291" s="195"/>
      <c r="J291" s="38"/>
      <c r="K291" s="38"/>
      <c r="L291" s="39"/>
      <c r="M291" s="196"/>
      <c r="N291" s="197"/>
      <c r="O291" s="77"/>
      <c r="P291" s="77"/>
      <c r="Q291" s="77"/>
      <c r="R291" s="77"/>
      <c r="S291" s="77"/>
      <c r="T291" s="78"/>
      <c r="U291" s="38"/>
      <c r="V291" s="38"/>
      <c r="W291" s="38"/>
      <c r="X291" s="38"/>
      <c r="Y291" s="38"/>
      <c r="Z291" s="38"/>
      <c r="AA291" s="38"/>
      <c r="AB291" s="38"/>
      <c r="AC291" s="38"/>
      <c r="AD291" s="38"/>
      <c r="AE291" s="38"/>
      <c r="AT291" s="19" t="s">
        <v>208</v>
      </c>
      <c r="AU291" s="19" t="s">
        <v>91</v>
      </c>
    </row>
    <row r="292" s="2" customFormat="1">
      <c r="A292" s="38"/>
      <c r="B292" s="39"/>
      <c r="C292" s="38"/>
      <c r="D292" s="193" t="s">
        <v>210</v>
      </c>
      <c r="E292" s="38"/>
      <c r="F292" s="198" t="s">
        <v>432</v>
      </c>
      <c r="G292" s="38"/>
      <c r="H292" s="38"/>
      <c r="I292" s="195"/>
      <c r="J292" s="38"/>
      <c r="K292" s="38"/>
      <c r="L292" s="39"/>
      <c r="M292" s="196"/>
      <c r="N292" s="197"/>
      <c r="O292" s="77"/>
      <c r="P292" s="77"/>
      <c r="Q292" s="77"/>
      <c r="R292" s="77"/>
      <c r="S292" s="77"/>
      <c r="T292" s="78"/>
      <c r="U292" s="38"/>
      <c r="V292" s="38"/>
      <c r="W292" s="38"/>
      <c r="X292" s="38"/>
      <c r="Y292" s="38"/>
      <c r="Z292" s="38"/>
      <c r="AA292" s="38"/>
      <c r="AB292" s="38"/>
      <c r="AC292" s="38"/>
      <c r="AD292" s="38"/>
      <c r="AE292" s="38"/>
      <c r="AT292" s="19" t="s">
        <v>210</v>
      </c>
      <c r="AU292" s="19" t="s">
        <v>91</v>
      </c>
    </row>
    <row r="293" s="14" customFormat="1">
      <c r="A293" s="14"/>
      <c r="B293" s="207"/>
      <c r="C293" s="14"/>
      <c r="D293" s="193" t="s">
        <v>212</v>
      </c>
      <c r="E293" s="208" t="s">
        <v>1</v>
      </c>
      <c r="F293" s="209" t="s">
        <v>843</v>
      </c>
      <c r="G293" s="14"/>
      <c r="H293" s="208" t="s">
        <v>1</v>
      </c>
      <c r="I293" s="210"/>
      <c r="J293" s="14"/>
      <c r="K293" s="14"/>
      <c r="L293" s="207"/>
      <c r="M293" s="211"/>
      <c r="N293" s="212"/>
      <c r="O293" s="212"/>
      <c r="P293" s="212"/>
      <c r="Q293" s="212"/>
      <c r="R293" s="212"/>
      <c r="S293" s="212"/>
      <c r="T293" s="213"/>
      <c r="U293" s="14"/>
      <c r="V293" s="14"/>
      <c r="W293" s="14"/>
      <c r="X293" s="14"/>
      <c r="Y293" s="14"/>
      <c r="Z293" s="14"/>
      <c r="AA293" s="14"/>
      <c r="AB293" s="14"/>
      <c r="AC293" s="14"/>
      <c r="AD293" s="14"/>
      <c r="AE293" s="14"/>
      <c r="AT293" s="208" t="s">
        <v>212</v>
      </c>
      <c r="AU293" s="208" t="s">
        <v>91</v>
      </c>
      <c r="AV293" s="14" t="s">
        <v>89</v>
      </c>
      <c r="AW293" s="14" t="s">
        <v>36</v>
      </c>
      <c r="AX293" s="14" t="s">
        <v>81</v>
      </c>
      <c r="AY293" s="208" t="s">
        <v>199</v>
      </c>
    </row>
    <row r="294" s="13" customFormat="1">
      <c r="A294" s="13"/>
      <c r="B294" s="199"/>
      <c r="C294" s="13"/>
      <c r="D294" s="193" t="s">
        <v>212</v>
      </c>
      <c r="E294" s="200" t="s">
        <v>1</v>
      </c>
      <c r="F294" s="201" t="s">
        <v>851</v>
      </c>
      <c r="G294" s="13"/>
      <c r="H294" s="202">
        <v>17.221</v>
      </c>
      <c r="I294" s="203"/>
      <c r="J294" s="13"/>
      <c r="K294" s="13"/>
      <c r="L294" s="199"/>
      <c r="M294" s="204"/>
      <c r="N294" s="205"/>
      <c r="O294" s="205"/>
      <c r="P294" s="205"/>
      <c r="Q294" s="205"/>
      <c r="R294" s="205"/>
      <c r="S294" s="205"/>
      <c r="T294" s="206"/>
      <c r="U294" s="13"/>
      <c r="V294" s="13"/>
      <c r="W294" s="13"/>
      <c r="X294" s="13"/>
      <c r="Y294" s="13"/>
      <c r="Z294" s="13"/>
      <c r="AA294" s="13"/>
      <c r="AB294" s="13"/>
      <c r="AC294" s="13"/>
      <c r="AD294" s="13"/>
      <c r="AE294" s="13"/>
      <c r="AT294" s="200" t="s">
        <v>212</v>
      </c>
      <c r="AU294" s="200" t="s">
        <v>91</v>
      </c>
      <c r="AV294" s="13" t="s">
        <v>91</v>
      </c>
      <c r="AW294" s="13" t="s">
        <v>36</v>
      </c>
      <c r="AX294" s="13" t="s">
        <v>81</v>
      </c>
      <c r="AY294" s="200" t="s">
        <v>199</v>
      </c>
    </row>
    <row r="295" s="13" customFormat="1">
      <c r="A295" s="13"/>
      <c r="B295" s="199"/>
      <c r="C295" s="13"/>
      <c r="D295" s="193" t="s">
        <v>212</v>
      </c>
      <c r="E295" s="200" t="s">
        <v>1</v>
      </c>
      <c r="F295" s="201" t="s">
        <v>852</v>
      </c>
      <c r="G295" s="13"/>
      <c r="H295" s="202">
        <v>16.527000000000001</v>
      </c>
      <c r="I295" s="203"/>
      <c r="J295" s="13"/>
      <c r="K295" s="13"/>
      <c r="L295" s="199"/>
      <c r="M295" s="204"/>
      <c r="N295" s="205"/>
      <c r="O295" s="205"/>
      <c r="P295" s="205"/>
      <c r="Q295" s="205"/>
      <c r="R295" s="205"/>
      <c r="S295" s="205"/>
      <c r="T295" s="206"/>
      <c r="U295" s="13"/>
      <c r="V295" s="13"/>
      <c r="W295" s="13"/>
      <c r="X295" s="13"/>
      <c r="Y295" s="13"/>
      <c r="Z295" s="13"/>
      <c r="AA295" s="13"/>
      <c r="AB295" s="13"/>
      <c r="AC295" s="13"/>
      <c r="AD295" s="13"/>
      <c r="AE295" s="13"/>
      <c r="AT295" s="200" t="s">
        <v>212</v>
      </c>
      <c r="AU295" s="200" t="s">
        <v>91</v>
      </c>
      <c r="AV295" s="13" t="s">
        <v>91</v>
      </c>
      <c r="AW295" s="13" t="s">
        <v>36</v>
      </c>
      <c r="AX295" s="13" t="s">
        <v>81</v>
      </c>
      <c r="AY295" s="200" t="s">
        <v>199</v>
      </c>
    </row>
    <row r="296" s="13" customFormat="1">
      <c r="A296" s="13"/>
      <c r="B296" s="199"/>
      <c r="C296" s="13"/>
      <c r="D296" s="193" t="s">
        <v>212</v>
      </c>
      <c r="E296" s="200" t="s">
        <v>1</v>
      </c>
      <c r="F296" s="201" t="s">
        <v>853</v>
      </c>
      <c r="G296" s="13"/>
      <c r="H296" s="202">
        <v>17.803000000000001</v>
      </c>
      <c r="I296" s="203"/>
      <c r="J296" s="13"/>
      <c r="K296" s="13"/>
      <c r="L296" s="199"/>
      <c r="M296" s="204"/>
      <c r="N296" s="205"/>
      <c r="O296" s="205"/>
      <c r="P296" s="205"/>
      <c r="Q296" s="205"/>
      <c r="R296" s="205"/>
      <c r="S296" s="205"/>
      <c r="T296" s="206"/>
      <c r="U296" s="13"/>
      <c r="V296" s="13"/>
      <c r="W296" s="13"/>
      <c r="X296" s="13"/>
      <c r="Y296" s="13"/>
      <c r="Z296" s="13"/>
      <c r="AA296" s="13"/>
      <c r="AB296" s="13"/>
      <c r="AC296" s="13"/>
      <c r="AD296" s="13"/>
      <c r="AE296" s="13"/>
      <c r="AT296" s="200" t="s">
        <v>212</v>
      </c>
      <c r="AU296" s="200" t="s">
        <v>91</v>
      </c>
      <c r="AV296" s="13" t="s">
        <v>91</v>
      </c>
      <c r="AW296" s="13" t="s">
        <v>36</v>
      </c>
      <c r="AX296" s="13" t="s">
        <v>81</v>
      </c>
      <c r="AY296" s="200" t="s">
        <v>199</v>
      </c>
    </row>
    <row r="297" s="15" customFormat="1">
      <c r="A297" s="15"/>
      <c r="B297" s="214"/>
      <c r="C297" s="15"/>
      <c r="D297" s="193" t="s">
        <v>212</v>
      </c>
      <c r="E297" s="215" t="s">
        <v>1</v>
      </c>
      <c r="F297" s="216" t="s">
        <v>234</v>
      </c>
      <c r="G297" s="15"/>
      <c r="H297" s="217">
        <v>51.551000000000002</v>
      </c>
      <c r="I297" s="218"/>
      <c r="J297" s="15"/>
      <c r="K297" s="15"/>
      <c r="L297" s="214"/>
      <c r="M297" s="219"/>
      <c r="N297" s="220"/>
      <c r="O297" s="220"/>
      <c r="P297" s="220"/>
      <c r="Q297" s="220"/>
      <c r="R297" s="220"/>
      <c r="S297" s="220"/>
      <c r="T297" s="221"/>
      <c r="U297" s="15"/>
      <c r="V297" s="15"/>
      <c r="W297" s="15"/>
      <c r="X297" s="15"/>
      <c r="Y297" s="15"/>
      <c r="Z297" s="15"/>
      <c r="AA297" s="15"/>
      <c r="AB297" s="15"/>
      <c r="AC297" s="15"/>
      <c r="AD297" s="15"/>
      <c r="AE297" s="15"/>
      <c r="AT297" s="215" t="s">
        <v>212</v>
      </c>
      <c r="AU297" s="215" t="s">
        <v>91</v>
      </c>
      <c r="AV297" s="15" t="s">
        <v>206</v>
      </c>
      <c r="AW297" s="15" t="s">
        <v>36</v>
      </c>
      <c r="AX297" s="15" t="s">
        <v>89</v>
      </c>
      <c r="AY297" s="215" t="s">
        <v>199</v>
      </c>
    </row>
    <row r="298" s="2" customFormat="1" ht="24.15" customHeight="1">
      <c r="A298" s="38"/>
      <c r="B298" s="179"/>
      <c r="C298" s="180" t="s">
        <v>414</v>
      </c>
      <c r="D298" s="180" t="s">
        <v>201</v>
      </c>
      <c r="E298" s="181" t="s">
        <v>854</v>
      </c>
      <c r="F298" s="182" t="s">
        <v>855</v>
      </c>
      <c r="G298" s="183" t="s">
        <v>404</v>
      </c>
      <c r="H298" s="184">
        <v>1</v>
      </c>
      <c r="I298" s="185"/>
      <c r="J298" s="186">
        <f>ROUND(I298*H298,2)</f>
        <v>0</v>
      </c>
      <c r="K298" s="182" t="s">
        <v>246</v>
      </c>
      <c r="L298" s="39"/>
      <c r="M298" s="187" t="s">
        <v>1</v>
      </c>
      <c r="N298" s="188" t="s">
        <v>46</v>
      </c>
      <c r="O298" s="77"/>
      <c r="P298" s="189">
        <f>O298*H298</f>
        <v>0</v>
      </c>
      <c r="Q298" s="189">
        <v>0.052650000000000002</v>
      </c>
      <c r="R298" s="189">
        <f>Q298*H298</f>
        <v>0.052650000000000002</v>
      </c>
      <c r="S298" s="189">
        <v>0</v>
      </c>
      <c r="T298" s="190">
        <f>S298*H298</f>
        <v>0</v>
      </c>
      <c r="U298" s="38"/>
      <c r="V298" s="38"/>
      <c r="W298" s="38"/>
      <c r="X298" s="38"/>
      <c r="Y298" s="38"/>
      <c r="Z298" s="38"/>
      <c r="AA298" s="38"/>
      <c r="AB298" s="38"/>
      <c r="AC298" s="38"/>
      <c r="AD298" s="38"/>
      <c r="AE298" s="38"/>
      <c r="AR298" s="191" t="s">
        <v>206</v>
      </c>
      <c r="AT298" s="191" t="s">
        <v>201</v>
      </c>
      <c r="AU298" s="191" t="s">
        <v>91</v>
      </c>
      <c r="AY298" s="19" t="s">
        <v>199</v>
      </c>
      <c r="BE298" s="192">
        <f>IF(N298="základní",J298,0)</f>
        <v>0</v>
      </c>
      <c r="BF298" s="192">
        <f>IF(N298="snížená",J298,0)</f>
        <v>0</v>
      </c>
      <c r="BG298" s="192">
        <f>IF(N298="zákl. přenesená",J298,0)</f>
        <v>0</v>
      </c>
      <c r="BH298" s="192">
        <f>IF(N298="sníž. přenesená",J298,0)</f>
        <v>0</v>
      </c>
      <c r="BI298" s="192">
        <f>IF(N298="nulová",J298,0)</f>
        <v>0</v>
      </c>
      <c r="BJ298" s="19" t="s">
        <v>89</v>
      </c>
      <c r="BK298" s="192">
        <f>ROUND(I298*H298,2)</f>
        <v>0</v>
      </c>
      <c r="BL298" s="19" t="s">
        <v>206</v>
      </c>
      <c r="BM298" s="191" t="s">
        <v>856</v>
      </c>
    </row>
    <row r="299" s="14" customFormat="1">
      <c r="A299" s="14"/>
      <c r="B299" s="207"/>
      <c r="C299" s="14"/>
      <c r="D299" s="193" t="s">
        <v>212</v>
      </c>
      <c r="E299" s="208" t="s">
        <v>1</v>
      </c>
      <c r="F299" s="209" t="s">
        <v>857</v>
      </c>
      <c r="G299" s="14"/>
      <c r="H299" s="208" t="s">
        <v>1</v>
      </c>
      <c r="I299" s="210"/>
      <c r="J299" s="14"/>
      <c r="K299" s="14"/>
      <c r="L299" s="207"/>
      <c r="M299" s="211"/>
      <c r="N299" s="212"/>
      <c r="O299" s="212"/>
      <c r="P299" s="212"/>
      <c r="Q299" s="212"/>
      <c r="R299" s="212"/>
      <c r="S299" s="212"/>
      <c r="T299" s="213"/>
      <c r="U299" s="14"/>
      <c r="V299" s="14"/>
      <c r="W299" s="14"/>
      <c r="X299" s="14"/>
      <c r="Y299" s="14"/>
      <c r="Z299" s="14"/>
      <c r="AA299" s="14"/>
      <c r="AB299" s="14"/>
      <c r="AC299" s="14"/>
      <c r="AD299" s="14"/>
      <c r="AE299" s="14"/>
      <c r="AT299" s="208" t="s">
        <v>212</v>
      </c>
      <c r="AU299" s="208" t="s">
        <v>91</v>
      </c>
      <c r="AV299" s="14" t="s">
        <v>89</v>
      </c>
      <c r="AW299" s="14" t="s">
        <v>36</v>
      </c>
      <c r="AX299" s="14" t="s">
        <v>81</v>
      </c>
      <c r="AY299" s="208" t="s">
        <v>199</v>
      </c>
    </row>
    <row r="300" s="14" customFormat="1">
      <c r="A300" s="14"/>
      <c r="B300" s="207"/>
      <c r="C300" s="14"/>
      <c r="D300" s="193" t="s">
        <v>212</v>
      </c>
      <c r="E300" s="208" t="s">
        <v>1</v>
      </c>
      <c r="F300" s="209" t="s">
        <v>858</v>
      </c>
      <c r="G300" s="14"/>
      <c r="H300" s="208" t="s">
        <v>1</v>
      </c>
      <c r="I300" s="210"/>
      <c r="J300" s="14"/>
      <c r="K300" s="14"/>
      <c r="L300" s="207"/>
      <c r="M300" s="211"/>
      <c r="N300" s="212"/>
      <c r="O300" s="212"/>
      <c r="P300" s="212"/>
      <c r="Q300" s="212"/>
      <c r="R300" s="212"/>
      <c r="S300" s="212"/>
      <c r="T300" s="213"/>
      <c r="U300" s="14"/>
      <c r="V300" s="14"/>
      <c r="W300" s="14"/>
      <c r="X300" s="14"/>
      <c r="Y300" s="14"/>
      <c r="Z300" s="14"/>
      <c r="AA300" s="14"/>
      <c r="AB300" s="14"/>
      <c r="AC300" s="14"/>
      <c r="AD300" s="14"/>
      <c r="AE300" s="14"/>
      <c r="AT300" s="208" t="s">
        <v>212</v>
      </c>
      <c r="AU300" s="208" t="s">
        <v>91</v>
      </c>
      <c r="AV300" s="14" t="s">
        <v>89</v>
      </c>
      <c r="AW300" s="14" t="s">
        <v>36</v>
      </c>
      <c r="AX300" s="14" t="s">
        <v>81</v>
      </c>
      <c r="AY300" s="208" t="s">
        <v>199</v>
      </c>
    </row>
    <row r="301" s="14" customFormat="1">
      <c r="A301" s="14"/>
      <c r="B301" s="207"/>
      <c r="C301" s="14"/>
      <c r="D301" s="193" t="s">
        <v>212</v>
      </c>
      <c r="E301" s="208" t="s">
        <v>1</v>
      </c>
      <c r="F301" s="209" t="s">
        <v>859</v>
      </c>
      <c r="G301" s="14"/>
      <c r="H301" s="208" t="s">
        <v>1</v>
      </c>
      <c r="I301" s="210"/>
      <c r="J301" s="14"/>
      <c r="K301" s="14"/>
      <c r="L301" s="207"/>
      <c r="M301" s="211"/>
      <c r="N301" s="212"/>
      <c r="O301" s="212"/>
      <c r="P301" s="212"/>
      <c r="Q301" s="212"/>
      <c r="R301" s="212"/>
      <c r="S301" s="212"/>
      <c r="T301" s="213"/>
      <c r="U301" s="14"/>
      <c r="V301" s="14"/>
      <c r="W301" s="14"/>
      <c r="X301" s="14"/>
      <c r="Y301" s="14"/>
      <c r="Z301" s="14"/>
      <c r="AA301" s="14"/>
      <c r="AB301" s="14"/>
      <c r="AC301" s="14"/>
      <c r="AD301" s="14"/>
      <c r="AE301" s="14"/>
      <c r="AT301" s="208" t="s">
        <v>212</v>
      </c>
      <c r="AU301" s="208" t="s">
        <v>91</v>
      </c>
      <c r="AV301" s="14" t="s">
        <v>89</v>
      </c>
      <c r="AW301" s="14" t="s">
        <v>36</v>
      </c>
      <c r="AX301" s="14" t="s">
        <v>81</v>
      </c>
      <c r="AY301" s="208" t="s">
        <v>199</v>
      </c>
    </row>
    <row r="302" s="13" customFormat="1">
      <c r="A302" s="13"/>
      <c r="B302" s="199"/>
      <c r="C302" s="13"/>
      <c r="D302" s="193" t="s">
        <v>212</v>
      </c>
      <c r="E302" s="200" t="s">
        <v>1</v>
      </c>
      <c r="F302" s="201" t="s">
        <v>89</v>
      </c>
      <c r="G302" s="13"/>
      <c r="H302" s="202">
        <v>1</v>
      </c>
      <c r="I302" s="203"/>
      <c r="J302" s="13"/>
      <c r="K302" s="13"/>
      <c r="L302" s="199"/>
      <c r="M302" s="204"/>
      <c r="N302" s="205"/>
      <c r="O302" s="205"/>
      <c r="P302" s="205"/>
      <c r="Q302" s="205"/>
      <c r="R302" s="205"/>
      <c r="S302" s="205"/>
      <c r="T302" s="206"/>
      <c r="U302" s="13"/>
      <c r="V302" s="13"/>
      <c r="W302" s="13"/>
      <c r="X302" s="13"/>
      <c r="Y302" s="13"/>
      <c r="Z302" s="13"/>
      <c r="AA302" s="13"/>
      <c r="AB302" s="13"/>
      <c r="AC302" s="13"/>
      <c r="AD302" s="13"/>
      <c r="AE302" s="13"/>
      <c r="AT302" s="200" t="s">
        <v>212</v>
      </c>
      <c r="AU302" s="200" t="s">
        <v>91</v>
      </c>
      <c r="AV302" s="13" t="s">
        <v>91</v>
      </c>
      <c r="AW302" s="13" t="s">
        <v>36</v>
      </c>
      <c r="AX302" s="13" t="s">
        <v>89</v>
      </c>
      <c r="AY302" s="200" t="s">
        <v>199</v>
      </c>
    </row>
    <row r="303" s="12" customFormat="1" ht="22.8" customHeight="1">
      <c r="A303" s="12"/>
      <c r="B303" s="166"/>
      <c r="C303" s="12"/>
      <c r="D303" s="167" t="s">
        <v>80</v>
      </c>
      <c r="E303" s="177" t="s">
        <v>206</v>
      </c>
      <c r="F303" s="177" t="s">
        <v>459</v>
      </c>
      <c r="G303" s="12"/>
      <c r="H303" s="12"/>
      <c r="I303" s="169"/>
      <c r="J303" s="178">
        <f>BK303</f>
        <v>0</v>
      </c>
      <c r="K303" s="12"/>
      <c r="L303" s="166"/>
      <c r="M303" s="171"/>
      <c r="N303" s="172"/>
      <c r="O303" s="172"/>
      <c r="P303" s="173">
        <f>SUM(P304:P340)</f>
        <v>0</v>
      </c>
      <c r="Q303" s="172"/>
      <c r="R303" s="173">
        <f>SUM(R304:R340)</f>
        <v>192.67438659999999</v>
      </c>
      <c r="S303" s="172"/>
      <c r="T303" s="174">
        <f>SUM(T304:T340)</f>
        <v>0</v>
      </c>
      <c r="U303" s="12"/>
      <c r="V303" s="12"/>
      <c r="W303" s="12"/>
      <c r="X303" s="12"/>
      <c r="Y303" s="12"/>
      <c r="Z303" s="12"/>
      <c r="AA303" s="12"/>
      <c r="AB303" s="12"/>
      <c r="AC303" s="12"/>
      <c r="AD303" s="12"/>
      <c r="AE303" s="12"/>
      <c r="AR303" s="167" t="s">
        <v>89</v>
      </c>
      <c r="AT303" s="175" t="s">
        <v>80</v>
      </c>
      <c r="AU303" s="175" t="s">
        <v>89</v>
      </c>
      <c r="AY303" s="167" t="s">
        <v>199</v>
      </c>
      <c r="BK303" s="176">
        <f>SUM(BK304:BK340)</f>
        <v>0</v>
      </c>
    </row>
    <row r="304" s="2" customFormat="1" ht="24.15" customHeight="1">
      <c r="A304" s="38"/>
      <c r="B304" s="179"/>
      <c r="C304" s="180" t="s">
        <v>422</v>
      </c>
      <c r="D304" s="180" t="s">
        <v>201</v>
      </c>
      <c r="E304" s="181" t="s">
        <v>860</v>
      </c>
      <c r="F304" s="182" t="s">
        <v>861</v>
      </c>
      <c r="G304" s="183" t="s">
        <v>204</v>
      </c>
      <c r="H304" s="184">
        <v>170.53999999999999</v>
      </c>
      <c r="I304" s="185"/>
      <c r="J304" s="186">
        <f>ROUND(I304*H304,2)</f>
        <v>0</v>
      </c>
      <c r="K304" s="182" t="s">
        <v>205</v>
      </c>
      <c r="L304" s="39"/>
      <c r="M304" s="187" t="s">
        <v>1</v>
      </c>
      <c r="N304" s="188" t="s">
        <v>46</v>
      </c>
      <c r="O304" s="77"/>
      <c r="P304" s="189">
        <f>O304*H304</f>
        <v>0</v>
      </c>
      <c r="Q304" s="189">
        <v>0</v>
      </c>
      <c r="R304" s="189">
        <f>Q304*H304</f>
        <v>0</v>
      </c>
      <c r="S304" s="189">
        <v>0</v>
      </c>
      <c r="T304" s="190">
        <f>S304*H304</f>
        <v>0</v>
      </c>
      <c r="U304" s="38"/>
      <c r="V304" s="38"/>
      <c r="W304" s="38"/>
      <c r="X304" s="38"/>
      <c r="Y304" s="38"/>
      <c r="Z304" s="38"/>
      <c r="AA304" s="38"/>
      <c r="AB304" s="38"/>
      <c r="AC304" s="38"/>
      <c r="AD304" s="38"/>
      <c r="AE304" s="38"/>
      <c r="AR304" s="191" t="s">
        <v>206</v>
      </c>
      <c r="AT304" s="191" t="s">
        <v>201</v>
      </c>
      <c r="AU304" s="191" t="s">
        <v>91</v>
      </c>
      <c r="AY304" s="19" t="s">
        <v>199</v>
      </c>
      <c r="BE304" s="192">
        <f>IF(N304="základní",J304,0)</f>
        <v>0</v>
      </c>
      <c r="BF304" s="192">
        <f>IF(N304="snížená",J304,0)</f>
        <v>0</v>
      </c>
      <c r="BG304" s="192">
        <f>IF(N304="zákl. přenesená",J304,0)</f>
        <v>0</v>
      </c>
      <c r="BH304" s="192">
        <f>IF(N304="sníž. přenesená",J304,0)</f>
        <v>0</v>
      </c>
      <c r="BI304" s="192">
        <f>IF(N304="nulová",J304,0)</f>
        <v>0</v>
      </c>
      <c r="BJ304" s="19" t="s">
        <v>89</v>
      </c>
      <c r="BK304" s="192">
        <f>ROUND(I304*H304,2)</f>
        <v>0</v>
      </c>
      <c r="BL304" s="19" t="s">
        <v>206</v>
      </c>
      <c r="BM304" s="191" t="s">
        <v>862</v>
      </c>
    </row>
    <row r="305" s="2" customFormat="1">
      <c r="A305" s="38"/>
      <c r="B305" s="39"/>
      <c r="C305" s="38"/>
      <c r="D305" s="193" t="s">
        <v>208</v>
      </c>
      <c r="E305" s="38"/>
      <c r="F305" s="194" t="s">
        <v>863</v>
      </c>
      <c r="G305" s="38"/>
      <c r="H305" s="38"/>
      <c r="I305" s="195"/>
      <c r="J305" s="38"/>
      <c r="K305" s="38"/>
      <c r="L305" s="39"/>
      <c r="M305" s="196"/>
      <c r="N305" s="197"/>
      <c r="O305" s="77"/>
      <c r="P305" s="77"/>
      <c r="Q305" s="77"/>
      <c r="R305" s="77"/>
      <c r="S305" s="77"/>
      <c r="T305" s="78"/>
      <c r="U305" s="38"/>
      <c r="V305" s="38"/>
      <c r="W305" s="38"/>
      <c r="X305" s="38"/>
      <c r="Y305" s="38"/>
      <c r="Z305" s="38"/>
      <c r="AA305" s="38"/>
      <c r="AB305" s="38"/>
      <c r="AC305" s="38"/>
      <c r="AD305" s="38"/>
      <c r="AE305" s="38"/>
      <c r="AT305" s="19" t="s">
        <v>208</v>
      </c>
      <c r="AU305" s="19" t="s">
        <v>91</v>
      </c>
    </row>
    <row r="306" s="2" customFormat="1">
      <c r="A306" s="38"/>
      <c r="B306" s="39"/>
      <c r="C306" s="38"/>
      <c r="D306" s="193" t="s">
        <v>210</v>
      </c>
      <c r="E306" s="38"/>
      <c r="F306" s="198" t="s">
        <v>864</v>
      </c>
      <c r="G306" s="38"/>
      <c r="H306" s="38"/>
      <c r="I306" s="195"/>
      <c r="J306" s="38"/>
      <c r="K306" s="38"/>
      <c r="L306" s="39"/>
      <c r="M306" s="196"/>
      <c r="N306" s="197"/>
      <c r="O306" s="77"/>
      <c r="P306" s="77"/>
      <c r="Q306" s="77"/>
      <c r="R306" s="77"/>
      <c r="S306" s="77"/>
      <c r="T306" s="78"/>
      <c r="U306" s="38"/>
      <c r="V306" s="38"/>
      <c r="W306" s="38"/>
      <c r="X306" s="38"/>
      <c r="Y306" s="38"/>
      <c r="Z306" s="38"/>
      <c r="AA306" s="38"/>
      <c r="AB306" s="38"/>
      <c r="AC306" s="38"/>
      <c r="AD306" s="38"/>
      <c r="AE306" s="38"/>
      <c r="AT306" s="19" t="s">
        <v>210</v>
      </c>
      <c r="AU306" s="19" t="s">
        <v>91</v>
      </c>
    </row>
    <row r="307" s="14" customFormat="1">
      <c r="A307" s="14"/>
      <c r="B307" s="207"/>
      <c r="C307" s="14"/>
      <c r="D307" s="193" t="s">
        <v>212</v>
      </c>
      <c r="E307" s="208" t="s">
        <v>1</v>
      </c>
      <c r="F307" s="209" t="s">
        <v>865</v>
      </c>
      <c r="G307" s="14"/>
      <c r="H307" s="208" t="s">
        <v>1</v>
      </c>
      <c r="I307" s="210"/>
      <c r="J307" s="14"/>
      <c r="K307" s="14"/>
      <c r="L307" s="207"/>
      <c r="M307" s="211"/>
      <c r="N307" s="212"/>
      <c r="O307" s="212"/>
      <c r="P307" s="212"/>
      <c r="Q307" s="212"/>
      <c r="R307" s="212"/>
      <c r="S307" s="212"/>
      <c r="T307" s="213"/>
      <c r="U307" s="14"/>
      <c r="V307" s="14"/>
      <c r="W307" s="14"/>
      <c r="X307" s="14"/>
      <c r="Y307" s="14"/>
      <c r="Z307" s="14"/>
      <c r="AA307" s="14"/>
      <c r="AB307" s="14"/>
      <c r="AC307" s="14"/>
      <c r="AD307" s="14"/>
      <c r="AE307" s="14"/>
      <c r="AT307" s="208" t="s">
        <v>212</v>
      </c>
      <c r="AU307" s="208" t="s">
        <v>91</v>
      </c>
      <c r="AV307" s="14" t="s">
        <v>89</v>
      </c>
      <c r="AW307" s="14" t="s">
        <v>36</v>
      </c>
      <c r="AX307" s="14" t="s">
        <v>81</v>
      </c>
      <c r="AY307" s="208" t="s">
        <v>199</v>
      </c>
    </row>
    <row r="308" s="13" customFormat="1">
      <c r="A308" s="13"/>
      <c r="B308" s="199"/>
      <c r="C308" s="13"/>
      <c r="D308" s="193" t="s">
        <v>212</v>
      </c>
      <c r="E308" s="200" t="s">
        <v>1</v>
      </c>
      <c r="F308" s="201" t="s">
        <v>866</v>
      </c>
      <c r="G308" s="13"/>
      <c r="H308" s="202">
        <v>170.53999999999999</v>
      </c>
      <c r="I308" s="203"/>
      <c r="J308" s="13"/>
      <c r="K308" s="13"/>
      <c r="L308" s="199"/>
      <c r="M308" s="204"/>
      <c r="N308" s="205"/>
      <c r="O308" s="205"/>
      <c r="P308" s="205"/>
      <c r="Q308" s="205"/>
      <c r="R308" s="205"/>
      <c r="S308" s="205"/>
      <c r="T308" s="206"/>
      <c r="U308" s="13"/>
      <c r="V308" s="13"/>
      <c r="W308" s="13"/>
      <c r="X308" s="13"/>
      <c r="Y308" s="13"/>
      <c r="Z308" s="13"/>
      <c r="AA308" s="13"/>
      <c r="AB308" s="13"/>
      <c r="AC308" s="13"/>
      <c r="AD308" s="13"/>
      <c r="AE308" s="13"/>
      <c r="AT308" s="200" t="s">
        <v>212</v>
      </c>
      <c r="AU308" s="200" t="s">
        <v>91</v>
      </c>
      <c r="AV308" s="13" t="s">
        <v>91</v>
      </c>
      <c r="AW308" s="13" t="s">
        <v>36</v>
      </c>
      <c r="AX308" s="13" t="s">
        <v>89</v>
      </c>
      <c r="AY308" s="200" t="s">
        <v>199</v>
      </c>
    </row>
    <row r="309" s="2" customFormat="1" ht="14.4" customHeight="1">
      <c r="A309" s="38"/>
      <c r="B309" s="179"/>
      <c r="C309" s="180" t="s">
        <v>427</v>
      </c>
      <c r="D309" s="180" t="s">
        <v>201</v>
      </c>
      <c r="E309" s="181" t="s">
        <v>867</v>
      </c>
      <c r="F309" s="182" t="s">
        <v>868</v>
      </c>
      <c r="G309" s="183" t="s">
        <v>228</v>
      </c>
      <c r="H309" s="184">
        <v>15.037000000000001</v>
      </c>
      <c r="I309" s="185"/>
      <c r="J309" s="186">
        <f>ROUND(I309*H309,2)</f>
        <v>0</v>
      </c>
      <c r="K309" s="182" t="s">
        <v>205</v>
      </c>
      <c r="L309" s="39"/>
      <c r="M309" s="187" t="s">
        <v>1</v>
      </c>
      <c r="N309" s="188" t="s">
        <v>46</v>
      </c>
      <c r="O309" s="77"/>
      <c r="P309" s="189">
        <f>O309*H309</f>
        <v>0</v>
      </c>
      <c r="Q309" s="189">
        <v>0</v>
      </c>
      <c r="R309" s="189">
        <f>Q309*H309</f>
        <v>0</v>
      </c>
      <c r="S309" s="189">
        <v>0</v>
      </c>
      <c r="T309" s="190">
        <f>S309*H309</f>
        <v>0</v>
      </c>
      <c r="U309" s="38"/>
      <c r="V309" s="38"/>
      <c r="W309" s="38"/>
      <c r="X309" s="38"/>
      <c r="Y309" s="38"/>
      <c r="Z309" s="38"/>
      <c r="AA309" s="38"/>
      <c r="AB309" s="38"/>
      <c r="AC309" s="38"/>
      <c r="AD309" s="38"/>
      <c r="AE309" s="38"/>
      <c r="AR309" s="191" t="s">
        <v>206</v>
      </c>
      <c r="AT309" s="191" t="s">
        <v>201</v>
      </c>
      <c r="AU309" s="191" t="s">
        <v>91</v>
      </c>
      <c r="AY309" s="19" t="s">
        <v>199</v>
      </c>
      <c r="BE309" s="192">
        <f>IF(N309="základní",J309,0)</f>
        <v>0</v>
      </c>
      <c r="BF309" s="192">
        <f>IF(N309="snížená",J309,0)</f>
        <v>0</v>
      </c>
      <c r="BG309" s="192">
        <f>IF(N309="zákl. přenesená",J309,0)</f>
        <v>0</v>
      </c>
      <c r="BH309" s="192">
        <f>IF(N309="sníž. přenesená",J309,0)</f>
        <v>0</v>
      </c>
      <c r="BI309" s="192">
        <f>IF(N309="nulová",J309,0)</f>
        <v>0</v>
      </c>
      <c r="BJ309" s="19" t="s">
        <v>89</v>
      </c>
      <c r="BK309" s="192">
        <f>ROUND(I309*H309,2)</f>
        <v>0</v>
      </c>
      <c r="BL309" s="19" t="s">
        <v>206</v>
      </c>
      <c r="BM309" s="191" t="s">
        <v>869</v>
      </c>
    </row>
    <row r="310" s="2" customFormat="1">
      <c r="A310" s="38"/>
      <c r="B310" s="39"/>
      <c r="C310" s="38"/>
      <c r="D310" s="193" t="s">
        <v>208</v>
      </c>
      <c r="E310" s="38"/>
      <c r="F310" s="194" t="s">
        <v>870</v>
      </c>
      <c r="G310" s="38"/>
      <c r="H310" s="38"/>
      <c r="I310" s="195"/>
      <c r="J310" s="38"/>
      <c r="K310" s="38"/>
      <c r="L310" s="39"/>
      <c r="M310" s="196"/>
      <c r="N310" s="197"/>
      <c r="O310" s="77"/>
      <c r="P310" s="77"/>
      <c r="Q310" s="77"/>
      <c r="R310" s="77"/>
      <c r="S310" s="77"/>
      <c r="T310" s="78"/>
      <c r="U310" s="38"/>
      <c r="V310" s="38"/>
      <c r="W310" s="38"/>
      <c r="X310" s="38"/>
      <c r="Y310" s="38"/>
      <c r="Z310" s="38"/>
      <c r="AA310" s="38"/>
      <c r="AB310" s="38"/>
      <c r="AC310" s="38"/>
      <c r="AD310" s="38"/>
      <c r="AE310" s="38"/>
      <c r="AT310" s="19" t="s">
        <v>208</v>
      </c>
      <c r="AU310" s="19" t="s">
        <v>91</v>
      </c>
    </row>
    <row r="311" s="2" customFormat="1">
      <c r="A311" s="38"/>
      <c r="B311" s="39"/>
      <c r="C311" s="38"/>
      <c r="D311" s="193" t="s">
        <v>210</v>
      </c>
      <c r="E311" s="38"/>
      <c r="F311" s="198" t="s">
        <v>871</v>
      </c>
      <c r="G311" s="38"/>
      <c r="H311" s="38"/>
      <c r="I311" s="195"/>
      <c r="J311" s="38"/>
      <c r="K311" s="38"/>
      <c r="L311" s="39"/>
      <c r="M311" s="196"/>
      <c r="N311" s="197"/>
      <c r="O311" s="77"/>
      <c r="P311" s="77"/>
      <c r="Q311" s="77"/>
      <c r="R311" s="77"/>
      <c r="S311" s="77"/>
      <c r="T311" s="78"/>
      <c r="U311" s="38"/>
      <c r="V311" s="38"/>
      <c r="W311" s="38"/>
      <c r="X311" s="38"/>
      <c r="Y311" s="38"/>
      <c r="Z311" s="38"/>
      <c r="AA311" s="38"/>
      <c r="AB311" s="38"/>
      <c r="AC311" s="38"/>
      <c r="AD311" s="38"/>
      <c r="AE311" s="38"/>
      <c r="AT311" s="19" t="s">
        <v>210</v>
      </c>
      <c r="AU311" s="19" t="s">
        <v>91</v>
      </c>
    </row>
    <row r="312" s="14" customFormat="1">
      <c r="A312" s="14"/>
      <c r="B312" s="207"/>
      <c r="C312" s="14"/>
      <c r="D312" s="193" t="s">
        <v>212</v>
      </c>
      <c r="E312" s="208" t="s">
        <v>1</v>
      </c>
      <c r="F312" s="209" t="s">
        <v>872</v>
      </c>
      <c r="G312" s="14"/>
      <c r="H312" s="208" t="s">
        <v>1</v>
      </c>
      <c r="I312" s="210"/>
      <c r="J312" s="14"/>
      <c r="K312" s="14"/>
      <c r="L312" s="207"/>
      <c r="M312" s="211"/>
      <c r="N312" s="212"/>
      <c r="O312" s="212"/>
      <c r="P312" s="212"/>
      <c r="Q312" s="212"/>
      <c r="R312" s="212"/>
      <c r="S312" s="212"/>
      <c r="T312" s="213"/>
      <c r="U312" s="14"/>
      <c r="V312" s="14"/>
      <c r="W312" s="14"/>
      <c r="X312" s="14"/>
      <c r="Y312" s="14"/>
      <c r="Z312" s="14"/>
      <c r="AA312" s="14"/>
      <c r="AB312" s="14"/>
      <c r="AC312" s="14"/>
      <c r="AD312" s="14"/>
      <c r="AE312" s="14"/>
      <c r="AT312" s="208" t="s">
        <v>212</v>
      </c>
      <c r="AU312" s="208" t="s">
        <v>91</v>
      </c>
      <c r="AV312" s="14" t="s">
        <v>89</v>
      </c>
      <c r="AW312" s="14" t="s">
        <v>36</v>
      </c>
      <c r="AX312" s="14" t="s">
        <v>81</v>
      </c>
      <c r="AY312" s="208" t="s">
        <v>199</v>
      </c>
    </row>
    <row r="313" s="13" customFormat="1">
      <c r="A313" s="13"/>
      <c r="B313" s="199"/>
      <c r="C313" s="13"/>
      <c r="D313" s="193" t="s">
        <v>212</v>
      </c>
      <c r="E313" s="200" t="s">
        <v>1</v>
      </c>
      <c r="F313" s="201" t="s">
        <v>873</v>
      </c>
      <c r="G313" s="13"/>
      <c r="H313" s="202">
        <v>10.23</v>
      </c>
      <c r="I313" s="203"/>
      <c r="J313" s="13"/>
      <c r="K313" s="13"/>
      <c r="L313" s="199"/>
      <c r="M313" s="204"/>
      <c r="N313" s="205"/>
      <c r="O313" s="205"/>
      <c r="P313" s="205"/>
      <c r="Q313" s="205"/>
      <c r="R313" s="205"/>
      <c r="S313" s="205"/>
      <c r="T313" s="206"/>
      <c r="U313" s="13"/>
      <c r="V313" s="13"/>
      <c r="W313" s="13"/>
      <c r="X313" s="13"/>
      <c r="Y313" s="13"/>
      <c r="Z313" s="13"/>
      <c r="AA313" s="13"/>
      <c r="AB313" s="13"/>
      <c r="AC313" s="13"/>
      <c r="AD313" s="13"/>
      <c r="AE313" s="13"/>
      <c r="AT313" s="200" t="s">
        <v>212</v>
      </c>
      <c r="AU313" s="200" t="s">
        <v>91</v>
      </c>
      <c r="AV313" s="13" t="s">
        <v>91</v>
      </c>
      <c r="AW313" s="13" t="s">
        <v>36</v>
      </c>
      <c r="AX313" s="13" t="s">
        <v>81</v>
      </c>
      <c r="AY313" s="200" t="s">
        <v>199</v>
      </c>
    </row>
    <row r="314" s="14" customFormat="1">
      <c r="A314" s="14"/>
      <c r="B314" s="207"/>
      <c r="C314" s="14"/>
      <c r="D314" s="193" t="s">
        <v>212</v>
      </c>
      <c r="E314" s="208" t="s">
        <v>1</v>
      </c>
      <c r="F314" s="209" t="s">
        <v>874</v>
      </c>
      <c r="G314" s="14"/>
      <c r="H314" s="208" t="s">
        <v>1</v>
      </c>
      <c r="I314" s="210"/>
      <c r="J314" s="14"/>
      <c r="K314" s="14"/>
      <c r="L314" s="207"/>
      <c r="M314" s="211"/>
      <c r="N314" s="212"/>
      <c r="O314" s="212"/>
      <c r="P314" s="212"/>
      <c r="Q314" s="212"/>
      <c r="R314" s="212"/>
      <c r="S314" s="212"/>
      <c r="T314" s="213"/>
      <c r="U314" s="14"/>
      <c r="V314" s="14"/>
      <c r="W314" s="14"/>
      <c r="X314" s="14"/>
      <c r="Y314" s="14"/>
      <c r="Z314" s="14"/>
      <c r="AA314" s="14"/>
      <c r="AB314" s="14"/>
      <c r="AC314" s="14"/>
      <c r="AD314" s="14"/>
      <c r="AE314" s="14"/>
      <c r="AT314" s="208" t="s">
        <v>212</v>
      </c>
      <c r="AU314" s="208" t="s">
        <v>91</v>
      </c>
      <c r="AV314" s="14" t="s">
        <v>89</v>
      </c>
      <c r="AW314" s="14" t="s">
        <v>36</v>
      </c>
      <c r="AX314" s="14" t="s">
        <v>81</v>
      </c>
      <c r="AY314" s="208" t="s">
        <v>199</v>
      </c>
    </row>
    <row r="315" s="13" customFormat="1">
      <c r="A315" s="13"/>
      <c r="B315" s="199"/>
      <c r="C315" s="13"/>
      <c r="D315" s="193" t="s">
        <v>212</v>
      </c>
      <c r="E315" s="200" t="s">
        <v>1</v>
      </c>
      <c r="F315" s="201" t="s">
        <v>875</v>
      </c>
      <c r="G315" s="13"/>
      <c r="H315" s="202">
        <v>4.8070000000000004</v>
      </c>
      <c r="I315" s="203"/>
      <c r="J315" s="13"/>
      <c r="K315" s="13"/>
      <c r="L315" s="199"/>
      <c r="M315" s="204"/>
      <c r="N315" s="205"/>
      <c r="O315" s="205"/>
      <c r="P315" s="205"/>
      <c r="Q315" s="205"/>
      <c r="R315" s="205"/>
      <c r="S315" s="205"/>
      <c r="T315" s="206"/>
      <c r="U315" s="13"/>
      <c r="V315" s="13"/>
      <c r="W315" s="13"/>
      <c r="X315" s="13"/>
      <c r="Y315" s="13"/>
      <c r="Z315" s="13"/>
      <c r="AA315" s="13"/>
      <c r="AB315" s="13"/>
      <c r="AC315" s="13"/>
      <c r="AD315" s="13"/>
      <c r="AE315" s="13"/>
      <c r="AT315" s="200" t="s">
        <v>212</v>
      </c>
      <c r="AU315" s="200" t="s">
        <v>91</v>
      </c>
      <c r="AV315" s="13" t="s">
        <v>91</v>
      </c>
      <c r="AW315" s="13" t="s">
        <v>36</v>
      </c>
      <c r="AX315" s="13" t="s">
        <v>81</v>
      </c>
      <c r="AY315" s="200" t="s">
        <v>199</v>
      </c>
    </row>
    <row r="316" s="15" customFormat="1">
      <c r="A316" s="15"/>
      <c r="B316" s="214"/>
      <c r="C316" s="15"/>
      <c r="D316" s="193" t="s">
        <v>212</v>
      </c>
      <c r="E316" s="215" t="s">
        <v>1</v>
      </c>
      <c r="F316" s="216" t="s">
        <v>234</v>
      </c>
      <c r="G316" s="15"/>
      <c r="H316" s="217">
        <v>15.037000000000001</v>
      </c>
      <c r="I316" s="218"/>
      <c r="J316" s="15"/>
      <c r="K316" s="15"/>
      <c r="L316" s="214"/>
      <c r="M316" s="219"/>
      <c r="N316" s="220"/>
      <c r="O316" s="220"/>
      <c r="P316" s="220"/>
      <c r="Q316" s="220"/>
      <c r="R316" s="220"/>
      <c r="S316" s="220"/>
      <c r="T316" s="221"/>
      <c r="U316" s="15"/>
      <c r="V316" s="15"/>
      <c r="W316" s="15"/>
      <c r="X316" s="15"/>
      <c r="Y316" s="15"/>
      <c r="Z316" s="15"/>
      <c r="AA316" s="15"/>
      <c r="AB316" s="15"/>
      <c r="AC316" s="15"/>
      <c r="AD316" s="15"/>
      <c r="AE316" s="15"/>
      <c r="AT316" s="215" t="s">
        <v>212</v>
      </c>
      <c r="AU316" s="215" t="s">
        <v>91</v>
      </c>
      <c r="AV316" s="15" t="s">
        <v>206</v>
      </c>
      <c r="AW316" s="15" t="s">
        <v>36</v>
      </c>
      <c r="AX316" s="15" t="s">
        <v>89</v>
      </c>
      <c r="AY316" s="215" t="s">
        <v>199</v>
      </c>
    </row>
    <row r="317" s="2" customFormat="1" ht="14.4" customHeight="1">
      <c r="A317" s="38"/>
      <c r="B317" s="179"/>
      <c r="C317" s="180" t="s">
        <v>435</v>
      </c>
      <c r="D317" s="180" t="s">
        <v>201</v>
      </c>
      <c r="E317" s="181" t="s">
        <v>876</v>
      </c>
      <c r="F317" s="182" t="s">
        <v>868</v>
      </c>
      <c r="G317" s="183" t="s">
        <v>228</v>
      </c>
      <c r="H317" s="184">
        <v>14.890000000000001</v>
      </c>
      <c r="I317" s="185"/>
      <c r="J317" s="186">
        <f>ROUND(I317*H317,2)</f>
        <v>0</v>
      </c>
      <c r="K317" s="182" t="s">
        <v>246</v>
      </c>
      <c r="L317" s="39"/>
      <c r="M317" s="187" t="s">
        <v>1</v>
      </c>
      <c r="N317" s="188" t="s">
        <v>46</v>
      </c>
      <c r="O317" s="77"/>
      <c r="P317" s="189">
        <f>O317*H317</f>
        <v>0</v>
      </c>
      <c r="Q317" s="189">
        <v>0</v>
      </c>
      <c r="R317" s="189">
        <f>Q317*H317</f>
        <v>0</v>
      </c>
      <c r="S317" s="189">
        <v>0</v>
      </c>
      <c r="T317" s="190">
        <f>S317*H317</f>
        <v>0</v>
      </c>
      <c r="U317" s="38"/>
      <c r="V317" s="38"/>
      <c r="W317" s="38"/>
      <c r="X317" s="38"/>
      <c r="Y317" s="38"/>
      <c r="Z317" s="38"/>
      <c r="AA317" s="38"/>
      <c r="AB317" s="38"/>
      <c r="AC317" s="38"/>
      <c r="AD317" s="38"/>
      <c r="AE317" s="38"/>
      <c r="AR317" s="191" t="s">
        <v>206</v>
      </c>
      <c r="AT317" s="191" t="s">
        <v>201</v>
      </c>
      <c r="AU317" s="191" t="s">
        <v>91</v>
      </c>
      <c r="AY317" s="19" t="s">
        <v>199</v>
      </c>
      <c r="BE317" s="192">
        <f>IF(N317="základní",J317,0)</f>
        <v>0</v>
      </c>
      <c r="BF317" s="192">
        <f>IF(N317="snížená",J317,0)</f>
        <v>0</v>
      </c>
      <c r="BG317" s="192">
        <f>IF(N317="zákl. přenesená",J317,0)</f>
        <v>0</v>
      </c>
      <c r="BH317" s="192">
        <f>IF(N317="sníž. přenesená",J317,0)</f>
        <v>0</v>
      </c>
      <c r="BI317" s="192">
        <f>IF(N317="nulová",J317,0)</f>
        <v>0</v>
      </c>
      <c r="BJ317" s="19" t="s">
        <v>89</v>
      </c>
      <c r="BK317" s="192">
        <f>ROUND(I317*H317,2)</f>
        <v>0</v>
      </c>
      <c r="BL317" s="19" t="s">
        <v>206</v>
      </c>
      <c r="BM317" s="191" t="s">
        <v>877</v>
      </c>
    </row>
    <row r="318" s="2" customFormat="1">
      <c r="A318" s="38"/>
      <c r="B318" s="39"/>
      <c r="C318" s="38"/>
      <c r="D318" s="193" t="s">
        <v>208</v>
      </c>
      <c r="E318" s="38"/>
      <c r="F318" s="194" t="s">
        <v>878</v>
      </c>
      <c r="G318" s="38"/>
      <c r="H318" s="38"/>
      <c r="I318" s="195"/>
      <c r="J318" s="38"/>
      <c r="K318" s="38"/>
      <c r="L318" s="39"/>
      <c r="M318" s="196"/>
      <c r="N318" s="197"/>
      <c r="O318" s="77"/>
      <c r="P318" s="77"/>
      <c r="Q318" s="77"/>
      <c r="R318" s="77"/>
      <c r="S318" s="77"/>
      <c r="T318" s="78"/>
      <c r="U318" s="38"/>
      <c r="V318" s="38"/>
      <c r="W318" s="38"/>
      <c r="X318" s="38"/>
      <c r="Y318" s="38"/>
      <c r="Z318" s="38"/>
      <c r="AA318" s="38"/>
      <c r="AB318" s="38"/>
      <c r="AC318" s="38"/>
      <c r="AD318" s="38"/>
      <c r="AE318" s="38"/>
      <c r="AT318" s="19" t="s">
        <v>208</v>
      </c>
      <c r="AU318" s="19" t="s">
        <v>91</v>
      </c>
    </row>
    <row r="319" s="2" customFormat="1">
      <c r="A319" s="38"/>
      <c r="B319" s="39"/>
      <c r="C319" s="38"/>
      <c r="D319" s="193" t="s">
        <v>210</v>
      </c>
      <c r="E319" s="38"/>
      <c r="F319" s="198" t="s">
        <v>871</v>
      </c>
      <c r="G319" s="38"/>
      <c r="H319" s="38"/>
      <c r="I319" s="195"/>
      <c r="J319" s="38"/>
      <c r="K319" s="38"/>
      <c r="L319" s="39"/>
      <c r="M319" s="196"/>
      <c r="N319" s="197"/>
      <c r="O319" s="77"/>
      <c r="P319" s="77"/>
      <c r="Q319" s="77"/>
      <c r="R319" s="77"/>
      <c r="S319" s="77"/>
      <c r="T319" s="78"/>
      <c r="U319" s="38"/>
      <c r="V319" s="38"/>
      <c r="W319" s="38"/>
      <c r="X319" s="38"/>
      <c r="Y319" s="38"/>
      <c r="Z319" s="38"/>
      <c r="AA319" s="38"/>
      <c r="AB319" s="38"/>
      <c r="AC319" s="38"/>
      <c r="AD319" s="38"/>
      <c r="AE319" s="38"/>
      <c r="AT319" s="19" t="s">
        <v>210</v>
      </c>
      <c r="AU319" s="19" t="s">
        <v>91</v>
      </c>
    </row>
    <row r="320" s="14" customFormat="1">
      <c r="A320" s="14"/>
      <c r="B320" s="207"/>
      <c r="C320" s="14"/>
      <c r="D320" s="193" t="s">
        <v>212</v>
      </c>
      <c r="E320" s="208" t="s">
        <v>1</v>
      </c>
      <c r="F320" s="209" t="s">
        <v>879</v>
      </c>
      <c r="G320" s="14"/>
      <c r="H320" s="208" t="s">
        <v>1</v>
      </c>
      <c r="I320" s="210"/>
      <c r="J320" s="14"/>
      <c r="K320" s="14"/>
      <c r="L320" s="207"/>
      <c r="M320" s="211"/>
      <c r="N320" s="212"/>
      <c r="O320" s="212"/>
      <c r="P320" s="212"/>
      <c r="Q320" s="212"/>
      <c r="R320" s="212"/>
      <c r="S320" s="212"/>
      <c r="T320" s="213"/>
      <c r="U320" s="14"/>
      <c r="V320" s="14"/>
      <c r="W320" s="14"/>
      <c r="X320" s="14"/>
      <c r="Y320" s="14"/>
      <c r="Z320" s="14"/>
      <c r="AA320" s="14"/>
      <c r="AB320" s="14"/>
      <c r="AC320" s="14"/>
      <c r="AD320" s="14"/>
      <c r="AE320" s="14"/>
      <c r="AT320" s="208" t="s">
        <v>212</v>
      </c>
      <c r="AU320" s="208" t="s">
        <v>91</v>
      </c>
      <c r="AV320" s="14" t="s">
        <v>89</v>
      </c>
      <c r="AW320" s="14" t="s">
        <v>36</v>
      </c>
      <c r="AX320" s="14" t="s">
        <v>81</v>
      </c>
      <c r="AY320" s="208" t="s">
        <v>199</v>
      </c>
    </row>
    <row r="321" s="14" customFormat="1">
      <c r="A321" s="14"/>
      <c r="B321" s="207"/>
      <c r="C321" s="14"/>
      <c r="D321" s="193" t="s">
        <v>212</v>
      </c>
      <c r="E321" s="208" t="s">
        <v>1</v>
      </c>
      <c r="F321" s="209" t="s">
        <v>880</v>
      </c>
      <c r="G321" s="14"/>
      <c r="H321" s="208" t="s">
        <v>1</v>
      </c>
      <c r="I321" s="210"/>
      <c r="J321" s="14"/>
      <c r="K321" s="14"/>
      <c r="L321" s="207"/>
      <c r="M321" s="211"/>
      <c r="N321" s="212"/>
      <c r="O321" s="212"/>
      <c r="P321" s="212"/>
      <c r="Q321" s="212"/>
      <c r="R321" s="212"/>
      <c r="S321" s="212"/>
      <c r="T321" s="213"/>
      <c r="U321" s="14"/>
      <c r="V321" s="14"/>
      <c r="W321" s="14"/>
      <c r="X321" s="14"/>
      <c r="Y321" s="14"/>
      <c r="Z321" s="14"/>
      <c r="AA321" s="14"/>
      <c r="AB321" s="14"/>
      <c r="AC321" s="14"/>
      <c r="AD321" s="14"/>
      <c r="AE321" s="14"/>
      <c r="AT321" s="208" t="s">
        <v>212</v>
      </c>
      <c r="AU321" s="208" t="s">
        <v>91</v>
      </c>
      <c r="AV321" s="14" t="s">
        <v>89</v>
      </c>
      <c r="AW321" s="14" t="s">
        <v>36</v>
      </c>
      <c r="AX321" s="14" t="s">
        <v>81</v>
      </c>
      <c r="AY321" s="208" t="s">
        <v>199</v>
      </c>
    </row>
    <row r="322" s="13" customFormat="1">
      <c r="A322" s="13"/>
      <c r="B322" s="199"/>
      <c r="C322" s="13"/>
      <c r="D322" s="193" t="s">
        <v>212</v>
      </c>
      <c r="E322" s="200" t="s">
        <v>1</v>
      </c>
      <c r="F322" s="201" t="s">
        <v>881</v>
      </c>
      <c r="G322" s="13"/>
      <c r="H322" s="202">
        <v>9.2799999999999994</v>
      </c>
      <c r="I322" s="203"/>
      <c r="J322" s="13"/>
      <c r="K322" s="13"/>
      <c r="L322" s="199"/>
      <c r="M322" s="204"/>
      <c r="N322" s="205"/>
      <c r="O322" s="205"/>
      <c r="P322" s="205"/>
      <c r="Q322" s="205"/>
      <c r="R322" s="205"/>
      <c r="S322" s="205"/>
      <c r="T322" s="206"/>
      <c r="U322" s="13"/>
      <c r="V322" s="13"/>
      <c r="W322" s="13"/>
      <c r="X322" s="13"/>
      <c r="Y322" s="13"/>
      <c r="Z322" s="13"/>
      <c r="AA322" s="13"/>
      <c r="AB322" s="13"/>
      <c r="AC322" s="13"/>
      <c r="AD322" s="13"/>
      <c r="AE322" s="13"/>
      <c r="AT322" s="200" t="s">
        <v>212</v>
      </c>
      <c r="AU322" s="200" t="s">
        <v>91</v>
      </c>
      <c r="AV322" s="13" t="s">
        <v>91</v>
      </c>
      <c r="AW322" s="13" t="s">
        <v>36</v>
      </c>
      <c r="AX322" s="13" t="s">
        <v>81</v>
      </c>
      <c r="AY322" s="200" t="s">
        <v>199</v>
      </c>
    </row>
    <row r="323" s="14" customFormat="1">
      <c r="A323" s="14"/>
      <c r="B323" s="207"/>
      <c r="C323" s="14"/>
      <c r="D323" s="193" t="s">
        <v>212</v>
      </c>
      <c r="E323" s="208" t="s">
        <v>1</v>
      </c>
      <c r="F323" s="209" t="s">
        <v>882</v>
      </c>
      <c r="G323" s="14"/>
      <c r="H323" s="208" t="s">
        <v>1</v>
      </c>
      <c r="I323" s="210"/>
      <c r="J323" s="14"/>
      <c r="K323" s="14"/>
      <c r="L323" s="207"/>
      <c r="M323" s="211"/>
      <c r="N323" s="212"/>
      <c r="O323" s="212"/>
      <c r="P323" s="212"/>
      <c r="Q323" s="212"/>
      <c r="R323" s="212"/>
      <c r="S323" s="212"/>
      <c r="T323" s="213"/>
      <c r="U323" s="14"/>
      <c r="V323" s="14"/>
      <c r="W323" s="14"/>
      <c r="X323" s="14"/>
      <c r="Y323" s="14"/>
      <c r="Z323" s="14"/>
      <c r="AA323" s="14"/>
      <c r="AB323" s="14"/>
      <c r="AC323" s="14"/>
      <c r="AD323" s="14"/>
      <c r="AE323" s="14"/>
      <c r="AT323" s="208" t="s">
        <v>212</v>
      </c>
      <c r="AU323" s="208" t="s">
        <v>91</v>
      </c>
      <c r="AV323" s="14" t="s">
        <v>89</v>
      </c>
      <c r="AW323" s="14" t="s">
        <v>36</v>
      </c>
      <c r="AX323" s="14" t="s">
        <v>81</v>
      </c>
      <c r="AY323" s="208" t="s">
        <v>199</v>
      </c>
    </row>
    <row r="324" s="13" customFormat="1">
      <c r="A324" s="13"/>
      <c r="B324" s="199"/>
      <c r="C324" s="13"/>
      <c r="D324" s="193" t="s">
        <v>212</v>
      </c>
      <c r="E324" s="200" t="s">
        <v>1</v>
      </c>
      <c r="F324" s="201" t="s">
        <v>883</v>
      </c>
      <c r="G324" s="13"/>
      <c r="H324" s="202">
        <v>5.6100000000000003</v>
      </c>
      <c r="I324" s="203"/>
      <c r="J324" s="13"/>
      <c r="K324" s="13"/>
      <c r="L324" s="199"/>
      <c r="M324" s="204"/>
      <c r="N324" s="205"/>
      <c r="O324" s="205"/>
      <c r="P324" s="205"/>
      <c r="Q324" s="205"/>
      <c r="R324" s="205"/>
      <c r="S324" s="205"/>
      <c r="T324" s="206"/>
      <c r="U324" s="13"/>
      <c r="V324" s="13"/>
      <c r="W324" s="13"/>
      <c r="X324" s="13"/>
      <c r="Y324" s="13"/>
      <c r="Z324" s="13"/>
      <c r="AA324" s="13"/>
      <c r="AB324" s="13"/>
      <c r="AC324" s="13"/>
      <c r="AD324" s="13"/>
      <c r="AE324" s="13"/>
      <c r="AT324" s="200" t="s">
        <v>212</v>
      </c>
      <c r="AU324" s="200" t="s">
        <v>91</v>
      </c>
      <c r="AV324" s="13" t="s">
        <v>91</v>
      </c>
      <c r="AW324" s="13" t="s">
        <v>36</v>
      </c>
      <c r="AX324" s="13" t="s">
        <v>81</v>
      </c>
      <c r="AY324" s="200" t="s">
        <v>199</v>
      </c>
    </row>
    <row r="325" s="15" customFormat="1">
      <c r="A325" s="15"/>
      <c r="B325" s="214"/>
      <c r="C325" s="15"/>
      <c r="D325" s="193" t="s">
        <v>212</v>
      </c>
      <c r="E325" s="215" t="s">
        <v>1</v>
      </c>
      <c r="F325" s="216" t="s">
        <v>234</v>
      </c>
      <c r="G325" s="15"/>
      <c r="H325" s="217">
        <v>14.890000000000001</v>
      </c>
      <c r="I325" s="218"/>
      <c r="J325" s="15"/>
      <c r="K325" s="15"/>
      <c r="L325" s="214"/>
      <c r="M325" s="219"/>
      <c r="N325" s="220"/>
      <c r="O325" s="220"/>
      <c r="P325" s="220"/>
      <c r="Q325" s="220"/>
      <c r="R325" s="220"/>
      <c r="S325" s="220"/>
      <c r="T325" s="221"/>
      <c r="U325" s="15"/>
      <c r="V325" s="15"/>
      <c r="W325" s="15"/>
      <c r="X325" s="15"/>
      <c r="Y325" s="15"/>
      <c r="Z325" s="15"/>
      <c r="AA325" s="15"/>
      <c r="AB325" s="15"/>
      <c r="AC325" s="15"/>
      <c r="AD325" s="15"/>
      <c r="AE325" s="15"/>
      <c r="AT325" s="215" t="s">
        <v>212</v>
      </c>
      <c r="AU325" s="215" t="s">
        <v>91</v>
      </c>
      <c r="AV325" s="15" t="s">
        <v>206</v>
      </c>
      <c r="AW325" s="15" t="s">
        <v>36</v>
      </c>
      <c r="AX325" s="15" t="s">
        <v>89</v>
      </c>
      <c r="AY325" s="215" t="s">
        <v>199</v>
      </c>
    </row>
    <row r="326" s="2" customFormat="1" ht="24.15" customHeight="1">
      <c r="A326" s="38"/>
      <c r="B326" s="179"/>
      <c r="C326" s="180" t="s">
        <v>444</v>
      </c>
      <c r="D326" s="180" t="s">
        <v>201</v>
      </c>
      <c r="E326" s="181" t="s">
        <v>461</v>
      </c>
      <c r="F326" s="182" t="s">
        <v>462</v>
      </c>
      <c r="G326" s="183" t="s">
        <v>228</v>
      </c>
      <c r="H326" s="184">
        <v>78.75</v>
      </c>
      <c r="I326" s="185"/>
      <c r="J326" s="186">
        <f>ROUND(I326*H326,2)</f>
        <v>0</v>
      </c>
      <c r="K326" s="182" t="s">
        <v>205</v>
      </c>
      <c r="L326" s="39"/>
      <c r="M326" s="187" t="s">
        <v>1</v>
      </c>
      <c r="N326" s="188" t="s">
        <v>46</v>
      </c>
      <c r="O326" s="77"/>
      <c r="P326" s="189">
        <f>O326*H326</f>
        <v>0</v>
      </c>
      <c r="Q326" s="189">
        <v>0</v>
      </c>
      <c r="R326" s="189">
        <f>Q326*H326</f>
        <v>0</v>
      </c>
      <c r="S326" s="189">
        <v>0</v>
      </c>
      <c r="T326" s="190">
        <f>S326*H326</f>
        <v>0</v>
      </c>
      <c r="U326" s="38"/>
      <c r="V326" s="38"/>
      <c r="W326" s="38"/>
      <c r="X326" s="38"/>
      <c r="Y326" s="38"/>
      <c r="Z326" s="38"/>
      <c r="AA326" s="38"/>
      <c r="AB326" s="38"/>
      <c r="AC326" s="38"/>
      <c r="AD326" s="38"/>
      <c r="AE326" s="38"/>
      <c r="AR326" s="191" t="s">
        <v>206</v>
      </c>
      <c r="AT326" s="191" t="s">
        <v>201</v>
      </c>
      <c r="AU326" s="191" t="s">
        <v>91</v>
      </c>
      <c r="AY326" s="19" t="s">
        <v>199</v>
      </c>
      <c r="BE326" s="192">
        <f>IF(N326="základní",J326,0)</f>
        <v>0</v>
      </c>
      <c r="BF326" s="192">
        <f>IF(N326="snížená",J326,0)</f>
        <v>0</v>
      </c>
      <c r="BG326" s="192">
        <f>IF(N326="zákl. přenesená",J326,0)</f>
        <v>0</v>
      </c>
      <c r="BH326" s="192">
        <f>IF(N326="sníž. přenesená",J326,0)</f>
        <v>0</v>
      </c>
      <c r="BI326" s="192">
        <f>IF(N326="nulová",J326,0)</f>
        <v>0</v>
      </c>
      <c r="BJ326" s="19" t="s">
        <v>89</v>
      </c>
      <c r="BK326" s="192">
        <f>ROUND(I326*H326,2)</f>
        <v>0</v>
      </c>
      <c r="BL326" s="19" t="s">
        <v>206</v>
      </c>
      <c r="BM326" s="191" t="s">
        <v>884</v>
      </c>
    </row>
    <row r="327" s="2" customFormat="1">
      <c r="A327" s="38"/>
      <c r="B327" s="39"/>
      <c r="C327" s="38"/>
      <c r="D327" s="193" t="s">
        <v>208</v>
      </c>
      <c r="E327" s="38"/>
      <c r="F327" s="194" t="s">
        <v>464</v>
      </c>
      <c r="G327" s="38"/>
      <c r="H327" s="38"/>
      <c r="I327" s="195"/>
      <c r="J327" s="38"/>
      <c r="K327" s="38"/>
      <c r="L327" s="39"/>
      <c r="M327" s="196"/>
      <c r="N327" s="197"/>
      <c r="O327" s="77"/>
      <c r="P327" s="77"/>
      <c r="Q327" s="77"/>
      <c r="R327" s="77"/>
      <c r="S327" s="77"/>
      <c r="T327" s="78"/>
      <c r="U327" s="38"/>
      <c r="V327" s="38"/>
      <c r="W327" s="38"/>
      <c r="X327" s="38"/>
      <c r="Y327" s="38"/>
      <c r="Z327" s="38"/>
      <c r="AA327" s="38"/>
      <c r="AB327" s="38"/>
      <c r="AC327" s="38"/>
      <c r="AD327" s="38"/>
      <c r="AE327" s="38"/>
      <c r="AT327" s="19" t="s">
        <v>208</v>
      </c>
      <c r="AU327" s="19" t="s">
        <v>91</v>
      </c>
    </row>
    <row r="328" s="2" customFormat="1">
      <c r="A328" s="38"/>
      <c r="B328" s="39"/>
      <c r="C328" s="38"/>
      <c r="D328" s="193" t="s">
        <v>210</v>
      </c>
      <c r="E328" s="38"/>
      <c r="F328" s="198" t="s">
        <v>465</v>
      </c>
      <c r="G328" s="38"/>
      <c r="H328" s="38"/>
      <c r="I328" s="195"/>
      <c r="J328" s="38"/>
      <c r="K328" s="38"/>
      <c r="L328" s="39"/>
      <c r="M328" s="196"/>
      <c r="N328" s="197"/>
      <c r="O328" s="77"/>
      <c r="P328" s="77"/>
      <c r="Q328" s="77"/>
      <c r="R328" s="77"/>
      <c r="S328" s="77"/>
      <c r="T328" s="78"/>
      <c r="U328" s="38"/>
      <c r="V328" s="38"/>
      <c r="W328" s="38"/>
      <c r="X328" s="38"/>
      <c r="Y328" s="38"/>
      <c r="Z328" s="38"/>
      <c r="AA328" s="38"/>
      <c r="AB328" s="38"/>
      <c r="AC328" s="38"/>
      <c r="AD328" s="38"/>
      <c r="AE328" s="38"/>
      <c r="AT328" s="19" t="s">
        <v>210</v>
      </c>
      <c r="AU328" s="19" t="s">
        <v>91</v>
      </c>
    </row>
    <row r="329" s="14" customFormat="1">
      <c r="A329" s="14"/>
      <c r="B329" s="207"/>
      <c r="C329" s="14"/>
      <c r="D329" s="193" t="s">
        <v>212</v>
      </c>
      <c r="E329" s="208" t="s">
        <v>1</v>
      </c>
      <c r="F329" s="209" t="s">
        <v>885</v>
      </c>
      <c r="G329" s="14"/>
      <c r="H329" s="208" t="s">
        <v>1</v>
      </c>
      <c r="I329" s="210"/>
      <c r="J329" s="14"/>
      <c r="K329" s="14"/>
      <c r="L329" s="207"/>
      <c r="M329" s="211"/>
      <c r="N329" s="212"/>
      <c r="O329" s="212"/>
      <c r="P329" s="212"/>
      <c r="Q329" s="212"/>
      <c r="R329" s="212"/>
      <c r="S329" s="212"/>
      <c r="T329" s="213"/>
      <c r="U329" s="14"/>
      <c r="V329" s="14"/>
      <c r="W329" s="14"/>
      <c r="X329" s="14"/>
      <c r="Y329" s="14"/>
      <c r="Z329" s="14"/>
      <c r="AA329" s="14"/>
      <c r="AB329" s="14"/>
      <c r="AC329" s="14"/>
      <c r="AD329" s="14"/>
      <c r="AE329" s="14"/>
      <c r="AT329" s="208" t="s">
        <v>212</v>
      </c>
      <c r="AU329" s="208" t="s">
        <v>91</v>
      </c>
      <c r="AV329" s="14" t="s">
        <v>89</v>
      </c>
      <c r="AW329" s="14" t="s">
        <v>36</v>
      </c>
      <c r="AX329" s="14" t="s">
        <v>81</v>
      </c>
      <c r="AY329" s="208" t="s">
        <v>199</v>
      </c>
    </row>
    <row r="330" s="13" customFormat="1">
      <c r="A330" s="13"/>
      <c r="B330" s="199"/>
      <c r="C330" s="13"/>
      <c r="D330" s="193" t="s">
        <v>212</v>
      </c>
      <c r="E330" s="200" t="s">
        <v>1</v>
      </c>
      <c r="F330" s="201" t="s">
        <v>886</v>
      </c>
      <c r="G330" s="13"/>
      <c r="H330" s="202">
        <v>13.869999999999999</v>
      </c>
      <c r="I330" s="203"/>
      <c r="J330" s="13"/>
      <c r="K330" s="13"/>
      <c r="L330" s="199"/>
      <c r="M330" s="204"/>
      <c r="N330" s="205"/>
      <c r="O330" s="205"/>
      <c r="P330" s="205"/>
      <c r="Q330" s="205"/>
      <c r="R330" s="205"/>
      <c r="S330" s="205"/>
      <c r="T330" s="206"/>
      <c r="U330" s="13"/>
      <c r="V330" s="13"/>
      <c r="W330" s="13"/>
      <c r="X330" s="13"/>
      <c r="Y330" s="13"/>
      <c r="Z330" s="13"/>
      <c r="AA330" s="13"/>
      <c r="AB330" s="13"/>
      <c r="AC330" s="13"/>
      <c r="AD330" s="13"/>
      <c r="AE330" s="13"/>
      <c r="AT330" s="200" t="s">
        <v>212</v>
      </c>
      <c r="AU330" s="200" t="s">
        <v>91</v>
      </c>
      <c r="AV330" s="13" t="s">
        <v>91</v>
      </c>
      <c r="AW330" s="13" t="s">
        <v>36</v>
      </c>
      <c r="AX330" s="13" t="s">
        <v>81</v>
      </c>
      <c r="AY330" s="200" t="s">
        <v>199</v>
      </c>
    </row>
    <row r="331" s="13" customFormat="1">
      <c r="A331" s="13"/>
      <c r="B331" s="199"/>
      <c r="C331" s="13"/>
      <c r="D331" s="193" t="s">
        <v>212</v>
      </c>
      <c r="E331" s="200" t="s">
        <v>1</v>
      </c>
      <c r="F331" s="201" t="s">
        <v>887</v>
      </c>
      <c r="G331" s="13"/>
      <c r="H331" s="202">
        <v>27.140000000000001</v>
      </c>
      <c r="I331" s="203"/>
      <c r="J331" s="13"/>
      <c r="K331" s="13"/>
      <c r="L331" s="199"/>
      <c r="M331" s="204"/>
      <c r="N331" s="205"/>
      <c r="O331" s="205"/>
      <c r="P331" s="205"/>
      <c r="Q331" s="205"/>
      <c r="R331" s="205"/>
      <c r="S331" s="205"/>
      <c r="T331" s="206"/>
      <c r="U331" s="13"/>
      <c r="V331" s="13"/>
      <c r="W331" s="13"/>
      <c r="X331" s="13"/>
      <c r="Y331" s="13"/>
      <c r="Z331" s="13"/>
      <c r="AA331" s="13"/>
      <c r="AB331" s="13"/>
      <c r="AC331" s="13"/>
      <c r="AD331" s="13"/>
      <c r="AE331" s="13"/>
      <c r="AT331" s="200" t="s">
        <v>212</v>
      </c>
      <c r="AU331" s="200" t="s">
        <v>91</v>
      </c>
      <c r="AV331" s="13" t="s">
        <v>91</v>
      </c>
      <c r="AW331" s="13" t="s">
        <v>36</v>
      </c>
      <c r="AX331" s="13" t="s">
        <v>81</v>
      </c>
      <c r="AY331" s="200" t="s">
        <v>199</v>
      </c>
    </row>
    <row r="332" s="13" customFormat="1">
      <c r="A332" s="13"/>
      <c r="B332" s="199"/>
      <c r="C332" s="13"/>
      <c r="D332" s="193" t="s">
        <v>212</v>
      </c>
      <c r="E332" s="200" t="s">
        <v>1</v>
      </c>
      <c r="F332" s="201" t="s">
        <v>888</v>
      </c>
      <c r="G332" s="13"/>
      <c r="H332" s="202">
        <v>29.82</v>
      </c>
      <c r="I332" s="203"/>
      <c r="J332" s="13"/>
      <c r="K332" s="13"/>
      <c r="L332" s="199"/>
      <c r="M332" s="204"/>
      <c r="N332" s="205"/>
      <c r="O332" s="205"/>
      <c r="P332" s="205"/>
      <c r="Q332" s="205"/>
      <c r="R332" s="205"/>
      <c r="S332" s="205"/>
      <c r="T332" s="206"/>
      <c r="U332" s="13"/>
      <c r="V332" s="13"/>
      <c r="W332" s="13"/>
      <c r="X332" s="13"/>
      <c r="Y332" s="13"/>
      <c r="Z332" s="13"/>
      <c r="AA332" s="13"/>
      <c r="AB332" s="13"/>
      <c r="AC332" s="13"/>
      <c r="AD332" s="13"/>
      <c r="AE332" s="13"/>
      <c r="AT332" s="200" t="s">
        <v>212</v>
      </c>
      <c r="AU332" s="200" t="s">
        <v>91</v>
      </c>
      <c r="AV332" s="13" t="s">
        <v>91</v>
      </c>
      <c r="AW332" s="13" t="s">
        <v>36</v>
      </c>
      <c r="AX332" s="13" t="s">
        <v>81</v>
      </c>
      <c r="AY332" s="200" t="s">
        <v>199</v>
      </c>
    </row>
    <row r="333" s="14" customFormat="1">
      <c r="A333" s="14"/>
      <c r="B333" s="207"/>
      <c r="C333" s="14"/>
      <c r="D333" s="193" t="s">
        <v>212</v>
      </c>
      <c r="E333" s="208" t="s">
        <v>1</v>
      </c>
      <c r="F333" s="209" t="s">
        <v>889</v>
      </c>
      <c r="G333" s="14"/>
      <c r="H333" s="208" t="s">
        <v>1</v>
      </c>
      <c r="I333" s="210"/>
      <c r="J333" s="14"/>
      <c r="K333" s="14"/>
      <c r="L333" s="207"/>
      <c r="M333" s="211"/>
      <c r="N333" s="212"/>
      <c r="O333" s="212"/>
      <c r="P333" s="212"/>
      <c r="Q333" s="212"/>
      <c r="R333" s="212"/>
      <c r="S333" s="212"/>
      <c r="T333" s="213"/>
      <c r="U333" s="14"/>
      <c r="V333" s="14"/>
      <c r="W333" s="14"/>
      <c r="X333" s="14"/>
      <c r="Y333" s="14"/>
      <c r="Z333" s="14"/>
      <c r="AA333" s="14"/>
      <c r="AB333" s="14"/>
      <c r="AC333" s="14"/>
      <c r="AD333" s="14"/>
      <c r="AE333" s="14"/>
      <c r="AT333" s="208" t="s">
        <v>212</v>
      </c>
      <c r="AU333" s="208" t="s">
        <v>91</v>
      </c>
      <c r="AV333" s="14" t="s">
        <v>89</v>
      </c>
      <c r="AW333" s="14" t="s">
        <v>36</v>
      </c>
      <c r="AX333" s="14" t="s">
        <v>81</v>
      </c>
      <c r="AY333" s="208" t="s">
        <v>199</v>
      </c>
    </row>
    <row r="334" s="13" customFormat="1">
      <c r="A334" s="13"/>
      <c r="B334" s="199"/>
      <c r="C334" s="13"/>
      <c r="D334" s="193" t="s">
        <v>212</v>
      </c>
      <c r="E334" s="200" t="s">
        <v>1</v>
      </c>
      <c r="F334" s="201" t="s">
        <v>890</v>
      </c>
      <c r="G334" s="13"/>
      <c r="H334" s="202">
        <v>7.9199999999999999</v>
      </c>
      <c r="I334" s="203"/>
      <c r="J334" s="13"/>
      <c r="K334" s="13"/>
      <c r="L334" s="199"/>
      <c r="M334" s="204"/>
      <c r="N334" s="205"/>
      <c r="O334" s="205"/>
      <c r="P334" s="205"/>
      <c r="Q334" s="205"/>
      <c r="R334" s="205"/>
      <c r="S334" s="205"/>
      <c r="T334" s="206"/>
      <c r="U334" s="13"/>
      <c r="V334" s="13"/>
      <c r="W334" s="13"/>
      <c r="X334" s="13"/>
      <c r="Y334" s="13"/>
      <c r="Z334" s="13"/>
      <c r="AA334" s="13"/>
      <c r="AB334" s="13"/>
      <c r="AC334" s="13"/>
      <c r="AD334" s="13"/>
      <c r="AE334" s="13"/>
      <c r="AT334" s="200" t="s">
        <v>212</v>
      </c>
      <c r="AU334" s="200" t="s">
        <v>91</v>
      </c>
      <c r="AV334" s="13" t="s">
        <v>91</v>
      </c>
      <c r="AW334" s="13" t="s">
        <v>36</v>
      </c>
      <c r="AX334" s="13" t="s">
        <v>81</v>
      </c>
      <c r="AY334" s="200" t="s">
        <v>199</v>
      </c>
    </row>
    <row r="335" s="15" customFormat="1">
      <c r="A335" s="15"/>
      <c r="B335" s="214"/>
      <c r="C335" s="15"/>
      <c r="D335" s="193" t="s">
        <v>212</v>
      </c>
      <c r="E335" s="215" t="s">
        <v>1</v>
      </c>
      <c r="F335" s="216" t="s">
        <v>234</v>
      </c>
      <c r="G335" s="15"/>
      <c r="H335" s="217">
        <v>78.75</v>
      </c>
      <c r="I335" s="218"/>
      <c r="J335" s="15"/>
      <c r="K335" s="15"/>
      <c r="L335" s="214"/>
      <c r="M335" s="219"/>
      <c r="N335" s="220"/>
      <c r="O335" s="220"/>
      <c r="P335" s="220"/>
      <c r="Q335" s="220"/>
      <c r="R335" s="220"/>
      <c r="S335" s="220"/>
      <c r="T335" s="221"/>
      <c r="U335" s="15"/>
      <c r="V335" s="15"/>
      <c r="W335" s="15"/>
      <c r="X335" s="15"/>
      <c r="Y335" s="15"/>
      <c r="Z335" s="15"/>
      <c r="AA335" s="15"/>
      <c r="AB335" s="15"/>
      <c r="AC335" s="15"/>
      <c r="AD335" s="15"/>
      <c r="AE335" s="15"/>
      <c r="AT335" s="215" t="s">
        <v>212</v>
      </c>
      <c r="AU335" s="215" t="s">
        <v>91</v>
      </c>
      <c r="AV335" s="15" t="s">
        <v>206</v>
      </c>
      <c r="AW335" s="15" t="s">
        <v>36</v>
      </c>
      <c r="AX335" s="15" t="s">
        <v>89</v>
      </c>
      <c r="AY335" s="215" t="s">
        <v>199</v>
      </c>
    </row>
    <row r="336" s="2" customFormat="1" ht="24.15" customHeight="1">
      <c r="A336" s="38"/>
      <c r="B336" s="179"/>
      <c r="C336" s="180" t="s">
        <v>452</v>
      </c>
      <c r="D336" s="180" t="s">
        <v>201</v>
      </c>
      <c r="E336" s="181" t="s">
        <v>891</v>
      </c>
      <c r="F336" s="182" t="s">
        <v>892</v>
      </c>
      <c r="G336" s="183" t="s">
        <v>204</v>
      </c>
      <c r="H336" s="184">
        <v>170.53999999999999</v>
      </c>
      <c r="I336" s="185"/>
      <c r="J336" s="186">
        <f>ROUND(I336*H336,2)</f>
        <v>0</v>
      </c>
      <c r="K336" s="182" t="s">
        <v>246</v>
      </c>
      <c r="L336" s="39"/>
      <c r="M336" s="187" t="s">
        <v>1</v>
      </c>
      <c r="N336" s="188" t="s">
        <v>46</v>
      </c>
      <c r="O336" s="77"/>
      <c r="P336" s="189">
        <f>O336*H336</f>
        <v>0</v>
      </c>
      <c r="Q336" s="189">
        <v>1.1297900000000001</v>
      </c>
      <c r="R336" s="189">
        <f>Q336*H336</f>
        <v>192.67438659999999</v>
      </c>
      <c r="S336" s="189">
        <v>0</v>
      </c>
      <c r="T336" s="190">
        <f>S336*H336</f>
        <v>0</v>
      </c>
      <c r="U336" s="38"/>
      <c r="V336" s="38"/>
      <c r="W336" s="38"/>
      <c r="X336" s="38"/>
      <c r="Y336" s="38"/>
      <c r="Z336" s="38"/>
      <c r="AA336" s="38"/>
      <c r="AB336" s="38"/>
      <c r="AC336" s="38"/>
      <c r="AD336" s="38"/>
      <c r="AE336" s="38"/>
      <c r="AR336" s="191" t="s">
        <v>206</v>
      </c>
      <c r="AT336" s="191" t="s">
        <v>201</v>
      </c>
      <c r="AU336" s="191" t="s">
        <v>91</v>
      </c>
      <c r="AY336" s="19" t="s">
        <v>199</v>
      </c>
      <c r="BE336" s="192">
        <f>IF(N336="základní",J336,0)</f>
        <v>0</v>
      </c>
      <c r="BF336" s="192">
        <f>IF(N336="snížená",J336,0)</f>
        <v>0</v>
      </c>
      <c r="BG336" s="192">
        <f>IF(N336="zákl. přenesená",J336,0)</f>
        <v>0</v>
      </c>
      <c r="BH336" s="192">
        <f>IF(N336="sníž. přenesená",J336,0)</f>
        <v>0</v>
      </c>
      <c r="BI336" s="192">
        <f>IF(N336="nulová",J336,0)</f>
        <v>0</v>
      </c>
      <c r="BJ336" s="19" t="s">
        <v>89</v>
      </c>
      <c r="BK336" s="192">
        <f>ROUND(I336*H336,2)</f>
        <v>0</v>
      </c>
      <c r="BL336" s="19" t="s">
        <v>206</v>
      </c>
      <c r="BM336" s="191" t="s">
        <v>893</v>
      </c>
    </row>
    <row r="337" s="2" customFormat="1">
      <c r="A337" s="38"/>
      <c r="B337" s="39"/>
      <c r="C337" s="38"/>
      <c r="D337" s="193" t="s">
        <v>208</v>
      </c>
      <c r="E337" s="38"/>
      <c r="F337" s="194" t="s">
        <v>894</v>
      </c>
      <c r="G337" s="38"/>
      <c r="H337" s="38"/>
      <c r="I337" s="195"/>
      <c r="J337" s="38"/>
      <c r="K337" s="38"/>
      <c r="L337" s="39"/>
      <c r="M337" s="196"/>
      <c r="N337" s="197"/>
      <c r="O337" s="77"/>
      <c r="P337" s="77"/>
      <c r="Q337" s="77"/>
      <c r="R337" s="77"/>
      <c r="S337" s="77"/>
      <c r="T337" s="78"/>
      <c r="U337" s="38"/>
      <c r="V337" s="38"/>
      <c r="W337" s="38"/>
      <c r="X337" s="38"/>
      <c r="Y337" s="38"/>
      <c r="Z337" s="38"/>
      <c r="AA337" s="38"/>
      <c r="AB337" s="38"/>
      <c r="AC337" s="38"/>
      <c r="AD337" s="38"/>
      <c r="AE337" s="38"/>
      <c r="AT337" s="19" t="s">
        <v>208</v>
      </c>
      <c r="AU337" s="19" t="s">
        <v>91</v>
      </c>
    </row>
    <row r="338" s="2" customFormat="1">
      <c r="A338" s="38"/>
      <c r="B338" s="39"/>
      <c r="C338" s="38"/>
      <c r="D338" s="193" t="s">
        <v>210</v>
      </c>
      <c r="E338" s="38"/>
      <c r="F338" s="198" t="s">
        <v>895</v>
      </c>
      <c r="G338" s="38"/>
      <c r="H338" s="38"/>
      <c r="I338" s="195"/>
      <c r="J338" s="38"/>
      <c r="K338" s="38"/>
      <c r="L338" s="39"/>
      <c r="M338" s="196"/>
      <c r="N338" s="197"/>
      <c r="O338" s="77"/>
      <c r="P338" s="77"/>
      <c r="Q338" s="77"/>
      <c r="R338" s="77"/>
      <c r="S338" s="77"/>
      <c r="T338" s="78"/>
      <c r="U338" s="38"/>
      <c r="V338" s="38"/>
      <c r="W338" s="38"/>
      <c r="X338" s="38"/>
      <c r="Y338" s="38"/>
      <c r="Z338" s="38"/>
      <c r="AA338" s="38"/>
      <c r="AB338" s="38"/>
      <c r="AC338" s="38"/>
      <c r="AD338" s="38"/>
      <c r="AE338" s="38"/>
      <c r="AT338" s="19" t="s">
        <v>210</v>
      </c>
      <c r="AU338" s="19" t="s">
        <v>91</v>
      </c>
    </row>
    <row r="339" s="14" customFormat="1">
      <c r="A339" s="14"/>
      <c r="B339" s="207"/>
      <c r="C339" s="14"/>
      <c r="D339" s="193" t="s">
        <v>212</v>
      </c>
      <c r="E339" s="208" t="s">
        <v>1</v>
      </c>
      <c r="F339" s="209" t="s">
        <v>865</v>
      </c>
      <c r="G339" s="14"/>
      <c r="H339" s="208" t="s">
        <v>1</v>
      </c>
      <c r="I339" s="210"/>
      <c r="J339" s="14"/>
      <c r="K339" s="14"/>
      <c r="L339" s="207"/>
      <c r="M339" s="211"/>
      <c r="N339" s="212"/>
      <c r="O339" s="212"/>
      <c r="P339" s="212"/>
      <c r="Q339" s="212"/>
      <c r="R339" s="212"/>
      <c r="S339" s="212"/>
      <c r="T339" s="213"/>
      <c r="U339" s="14"/>
      <c r="V339" s="14"/>
      <c r="W339" s="14"/>
      <c r="X339" s="14"/>
      <c r="Y339" s="14"/>
      <c r="Z339" s="14"/>
      <c r="AA339" s="14"/>
      <c r="AB339" s="14"/>
      <c r="AC339" s="14"/>
      <c r="AD339" s="14"/>
      <c r="AE339" s="14"/>
      <c r="AT339" s="208" t="s">
        <v>212</v>
      </c>
      <c r="AU339" s="208" t="s">
        <v>91</v>
      </c>
      <c r="AV339" s="14" t="s">
        <v>89</v>
      </c>
      <c r="AW339" s="14" t="s">
        <v>36</v>
      </c>
      <c r="AX339" s="14" t="s">
        <v>81</v>
      </c>
      <c r="AY339" s="208" t="s">
        <v>199</v>
      </c>
    </row>
    <row r="340" s="13" customFormat="1">
      <c r="A340" s="13"/>
      <c r="B340" s="199"/>
      <c r="C340" s="13"/>
      <c r="D340" s="193" t="s">
        <v>212</v>
      </c>
      <c r="E340" s="200" t="s">
        <v>1</v>
      </c>
      <c r="F340" s="201" t="s">
        <v>866</v>
      </c>
      <c r="G340" s="13"/>
      <c r="H340" s="202">
        <v>170.53999999999999</v>
      </c>
      <c r="I340" s="203"/>
      <c r="J340" s="13"/>
      <c r="K340" s="13"/>
      <c r="L340" s="199"/>
      <c r="M340" s="204"/>
      <c r="N340" s="205"/>
      <c r="O340" s="205"/>
      <c r="P340" s="205"/>
      <c r="Q340" s="205"/>
      <c r="R340" s="205"/>
      <c r="S340" s="205"/>
      <c r="T340" s="206"/>
      <c r="U340" s="13"/>
      <c r="V340" s="13"/>
      <c r="W340" s="13"/>
      <c r="X340" s="13"/>
      <c r="Y340" s="13"/>
      <c r="Z340" s="13"/>
      <c r="AA340" s="13"/>
      <c r="AB340" s="13"/>
      <c r="AC340" s="13"/>
      <c r="AD340" s="13"/>
      <c r="AE340" s="13"/>
      <c r="AT340" s="200" t="s">
        <v>212</v>
      </c>
      <c r="AU340" s="200" t="s">
        <v>91</v>
      </c>
      <c r="AV340" s="13" t="s">
        <v>91</v>
      </c>
      <c r="AW340" s="13" t="s">
        <v>36</v>
      </c>
      <c r="AX340" s="13" t="s">
        <v>89</v>
      </c>
      <c r="AY340" s="200" t="s">
        <v>199</v>
      </c>
    </row>
    <row r="341" s="12" customFormat="1" ht="22.8" customHeight="1">
      <c r="A341" s="12"/>
      <c r="B341" s="166"/>
      <c r="C341" s="12"/>
      <c r="D341" s="167" t="s">
        <v>80</v>
      </c>
      <c r="E341" s="177" t="s">
        <v>235</v>
      </c>
      <c r="F341" s="177" t="s">
        <v>487</v>
      </c>
      <c r="G341" s="12"/>
      <c r="H341" s="12"/>
      <c r="I341" s="169"/>
      <c r="J341" s="178">
        <f>BK341</f>
        <v>0</v>
      </c>
      <c r="K341" s="12"/>
      <c r="L341" s="166"/>
      <c r="M341" s="171"/>
      <c r="N341" s="172"/>
      <c r="O341" s="172"/>
      <c r="P341" s="173">
        <f>SUM(P342:P360)</f>
        <v>0</v>
      </c>
      <c r="Q341" s="172"/>
      <c r="R341" s="173">
        <f>SUM(R342:R360)</f>
        <v>0</v>
      </c>
      <c r="S341" s="172"/>
      <c r="T341" s="174">
        <f>SUM(T342:T360)</f>
        <v>0</v>
      </c>
      <c r="U341" s="12"/>
      <c r="V341" s="12"/>
      <c r="W341" s="12"/>
      <c r="X341" s="12"/>
      <c r="Y341" s="12"/>
      <c r="Z341" s="12"/>
      <c r="AA341" s="12"/>
      <c r="AB341" s="12"/>
      <c r="AC341" s="12"/>
      <c r="AD341" s="12"/>
      <c r="AE341" s="12"/>
      <c r="AR341" s="167" t="s">
        <v>89</v>
      </c>
      <c r="AT341" s="175" t="s">
        <v>80</v>
      </c>
      <c r="AU341" s="175" t="s">
        <v>89</v>
      </c>
      <c r="AY341" s="167" t="s">
        <v>199</v>
      </c>
      <c r="BK341" s="176">
        <f>SUM(BK342:BK360)</f>
        <v>0</v>
      </c>
    </row>
    <row r="342" s="2" customFormat="1" ht="14.4" customHeight="1">
      <c r="A342" s="38"/>
      <c r="B342" s="179"/>
      <c r="C342" s="180" t="s">
        <v>460</v>
      </c>
      <c r="D342" s="180" t="s">
        <v>201</v>
      </c>
      <c r="E342" s="181" t="s">
        <v>489</v>
      </c>
      <c r="F342" s="182" t="s">
        <v>490</v>
      </c>
      <c r="G342" s="183" t="s">
        <v>204</v>
      </c>
      <c r="H342" s="184">
        <v>22.800000000000001</v>
      </c>
      <c r="I342" s="185"/>
      <c r="J342" s="186">
        <f>ROUND(I342*H342,2)</f>
        <v>0</v>
      </c>
      <c r="K342" s="182" t="s">
        <v>205</v>
      </c>
      <c r="L342" s="39"/>
      <c r="M342" s="187" t="s">
        <v>1</v>
      </c>
      <c r="N342" s="188" t="s">
        <v>46</v>
      </c>
      <c r="O342" s="77"/>
      <c r="P342" s="189">
        <f>O342*H342</f>
        <v>0</v>
      </c>
      <c r="Q342" s="189">
        <v>0</v>
      </c>
      <c r="R342" s="189">
        <f>Q342*H342</f>
        <v>0</v>
      </c>
      <c r="S342" s="189">
        <v>0</v>
      </c>
      <c r="T342" s="190">
        <f>S342*H342</f>
        <v>0</v>
      </c>
      <c r="U342" s="38"/>
      <c r="V342" s="38"/>
      <c r="W342" s="38"/>
      <c r="X342" s="38"/>
      <c r="Y342" s="38"/>
      <c r="Z342" s="38"/>
      <c r="AA342" s="38"/>
      <c r="AB342" s="38"/>
      <c r="AC342" s="38"/>
      <c r="AD342" s="38"/>
      <c r="AE342" s="38"/>
      <c r="AR342" s="191" t="s">
        <v>206</v>
      </c>
      <c r="AT342" s="191" t="s">
        <v>201</v>
      </c>
      <c r="AU342" s="191" t="s">
        <v>91</v>
      </c>
      <c r="AY342" s="19" t="s">
        <v>199</v>
      </c>
      <c r="BE342" s="192">
        <f>IF(N342="základní",J342,0)</f>
        <v>0</v>
      </c>
      <c r="BF342" s="192">
        <f>IF(N342="snížená",J342,0)</f>
        <v>0</v>
      </c>
      <c r="BG342" s="192">
        <f>IF(N342="zákl. přenesená",J342,0)</f>
        <v>0</v>
      </c>
      <c r="BH342" s="192">
        <f>IF(N342="sníž. přenesená",J342,0)</f>
        <v>0</v>
      </c>
      <c r="BI342" s="192">
        <f>IF(N342="nulová",J342,0)</f>
        <v>0</v>
      </c>
      <c r="BJ342" s="19" t="s">
        <v>89</v>
      </c>
      <c r="BK342" s="192">
        <f>ROUND(I342*H342,2)</f>
        <v>0</v>
      </c>
      <c r="BL342" s="19" t="s">
        <v>206</v>
      </c>
      <c r="BM342" s="191" t="s">
        <v>896</v>
      </c>
    </row>
    <row r="343" s="2" customFormat="1">
      <c r="A343" s="38"/>
      <c r="B343" s="39"/>
      <c r="C343" s="38"/>
      <c r="D343" s="193" t="s">
        <v>208</v>
      </c>
      <c r="E343" s="38"/>
      <c r="F343" s="194" t="s">
        <v>492</v>
      </c>
      <c r="G343" s="38"/>
      <c r="H343" s="38"/>
      <c r="I343" s="195"/>
      <c r="J343" s="38"/>
      <c r="K343" s="38"/>
      <c r="L343" s="39"/>
      <c r="M343" s="196"/>
      <c r="N343" s="197"/>
      <c r="O343" s="77"/>
      <c r="P343" s="77"/>
      <c r="Q343" s="77"/>
      <c r="R343" s="77"/>
      <c r="S343" s="77"/>
      <c r="T343" s="78"/>
      <c r="U343" s="38"/>
      <c r="V343" s="38"/>
      <c r="W343" s="38"/>
      <c r="X343" s="38"/>
      <c r="Y343" s="38"/>
      <c r="Z343" s="38"/>
      <c r="AA343" s="38"/>
      <c r="AB343" s="38"/>
      <c r="AC343" s="38"/>
      <c r="AD343" s="38"/>
      <c r="AE343" s="38"/>
      <c r="AT343" s="19" t="s">
        <v>208</v>
      </c>
      <c r="AU343" s="19" t="s">
        <v>91</v>
      </c>
    </row>
    <row r="344" s="14" customFormat="1">
      <c r="A344" s="14"/>
      <c r="B344" s="207"/>
      <c r="C344" s="14"/>
      <c r="D344" s="193" t="s">
        <v>212</v>
      </c>
      <c r="E344" s="208" t="s">
        <v>1</v>
      </c>
      <c r="F344" s="209" t="s">
        <v>865</v>
      </c>
      <c r="G344" s="14"/>
      <c r="H344" s="208" t="s">
        <v>1</v>
      </c>
      <c r="I344" s="210"/>
      <c r="J344" s="14"/>
      <c r="K344" s="14"/>
      <c r="L344" s="207"/>
      <c r="M344" s="211"/>
      <c r="N344" s="212"/>
      <c r="O344" s="212"/>
      <c r="P344" s="212"/>
      <c r="Q344" s="212"/>
      <c r="R344" s="212"/>
      <c r="S344" s="212"/>
      <c r="T344" s="213"/>
      <c r="U344" s="14"/>
      <c r="V344" s="14"/>
      <c r="W344" s="14"/>
      <c r="X344" s="14"/>
      <c r="Y344" s="14"/>
      <c r="Z344" s="14"/>
      <c r="AA344" s="14"/>
      <c r="AB344" s="14"/>
      <c r="AC344" s="14"/>
      <c r="AD344" s="14"/>
      <c r="AE344" s="14"/>
      <c r="AT344" s="208" t="s">
        <v>212</v>
      </c>
      <c r="AU344" s="208" t="s">
        <v>91</v>
      </c>
      <c r="AV344" s="14" t="s">
        <v>89</v>
      </c>
      <c r="AW344" s="14" t="s">
        <v>36</v>
      </c>
      <c r="AX344" s="14" t="s">
        <v>81</v>
      </c>
      <c r="AY344" s="208" t="s">
        <v>199</v>
      </c>
    </row>
    <row r="345" s="13" customFormat="1">
      <c r="A345" s="13"/>
      <c r="B345" s="199"/>
      <c r="C345" s="13"/>
      <c r="D345" s="193" t="s">
        <v>212</v>
      </c>
      <c r="E345" s="200" t="s">
        <v>1</v>
      </c>
      <c r="F345" s="201" t="s">
        <v>897</v>
      </c>
      <c r="G345" s="13"/>
      <c r="H345" s="202">
        <v>22.800000000000001</v>
      </c>
      <c r="I345" s="203"/>
      <c r="J345" s="13"/>
      <c r="K345" s="13"/>
      <c r="L345" s="199"/>
      <c r="M345" s="204"/>
      <c r="N345" s="205"/>
      <c r="O345" s="205"/>
      <c r="P345" s="205"/>
      <c r="Q345" s="205"/>
      <c r="R345" s="205"/>
      <c r="S345" s="205"/>
      <c r="T345" s="206"/>
      <c r="U345" s="13"/>
      <c r="V345" s="13"/>
      <c r="W345" s="13"/>
      <c r="X345" s="13"/>
      <c r="Y345" s="13"/>
      <c r="Z345" s="13"/>
      <c r="AA345" s="13"/>
      <c r="AB345" s="13"/>
      <c r="AC345" s="13"/>
      <c r="AD345" s="13"/>
      <c r="AE345" s="13"/>
      <c r="AT345" s="200" t="s">
        <v>212</v>
      </c>
      <c r="AU345" s="200" t="s">
        <v>91</v>
      </c>
      <c r="AV345" s="13" t="s">
        <v>91</v>
      </c>
      <c r="AW345" s="13" t="s">
        <v>36</v>
      </c>
      <c r="AX345" s="13" t="s">
        <v>89</v>
      </c>
      <c r="AY345" s="200" t="s">
        <v>199</v>
      </c>
    </row>
    <row r="346" s="2" customFormat="1" ht="24.15" customHeight="1">
      <c r="A346" s="38"/>
      <c r="B346" s="179"/>
      <c r="C346" s="180" t="s">
        <v>468</v>
      </c>
      <c r="D346" s="180" t="s">
        <v>201</v>
      </c>
      <c r="E346" s="181" t="s">
        <v>495</v>
      </c>
      <c r="F346" s="182" t="s">
        <v>496</v>
      </c>
      <c r="G346" s="183" t="s">
        <v>204</v>
      </c>
      <c r="H346" s="184">
        <v>23.600000000000001</v>
      </c>
      <c r="I346" s="185"/>
      <c r="J346" s="186">
        <f>ROUND(I346*H346,2)</f>
        <v>0</v>
      </c>
      <c r="K346" s="182" t="s">
        <v>205</v>
      </c>
      <c r="L346" s="39"/>
      <c r="M346" s="187" t="s">
        <v>1</v>
      </c>
      <c r="N346" s="188" t="s">
        <v>46</v>
      </c>
      <c r="O346" s="77"/>
      <c r="P346" s="189">
        <f>O346*H346</f>
        <v>0</v>
      </c>
      <c r="Q346" s="189">
        <v>0</v>
      </c>
      <c r="R346" s="189">
        <f>Q346*H346</f>
        <v>0</v>
      </c>
      <c r="S346" s="189">
        <v>0</v>
      </c>
      <c r="T346" s="190">
        <f>S346*H346</f>
        <v>0</v>
      </c>
      <c r="U346" s="38"/>
      <c r="V346" s="38"/>
      <c r="W346" s="38"/>
      <c r="X346" s="38"/>
      <c r="Y346" s="38"/>
      <c r="Z346" s="38"/>
      <c r="AA346" s="38"/>
      <c r="AB346" s="38"/>
      <c r="AC346" s="38"/>
      <c r="AD346" s="38"/>
      <c r="AE346" s="38"/>
      <c r="AR346" s="191" t="s">
        <v>206</v>
      </c>
      <c r="AT346" s="191" t="s">
        <v>201</v>
      </c>
      <c r="AU346" s="191" t="s">
        <v>91</v>
      </c>
      <c r="AY346" s="19" t="s">
        <v>199</v>
      </c>
      <c r="BE346" s="192">
        <f>IF(N346="základní",J346,0)</f>
        <v>0</v>
      </c>
      <c r="BF346" s="192">
        <f>IF(N346="snížená",J346,0)</f>
        <v>0</v>
      </c>
      <c r="BG346" s="192">
        <f>IF(N346="zákl. přenesená",J346,0)</f>
        <v>0</v>
      </c>
      <c r="BH346" s="192">
        <f>IF(N346="sníž. přenesená",J346,0)</f>
        <v>0</v>
      </c>
      <c r="BI346" s="192">
        <f>IF(N346="nulová",J346,0)</f>
        <v>0</v>
      </c>
      <c r="BJ346" s="19" t="s">
        <v>89</v>
      </c>
      <c r="BK346" s="192">
        <f>ROUND(I346*H346,2)</f>
        <v>0</v>
      </c>
      <c r="BL346" s="19" t="s">
        <v>206</v>
      </c>
      <c r="BM346" s="191" t="s">
        <v>898</v>
      </c>
    </row>
    <row r="347" s="2" customFormat="1">
      <c r="A347" s="38"/>
      <c r="B347" s="39"/>
      <c r="C347" s="38"/>
      <c r="D347" s="193" t="s">
        <v>208</v>
      </c>
      <c r="E347" s="38"/>
      <c r="F347" s="194" t="s">
        <v>498</v>
      </c>
      <c r="G347" s="38"/>
      <c r="H347" s="38"/>
      <c r="I347" s="195"/>
      <c r="J347" s="38"/>
      <c r="K347" s="38"/>
      <c r="L347" s="39"/>
      <c r="M347" s="196"/>
      <c r="N347" s="197"/>
      <c r="O347" s="77"/>
      <c r="P347" s="77"/>
      <c r="Q347" s="77"/>
      <c r="R347" s="77"/>
      <c r="S347" s="77"/>
      <c r="T347" s="78"/>
      <c r="U347" s="38"/>
      <c r="V347" s="38"/>
      <c r="W347" s="38"/>
      <c r="X347" s="38"/>
      <c r="Y347" s="38"/>
      <c r="Z347" s="38"/>
      <c r="AA347" s="38"/>
      <c r="AB347" s="38"/>
      <c r="AC347" s="38"/>
      <c r="AD347" s="38"/>
      <c r="AE347" s="38"/>
      <c r="AT347" s="19" t="s">
        <v>208</v>
      </c>
      <c r="AU347" s="19" t="s">
        <v>91</v>
      </c>
    </row>
    <row r="348" s="2" customFormat="1">
      <c r="A348" s="38"/>
      <c r="B348" s="39"/>
      <c r="C348" s="38"/>
      <c r="D348" s="193" t="s">
        <v>210</v>
      </c>
      <c r="E348" s="38"/>
      <c r="F348" s="198" t="s">
        <v>499</v>
      </c>
      <c r="G348" s="38"/>
      <c r="H348" s="38"/>
      <c r="I348" s="195"/>
      <c r="J348" s="38"/>
      <c r="K348" s="38"/>
      <c r="L348" s="39"/>
      <c r="M348" s="196"/>
      <c r="N348" s="197"/>
      <c r="O348" s="77"/>
      <c r="P348" s="77"/>
      <c r="Q348" s="77"/>
      <c r="R348" s="77"/>
      <c r="S348" s="77"/>
      <c r="T348" s="78"/>
      <c r="U348" s="38"/>
      <c r="V348" s="38"/>
      <c r="W348" s="38"/>
      <c r="X348" s="38"/>
      <c r="Y348" s="38"/>
      <c r="Z348" s="38"/>
      <c r="AA348" s="38"/>
      <c r="AB348" s="38"/>
      <c r="AC348" s="38"/>
      <c r="AD348" s="38"/>
      <c r="AE348" s="38"/>
      <c r="AT348" s="19" t="s">
        <v>210</v>
      </c>
      <c r="AU348" s="19" t="s">
        <v>91</v>
      </c>
    </row>
    <row r="349" s="14" customFormat="1">
      <c r="A349" s="14"/>
      <c r="B349" s="207"/>
      <c r="C349" s="14"/>
      <c r="D349" s="193" t="s">
        <v>212</v>
      </c>
      <c r="E349" s="208" t="s">
        <v>1</v>
      </c>
      <c r="F349" s="209" t="s">
        <v>865</v>
      </c>
      <c r="G349" s="14"/>
      <c r="H349" s="208" t="s">
        <v>1</v>
      </c>
      <c r="I349" s="210"/>
      <c r="J349" s="14"/>
      <c r="K349" s="14"/>
      <c r="L349" s="207"/>
      <c r="M349" s="211"/>
      <c r="N349" s="212"/>
      <c r="O349" s="212"/>
      <c r="P349" s="212"/>
      <c r="Q349" s="212"/>
      <c r="R349" s="212"/>
      <c r="S349" s="212"/>
      <c r="T349" s="213"/>
      <c r="U349" s="14"/>
      <c r="V349" s="14"/>
      <c r="W349" s="14"/>
      <c r="X349" s="14"/>
      <c r="Y349" s="14"/>
      <c r="Z349" s="14"/>
      <c r="AA349" s="14"/>
      <c r="AB349" s="14"/>
      <c r="AC349" s="14"/>
      <c r="AD349" s="14"/>
      <c r="AE349" s="14"/>
      <c r="AT349" s="208" t="s">
        <v>212</v>
      </c>
      <c r="AU349" s="208" t="s">
        <v>91</v>
      </c>
      <c r="AV349" s="14" t="s">
        <v>89</v>
      </c>
      <c r="AW349" s="14" t="s">
        <v>36</v>
      </c>
      <c r="AX349" s="14" t="s">
        <v>81</v>
      </c>
      <c r="AY349" s="208" t="s">
        <v>199</v>
      </c>
    </row>
    <row r="350" s="13" customFormat="1">
      <c r="A350" s="13"/>
      <c r="B350" s="199"/>
      <c r="C350" s="13"/>
      <c r="D350" s="193" t="s">
        <v>212</v>
      </c>
      <c r="E350" s="200" t="s">
        <v>1</v>
      </c>
      <c r="F350" s="201" t="s">
        <v>899</v>
      </c>
      <c r="G350" s="13"/>
      <c r="H350" s="202">
        <v>23.600000000000001</v>
      </c>
      <c r="I350" s="203"/>
      <c r="J350" s="13"/>
      <c r="K350" s="13"/>
      <c r="L350" s="199"/>
      <c r="M350" s="204"/>
      <c r="N350" s="205"/>
      <c r="O350" s="205"/>
      <c r="P350" s="205"/>
      <c r="Q350" s="205"/>
      <c r="R350" s="205"/>
      <c r="S350" s="205"/>
      <c r="T350" s="206"/>
      <c r="U350" s="13"/>
      <c r="V350" s="13"/>
      <c r="W350" s="13"/>
      <c r="X350" s="13"/>
      <c r="Y350" s="13"/>
      <c r="Z350" s="13"/>
      <c r="AA350" s="13"/>
      <c r="AB350" s="13"/>
      <c r="AC350" s="13"/>
      <c r="AD350" s="13"/>
      <c r="AE350" s="13"/>
      <c r="AT350" s="200" t="s">
        <v>212</v>
      </c>
      <c r="AU350" s="200" t="s">
        <v>91</v>
      </c>
      <c r="AV350" s="13" t="s">
        <v>91</v>
      </c>
      <c r="AW350" s="13" t="s">
        <v>36</v>
      </c>
      <c r="AX350" s="13" t="s">
        <v>89</v>
      </c>
      <c r="AY350" s="200" t="s">
        <v>199</v>
      </c>
    </row>
    <row r="351" s="2" customFormat="1" ht="24.15" customHeight="1">
      <c r="A351" s="38"/>
      <c r="B351" s="179"/>
      <c r="C351" s="180" t="s">
        <v>475</v>
      </c>
      <c r="D351" s="180" t="s">
        <v>201</v>
      </c>
      <c r="E351" s="181" t="s">
        <v>502</v>
      </c>
      <c r="F351" s="182" t="s">
        <v>503</v>
      </c>
      <c r="G351" s="183" t="s">
        <v>204</v>
      </c>
      <c r="H351" s="184">
        <v>29.5</v>
      </c>
      <c r="I351" s="185"/>
      <c r="J351" s="186">
        <f>ROUND(I351*H351,2)</f>
        <v>0</v>
      </c>
      <c r="K351" s="182" t="s">
        <v>205</v>
      </c>
      <c r="L351" s="39"/>
      <c r="M351" s="187" t="s">
        <v>1</v>
      </c>
      <c r="N351" s="188" t="s">
        <v>46</v>
      </c>
      <c r="O351" s="77"/>
      <c r="P351" s="189">
        <f>O351*H351</f>
        <v>0</v>
      </c>
      <c r="Q351" s="189">
        <v>0</v>
      </c>
      <c r="R351" s="189">
        <f>Q351*H351</f>
        <v>0</v>
      </c>
      <c r="S351" s="189">
        <v>0</v>
      </c>
      <c r="T351" s="190">
        <f>S351*H351</f>
        <v>0</v>
      </c>
      <c r="U351" s="38"/>
      <c r="V351" s="38"/>
      <c r="W351" s="38"/>
      <c r="X351" s="38"/>
      <c r="Y351" s="38"/>
      <c r="Z351" s="38"/>
      <c r="AA351" s="38"/>
      <c r="AB351" s="38"/>
      <c r="AC351" s="38"/>
      <c r="AD351" s="38"/>
      <c r="AE351" s="38"/>
      <c r="AR351" s="191" t="s">
        <v>206</v>
      </c>
      <c r="AT351" s="191" t="s">
        <v>201</v>
      </c>
      <c r="AU351" s="191" t="s">
        <v>91</v>
      </c>
      <c r="AY351" s="19" t="s">
        <v>199</v>
      </c>
      <c r="BE351" s="192">
        <f>IF(N351="základní",J351,0)</f>
        <v>0</v>
      </c>
      <c r="BF351" s="192">
        <f>IF(N351="snížená",J351,0)</f>
        <v>0</v>
      </c>
      <c r="BG351" s="192">
        <f>IF(N351="zákl. přenesená",J351,0)</f>
        <v>0</v>
      </c>
      <c r="BH351" s="192">
        <f>IF(N351="sníž. přenesená",J351,0)</f>
        <v>0</v>
      </c>
      <c r="BI351" s="192">
        <f>IF(N351="nulová",J351,0)</f>
        <v>0</v>
      </c>
      <c r="BJ351" s="19" t="s">
        <v>89</v>
      </c>
      <c r="BK351" s="192">
        <f>ROUND(I351*H351,2)</f>
        <v>0</v>
      </c>
      <c r="BL351" s="19" t="s">
        <v>206</v>
      </c>
      <c r="BM351" s="191" t="s">
        <v>900</v>
      </c>
    </row>
    <row r="352" s="2" customFormat="1">
      <c r="A352" s="38"/>
      <c r="B352" s="39"/>
      <c r="C352" s="38"/>
      <c r="D352" s="193" t="s">
        <v>208</v>
      </c>
      <c r="E352" s="38"/>
      <c r="F352" s="194" t="s">
        <v>505</v>
      </c>
      <c r="G352" s="38"/>
      <c r="H352" s="38"/>
      <c r="I352" s="195"/>
      <c r="J352" s="38"/>
      <c r="K352" s="38"/>
      <c r="L352" s="39"/>
      <c r="M352" s="196"/>
      <c r="N352" s="197"/>
      <c r="O352" s="77"/>
      <c r="P352" s="77"/>
      <c r="Q352" s="77"/>
      <c r="R352" s="77"/>
      <c r="S352" s="77"/>
      <c r="T352" s="78"/>
      <c r="U352" s="38"/>
      <c r="V352" s="38"/>
      <c r="W352" s="38"/>
      <c r="X352" s="38"/>
      <c r="Y352" s="38"/>
      <c r="Z352" s="38"/>
      <c r="AA352" s="38"/>
      <c r="AB352" s="38"/>
      <c r="AC352" s="38"/>
      <c r="AD352" s="38"/>
      <c r="AE352" s="38"/>
      <c r="AT352" s="19" t="s">
        <v>208</v>
      </c>
      <c r="AU352" s="19" t="s">
        <v>91</v>
      </c>
    </row>
    <row r="353" s="2" customFormat="1">
      <c r="A353" s="38"/>
      <c r="B353" s="39"/>
      <c r="C353" s="38"/>
      <c r="D353" s="193" t="s">
        <v>210</v>
      </c>
      <c r="E353" s="38"/>
      <c r="F353" s="198" t="s">
        <v>506</v>
      </c>
      <c r="G353" s="38"/>
      <c r="H353" s="38"/>
      <c r="I353" s="195"/>
      <c r="J353" s="38"/>
      <c r="K353" s="38"/>
      <c r="L353" s="39"/>
      <c r="M353" s="196"/>
      <c r="N353" s="197"/>
      <c r="O353" s="77"/>
      <c r="P353" s="77"/>
      <c r="Q353" s="77"/>
      <c r="R353" s="77"/>
      <c r="S353" s="77"/>
      <c r="T353" s="78"/>
      <c r="U353" s="38"/>
      <c r="V353" s="38"/>
      <c r="W353" s="38"/>
      <c r="X353" s="38"/>
      <c r="Y353" s="38"/>
      <c r="Z353" s="38"/>
      <c r="AA353" s="38"/>
      <c r="AB353" s="38"/>
      <c r="AC353" s="38"/>
      <c r="AD353" s="38"/>
      <c r="AE353" s="38"/>
      <c r="AT353" s="19" t="s">
        <v>210</v>
      </c>
      <c r="AU353" s="19" t="s">
        <v>91</v>
      </c>
    </row>
    <row r="354" s="14" customFormat="1">
      <c r="A354" s="14"/>
      <c r="B354" s="207"/>
      <c r="C354" s="14"/>
      <c r="D354" s="193" t="s">
        <v>212</v>
      </c>
      <c r="E354" s="208" t="s">
        <v>1</v>
      </c>
      <c r="F354" s="209" t="s">
        <v>865</v>
      </c>
      <c r="G354" s="14"/>
      <c r="H354" s="208" t="s">
        <v>1</v>
      </c>
      <c r="I354" s="210"/>
      <c r="J354" s="14"/>
      <c r="K354" s="14"/>
      <c r="L354" s="207"/>
      <c r="M354" s="211"/>
      <c r="N354" s="212"/>
      <c r="O354" s="212"/>
      <c r="P354" s="212"/>
      <c r="Q354" s="212"/>
      <c r="R354" s="212"/>
      <c r="S354" s="212"/>
      <c r="T354" s="213"/>
      <c r="U354" s="14"/>
      <c r="V354" s="14"/>
      <c r="W354" s="14"/>
      <c r="X354" s="14"/>
      <c r="Y354" s="14"/>
      <c r="Z354" s="14"/>
      <c r="AA354" s="14"/>
      <c r="AB354" s="14"/>
      <c r="AC354" s="14"/>
      <c r="AD354" s="14"/>
      <c r="AE354" s="14"/>
      <c r="AT354" s="208" t="s">
        <v>212</v>
      </c>
      <c r="AU354" s="208" t="s">
        <v>91</v>
      </c>
      <c r="AV354" s="14" t="s">
        <v>89</v>
      </c>
      <c r="AW354" s="14" t="s">
        <v>36</v>
      </c>
      <c r="AX354" s="14" t="s">
        <v>81</v>
      </c>
      <c r="AY354" s="208" t="s">
        <v>199</v>
      </c>
    </row>
    <row r="355" s="13" customFormat="1">
      <c r="A355" s="13"/>
      <c r="B355" s="199"/>
      <c r="C355" s="13"/>
      <c r="D355" s="193" t="s">
        <v>212</v>
      </c>
      <c r="E355" s="200" t="s">
        <v>1</v>
      </c>
      <c r="F355" s="201" t="s">
        <v>901</v>
      </c>
      <c r="G355" s="13"/>
      <c r="H355" s="202">
        <v>29.5</v>
      </c>
      <c r="I355" s="203"/>
      <c r="J355" s="13"/>
      <c r="K355" s="13"/>
      <c r="L355" s="199"/>
      <c r="M355" s="204"/>
      <c r="N355" s="205"/>
      <c r="O355" s="205"/>
      <c r="P355" s="205"/>
      <c r="Q355" s="205"/>
      <c r="R355" s="205"/>
      <c r="S355" s="205"/>
      <c r="T355" s="206"/>
      <c r="U355" s="13"/>
      <c r="V355" s="13"/>
      <c r="W355" s="13"/>
      <c r="X355" s="13"/>
      <c r="Y355" s="13"/>
      <c r="Z355" s="13"/>
      <c r="AA355" s="13"/>
      <c r="AB355" s="13"/>
      <c r="AC355" s="13"/>
      <c r="AD355" s="13"/>
      <c r="AE355" s="13"/>
      <c r="AT355" s="200" t="s">
        <v>212</v>
      </c>
      <c r="AU355" s="200" t="s">
        <v>91</v>
      </c>
      <c r="AV355" s="13" t="s">
        <v>91</v>
      </c>
      <c r="AW355" s="13" t="s">
        <v>36</v>
      </c>
      <c r="AX355" s="13" t="s">
        <v>89</v>
      </c>
      <c r="AY355" s="200" t="s">
        <v>199</v>
      </c>
    </row>
    <row r="356" s="2" customFormat="1" ht="24.15" customHeight="1">
      <c r="A356" s="38"/>
      <c r="B356" s="179"/>
      <c r="C356" s="180" t="s">
        <v>481</v>
      </c>
      <c r="D356" s="180" t="s">
        <v>201</v>
      </c>
      <c r="E356" s="181" t="s">
        <v>519</v>
      </c>
      <c r="F356" s="182" t="s">
        <v>520</v>
      </c>
      <c r="G356" s="183" t="s">
        <v>204</v>
      </c>
      <c r="H356" s="184">
        <v>29.5</v>
      </c>
      <c r="I356" s="185"/>
      <c r="J356" s="186">
        <f>ROUND(I356*H356,2)</f>
        <v>0</v>
      </c>
      <c r="K356" s="182" t="s">
        <v>205</v>
      </c>
      <c r="L356" s="39"/>
      <c r="M356" s="187" t="s">
        <v>1</v>
      </c>
      <c r="N356" s="188" t="s">
        <v>46</v>
      </c>
      <c r="O356" s="77"/>
      <c r="P356" s="189">
        <f>O356*H356</f>
        <v>0</v>
      </c>
      <c r="Q356" s="189">
        <v>0</v>
      </c>
      <c r="R356" s="189">
        <f>Q356*H356</f>
        <v>0</v>
      </c>
      <c r="S356" s="189">
        <v>0</v>
      </c>
      <c r="T356" s="190">
        <f>S356*H356</f>
        <v>0</v>
      </c>
      <c r="U356" s="38"/>
      <c r="V356" s="38"/>
      <c r="W356" s="38"/>
      <c r="X356" s="38"/>
      <c r="Y356" s="38"/>
      <c r="Z356" s="38"/>
      <c r="AA356" s="38"/>
      <c r="AB356" s="38"/>
      <c r="AC356" s="38"/>
      <c r="AD356" s="38"/>
      <c r="AE356" s="38"/>
      <c r="AR356" s="191" t="s">
        <v>206</v>
      </c>
      <c r="AT356" s="191" t="s">
        <v>201</v>
      </c>
      <c r="AU356" s="191" t="s">
        <v>91</v>
      </c>
      <c r="AY356" s="19" t="s">
        <v>199</v>
      </c>
      <c r="BE356" s="192">
        <f>IF(N356="základní",J356,0)</f>
        <v>0</v>
      </c>
      <c r="BF356" s="192">
        <f>IF(N356="snížená",J356,0)</f>
        <v>0</v>
      </c>
      <c r="BG356" s="192">
        <f>IF(N356="zákl. přenesená",J356,0)</f>
        <v>0</v>
      </c>
      <c r="BH356" s="192">
        <f>IF(N356="sníž. přenesená",J356,0)</f>
        <v>0</v>
      </c>
      <c r="BI356" s="192">
        <f>IF(N356="nulová",J356,0)</f>
        <v>0</v>
      </c>
      <c r="BJ356" s="19" t="s">
        <v>89</v>
      </c>
      <c r="BK356" s="192">
        <f>ROUND(I356*H356,2)</f>
        <v>0</v>
      </c>
      <c r="BL356" s="19" t="s">
        <v>206</v>
      </c>
      <c r="BM356" s="191" t="s">
        <v>902</v>
      </c>
    </row>
    <row r="357" s="2" customFormat="1">
      <c r="A357" s="38"/>
      <c r="B357" s="39"/>
      <c r="C357" s="38"/>
      <c r="D357" s="193" t="s">
        <v>208</v>
      </c>
      <c r="E357" s="38"/>
      <c r="F357" s="194" t="s">
        <v>522</v>
      </c>
      <c r="G357" s="38"/>
      <c r="H357" s="38"/>
      <c r="I357" s="195"/>
      <c r="J357" s="38"/>
      <c r="K357" s="38"/>
      <c r="L357" s="39"/>
      <c r="M357" s="196"/>
      <c r="N357" s="197"/>
      <c r="O357" s="77"/>
      <c r="P357" s="77"/>
      <c r="Q357" s="77"/>
      <c r="R357" s="77"/>
      <c r="S357" s="77"/>
      <c r="T357" s="78"/>
      <c r="U357" s="38"/>
      <c r="V357" s="38"/>
      <c r="W357" s="38"/>
      <c r="X357" s="38"/>
      <c r="Y357" s="38"/>
      <c r="Z357" s="38"/>
      <c r="AA357" s="38"/>
      <c r="AB357" s="38"/>
      <c r="AC357" s="38"/>
      <c r="AD357" s="38"/>
      <c r="AE357" s="38"/>
      <c r="AT357" s="19" t="s">
        <v>208</v>
      </c>
      <c r="AU357" s="19" t="s">
        <v>91</v>
      </c>
    </row>
    <row r="358" s="2" customFormat="1">
      <c r="A358" s="38"/>
      <c r="B358" s="39"/>
      <c r="C358" s="38"/>
      <c r="D358" s="193" t="s">
        <v>210</v>
      </c>
      <c r="E358" s="38"/>
      <c r="F358" s="198" t="s">
        <v>523</v>
      </c>
      <c r="G358" s="38"/>
      <c r="H358" s="38"/>
      <c r="I358" s="195"/>
      <c r="J358" s="38"/>
      <c r="K358" s="38"/>
      <c r="L358" s="39"/>
      <c r="M358" s="196"/>
      <c r="N358" s="197"/>
      <c r="O358" s="77"/>
      <c r="P358" s="77"/>
      <c r="Q358" s="77"/>
      <c r="R358" s="77"/>
      <c r="S358" s="77"/>
      <c r="T358" s="78"/>
      <c r="U358" s="38"/>
      <c r="V358" s="38"/>
      <c r="W358" s="38"/>
      <c r="X358" s="38"/>
      <c r="Y358" s="38"/>
      <c r="Z358" s="38"/>
      <c r="AA358" s="38"/>
      <c r="AB358" s="38"/>
      <c r="AC358" s="38"/>
      <c r="AD358" s="38"/>
      <c r="AE358" s="38"/>
      <c r="AT358" s="19" t="s">
        <v>210</v>
      </c>
      <c r="AU358" s="19" t="s">
        <v>91</v>
      </c>
    </row>
    <row r="359" s="14" customFormat="1">
      <c r="A359" s="14"/>
      <c r="B359" s="207"/>
      <c r="C359" s="14"/>
      <c r="D359" s="193" t="s">
        <v>212</v>
      </c>
      <c r="E359" s="208" t="s">
        <v>1</v>
      </c>
      <c r="F359" s="209" t="s">
        <v>865</v>
      </c>
      <c r="G359" s="14"/>
      <c r="H359" s="208" t="s">
        <v>1</v>
      </c>
      <c r="I359" s="210"/>
      <c r="J359" s="14"/>
      <c r="K359" s="14"/>
      <c r="L359" s="207"/>
      <c r="M359" s="211"/>
      <c r="N359" s="212"/>
      <c r="O359" s="212"/>
      <c r="P359" s="212"/>
      <c r="Q359" s="212"/>
      <c r="R359" s="212"/>
      <c r="S359" s="212"/>
      <c r="T359" s="213"/>
      <c r="U359" s="14"/>
      <c r="V359" s="14"/>
      <c r="W359" s="14"/>
      <c r="X359" s="14"/>
      <c r="Y359" s="14"/>
      <c r="Z359" s="14"/>
      <c r="AA359" s="14"/>
      <c r="AB359" s="14"/>
      <c r="AC359" s="14"/>
      <c r="AD359" s="14"/>
      <c r="AE359" s="14"/>
      <c r="AT359" s="208" t="s">
        <v>212</v>
      </c>
      <c r="AU359" s="208" t="s">
        <v>91</v>
      </c>
      <c r="AV359" s="14" t="s">
        <v>89</v>
      </c>
      <c r="AW359" s="14" t="s">
        <v>36</v>
      </c>
      <c r="AX359" s="14" t="s">
        <v>81</v>
      </c>
      <c r="AY359" s="208" t="s">
        <v>199</v>
      </c>
    </row>
    <row r="360" s="13" customFormat="1">
      <c r="A360" s="13"/>
      <c r="B360" s="199"/>
      <c r="C360" s="13"/>
      <c r="D360" s="193" t="s">
        <v>212</v>
      </c>
      <c r="E360" s="200" t="s">
        <v>1</v>
      </c>
      <c r="F360" s="201" t="s">
        <v>901</v>
      </c>
      <c r="G360" s="13"/>
      <c r="H360" s="202">
        <v>29.5</v>
      </c>
      <c r="I360" s="203"/>
      <c r="J360" s="13"/>
      <c r="K360" s="13"/>
      <c r="L360" s="199"/>
      <c r="M360" s="204"/>
      <c r="N360" s="205"/>
      <c r="O360" s="205"/>
      <c r="P360" s="205"/>
      <c r="Q360" s="205"/>
      <c r="R360" s="205"/>
      <c r="S360" s="205"/>
      <c r="T360" s="206"/>
      <c r="U360" s="13"/>
      <c r="V360" s="13"/>
      <c r="W360" s="13"/>
      <c r="X360" s="13"/>
      <c r="Y360" s="13"/>
      <c r="Z360" s="13"/>
      <c r="AA360" s="13"/>
      <c r="AB360" s="13"/>
      <c r="AC360" s="13"/>
      <c r="AD360" s="13"/>
      <c r="AE360" s="13"/>
      <c r="AT360" s="200" t="s">
        <v>212</v>
      </c>
      <c r="AU360" s="200" t="s">
        <v>91</v>
      </c>
      <c r="AV360" s="13" t="s">
        <v>91</v>
      </c>
      <c r="AW360" s="13" t="s">
        <v>36</v>
      </c>
      <c r="AX360" s="13" t="s">
        <v>89</v>
      </c>
      <c r="AY360" s="200" t="s">
        <v>199</v>
      </c>
    </row>
    <row r="361" s="12" customFormat="1" ht="22.8" customHeight="1">
      <c r="A361" s="12"/>
      <c r="B361" s="166"/>
      <c r="C361" s="12"/>
      <c r="D361" s="167" t="s">
        <v>80</v>
      </c>
      <c r="E361" s="177" t="s">
        <v>243</v>
      </c>
      <c r="F361" s="177" t="s">
        <v>536</v>
      </c>
      <c r="G361" s="12"/>
      <c r="H361" s="12"/>
      <c r="I361" s="169"/>
      <c r="J361" s="178">
        <f>BK361</f>
        <v>0</v>
      </c>
      <c r="K361" s="12"/>
      <c r="L361" s="166"/>
      <c r="M361" s="171"/>
      <c r="N361" s="172"/>
      <c r="O361" s="172"/>
      <c r="P361" s="173">
        <f>SUM(P362:P369)</f>
        <v>0</v>
      </c>
      <c r="Q361" s="172"/>
      <c r="R361" s="173">
        <f>SUM(R362:R369)</f>
        <v>0.071474999999999997</v>
      </c>
      <c r="S361" s="172"/>
      <c r="T361" s="174">
        <f>SUM(T362:T369)</f>
        <v>0</v>
      </c>
      <c r="U361" s="12"/>
      <c r="V361" s="12"/>
      <c r="W361" s="12"/>
      <c r="X361" s="12"/>
      <c r="Y361" s="12"/>
      <c r="Z361" s="12"/>
      <c r="AA361" s="12"/>
      <c r="AB361" s="12"/>
      <c r="AC361" s="12"/>
      <c r="AD361" s="12"/>
      <c r="AE361" s="12"/>
      <c r="AR361" s="167" t="s">
        <v>89</v>
      </c>
      <c r="AT361" s="175" t="s">
        <v>80</v>
      </c>
      <c r="AU361" s="175" t="s">
        <v>89</v>
      </c>
      <c r="AY361" s="167" t="s">
        <v>199</v>
      </c>
      <c r="BK361" s="176">
        <f>SUM(BK362:BK369)</f>
        <v>0</v>
      </c>
    </row>
    <row r="362" s="2" customFormat="1" ht="24.15" customHeight="1">
      <c r="A362" s="38"/>
      <c r="B362" s="179"/>
      <c r="C362" s="180" t="s">
        <v>488</v>
      </c>
      <c r="D362" s="180" t="s">
        <v>201</v>
      </c>
      <c r="E362" s="181" t="s">
        <v>538</v>
      </c>
      <c r="F362" s="182" t="s">
        <v>539</v>
      </c>
      <c r="G362" s="183" t="s">
        <v>345</v>
      </c>
      <c r="H362" s="184">
        <v>95.299999999999997</v>
      </c>
      <c r="I362" s="185"/>
      <c r="J362" s="186">
        <f>ROUND(I362*H362,2)</f>
        <v>0</v>
      </c>
      <c r="K362" s="182" t="s">
        <v>246</v>
      </c>
      <c r="L362" s="39"/>
      <c r="M362" s="187" t="s">
        <v>1</v>
      </c>
      <c r="N362" s="188" t="s">
        <v>46</v>
      </c>
      <c r="O362" s="77"/>
      <c r="P362" s="189">
        <f>O362*H362</f>
        <v>0</v>
      </c>
      <c r="Q362" s="189">
        <v>0.00075000000000000002</v>
      </c>
      <c r="R362" s="189">
        <f>Q362*H362</f>
        <v>0.071474999999999997</v>
      </c>
      <c r="S362" s="189">
        <v>0</v>
      </c>
      <c r="T362" s="190">
        <f>S362*H362</f>
        <v>0</v>
      </c>
      <c r="U362" s="38"/>
      <c r="V362" s="38"/>
      <c r="W362" s="38"/>
      <c r="X362" s="38"/>
      <c r="Y362" s="38"/>
      <c r="Z362" s="38"/>
      <c r="AA362" s="38"/>
      <c r="AB362" s="38"/>
      <c r="AC362" s="38"/>
      <c r="AD362" s="38"/>
      <c r="AE362" s="38"/>
      <c r="AR362" s="191" t="s">
        <v>206</v>
      </c>
      <c r="AT362" s="191" t="s">
        <v>201</v>
      </c>
      <c r="AU362" s="191" t="s">
        <v>91</v>
      </c>
      <c r="AY362" s="19" t="s">
        <v>199</v>
      </c>
      <c r="BE362" s="192">
        <f>IF(N362="základní",J362,0)</f>
        <v>0</v>
      </c>
      <c r="BF362" s="192">
        <f>IF(N362="snížená",J362,0)</f>
        <v>0</v>
      </c>
      <c r="BG362" s="192">
        <f>IF(N362="zákl. přenesená",J362,0)</f>
        <v>0</v>
      </c>
      <c r="BH362" s="192">
        <f>IF(N362="sníž. přenesená",J362,0)</f>
        <v>0</v>
      </c>
      <c r="BI362" s="192">
        <f>IF(N362="nulová",J362,0)</f>
        <v>0</v>
      </c>
      <c r="BJ362" s="19" t="s">
        <v>89</v>
      </c>
      <c r="BK362" s="192">
        <f>ROUND(I362*H362,2)</f>
        <v>0</v>
      </c>
      <c r="BL362" s="19" t="s">
        <v>206</v>
      </c>
      <c r="BM362" s="191" t="s">
        <v>903</v>
      </c>
    </row>
    <row r="363" s="2" customFormat="1">
      <c r="A363" s="38"/>
      <c r="B363" s="39"/>
      <c r="C363" s="38"/>
      <c r="D363" s="193" t="s">
        <v>248</v>
      </c>
      <c r="E363" s="38"/>
      <c r="F363" s="198" t="s">
        <v>541</v>
      </c>
      <c r="G363" s="38"/>
      <c r="H363" s="38"/>
      <c r="I363" s="195"/>
      <c r="J363" s="38"/>
      <c r="K363" s="38"/>
      <c r="L363" s="39"/>
      <c r="M363" s="196"/>
      <c r="N363" s="197"/>
      <c r="O363" s="77"/>
      <c r="P363" s="77"/>
      <c r="Q363" s="77"/>
      <c r="R363" s="77"/>
      <c r="S363" s="77"/>
      <c r="T363" s="78"/>
      <c r="U363" s="38"/>
      <c r="V363" s="38"/>
      <c r="W363" s="38"/>
      <c r="X363" s="38"/>
      <c r="Y363" s="38"/>
      <c r="Z363" s="38"/>
      <c r="AA363" s="38"/>
      <c r="AB363" s="38"/>
      <c r="AC363" s="38"/>
      <c r="AD363" s="38"/>
      <c r="AE363" s="38"/>
      <c r="AT363" s="19" t="s">
        <v>248</v>
      </c>
      <c r="AU363" s="19" t="s">
        <v>91</v>
      </c>
    </row>
    <row r="364" s="14" customFormat="1">
      <c r="A364" s="14"/>
      <c r="B364" s="207"/>
      <c r="C364" s="14"/>
      <c r="D364" s="193" t="s">
        <v>212</v>
      </c>
      <c r="E364" s="208" t="s">
        <v>1</v>
      </c>
      <c r="F364" s="209" t="s">
        <v>904</v>
      </c>
      <c r="G364" s="14"/>
      <c r="H364" s="208" t="s">
        <v>1</v>
      </c>
      <c r="I364" s="210"/>
      <c r="J364" s="14"/>
      <c r="K364" s="14"/>
      <c r="L364" s="207"/>
      <c r="M364" s="211"/>
      <c r="N364" s="212"/>
      <c r="O364" s="212"/>
      <c r="P364" s="212"/>
      <c r="Q364" s="212"/>
      <c r="R364" s="212"/>
      <c r="S364" s="212"/>
      <c r="T364" s="213"/>
      <c r="U364" s="14"/>
      <c r="V364" s="14"/>
      <c r="W364" s="14"/>
      <c r="X364" s="14"/>
      <c r="Y364" s="14"/>
      <c r="Z364" s="14"/>
      <c r="AA364" s="14"/>
      <c r="AB364" s="14"/>
      <c r="AC364" s="14"/>
      <c r="AD364" s="14"/>
      <c r="AE364" s="14"/>
      <c r="AT364" s="208" t="s">
        <v>212</v>
      </c>
      <c r="AU364" s="208" t="s">
        <v>91</v>
      </c>
      <c r="AV364" s="14" t="s">
        <v>89</v>
      </c>
      <c r="AW364" s="14" t="s">
        <v>36</v>
      </c>
      <c r="AX364" s="14" t="s">
        <v>81</v>
      </c>
      <c r="AY364" s="208" t="s">
        <v>199</v>
      </c>
    </row>
    <row r="365" s="13" customFormat="1">
      <c r="A365" s="13"/>
      <c r="B365" s="199"/>
      <c r="C365" s="13"/>
      <c r="D365" s="193" t="s">
        <v>212</v>
      </c>
      <c r="E365" s="200" t="s">
        <v>1</v>
      </c>
      <c r="F365" s="201" t="s">
        <v>905</v>
      </c>
      <c r="G365" s="13"/>
      <c r="H365" s="202">
        <v>7.2999999999999998</v>
      </c>
      <c r="I365" s="203"/>
      <c r="J365" s="13"/>
      <c r="K365" s="13"/>
      <c r="L365" s="199"/>
      <c r="M365" s="204"/>
      <c r="N365" s="205"/>
      <c r="O365" s="205"/>
      <c r="P365" s="205"/>
      <c r="Q365" s="205"/>
      <c r="R365" s="205"/>
      <c r="S365" s="205"/>
      <c r="T365" s="206"/>
      <c r="U365" s="13"/>
      <c r="V365" s="13"/>
      <c r="W365" s="13"/>
      <c r="X365" s="13"/>
      <c r="Y365" s="13"/>
      <c r="Z365" s="13"/>
      <c r="AA365" s="13"/>
      <c r="AB365" s="13"/>
      <c r="AC365" s="13"/>
      <c r="AD365" s="13"/>
      <c r="AE365" s="13"/>
      <c r="AT365" s="200" t="s">
        <v>212</v>
      </c>
      <c r="AU365" s="200" t="s">
        <v>91</v>
      </c>
      <c r="AV365" s="13" t="s">
        <v>91</v>
      </c>
      <c r="AW365" s="13" t="s">
        <v>36</v>
      </c>
      <c r="AX365" s="13" t="s">
        <v>81</v>
      </c>
      <c r="AY365" s="200" t="s">
        <v>199</v>
      </c>
    </row>
    <row r="366" s="13" customFormat="1">
      <c r="A366" s="13"/>
      <c r="B366" s="199"/>
      <c r="C366" s="13"/>
      <c r="D366" s="193" t="s">
        <v>212</v>
      </c>
      <c r="E366" s="200" t="s">
        <v>1</v>
      </c>
      <c r="F366" s="201" t="s">
        <v>906</v>
      </c>
      <c r="G366" s="13"/>
      <c r="H366" s="202">
        <v>25.800000000000001</v>
      </c>
      <c r="I366" s="203"/>
      <c r="J366" s="13"/>
      <c r="K366" s="13"/>
      <c r="L366" s="199"/>
      <c r="M366" s="204"/>
      <c r="N366" s="205"/>
      <c r="O366" s="205"/>
      <c r="P366" s="205"/>
      <c r="Q366" s="205"/>
      <c r="R366" s="205"/>
      <c r="S366" s="205"/>
      <c r="T366" s="206"/>
      <c r="U366" s="13"/>
      <c r="V366" s="13"/>
      <c r="W366" s="13"/>
      <c r="X366" s="13"/>
      <c r="Y366" s="13"/>
      <c r="Z366" s="13"/>
      <c r="AA366" s="13"/>
      <c r="AB366" s="13"/>
      <c r="AC366" s="13"/>
      <c r="AD366" s="13"/>
      <c r="AE366" s="13"/>
      <c r="AT366" s="200" t="s">
        <v>212</v>
      </c>
      <c r="AU366" s="200" t="s">
        <v>91</v>
      </c>
      <c r="AV366" s="13" t="s">
        <v>91</v>
      </c>
      <c r="AW366" s="13" t="s">
        <v>36</v>
      </c>
      <c r="AX366" s="13" t="s">
        <v>81</v>
      </c>
      <c r="AY366" s="200" t="s">
        <v>199</v>
      </c>
    </row>
    <row r="367" s="13" customFormat="1">
      <c r="A367" s="13"/>
      <c r="B367" s="199"/>
      <c r="C367" s="13"/>
      <c r="D367" s="193" t="s">
        <v>212</v>
      </c>
      <c r="E367" s="200" t="s">
        <v>1</v>
      </c>
      <c r="F367" s="201" t="s">
        <v>907</v>
      </c>
      <c r="G367" s="13"/>
      <c r="H367" s="202">
        <v>28.300000000000001</v>
      </c>
      <c r="I367" s="203"/>
      <c r="J367" s="13"/>
      <c r="K367" s="13"/>
      <c r="L367" s="199"/>
      <c r="M367" s="204"/>
      <c r="N367" s="205"/>
      <c r="O367" s="205"/>
      <c r="P367" s="205"/>
      <c r="Q367" s="205"/>
      <c r="R367" s="205"/>
      <c r="S367" s="205"/>
      <c r="T367" s="206"/>
      <c r="U367" s="13"/>
      <c r="V367" s="13"/>
      <c r="W367" s="13"/>
      <c r="X367" s="13"/>
      <c r="Y367" s="13"/>
      <c r="Z367" s="13"/>
      <c r="AA367" s="13"/>
      <c r="AB367" s="13"/>
      <c r="AC367" s="13"/>
      <c r="AD367" s="13"/>
      <c r="AE367" s="13"/>
      <c r="AT367" s="200" t="s">
        <v>212</v>
      </c>
      <c r="AU367" s="200" t="s">
        <v>91</v>
      </c>
      <c r="AV367" s="13" t="s">
        <v>91</v>
      </c>
      <c r="AW367" s="13" t="s">
        <v>36</v>
      </c>
      <c r="AX367" s="13" t="s">
        <v>81</v>
      </c>
      <c r="AY367" s="200" t="s">
        <v>199</v>
      </c>
    </row>
    <row r="368" s="13" customFormat="1">
      <c r="A368" s="13"/>
      <c r="B368" s="199"/>
      <c r="C368" s="13"/>
      <c r="D368" s="193" t="s">
        <v>212</v>
      </c>
      <c r="E368" s="200" t="s">
        <v>1</v>
      </c>
      <c r="F368" s="201" t="s">
        <v>908</v>
      </c>
      <c r="G368" s="13"/>
      <c r="H368" s="202">
        <v>33.899999999999999</v>
      </c>
      <c r="I368" s="203"/>
      <c r="J368" s="13"/>
      <c r="K368" s="13"/>
      <c r="L368" s="199"/>
      <c r="M368" s="204"/>
      <c r="N368" s="205"/>
      <c r="O368" s="205"/>
      <c r="P368" s="205"/>
      <c r="Q368" s="205"/>
      <c r="R368" s="205"/>
      <c r="S368" s="205"/>
      <c r="T368" s="206"/>
      <c r="U368" s="13"/>
      <c r="V368" s="13"/>
      <c r="W368" s="13"/>
      <c r="X368" s="13"/>
      <c r="Y368" s="13"/>
      <c r="Z368" s="13"/>
      <c r="AA368" s="13"/>
      <c r="AB368" s="13"/>
      <c r="AC368" s="13"/>
      <c r="AD368" s="13"/>
      <c r="AE368" s="13"/>
      <c r="AT368" s="200" t="s">
        <v>212</v>
      </c>
      <c r="AU368" s="200" t="s">
        <v>91</v>
      </c>
      <c r="AV368" s="13" t="s">
        <v>91</v>
      </c>
      <c r="AW368" s="13" t="s">
        <v>36</v>
      </c>
      <c r="AX368" s="13" t="s">
        <v>81</v>
      </c>
      <c r="AY368" s="200" t="s">
        <v>199</v>
      </c>
    </row>
    <row r="369" s="15" customFormat="1">
      <c r="A369" s="15"/>
      <c r="B369" s="214"/>
      <c r="C369" s="15"/>
      <c r="D369" s="193" t="s">
        <v>212</v>
      </c>
      <c r="E369" s="215" t="s">
        <v>1</v>
      </c>
      <c r="F369" s="216" t="s">
        <v>234</v>
      </c>
      <c r="G369" s="15"/>
      <c r="H369" s="217">
        <v>95.300000000000011</v>
      </c>
      <c r="I369" s="218"/>
      <c r="J369" s="15"/>
      <c r="K369" s="15"/>
      <c r="L369" s="214"/>
      <c r="M369" s="219"/>
      <c r="N369" s="220"/>
      <c r="O369" s="220"/>
      <c r="P369" s="220"/>
      <c r="Q369" s="220"/>
      <c r="R369" s="220"/>
      <c r="S369" s="220"/>
      <c r="T369" s="221"/>
      <c r="U369" s="15"/>
      <c r="V369" s="15"/>
      <c r="W369" s="15"/>
      <c r="X369" s="15"/>
      <c r="Y369" s="15"/>
      <c r="Z369" s="15"/>
      <c r="AA369" s="15"/>
      <c r="AB369" s="15"/>
      <c r="AC369" s="15"/>
      <c r="AD369" s="15"/>
      <c r="AE369" s="15"/>
      <c r="AT369" s="215" t="s">
        <v>212</v>
      </c>
      <c r="AU369" s="215" t="s">
        <v>91</v>
      </c>
      <c r="AV369" s="15" t="s">
        <v>206</v>
      </c>
      <c r="AW369" s="15" t="s">
        <v>36</v>
      </c>
      <c r="AX369" s="15" t="s">
        <v>89</v>
      </c>
      <c r="AY369" s="215" t="s">
        <v>199</v>
      </c>
    </row>
    <row r="370" s="12" customFormat="1" ht="22.8" customHeight="1">
      <c r="A370" s="12"/>
      <c r="B370" s="166"/>
      <c r="C370" s="12"/>
      <c r="D370" s="167" t="s">
        <v>80</v>
      </c>
      <c r="E370" s="177" t="s">
        <v>259</v>
      </c>
      <c r="F370" s="177" t="s">
        <v>544</v>
      </c>
      <c r="G370" s="12"/>
      <c r="H370" s="12"/>
      <c r="I370" s="169"/>
      <c r="J370" s="178">
        <f>BK370</f>
        <v>0</v>
      </c>
      <c r="K370" s="12"/>
      <c r="L370" s="166"/>
      <c r="M370" s="171"/>
      <c r="N370" s="172"/>
      <c r="O370" s="172"/>
      <c r="P370" s="173">
        <f>SUM(P371:P399)</f>
        <v>0</v>
      </c>
      <c r="Q370" s="172"/>
      <c r="R370" s="173">
        <f>SUM(R371:R399)</f>
        <v>5.6168600000000009</v>
      </c>
      <c r="S370" s="172"/>
      <c r="T370" s="174">
        <f>SUM(T371:T399)</f>
        <v>0</v>
      </c>
      <c r="U370" s="12"/>
      <c r="V370" s="12"/>
      <c r="W370" s="12"/>
      <c r="X370" s="12"/>
      <c r="Y370" s="12"/>
      <c r="Z370" s="12"/>
      <c r="AA370" s="12"/>
      <c r="AB370" s="12"/>
      <c r="AC370" s="12"/>
      <c r="AD370" s="12"/>
      <c r="AE370" s="12"/>
      <c r="AR370" s="167" t="s">
        <v>89</v>
      </c>
      <c r="AT370" s="175" t="s">
        <v>80</v>
      </c>
      <c r="AU370" s="175" t="s">
        <v>89</v>
      </c>
      <c r="AY370" s="167" t="s">
        <v>199</v>
      </c>
      <c r="BK370" s="176">
        <f>SUM(BK371:BK399)</f>
        <v>0</v>
      </c>
    </row>
    <row r="371" s="2" customFormat="1" ht="14.4" customHeight="1">
      <c r="A371" s="38"/>
      <c r="B371" s="179"/>
      <c r="C371" s="180" t="s">
        <v>494</v>
      </c>
      <c r="D371" s="180" t="s">
        <v>201</v>
      </c>
      <c r="E371" s="181" t="s">
        <v>909</v>
      </c>
      <c r="F371" s="182" t="s">
        <v>910</v>
      </c>
      <c r="G371" s="183" t="s">
        <v>345</v>
      </c>
      <c r="H371" s="184">
        <v>91</v>
      </c>
      <c r="I371" s="185"/>
      <c r="J371" s="186">
        <f>ROUND(I371*H371,2)</f>
        <v>0</v>
      </c>
      <c r="K371" s="182" t="s">
        <v>246</v>
      </c>
      <c r="L371" s="39"/>
      <c r="M371" s="187" t="s">
        <v>1</v>
      </c>
      <c r="N371" s="188" t="s">
        <v>46</v>
      </c>
      <c r="O371" s="77"/>
      <c r="P371" s="189">
        <f>O371*H371</f>
        <v>0</v>
      </c>
      <c r="Q371" s="189">
        <v>0</v>
      </c>
      <c r="R371" s="189">
        <f>Q371*H371</f>
        <v>0</v>
      </c>
      <c r="S371" s="189">
        <v>0</v>
      </c>
      <c r="T371" s="190">
        <f>S371*H371</f>
        <v>0</v>
      </c>
      <c r="U371" s="38"/>
      <c r="V371" s="38"/>
      <c r="W371" s="38"/>
      <c r="X371" s="38"/>
      <c r="Y371" s="38"/>
      <c r="Z371" s="38"/>
      <c r="AA371" s="38"/>
      <c r="AB371" s="38"/>
      <c r="AC371" s="38"/>
      <c r="AD371" s="38"/>
      <c r="AE371" s="38"/>
      <c r="AR371" s="191" t="s">
        <v>206</v>
      </c>
      <c r="AT371" s="191" t="s">
        <v>201</v>
      </c>
      <c r="AU371" s="191" t="s">
        <v>91</v>
      </c>
      <c r="AY371" s="19" t="s">
        <v>199</v>
      </c>
      <c r="BE371" s="192">
        <f>IF(N371="základní",J371,0)</f>
        <v>0</v>
      </c>
      <c r="BF371" s="192">
        <f>IF(N371="snížená",J371,0)</f>
        <v>0</v>
      </c>
      <c r="BG371" s="192">
        <f>IF(N371="zákl. přenesená",J371,0)</f>
        <v>0</v>
      </c>
      <c r="BH371" s="192">
        <f>IF(N371="sníž. přenesená",J371,0)</f>
        <v>0</v>
      </c>
      <c r="BI371" s="192">
        <f>IF(N371="nulová",J371,0)</f>
        <v>0</v>
      </c>
      <c r="BJ371" s="19" t="s">
        <v>89</v>
      </c>
      <c r="BK371" s="192">
        <f>ROUND(I371*H371,2)</f>
        <v>0</v>
      </c>
      <c r="BL371" s="19" t="s">
        <v>206</v>
      </c>
      <c r="BM371" s="191" t="s">
        <v>911</v>
      </c>
    </row>
    <row r="372" s="13" customFormat="1">
      <c r="A372" s="13"/>
      <c r="B372" s="199"/>
      <c r="C372" s="13"/>
      <c r="D372" s="193" t="s">
        <v>212</v>
      </c>
      <c r="E372" s="200" t="s">
        <v>1</v>
      </c>
      <c r="F372" s="201" t="s">
        <v>912</v>
      </c>
      <c r="G372" s="13"/>
      <c r="H372" s="202">
        <v>58</v>
      </c>
      <c r="I372" s="203"/>
      <c r="J372" s="13"/>
      <c r="K372" s="13"/>
      <c r="L372" s="199"/>
      <c r="M372" s="204"/>
      <c r="N372" s="205"/>
      <c r="O372" s="205"/>
      <c r="P372" s="205"/>
      <c r="Q372" s="205"/>
      <c r="R372" s="205"/>
      <c r="S372" s="205"/>
      <c r="T372" s="206"/>
      <c r="U372" s="13"/>
      <c r="V372" s="13"/>
      <c r="W372" s="13"/>
      <c r="X372" s="13"/>
      <c r="Y372" s="13"/>
      <c r="Z372" s="13"/>
      <c r="AA372" s="13"/>
      <c r="AB372" s="13"/>
      <c r="AC372" s="13"/>
      <c r="AD372" s="13"/>
      <c r="AE372" s="13"/>
      <c r="AT372" s="200" t="s">
        <v>212</v>
      </c>
      <c r="AU372" s="200" t="s">
        <v>91</v>
      </c>
      <c r="AV372" s="13" t="s">
        <v>91</v>
      </c>
      <c r="AW372" s="13" t="s">
        <v>36</v>
      </c>
      <c r="AX372" s="13" t="s">
        <v>81</v>
      </c>
      <c r="AY372" s="200" t="s">
        <v>199</v>
      </c>
    </row>
    <row r="373" s="13" customFormat="1">
      <c r="A373" s="13"/>
      <c r="B373" s="199"/>
      <c r="C373" s="13"/>
      <c r="D373" s="193" t="s">
        <v>212</v>
      </c>
      <c r="E373" s="200" t="s">
        <v>1</v>
      </c>
      <c r="F373" s="201" t="s">
        <v>913</v>
      </c>
      <c r="G373" s="13"/>
      <c r="H373" s="202">
        <v>33</v>
      </c>
      <c r="I373" s="203"/>
      <c r="J373" s="13"/>
      <c r="K373" s="13"/>
      <c r="L373" s="199"/>
      <c r="M373" s="204"/>
      <c r="N373" s="205"/>
      <c r="O373" s="205"/>
      <c r="P373" s="205"/>
      <c r="Q373" s="205"/>
      <c r="R373" s="205"/>
      <c r="S373" s="205"/>
      <c r="T373" s="206"/>
      <c r="U373" s="13"/>
      <c r="V373" s="13"/>
      <c r="W373" s="13"/>
      <c r="X373" s="13"/>
      <c r="Y373" s="13"/>
      <c r="Z373" s="13"/>
      <c r="AA373" s="13"/>
      <c r="AB373" s="13"/>
      <c r="AC373" s="13"/>
      <c r="AD373" s="13"/>
      <c r="AE373" s="13"/>
      <c r="AT373" s="200" t="s">
        <v>212</v>
      </c>
      <c r="AU373" s="200" t="s">
        <v>91</v>
      </c>
      <c r="AV373" s="13" t="s">
        <v>91</v>
      </c>
      <c r="AW373" s="13" t="s">
        <v>36</v>
      </c>
      <c r="AX373" s="13" t="s">
        <v>81</v>
      </c>
      <c r="AY373" s="200" t="s">
        <v>199</v>
      </c>
    </row>
    <row r="374" s="15" customFormat="1">
      <c r="A374" s="15"/>
      <c r="B374" s="214"/>
      <c r="C374" s="15"/>
      <c r="D374" s="193" t="s">
        <v>212</v>
      </c>
      <c r="E374" s="215" t="s">
        <v>1</v>
      </c>
      <c r="F374" s="216" t="s">
        <v>234</v>
      </c>
      <c r="G374" s="15"/>
      <c r="H374" s="217">
        <v>91</v>
      </c>
      <c r="I374" s="218"/>
      <c r="J374" s="15"/>
      <c r="K374" s="15"/>
      <c r="L374" s="214"/>
      <c r="M374" s="219"/>
      <c r="N374" s="220"/>
      <c r="O374" s="220"/>
      <c r="P374" s="220"/>
      <c r="Q374" s="220"/>
      <c r="R374" s="220"/>
      <c r="S374" s="220"/>
      <c r="T374" s="221"/>
      <c r="U374" s="15"/>
      <c r="V374" s="15"/>
      <c r="W374" s="15"/>
      <c r="X374" s="15"/>
      <c r="Y374" s="15"/>
      <c r="Z374" s="15"/>
      <c r="AA374" s="15"/>
      <c r="AB374" s="15"/>
      <c r="AC374" s="15"/>
      <c r="AD374" s="15"/>
      <c r="AE374" s="15"/>
      <c r="AT374" s="215" t="s">
        <v>212</v>
      </c>
      <c r="AU374" s="215" t="s">
        <v>91</v>
      </c>
      <c r="AV374" s="15" t="s">
        <v>206</v>
      </c>
      <c r="AW374" s="15" t="s">
        <v>36</v>
      </c>
      <c r="AX374" s="15" t="s">
        <v>89</v>
      </c>
      <c r="AY374" s="215" t="s">
        <v>199</v>
      </c>
    </row>
    <row r="375" s="2" customFormat="1" ht="14.4" customHeight="1">
      <c r="A375" s="38"/>
      <c r="B375" s="179"/>
      <c r="C375" s="180" t="s">
        <v>501</v>
      </c>
      <c r="D375" s="180" t="s">
        <v>201</v>
      </c>
      <c r="E375" s="181" t="s">
        <v>914</v>
      </c>
      <c r="F375" s="182" t="s">
        <v>915</v>
      </c>
      <c r="G375" s="183" t="s">
        <v>345</v>
      </c>
      <c r="H375" s="184">
        <v>5.2199999999999998</v>
      </c>
      <c r="I375" s="185"/>
      <c r="J375" s="186">
        <f>ROUND(I375*H375,2)</f>
        <v>0</v>
      </c>
      <c r="K375" s="182" t="s">
        <v>246</v>
      </c>
      <c r="L375" s="39"/>
      <c r="M375" s="187" t="s">
        <v>1</v>
      </c>
      <c r="N375" s="188" t="s">
        <v>46</v>
      </c>
      <c r="O375" s="77"/>
      <c r="P375" s="189">
        <f>O375*H375</f>
        <v>0</v>
      </c>
      <c r="Q375" s="189">
        <v>0.002</v>
      </c>
      <c r="R375" s="189">
        <f>Q375*H375</f>
        <v>0.01044</v>
      </c>
      <c r="S375" s="189">
        <v>0</v>
      </c>
      <c r="T375" s="190">
        <f>S375*H375</f>
        <v>0</v>
      </c>
      <c r="U375" s="38"/>
      <c r="V375" s="38"/>
      <c r="W375" s="38"/>
      <c r="X375" s="38"/>
      <c r="Y375" s="38"/>
      <c r="Z375" s="38"/>
      <c r="AA375" s="38"/>
      <c r="AB375" s="38"/>
      <c r="AC375" s="38"/>
      <c r="AD375" s="38"/>
      <c r="AE375" s="38"/>
      <c r="AR375" s="191" t="s">
        <v>206</v>
      </c>
      <c r="AT375" s="191" t="s">
        <v>201</v>
      </c>
      <c r="AU375" s="191" t="s">
        <v>91</v>
      </c>
      <c r="AY375" s="19" t="s">
        <v>199</v>
      </c>
      <c r="BE375" s="192">
        <f>IF(N375="základní",J375,0)</f>
        <v>0</v>
      </c>
      <c r="BF375" s="192">
        <f>IF(N375="snížená",J375,0)</f>
        <v>0</v>
      </c>
      <c r="BG375" s="192">
        <f>IF(N375="zákl. přenesená",J375,0)</f>
        <v>0</v>
      </c>
      <c r="BH375" s="192">
        <f>IF(N375="sníž. přenesená",J375,0)</f>
        <v>0</v>
      </c>
      <c r="BI375" s="192">
        <f>IF(N375="nulová",J375,0)</f>
        <v>0</v>
      </c>
      <c r="BJ375" s="19" t="s">
        <v>89</v>
      </c>
      <c r="BK375" s="192">
        <f>ROUND(I375*H375,2)</f>
        <v>0</v>
      </c>
      <c r="BL375" s="19" t="s">
        <v>206</v>
      </c>
      <c r="BM375" s="191" t="s">
        <v>916</v>
      </c>
    </row>
    <row r="376" s="13" customFormat="1">
      <c r="A376" s="13"/>
      <c r="B376" s="199"/>
      <c r="C376" s="13"/>
      <c r="D376" s="193" t="s">
        <v>212</v>
      </c>
      <c r="E376" s="200" t="s">
        <v>1</v>
      </c>
      <c r="F376" s="201" t="s">
        <v>917</v>
      </c>
      <c r="G376" s="13"/>
      <c r="H376" s="202">
        <v>5.2199999999999998</v>
      </c>
      <c r="I376" s="203"/>
      <c r="J376" s="13"/>
      <c r="K376" s="13"/>
      <c r="L376" s="199"/>
      <c r="M376" s="204"/>
      <c r="N376" s="205"/>
      <c r="O376" s="205"/>
      <c r="P376" s="205"/>
      <c r="Q376" s="205"/>
      <c r="R376" s="205"/>
      <c r="S376" s="205"/>
      <c r="T376" s="206"/>
      <c r="U376" s="13"/>
      <c r="V376" s="13"/>
      <c r="W376" s="13"/>
      <c r="X376" s="13"/>
      <c r="Y376" s="13"/>
      <c r="Z376" s="13"/>
      <c r="AA376" s="13"/>
      <c r="AB376" s="13"/>
      <c r="AC376" s="13"/>
      <c r="AD376" s="13"/>
      <c r="AE376" s="13"/>
      <c r="AT376" s="200" t="s">
        <v>212</v>
      </c>
      <c r="AU376" s="200" t="s">
        <v>91</v>
      </c>
      <c r="AV376" s="13" t="s">
        <v>91</v>
      </c>
      <c r="AW376" s="13" t="s">
        <v>36</v>
      </c>
      <c r="AX376" s="13" t="s">
        <v>89</v>
      </c>
      <c r="AY376" s="200" t="s">
        <v>199</v>
      </c>
    </row>
    <row r="377" s="2" customFormat="1" ht="14.4" customHeight="1">
      <c r="A377" s="38"/>
      <c r="B377" s="179"/>
      <c r="C377" s="180" t="s">
        <v>508</v>
      </c>
      <c r="D377" s="180" t="s">
        <v>201</v>
      </c>
      <c r="E377" s="181" t="s">
        <v>918</v>
      </c>
      <c r="F377" s="182" t="s">
        <v>919</v>
      </c>
      <c r="G377" s="183" t="s">
        <v>345</v>
      </c>
      <c r="H377" s="184">
        <v>38.469999999999999</v>
      </c>
      <c r="I377" s="185"/>
      <c r="J377" s="186">
        <f>ROUND(I377*H377,2)</f>
        <v>0</v>
      </c>
      <c r="K377" s="182" t="s">
        <v>246</v>
      </c>
      <c r="L377" s="39"/>
      <c r="M377" s="187" t="s">
        <v>1</v>
      </c>
      <c r="N377" s="188" t="s">
        <v>46</v>
      </c>
      <c r="O377" s="77"/>
      <c r="P377" s="189">
        <f>O377*H377</f>
        <v>0</v>
      </c>
      <c r="Q377" s="189">
        <v>0.0040000000000000001</v>
      </c>
      <c r="R377" s="189">
        <f>Q377*H377</f>
        <v>0.15387999999999999</v>
      </c>
      <c r="S377" s="189">
        <v>0</v>
      </c>
      <c r="T377" s="190">
        <f>S377*H377</f>
        <v>0</v>
      </c>
      <c r="U377" s="38"/>
      <c r="V377" s="38"/>
      <c r="W377" s="38"/>
      <c r="X377" s="38"/>
      <c r="Y377" s="38"/>
      <c r="Z377" s="38"/>
      <c r="AA377" s="38"/>
      <c r="AB377" s="38"/>
      <c r="AC377" s="38"/>
      <c r="AD377" s="38"/>
      <c r="AE377" s="38"/>
      <c r="AR377" s="191" t="s">
        <v>206</v>
      </c>
      <c r="AT377" s="191" t="s">
        <v>201</v>
      </c>
      <c r="AU377" s="191" t="s">
        <v>91</v>
      </c>
      <c r="AY377" s="19" t="s">
        <v>199</v>
      </c>
      <c r="BE377" s="192">
        <f>IF(N377="základní",J377,0)</f>
        <v>0</v>
      </c>
      <c r="BF377" s="192">
        <f>IF(N377="snížená",J377,0)</f>
        <v>0</v>
      </c>
      <c r="BG377" s="192">
        <f>IF(N377="zákl. přenesená",J377,0)</f>
        <v>0</v>
      </c>
      <c r="BH377" s="192">
        <f>IF(N377="sníž. přenesená",J377,0)</f>
        <v>0</v>
      </c>
      <c r="BI377" s="192">
        <f>IF(N377="nulová",J377,0)</f>
        <v>0</v>
      </c>
      <c r="BJ377" s="19" t="s">
        <v>89</v>
      </c>
      <c r="BK377" s="192">
        <f>ROUND(I377*H377,2)</f>
        <v>0</v>
      </c>
      <c r="BL377" s="19" t="s">
        <v>206</v>
      </c>
      <c r="BM377" s="191" t="s">
        <v>920</v>
      </c>
    </row>
    <row r="378" s="13" customFormat="1">
      <c r="A378" s="13"/>
      <c r="B378" s="199"/>
      <c r="C378" s="13"/>
      <c r="D378" s="193" t="s">
        <v>212</v>
      </c>
      <c r="E378" s="200" t="s">
        <v>1</v>
      </c>
      <c r="F378" s="201" t="s">
        <v>921</v>
      </c>
      <c r="G378" s="13"/>
      <c r="H378" s="202">
        <v>38.469999999999999</v>
      </c>
      <c r="I378" s="203"/>
      <c r="J378" s="13"/>
      <c r="K378" s="13"/>
      <c r="L378" s="199"/>
      <c r="M378" s="204"/>
      <c r="N378" s="205"/>
      <c r="O378" s="205"/>
      <c r="P378" s="205"/>
      <c r="Q378" s="205"/>
      <c r="R378" s="205"/>
      <c r="S378" s="205"/>
      <c r="T378" s="206"/>
      <c r="U378" s="13"/>
      <c r="V378" s="13"/>
      <c r="W378" s="13"/>
      <c r="X378" s="13"/>
      <c r="Y378" s="13"/>
      <c r="Z378" s="13"/>
      <c r="AA378" s="13"/>
      <c r="AB378" s="13"/>
      <c r="AC378" s="13"/>
      <c r="AD378" s="13"/>
      <c r="AE378" s="13"/>
      <c r="AT378" s="200" t="s">
        <v>212</v>
      </c>
      <c r="AU378" s="200" t="s">
        <v>91</v>
      </c>
      <c r="AV378" s="13" t="s">
        <v>91</v>
      </c>
      <c r="AW378" s="13" t="s">
        <v>36</v>
      </c>
      <c r="AX378" s="13" t="s">
        <v>89</v>
      </c>
      <c r="AY378" s="200" t="s">
        <v>199</v>
      </c>
    </row>
    <row r="379" s="2" customFormat="1" ht="14.4" customHeight="1">
      <c r="A379" s="38"/>
      <c r="B379" s="179"/>
      <c r="C379" s="180" t="s">
        <v>513</v>
      </c>
      <c r="D379" s="180" t="s">
        <v>201</v>
      </c>
      <c r="E379" s="181" t="s">
        <v>922</v>
      </c>
      <c r="F379" s="182" t="s">
        <v>923</v>
      </c>
      <c r="G379" s="183" t="s">
        <v>404</v>
      </c>
      <c r="H379" s="184">
        <v>1</v>
      </c>
      <c r="I379" s="185"/>
      <c r="J379" s="186">
        <f>ROUND(I379*H379,2)</f>
        <v>0</v>
      </c>
      <c r="K379" s="182" t="s">
        <v>205</v>
      </c>
      <c r="L379" s="39"/>
      <c r="M379" s="187" t="s">
        <v>1</v>
      </c>
      <c r="N379" s="188" t="s">
        <v>46</v>
      </c>
      <c r="O379" s="77"/>
      <c r="P379" s="189">
        <f>O379*H379</f>
        <v>0</v>
      </c>
      <c r="Q379" s="189">
        <v>0.0048999999999999998</v>
      </c>
      <c r="R379" s="189">
        <f>Q379*H379</f>
        <v>0.0048999999999999998</v>
      </c>
      <c r="S379" s="189">
        <v>0</v>
      </c>
      <c r="T379" s="190">
        <f>S379*H379</f>
        <v>0</v>
      </c>
      <c r="U379" s="38"/>
      <c r="V379" s="38"/>
      <c r="W379" s="38"/>
      <c r="X379" s="38"/>
      <c r="Y379" s="38"/>
      <c r="Z379" s="38"/>
      <c r="AA379" s="38"/>
      <c r="AB379" s="38"/>
      <c r="AC379" s="38"/>
      <c r="AD379" s="38"/>
      <c r="AE379" s="38"/>
      <c r="AR379" s="191" t="s">
        <v>206</v>
      </c>
      <c r="AT379" s="191" t="s">
        <v>201</v>
      </c>
      <c r="AU379" s="191" t="s">
        <v>91</v>
      </c>
      <c r="AY379" s="19" t="s">
        <v>199</v>
      </c>
      <c r="BE379" s="192">
        <f>IF(N379="základní",J379,0)</f>
        <v>0</v>
      </c>
      <c r="BF379" s="192">
        <f>IF(N379="snížená",J379,0)</f>
        <v>0</v>
      </c>
      <c r="BG379" s="192">
        <f>IF(N379="zákl. přenesená",J379,0)</f>
        <v>0</v>
      </c>
      <c r="BH379" s="192">
        <f>IF(N379="sníž. přenesená",J379,0)</f>
        <v>0</v>
      </c>
      <c r="BI379" s="192">
        <f>IF(N379="nulová",J379,0)</f>
        <v>0</v>
      </c>
      <c r="BJ379" s="19" t="s">
        <v>89</v>
      </c>
      <c r="BK379" s="192">
        <f>ROUND(I379*H379,2)</f>
        <v>0</v>
      </c>
      <c r="BL379" s="19" t="s">
        <v>206</v>
      </c>
      <c r="BM379" s="191" t="s">
        <v>924</v>
      </c>
    </row>
    <row r="380" s="2" customFormat="1">
      <c r="A380" s="38"/>
      <c r="B380" s="39"/>
      <c r="C380" s="38"/>
      <c r="D380" s="193" t="s">
        <v>208</v>
      </c>
      <c r="E380" s="38"/>
      <c r="F380" s="194" t="s">
        <v>925</v>
      </c>
      <c r="G380" s="38"/>
      <c r="H380" s="38"/>
      <c r="I380" s="195"/>
      <c r="J380" s="38"/>
      <c r="K380" s="38"/>
      <c r="L380" s="39"/>
      <c r="M380" s="196"/>
      <c r="N380" s="197"/>
      <c r="O380" s="77"/>
      <c r="P380" s="77"/>
      <c r="Q380" s="77"/>
      <c r="R380" s="77"/>
      <c r="S380" s="77"/>
      <c r="T380" s="78"/>
      <c r="U380" s="38"/>
      <c r="V380" s="38"/>
      <c r="W380" s="38"/>
      <c r="X380" s="38"/>
      <c r="Y380" s="38"/>
      <c r="Z380" s="38"/>
      <c r="AA380" s="38"/>
      <c r="AB380" s="38"/>
      <c r="AC380" s="38"/>
      <c r="AD380" s="38"/>
      <c r="AE380" s="38"/>
      <c r="AT380" s="19" t="s">
        <v>208</v>
      </c>
      <c r="AU380" s="19" t="s">
        <v>91</v>
      </c>
    </row>
    <row r="381" s="2" customFormat="1">
      <c r="A381" s="38"/>
      <c r="B381" s="39"/>
      <c r="C381" s="38"/>
      <c r="D381" s="193" t="s">
        <v>210</v>
      </c>
      <c r="E381" s="38"/>
      <c r="F381" s="198" t="s">
        <v>926</v>
      </c>
      <c r="G381" s="38"/>
      <c r="H381" s="38"/>
      <c r="I381" s="195"/>
      <c r="J381" s="38"/>
      <c r="K381" s="38"/>
      <c r="L381" s="39"/>
      <c r="M381" s="196"/>
      <c r="N381" s="197"/>
      <c r="O381" s="77"/>
      <c r="P381" s="77"/>
      <c r="Q381" s="77"/>
      <c r="R381" s="77"/>
      <c r="S381" s="77"/>
      <c r="T381" s="78"/>
      <c r="U381" s="38"/>
      <c r="V381" s="38"/>
      <c r="W381" s="38"/>
      <c r="X381" s="38"/>
      <c r="Y381" s="38"/>
      <c r="Z381" s="38"/>
      <c r="AA381" s="38"/>
      <c r="AB381" s="38"/>
      <c r="AC381" s="38"/>
      <c r="AD381" s="38"/>
      <c r="AE381" s="38"/>
      <c r="AT381" s="19" t="s">
        <v>210</v>
      </c>
      <c r="AU381" s="19" t="s">
        <v>91</v>
      </c>
    </row>
    <row r="382" s="2" customFormat="1" ht="14.4" customHeight="1">
      <c r="A382" s="38"/>
      <c r="B382" s="179"/>
      <c r="C382" s="222" t="s">
        <v>518</v>
      </c>
      <c r="D382" s="222" t="s">
        <v>272</v>
      </c>
      <c r="E382" s="223" t="s">
        <v>927</v>
      </c>
      <c r="F382" s="224" t="s">
        <v>928</v>
      </c>
      <c r="G382" s="225" t="s">
        <v>404</v>
      </c>
      <c r="H382" s="226">
        <v>1</v>
      </c>
      <c r="I382" s="227"/>
      <c r="J382" s="228">
        <f>ROUND(I382*H382,2)</f>
        <v>0</v>
      </c>
      <c r="K382" s="224" t="s">
        <v>246</v>
      </c>
      <c r="L382" s="229"/>
      <c r="M382" s="230" t="s">
        <v>1</v>
      </c>
      <c r="N382" s="231" t="s">
        <v>46</v>
      </c>
      <c r="O382" s="77"/>
      <c r="P382" s="189">
        <f>O382*H382</f>
        <v>0</v>
      </c>
      <c r="Q382" s="189">
        <v>0.16400000000000001</v>
      </c>
      <c r="R382" s="189">
        <f>Q382*H382</f>
        <v>0.16400000000000001</v>
      </c>
      <c r="S382" s="189">
        <v>0</v>
      </c>
      <c r="T382" s="190">
        <f>S382*H382</f>
        <v>0</v>
      </c>
      <c r="U382" s="38"/>
      <c r="V382" s="38"/>
      <c r="W382" s="38"/>
      <c r="X382" s="38"/>
      <c r="Y382" s="38"/>
      <c r="Z382" s="38"/>
      <c r="AA382" s="38"/>
      <c r="AB382" s="38"/>
      <c r="AC382" s="38"/>
      <c r="AD382" s="38"/>
      <c r="AE382" s="38"/>
      <c r="AR382" s="191" t="s">
        <v>259</v>
      </c>
      <c r="AT382" s="191" t="s">
        <v>272</v>
      </c>
      <c r="AU382" s="191" t="s">
        <v>91</v>
      </c>
      <c r="AY382" s="19" t="s">
        <v>199</v>
      </c>
      <c r="BE382" s="192">
        <f>IF(N382="základní",J382,0)</f>
        <v>0</v>
      </c>
      <c r="BF382" s="192">
        <f>IF(N382="snížená",J382,0)</f>
        <v>0</v>
      </c>
      <c r="BG382" s="192">
        <f>IF(N382="zákl. přenesená",J382,0)</f>
        <v>0</v>
      </c>
      <c r="BH382" s="192">
        <f>IF(N382="sníž. přenesená",J382,0)</f>
        <v>0</v>
      </c>
      <c r="BI382" s="192">
        <f>IF(N382="nulová",J382,0)</f>
        <v>0</v>
      </c>
      <c r="BJ382" s="19" t="s">
        <v>89</v>
      </c>
      <c r="BK382" s="192">
        <f>ROUND(I382*H382,2)</f>
        <v>0</v>
      </c>
      <c r="BL382" s="19" t="s">
        <v>206</v>
      </c>
      <c r="BM382" s="191" t="s">
        <v>929</v>
      </c>
    </row>
    <row r="383" s="2" customFormat="1" ht="24.15" customHeight="1">
      <c r="A383" s="38"/>
      <c r="B383" s="179"/>
      <c r="C383" s="180" t="s">
        <v>524</v>
      </c>
      <c r="D383" s="180" t="s">
        <v>201</v>
      </c>
      <c r="E383" s="181" t="s">
        <v>930</v>
      </c>
      <c r="F383" s="182" t="s">
        <v>931</v>
      </c>
      <c r="G383" s="183" t="s">
        <v>404</v>
      </c>
      <c r="H383" s="184">
        <v>1</v>
      </c>
      <c r="I383" s="185"/>
      <c r="J383" s="186">
        <f>ROUND(I383*H383,2)</f>
        <v>0</v>
      </c>
      <c r="K383" s="182" t="s">
        <v>246</v>
      </c>
      <c r="L383" s="39"/>
      <c r="M383" s="187" t="s">
        <v>1</v>
      </c>
      <c r="N383" s="188" t="s">
        <v>46</v>
      </c>
      <c r="O383" s="77"/>
      <c r="P383" s="189">
        <f>O383*H383</f>
        <v>0</v>
      </c>
      <c r="Q383" s="189">
        <v>3.2410000000000001</v>
      </c>
      <c r="R383" s="189">
        <f>Q383*H383</f>
        <v>3.2410000000000001</v>
      </c>
      <c r="S383" s="189">
        <v>0</v>
      </c>
      <c r="T383" s="190">
        <f>S383*H383</f>
        <v>0</v>
      </c>
      <c r="U383" s="38"/>
      <c r="V383" s="38"/>
      <c r="W383" s="38"/>
      <c r="X383" s="38"/>
      <c r="Y383" s="38"/>
      <c r="Z383" s="38"/>
      <c r="AA383" s="38"/>
      <c r="AB383" s="38"/>
      <c r="AC383" s="38"/>
      <c r="AD383" s="38"/>
      <c r="AE383" s="38"/>
      <c r="AR383" s="191" t="s">
        <v>206</v>
      </c>
      <c r="AT383" s="191" t="s">
        <v>201</v>
      </c>
      <c r="AU383" s="191" t="s">
        <v>91</v>
      </c>
      <c r="AY383" s="19" t="s">
        <v>199</v>
      </c>
      <c r="BE383" s="192">
        <f>IF(N383="základní",J383,0)</f>
        <v>0</v>
      </c>
      <c r="BF383" s="192">
        <f>IF(N383="snížená",J383,0)</f>
        <v>0</v>
      </c>
      <c r="BG383" s="192">
        <f>IF(N383="zákl. přenesená",J383,0)</f>
        <v>0</v>
      </c>
      <c r="BH383" s="192">
        <f>IF(N383="sníž. přenesená",J383,0)</f>
        <v>0</v>
      </c>
      <c r="BI383" s="192">
        <f>IF(N383="nulová",J383,0)</f>
        <v>0</v>
      </c>
      <c r="BJ383" s="19" t="s">
        <v>89</v>
      </c>
      <c r="BK383" s="192">
        <f>ROUND(I383*H383,2)</f>
        <v>0</v>
      </c>
      <c r="BL383" s="19" t="s">
        <v>206</v>
      </c>
      <c r="BM383" s="191" t="s">
        <v>932</v>
      </c>
    </row>
    <row r="384" s="2" customFormat="1">
      <c r="A384" s="38"/>
      <c r="B384" s="39"/>
      <c r="C384" s="38"/>
      <c r="D384" s="193" t="s">
        <v>248</v>
      </c>
      <c r="E384" s="38"/>
      <c r="F384" s="198" t="s">
        <v>933</v>
      </c>
      <c r="G384" s="38"/>
      <c r="H384" s="38"/>
      <c r="I384" s="195"/>
      <c r="J384" s="38"/>
      <c r="K384" s="38"/>
      <c r="L384" s="39"/>
      <c r="M384" s="196"/>
      <c r="N384" s="197"/>
      <c r="O384" s="77"/>
      <c r="P384" s="77"/>
      <c r="Q384" s="77"/>
      <c r="R384" s="77"/>
      <c r="S384" s="77"/>
      <c r="T384" s="78"/>
      <c r="U384" s="38"/>
      <c r="V384" s="38"/>
      <c r="W384" s="38"/>
      <c r="X384" s="38"/>
      <c r="Y384" s="38"/>
      <c r="Z384" s="38"/>
      <c r="AA384" s="38"/>
      <c r="AB384" s="38"/>
      <c r="AC384" s="38"/>
      <c r="AD384" s="38"/>
      <c r="AE384" s="38"/>
      <c r="AT384" s="19" t="s">
        <v>248</v>
      </c>
      <c r="AU384" s="19" t="s">
        <v>91</v>
      </c>
    </row>
    <row r="385" s="2" customFormat="1" ht="14.4" customHeight="1">
      <c r="A385" s="38"/>
      <c r="B385" s="179"/>
      <c r="C385" s="180" t="s">
        <v>531</v>
      </c>
      <c r="D385" s="180" t="s">
        <v>201</v>
      </c>
      <c r="E385" s="181" t="s">
        <v>934</v>
      </c>
      <c r="F385" s="182" t="s">
        <v>935</v>
      </c>
      <c r="G385" s="183" t="s">
        <v>404</v>
      </c>
      <c r="H385" s="184">
        <v>3</v>
      </c>
      <c r="I385" s="185"/>
      <c r="J385" s="186">
        <f>ROUND(I385*H385,2)</f>
        <v>0</v>
      </c>
      <c r="K385" s="182" t="s">
        <v>246</v>
      </c>
      <c r="L385" s="39"/>
      <c r="M385" s="187" t="s">
        <v>1</v>
      </c>
      <c r="N385" s="188" t="s">
        <v>46</v>
      </c>
      <c r="O385" s="77"/>
      <c r="P385" s="189">
        <f>O385*H385</f>
        <v>0</v>
      </c>
      <c r="Q385" s="189">
        <v>0.14494000000000001</v>
      </c>
      <c r="R385" s="189">
        <f>Q385*H385</f>
        <v>0.43482000000000004</v>
      </c>
      <c r="S385" s="189">
        <v>0</v>
      </c>
      <c r="T385" s="190">
        <f>S385*H385</f>
        <v>0</v>
      </c>
      <c r="U385" s="38"/>
      <c r="V385" s="38"/>
      <c r="W385" s="38"/>
      <c r="X385" s="38"/>
      <c r="Y385" s="38"/>
      <c r="Z385" s="38"/>
      <c r="AA385" s="38"/>
      <c r="AB385" s="38"/>
      <c r="AC385" s="38"/>
      <c r="AD385" s="38"/>
      <c r="AE385" s="38"/>
      <c r="AR385" s="191" t="s">
        <v>206</v>
      </c>
      <c r="AT385" s="191" t="s">
        <v>201</v>
      </c>
      <c r="AU385" s="191" t="s">
        <v>91</v>
      </c>
      <c r="AY385" s="19" t="s">
        <v>199</v>
      </c>
      <c r="BE385" s="192">
        <f>IF(N385="základní",J385,0)</f>
        <v>0</v>
      </c>
      <c r="BF385" s="192">
        <f>IF(N385="snížená",J385,0)</f>
        <v>0</v>
      </c>
      <c r="BG385" s="192">
        <f>IF(N385="zákl. přenesená",J385,0)</f>
        <v>0</v>
      </c>
      <c r="BH385" s="192">
        <f>IF(N385="sníž. přenesená",J385,0)</f>
        <v>0</v>
      </c>
      <c r="BI385" s="192">
        <f>IF(N385="nulová",J385,0)</f>
        <v>0</v>
      </c>
      <c r="BJ385" s="19" t="s">
        <v>89</v>
      </c>
      <c r="BK385" s="192">
        <f>ROUND(I385*H385,2)</f>
        <v>0</v>
      </c>
      <c r="BL385" s="19" t="s">
        <v>206</v>
      </c>
      <c r="BM385" s="191" t="s">
        <v>936</v>
      </c>
    </row>
    <row r="386" s="2" customFormat="1">
      <c r="A386" s="38"/>
      <c r="B386" s="39"/>
      <c r="C386" s="38"/>
      <c r="D386" s="193" t="s">
        <v>208</v>
      </c>
      <c r="E386" s="38"/>
      <c r="F386" s="194" t="s">
        <v>937</v>
      </c>
      <c r="G386" s="38"/>
      <c r="H386" s="38"/>
      <c r="I386" s="195"/>
      <c r="J386" s="38"/>
      <c r="K386" s="38"/>
      <c r="L386" s="39"/>
      <c r="M386" s="196"/>
      <c r="N386" s="197"/>
      <c r="O386" s="77"/>
      <c r="P386" s="77"/>
      <c r="Q386" s="77"/>
      <c r="R386" s="77"/>
      <c r="S386" s="77"/>
      <c r="T386" s="78"/>
      <c r="U386" s="38"/>
      <c r="V386" s="38"/>
      <c r="W386" s="38"/>
      <c r="X386" s="38"/>
      <c r="Y386" s="38"/>
      <c r="Z386" s="38"/>
      <c r="AA386" s="38"/>
      <c r="AB386" s="38"/>
      <c r="AC386" s="38"/>
      <c r="AD386" s="38"/>
      <c r="AE386" s="38"/>
      <c r="AT386" s="19" t="s">
        <v>208</v>
      </c>
      <c r="AU386" s="19" t="s">
        <v>91</v>
      </c>
    </row>
    <row r="387" s="2" customFormat="1">
      <c r="A387" s="38"/>
      <c r="B387" s="39"/>
      <c r="C387" s="38"/>
      <c r="D387" s="193" t="s">
        <v>210</v>
      </c>
      <c r="E387" s="38"/>
      <c r="F387" s="198" t="s">
        <v>938</v>
      </c>
      <c r="G387" s="38"/>
      <c r="H387" s="38"/>
      <c r="I387" s="195"/>
      <c r="J387" s="38"/>
      <c r="K387" s="38"/>
      <c r="L387" s="39"/>
      <c r="M387" s="196"/>
      <c r="N387" s="197"/>
      <c r="O387" s="77"/>
      <c r="P387" s="77"/>
      <c r="Q387" s="77"/>
      <c r="R387" s="77"/>
      <c r="S387" s="77"/>
      <c r="T387" s="78"/>
      <c r="U387" s="38"/>
      <c r="V387" s="38"/>
      <c r="W387" s="38"/>
      <c r="X387" s="38"/>
      <c r="Y387" s="38"/>
      <c r="Z387" s="38"/>
      <c r="AA387" s="38"/>
      <c r="AB387" s="38"/>
      <c r="AC387" s="38"/>
      <c r="AD387" s="38"/>
      <c r="AE387" s="38"/>
      <c r="AT387" s="19" t="s">
        <v>210</v>
      </c>
      <c r="AU387" s="19" t="s">
        <v>91</v>
      </c>
    </row>
    <row r="388" s="14" customFormat="1">
      <c r="A388" s="14"/>
      <c r="B388" s="207"/>
      <c r="C388" s="14"/>
      <c r="D388" s="193" t="s">
        <v>212</v>
      </c>
      <c r="E388" s="208" t="s">
        <v>1</v>
      </c>
      <c r="F388" s="209" t="s">
        <v>939</v>
      </c>
      <c r="G388" s="14"/>
      <c r="H388" s="208" t="s">
        <v>1</v>
      </c>
      <c r="I388" s="210"/>
      <c r="J388" s="14"/>
      <c r="K388" s="14"/>
      <c r="L388" s="207"/>
      <c r="M388" s="211"/>
      <c r="N388" s="212"/>
      <c r="O388" s="212"/>
      <c r="P388" s="212"/>
      <c r="Q388" s="212"/>
      <c r="R388" s="212"/>
      <c r="S388" s="212"/>
      <c r="T388" s="213"/>
      <c r="U388" s="14"/>
      <c r="V388" s="14"/>
      <c r="W388" s="14"/>
      <c r="X388" s="14"/>
      <c r="Y388" s="14"/>
      <c r="Z388" s="14"/>
      <c r="AA388" s="14"/>
      <c r="AB388" s="14"/>
      <c r="AC388" s="14"/>
      <c r="AD388" s="14"/>
      <c r="AE388" s="14"/>
      <c r="AT388" s="208" t="s">
        <v>212</v>
      </c>
      <c r="AU388" s="208" t="s">
        <v>91</v>
      </c>
      <c r="AV388" s="14" t="s">
        <v>89</v>
      </c>
      <c r="AW388" s="14" t="s">
        <v>36</v>
      </c>
      <c r="AX388" s="14" t="s">
        <v>81</v>
      </c>
      <c r="AY388" s="208" t="s">
        <v>199</v>
      </c>
    </row>
    <row r="389" s="14" customFormat="1">
      <c r="A389" s="14"/>
      <c r="B389" s="207"/>
      <c r="C389" s="14"/>
      <c r="D389" s="193" t="s">
        <v>212</v>
      </c>
      <c r="E389" s="208" t="s">
        <v>1</v>
      </c>
      <c r="F389" s="209" t="s">
        <v>940</v>
      </c>
      <c r="G389" s="14"/>
      <c r="H389" s="208" t="s">
        <v>1</v>
      </c>
      <c r="I389" s="210"/>
      <c r="J389" s="14"/>
      <c r="K389" s="14"/>
      <c r="L389" s="207"/>
      <c r="M389" s="211"/>
      <c r="N389" s="212"/>
      <c r="O389" s="212"/>
      <c r="P389" s="212"/>
      <c r="Q389" s="212"/>
      <c r="R389" s="212"/>
      <c r="S389" s="212"/>
      <c r="T389" s="213"/>
      <c r="U389" s="14"/>
      <c r="V389" s="14"/>
      <c r="W389" s="14"/>
      <c r="X389" s="14"/>
      <c r="Y389" s="14"/>
      <c r="Z389" s="14"/>
      <c r="AA389" s="14"/>
      <c r="AB389" s="14"/>
      <c r="AC389" s="14"/>
      <c r="AD389" s="14"/>
      <c r="AE389" s="14"/>
      <c r="AT389" s="208" t="s">
        <v>212</v>
      </c>
      <c r="AU389" s="208" t="s">
        <v>91</v>
      </c>
      <c r="AV389" s="14" t="s">
        <v>89</v>
      </c>
      <c r="AW389" s="14" t="s">
        <v>36</v>
      </c>
      <c r="AX389" s="14" t="s">
        <v>81</v>
      </c>
      <c r="AY389" s="208" t="s">
        <v>199</v>
      </c>
    </row>
    <row r="390" s="13" customFormat="1">
      <c r="A390" s="13"/>
      <c r="B390" s="199"/>
      <c r="C390" s="13"/>
      <c r="D390" s="193" t="s">
        <v>212</v>
      </c>
      <c r="E390" s="200" t="s">
        <v>1</v>
      </c>
      <c r="F390" s="201" t="s">
        <v>221</v>
      </c>
      <c r="G390" s="13"/>
      <c r="H390" s="202">
        <v>3</v>
      </c>
      <c r="I390" s="203"/>
      <c r="J390" s="13"/>
      <c r="K390" s="13"/>
      <c r="L390" s="199"/>
      <c r="M390" s="204"/>
      <c r="N390" s="205"/>
      <c r="O390" s="205"/>
      <c r="P390" s="205"/>
      <c r="Q390" s="205"/>
      <c r="R390" s="205"/>
      <c r="S390" s="205"/>
      <c r="T390" s="206"/>
      <c r="U390" s="13"/>
      <c r="V390" s="13"/>
      <c r="W390" s="13"/>
      <c r="X390" s="13"/>
      <c r="Y390" s="13"/>
      <c r="Z390" s="13"/>
      <c r="AA390" s="13"/>
      <c r="AB390" s="13"/>
      <c r="AC390" s="13"/>
      <c r="AD390" s="13"/>
      <c r="AE390" s="13"/>
      <c r="AT390" s="200" t="s">
        <v>212</v>
      </c>
      <c r="AU390" s="200" t="s">
        <v>91</v>
      </c>
      <c r="AV390" s="13" t="s">
        <v>91</v>
      </c>
      <c r="AW390" s="13" t="s">
        <v>36</v>
      </c>
      <c r="AX390" s="13" t="s">
        <v>89</v>
      </c>
      <c r="AY390" s="200" t="s">
        <v>199</v>
      </c>
    </row>
    <row r="391" s="2" customFormat="1" ht="24.15" customHeight="1">
      <c r="A391" s="38"/>
      <c r="B391" s="179"/>
      <c r="C391" s="222" t="s">
        <v>537</v>
      </c>
      <c r="D391" s="222" t="s">
        <v>272</v>
      </c>
      <c r="E391" s="223" t="s">
        <v>941</v>
      </c>
      <c r="F391" s="224" t="s">
        <v>942</v>
      </c>
      <c r="G391" s="225" t="s">
        <v>404</v>
      </c>
      <c r="H391" s="226">
        <v>3</v>
      </c>
      <c r="I391" s="227"/>
      <c r="J391" s="228">
        <f>ROUND(I391*H391,2)</f>
        <v>0</v>
      </c>
      <c r="K391" s="224" t="s">
        <v>246</v>
      </c>
      <c r="L391" s="229"/>
      <c r="M391" s="230" t="s">
        <v>1</v>
      </c>
      <c r="N391" s="231" t="s">
        <v>46</v>
      </c>
      <c r="O391" s="77"/>
      <c r="P391" s="189">
        <f>O391*H391</f>
        <v>0</v>
      </c>
      <c r="Q391" s="189">
        <v>0.071999999999999995</v>
      </c>
      <c r="R391" s="189">
        <f>Q391*H391</f>
        <v>0.21599999999999997</v>
      </c>
      <c r="S391" s="189">
        <v>0</v>
      </c>
      <c r="T391" s="190">
        <f>S391*H391</f>
        <v>0</v>
      </c>
      <c r="U391" s="38"/>
      <c r="V391" s="38"/>
      <c r="W391" s="38"/>
      <c r="X391" s="38"/>
      <c r="Y391" s="38"/>
      <c r="Z391" s="38"/>
      <c r="AA391" s="38"/>
      <c r="AB391" s="38"/>
      <c r="AC391" s="38"/>
      <c r="AD391" s="38"/>
      <c r="AE391" s="38"/>
      <c r="AR391" s="191" t="s">
        <v>259</v>
      </c>
      <c r="AT391" s="191" t="s">
        <v>272</v>
      </c>
      <c r="AU391" s="191" t="s">
        <v>91</v>
      </c>
      <c r="AY391" s="19" t="s">
        <v>199</v>
      </c>
      <c r="BE391" s="192">
        <f>IF(N391="základní",J391,0)</f>
        <v>0</v>
      </c>
      <c r="BF391" s="192">
        <f>IF(N391="snížená",J391,0)</f>
        <v>0</v>
      </c>
      <c r="BG391" s="192">
        <f>IF(N391="zákl. přenesená",J391,0)</f>
        <v>0</v>
      </c>
      <c r="BH391" s="192">
        <f>IF(N391="sníž. přenesená",J391,0)</f>
        <v>0</v>
      </c>
      <c r="BI391" s="192">
        <f>IF(N391="nulová",J391,0)</f>
        <v>0</v>
      </c>
      <c r="BJ391" s="19" t="s">
        <v>89</v>
      </c>
      <c r="BK391" s="192">
        <f>ROUND(I391*H391,2)</f>
        <v>0</v>
      </c>
      <c r="BL391" s="19" t="s">
        <v>206</v>
      </c>
      <c r="BM391" s="191" t="s">
        <v>943</v>
      </c>
    </row>
    <row r="392" s="2" customFormat="1" ht="24.15" customHeight="1">
      <c r="A392" s="38"/>
      <c r="B392" s="179"/>
      <c r="C392" s="222" t="s">
        <v>545</v>
      </c>
      <c r="D392" s="222" t="s">
        <v>272</v>
      </c>
      <c r="E392" s="223" t="s">
        <v>944</v>
      </c>
      <c r="F392" s="224" t="s">
        <v>945</v>
      </c>
      <c r="G392" s="225" t="s">
        <v>404</v>
      </c>
      <c r="H392" s="226">
        <v>3</v>
      </c>
      <c r="I392" s="227"/>
      <c r="J392" s="228">
        <f>ROUND(I392*H392,2)</f>
        <v>0</v>
      </c>
      <c r="K392" s="224" t="s">
        <v>205</v>
      </c>
      <c r="L392" s="229"/>
      <c r="M392" s="230" t="s">
        <v>1</v>
      </c>
      <c r="N392" s="231" t="s">
        <v>46</v>
      </c>
      <c r="O392" s="77"/>
      <c r="P392" s="189">
        <f>O392*H392</f>
        <v>0</v>
      </c>
      <c r="Q392" s="189">
        <v>0.027</v>
      </c>
      <c r="R392" s="189">
        <f>Q392*H392</f>
        <v>0.081000000000000003</v>
      </c>
      <c r="S392" s="189">
        <v>0</v>
      </c>
      <c r="T392" s="190">
        <f>S392*H392</f>
        <v>0</v>
      </c>
      <c r="U392" s="38"/>
      <c r="V392" s="38"/>
      <c r="W392" s="38"/>
      <c r="X392" s="38"/>
      <c r="Y392" s="38"/>
      <c r="Z392" s="38"/>
      <c r="AA392" s="38"/>
      <c r="AB392" s="38"/>
      <c r="AC392" s="38"/>
      <c r="AD392" s="38"/>
      <c r="AE392" s="38"/>
      <c r="AR392" s="191" t="s">
        <v>259</v>
      </c>
      <c r="AT392" s="191" t="s">
        <v>272</v>
      </c>
      <c r="AU392" s="191" t="s">
        <v>91</v>
      </c>
      <c r="AY392" s="19" t="s">
        <v>199</v>
      </c>
      <c r="BE392" s="192">
        <f>IF(N392="základní",J392,0)</f>
        <v>0</v>
      </c>
      <c r="BF392" s="192">
        <f>IF(N392="snížená",J392,0)</f>
        <v>0</v>
      </c>
      <c r="BG392" s="192">
        <f>IF(N392="zákl. přenesená",J392,0)</f>
        <v>0</v>
      </c>
      <c r="BH392" s="192">
        <f>IF(N392="sníž. přenesená",J392,0)</f>
        <v>0</v>
      </c>
      <c r="BI392" s="192">
        <f>IF(N392="nulová",J392,0)</f>
        <v>0</v>
      </c>
      <c r="BJ392" s="19" t="s">
        <v>89</v>
      </c>
      <c r="BK392" s="192">
        <f>ROUND(I392*H392,2)</f>
        <v>0</v>
      </c>
      <c r="BL392" s="19" t="s">
        <v>206</v>
      </c>
      <c r="BM392" s="191" t="s">
        <v>946</v>
      </c>
    </row>
    <row r="393" s="2" customFormat="1">
      <c r="A393" s="38"/>
      <c r="B393" s="39"/>
      <c r="C393" s="38"/>
      <c r="D393" s="193" t="s">
        <v>208</v>
      </c>
      <c r="E393" s="38"/>
      <c r="F393" s="194" t="s">
        <v>945</v>
      </c>
      <c r="G393" s="38"/>
      <c r="H393" s="38"/>
      <c r="I393" s="195"/>
      <c r="J393" s="38"/>
      <c r="K393" s="38"/>
      <c r="L393" s="39"/>
      <c r="M393" s="196"/>
      <c r="N393" s="197"/>
      <c r="O393" s="77"/>
      <c r="P393" s="77"/>
      <c r="Q393" s="77"/>
      <c r="R393" s="77"/>
      <c r="S393" s="77"/>
      <c r="T393" s="78"/>
      <c r="U393" s="38"/>
      <c r="V393" s="38"/>
      <c r="W393" s="38"/>
      <c r="X393" s="38"/>
      <c r="Y393" s="38"/>
      <c r="Z393" s="38"/>
      <c r="AA393" s="38"/>
      <c r="AB393" s="38"/>
      <c r="AC393" s="38"/>
      <c r="AD393" s="38"/>
      <c r="AE393" s="38"/>
      <c r="AT393" s="19" t="s">
        <v>208</v>
      </c>
      <c r="AU393" s="19" t="s">
        <v>91</v>
      </c>
    </row>
    <row r="394" s="2" customFormat="1" ht="14.4" customHeight="1">
      <c r="A394" s="38"/>
      <c r="B394" s="179"/>
      <c r="C394" s="222" t="s">
        <v>554</v>
      </c>
      <c r="D394" s="222" t="s">
        <v>272</v>
      </c>
      <c r="E394" s="223" t="s">
        <v>947</v>
      </c>
      <c r="F394" s="224" t="s">
        <v>948</v>
      </c>
      <c r="G394" s="225" t="s">
        <v>404</v>
      </c>
      <c r="H394" s="226">
        <v>3</v>
      </c>
      <c r="I394" s="227"/>
      <c r="J394" s="228">
        <f>ROUND(I394*H394,2)</f>
        <v>0</v>
      </c>
      <c r="K394" s="224" t="s">
        <v>246</v>
      </c>
      <c r="L394" s="229"/>
      <c r="M394" s="230" t="s">
        <v>1</v>
      </c>
      <c r="N394" s="231" t="s">
        <v>46</v>
      </c>
      <c r="O394" s="77"/>
      <c r="P394" s="189">
        <f>O394*H394</f>
        <v>0</v>
      </c>
      <c r="Q394" s="189">
        <v>0.058000000000000003</v>
      </c>
      <c r="R394" s="189">
        <f>Q394*H394</f>
        <v>0.17400000000000002</v>
      </c>
      <c r="S394" s="189">
        <v>0</v>
      </c>
      <c r="T394" s="190">
        <f>S394*H394</f>
        <v>0</v>
      </c>
      <c r="U394" s="38"/>
      <c r="V394" s="38"/>
      <c r="W394" s="38"/>
      <c r="X394" s="38"/>
      <c r="Y394" s="38"/>
      <c r="Z394" s="38"/>
      <c r="AA394" s="38"/>
      <c r="AB394" s="38"/>
      <c r="AC394" s="38"/>
      <c r="AD394" s="38"/>
      <c r="AE394" s="38"/>
      <c r="AR394" s="191" t="s">
        <v>259</v>
      </c>
      <c r="AT394" s="191" t="s">
        <v>272</v>
      </c>
      <c r="AU394" s="191" t="s">
        <v>91</v>
      </c>
      <c r="AY394" s="19" t="s">
        <v>199</v>
      </c>
      <c r="BE394" s="192">
        <f>IF(N394="základní",J394,0)</f>
        <v>0</v>
      </c>
      <c r="BF394" s="192">
        <f>IF(N394="snížená",J394,0)</f>
        <v>0</v>
      </c>
      <c r="BG394" s="192">
        <f>IF(N394="zákl. přenesená",J394,0)</f>
        <v>0</v>
      </c>
      <c r="BH394" s="192">
        <f>IF(N394="sníž. přenesená",J394,0)</f>
        <v>0</v>
      </c>
      <c r="BI394" s="192">
        <f>IF(N394="nulová",J394,0)</f>
        <v>0</v>
      </c>
      <c r="BJ394" s="19" t="s">
        <v>89</v>
      </c>
      <c r="BK394" s="192">
        <f>ROUND(I394*H394,2)</f>
        <v>0</v>
      </c>
      <c r="BL394" s="19" t="s">
        <v>206</v>
      </c>
      <c r="BM394" s="191" t="s">
        <v>949</v>
      </c>
    </row>
    <row r="395" s="2" customFormat="1" ht="14.4" customHeight="1">
      <c r="A395" s="38"/>
      <c r="B395" s="179"/>
      <c r="C395" s="222" t="s">
        <v>562</v>
      </c>
      <c r="D395" s="222" t="s">
        <v>272</v>
      </c>
      <c r="E395" s="223" t="s">
        <v>950</v>
      </c>
      <c r="F395" s="224" t="s">
        <v>951</v>
      </c>
      <c r="G395" s="225" t="s">
        <v>404</v>
      </c>
      <c r="H395" s="226">
        <v>3</v>
      </c>
      <c r="I395" s="227"/>
      <c r="J395" s="228">
        <f>ROUND(I395*H395,2)</f>
        <v>0</v>
      </c>
      <c r="K395" s="224" t="s">
        <v>246</v>
      </c>
      <c r="L395" s="229"/>
      <c r="M395" s="230" t="s">
        <v>1</v>
      </c>
      <c r="N395" s="231" t="s">
        <v>46</v>
      </c>
      <c r="O395" s="77"/>
      <c r="P395" s="189">
        <f>O395*H395</f>
        <v>0</v>
      </c>
      <c r="Q395" s="189">
        <v>0.111</v>
      </c>
      <c r="R395" s="189">
        <f>Q395*H395</f>
        <v>0.33300000000000002</v>
      </c>
      <c r="S395" s="189">
        <v>0</v>
      </c>
      <c r="T395" s="190">
        <f>S395*H395</f>
        <v>0</v>
      </c>
      <c r="U395" s="38"/>
      <c r="V395" s="38"/>
      <c r="W395" s="38"/>
      <c r="X395" s="38"/>
      <c r="Y395" s="38"/>
      <c r="Z395" s="38"/>
      <c r="AA395" s="38"/>
      <c r="AB395" s="38"/>
      <c r="AC395" s="38"/>
      <c r="AD395" s="38"/>
      <c r="AE395" s="38"/>
      <c r="AR395" s="191" t="s">
        <v>259</v>
      </c>
      <c r="AT395" s="191" t="s">
        <v>272</v>
      </c>
      <c r="AU395" s="191" t="s">
        <v>91</v>
      </c>
      <c r="AY395" s="19" t="s">
        <v>199</v>
      </c>
      <c r="BE395" s="192">
        <f>IF(N395="základní",J395,0)</f>
        <v>0</v>
      </c>
      <c r="BF395" s="192">
        <f>IF(N395="snížená",J395,0)</f>
        <v>0</v>
      </c>
      <c r="BG395" s="192">
        <f>IF(N395="zákl. přenesená",J395,0)</f>
        <v>0</v>
      </c>
      <c r="BH395" s="192">
        <f>IF(N395="sníž. přenesená",J395,0)</f>
        <v>0</v>
      </c>
      <c r="BI395" s="192">
        <f>IF(N395="nulová",J395,0)</f>
        <v>0</v>
      </c>
      <c r="BJ395" s="19" t="s">
        <v>89</v>
      </c>
      <c r="BK395" s="192">
        <f>ROUND(I395*H395,2)</f>
        <v>0</v>
      </c>
      <c r="BL395" s="19" t="s">
        <v>206</v>
      </c>
      <c r="BM395" s="191" t="s">
        <v>952</v>
      </c>
    </row>
    <row r="396" s="2" customFormat="1" ht="14.4" customHeight="1">
      <c r="A396" s="38"/>
      <c r="B396" s="179"/>
      <c r="C396" s="180" t="s">
        <v>569</v>
      </c>
      <c r="D396" s="180" t="s">
        <v>201</v>
      </c>
      <c r="E396" s="181" t="s">
        <v>953</v>
      </c>
      <c r="F396" s="182" t="s">
        <v>954</v>
      </c>
      <c r="G396" s="183" t="s">
        <v>404</v>
      </c>
      <c r="H396" s="184">
        <v>3</v>
      </c>
      <c r="I396" s="185"/>
      <c r="J396" s="186">
        <f>ROUND(I396*H396,2)</f>
        <v>0</v>
      </c>
      <c r="K396" s="182" t="s">
        <v>246</v>
      </c>
      <c r="L396" s="39"/>
      <c r="M396" s="187" t="s">
        <v>1</v>
      </c>
      <c r="N396" s="188" t="s">
        <v>46</v>
      </c>
      <c r="O396" s="77"/>
      <c r="P396" s="189">
        <f>O396*H396</f>
        <v>0</v>
      </c>
      <c r="Q396" s="189">
        <v>0.21734000000000001</v>
      </c>
      <c r="R396" s="189">
        <f>Q396*H396</f>
        <v>0.65202000000000004</v>
      </c>
      <c r="S396" s="189">
        <v>0</v>
      </c>
      <c r="T396" s="190">
        <f>S396*H396</f>
        <v>0</v>
      </c>
      <c r="U396" s="38"/>
      <c r="V396" s="38"/>
      <c r="W396" s="38"/>
      <c r="X396" s="38"/>
      <c r="Y396" s="38"/>
      <c r="Z396" s="38"/>
      <c r="AA396" s="38"/>
      <c r="AB396" s="38"/>
      <c r="AC396" s="38"/>
      <c r="AD396" s="38"/>
      <c r="AE396" s="38"/>
      <c r="AR396" s="191" t="s">
        <v>206</v>
      </c>
      <c r="AT396" s="191" t="s">
        <v>201</v>
      </c>
      <c r="AU396" s="191" t="s">
        <v>91</v>
      </c>
      <c r="AY396" s="19" t="s">
        <v>199</v>
      </c>
      <c r="BE396" s="192">
        <f>IF(N396="základní",J396,0)</f>
        <v>0</v>
      </c>
      <c r="BF396" s="192">
        <f>IF(N396="snížená",J396,0)</f>
        <v>0</v>
      </c>
      <c r="BG396" s="192">
        <f>IF(N396="zákl. přenesená",J396,0)</f>
        <v>0</v>
      </c>
      <c r="BH396" s="192">
        <f>IF(N396="sníž. přenesená",J396,0)</f>
        <v>0</v>
      </c>
      <c r="BI396" s="192">
        <f>IF(N396="nulová",J396,0)</f>
        <v>0</v>
      </c>
      <c r="BJ396" s="19" t="s">
        <v>89</v>
      </c>
      <c r="BK396" s="192">
        <f>ROUND(I396*H396,2)</f>
        <v>0</v>
      </c>
      <c r="BL396" s="19" t="s">
        <v>206</v>
      </c>
      <c r="BM396" s="191" t="s">
        <v>955</v>
      </c>
    </row>
    <row r="397" s="2" customFormat="1">
      <c r="A397" s="38"/>
      <c r="B397" s="39"/>
      <c r="C397" s="38"/>
      <c r="D397" s="193" t="s">
        <v>208</v>
      </c>
      <c r="E397" s="38"/>
      <c r="F397" s="194" t="s">
        <v>954</v>
      </c>
      <c r="G397" s="38"/>
      <c r="H397" s="38"/>
      <c r="I397" s="195"/>
      <c r="J397" s="38"/>
      <c r="K397" s="38"/>
      <c r="L397" s="39"/>
      <c r="M397" s="196"/>
      <c r="N397" s="197"/>
      <c r="O397" s="77"/>
      <c r="P397" s="77"/>
      <c r="Q397" s="77"/>
      <c r="R397" s="77"/>
      <c r="S397" s="77"/>
      <c r="T397" s="78"/>
      <c r="U397" s="38"/>
      <c r="V397" s="38"/>
      <c r="W397" s="38"/>
      <c r="X397" s="38"/>
      <c r="Y397" s="38"/>
      <c r="Z397" s="38"/>
      <c r="AA397" s="38"/>
      <c r="AB397" s="38"/>
      <c r="AC397" s="38"/>
      <c r="AD397" s="38"/>
      <c r="AE397" s="38"/>
      <c r="AT397" s="19" t="s">
        <v>208</v>
      </c>
      <c r="AU397" s="19" t="s">
        <v>91</v>
      </c>
    </row>
    <row r="398" s="2" customFormat="1">
      <c r="A398" s="38"/>
      <c r="B398" s="39"/>
      <c r="C398" s="38"/>
      <c r="D398" s="193" t="s">
        <v>210</v>
      </c>
      <c r="E398" s="38"/>
      <c r="F398" s="198" t="s">
        <v>956</v>
      </c>
      <c r="G398" s="38"/>
      <c r="H398" s="38"/>
      <c r="I398" s="195"/>
      <c r="J398" s="38"/>
      <c r="K398" s="38"/>
      <c r="L398" s="39"/>
      <c r="M398" s="196"/>
      <c r="N398" s="197"/>
      <c r="O398" s="77"/>
      <c r="P398" s="77"/>
      <c r="Q398" s="77"/>
      <c r="R398" s="77"/>
      <c r="S398" s="77"/>
      <c r="T398" s="78"/>
      <c r="U398" s="38"/>
      <c r="V398" s="38"/>
      <c r="W398" s="38"/>
      <c r="X398" s="38"/>
      <c r="Y398" s="38"/>
      <c r="Z398" s="38"/>
      <c r="AA398" s="38"/>
      <c r="AB398" s="38"/>
      <c r="AC398" s="38"/>
      <c r="AD398" s="38"/>
      <c r="AE398" s="38"/>
      <c r="AT398" s="19" t="s">
        <v>210</v>
      </c>
      <c r="AU398" s="19" t="s">
        <v>91</v>
      </c>
    </row>
    <row r="399" s="2" customFormat="1" ht="14.4" customHeight="1">
      <c r="A399" s="38"/>
      <c r="B399" s="179"/>
      <c r="C399" s="222" t="s">
        <v>576</v>
      </c>
      <c r="D399" s="222" t="s">
        <v>272</v>
      </c>
      <c r="E399" s="223" t="s">
        <v>957</v>
      </c>
      <c r="F399" s="224" t="s">
        <v>958</v>
      </c>
      <c r="G399" s="225" t="s">
        <v>404</v>
      </c>
      <c r="H399" s="226">
        <v>3</v>
      </c>
      <c r="I399" s="227"/>
      <c r="J399" s="228">
        <f>ROUND(I399*H399,2)</f>
        <v>0</v>
      </c>
      <c r="K399" s="224" t="s">
        <v>246</v>
      </c>
      <c r="L399" s="229"/>
      <c r="M399" s="230" t="s">
        <v>1</v>
      </c>
      <c r="N399" s="231" t="s">
        <v>46</v>
      </c>
      <c r="O399" s="77"/>
      <c r="P399" s="189">
        <f>O399*H399</f>
        <v>0</v>
      </c>
      <c r="Q399" s="189">
        <v>0.050599999999999999</v>
      </c>
      <c r="R399" s="189">
        <f>Q399*H399</f>
        <v>0.15179999999999999</v>
      </c>
      <c r="S399" s="189">
        <v>0</v>
      </c>
      <c r="T399" s="190">
        <f>S399*H399</f>
        <v>0</v>
      </c>
      <c r="U399" s="38"/>
      <c r="V399" s="38"/>
      <c r="W399" s="38"/>
      <c r="X399" s="38"/>
      <c r="Y399" s="38"/>
      <c r="Z399" s="38"/>
      <c r="AA399" s="38"/>
      <c r="AB399" s="38"/>
      <c r="AC399" s="38"/>
      <c r="AD399" s="38"/>
      <c r="AE399" s="38"/>
      <c r="AR399" s="191" t="s">
        <v>259</v>
      </c>
      <c r="AT399" s="191" t="s">
        <v>272</v>
      </c>
      <c r="AU399" s="191" t="s">
        <v>91</v>
      </c>
      <c r="AY399" s="19" t="s">
        <v>199</v>
      </c>
      <c r="BE399" s="192">
        <f>IF(N399="základní",J399,0)</f>
        <v>0</v>
      </c>
      <c r="BF399" s="192">
        <f>IF(N399="snížená",J399,0)</f>
        <v>0</v>
      </c>
      <c r="BG399" s="192">
        <f>IF(N399="zákl. přenesená",J399,0)</f>
        <v>0</v>
      </c>
      <c r="BH399" s="192">
        <f>IF(N399="sníž. přenesená",J399,0)</f>
        <v>0</v>
      </c>
      <c r="BI399" s="192">
        <f>IF(N399="nulová",J399,0)</f>
        <v>0</v>
      </c>
      <c r="BJ399" s="19" t="s">
        <v>89</v>
      </c>
      <c r="BK399" s="192">
        <f>ROUND(I399*H399,2)</f>
        <v>0</v>
      </c>
      <c r="BL399" s="19" t="s">
        <v>206</v>
      </c>
      <c r="BM399" s="191" t="s">
        <v>959</v>
      </c>
    </row>
    <row r="400" s="12" customFormat="1" ht="22.8" customHeight="1">
      <c r="A400" s="12"/>
      <c r="B400" s="166"/>
      <c r="C400" s="12"/>
      <c r="D400" s="167" t="s">
        <v>80</v>
      </c>
      <c r="E400" s="177" t="s">
        <v>271</v>
      </c>
      <c r="F400" s="177" t="s">
        <v>551</v>
      </c>
      <c r="G400" s="12"/>
      <c r="H400" s="12"/>
      <c r="I400" s="169"/>
      <c r="J400" s="178">
        <f>BK400</f>
        <v>0</v>
      </c>
      <c r="K400" s="12"/>
      <c r="L400" s="166"/>
      <c r="M400" s="171"/>
      <c r="N400" s="172"/>
      <c r="O400" s="172"/>
      <c r="P400" s="173">
        <f>P401+P413+P446+P460+P485+P491</f>
        <v>0</v>
      </c>
      <c r="Q400" s="172"/>
      <c r="R400" s="173">
        <f>R401+R413+R446+R460+R485+R491</f>
        <v>15.003704999999998</v>
      </c>
      <c r="S400" s="172"/>
      <c r="T400" s="174">
        <f>T401+T413+T446+T460+T485+T491</f>
        <v>1678.2719999999999</v>
      </c>
      <c r="U400" s="12"/>
      <c r="V400" s="12"/>
      <c r="W400" s="12"/>
      <c r="X400" s="12"/>
      <c r="Y400" s="12"/>
      <c r="Z400" s="12"/>
      <c r="AA400" s="12"/>
      <c r="AB400" s="12"/>
      <c r="AC400" s="12"/>
      <c r="AD400" s="12"/>
      <c r="AE400" s="12"/>
      <c r="AR400" s="167" t="s">
        <v>89</v>
      </c>
      <c r="AT400" s="175" t="s">
        <v>80</v>
      </c>
      <c r="AU400" s="175" t="s">
        <v>89</v>
      </c>
      <c r="AY400" s="167" t="s">
        <v>199</v>
      </c>
      <c r="BK400" s="176">
        <f>BK401+BK413+BK446+BK460+BK485+BK491</f>
        <v>0</v>
      </c>
    </row>
    <row r="401" s="12" customFormat="1" ht="20.88" customHeight="1">
      <c r="A401" s="12"/>
      <c r="B401" s="166"/>
      <c r="C401" s="12"/>
      <c r="D401" s="167" t="s">
        <v>80</v>
      </c>
      <c r="E401" s="177" t="s">
        <v>552</v>
      </c>
      <c r="F401" s="177" t="s">
        <v>553</v>
      </c>
      <c r="G401" s="12"/>
      <c r="H401" s="12"/>
      <c r="I401" s="169"/>
      <c r="J401" s="178">
        <f>BK401</f>
        <v>0</v>
      </c>
      <c r="K401" s="12"/>
      <c r="L401" s="166"/>
      <c r="M401" s="171"/>
      <c r="N401" s="172"/>
      <c r="O401" s="172"/>
      <c r="P401" s="173">
        <f>SUM(P402:P412)</f>
        <v>0</v>
      </c>
      <c r="Q401" s="172"/>
      <c r="R401" s="173">
        <f>SUM(R402:R412)</f>
        <v>4.5546899999999999</v>
      </c>
      <c r="S401" s="172"/>
      <c r="T401" s="174">
        <f>SUM(T402:T412)</f>
        <v>0</v>
      </c>
      <c r="U401" s="12"/>
      <c r="V401" s="12"/>
      <c r="W401" s="12"/>
      <c r="X401" s="12"/>
      <c r="Y401" s="12"/>
      <c r="Z401" s="12"/>
      <c r="AA401" s="12"/>
      <c r="AB401" s="12"/>
      <c r="AC401" s="12"/>
      <c r="AD401" s="12"/>
      <c r="AE401" s="12"/>
      <c r="AR401" s="167" t="s">
        <v>89</v>
      </c>
      <c r="AT401" s="175" t="s">
        <v>80</v>
      </c>
      <c r="AU401" s="175" t="s">
        <v>91</v>
      </c>
      <c r="AY401" s="167" t="s">
        <v>199</v>
      </c>
      <c r="BK401" s="176">
        <f>SUM(BK402:BK412)</f>
        <v>0</v>
      </c>
    </row>
    <row r="402" s="2" customFormat="1" ht="24.15" customHeight="1">
      <c r="A402" s="38"/>
      <c r="B402" s="179"/>
      <c r="C402" s="180" t="s">
        <v>581</v>
      </c>
      <c r="D402" s="180" t="s">
        <v>201</v>
      </c>
      <c r="E402" s="181" t="s">
        <v>960</v>
      </c>
      <c r="F402" s="182" t="s">
        <v>961</v>
      </c>
      <c r="G402" s="183" t="s">
        <v>345</v>
      </c>
      <c r="H402" s="184">
        <v>37</v>
      </c>
      <c r="I402" s="185"/>
      <c r="J402" s="186">
        <f>ROUND(I402*H402,2)</f>
        <v>0</v>
      </c>
      <c r="K402" s="182" t="s">
        <v>205</v>
      </c>
      <c r="L402" s="39"/>
      <c r="M402" s="187" t="s">
        <v>1</v>
      </c>
      <c r="N402" s="188" t="s">
        <v>46</v>
      </c>
      <c r="O402" s="77"/>
      <c r="P402" s="189">
        <f>O402*H402</f>
        <v>0</v>
      </c>
      <c r="Q402" s="189">
        <v>0.070569999999999994</v>
      </c>
      <c r="R402" s="189">
        <f>Q402*H402</f>
        <v>2.6110899999999999</v>
      </c>
      <c r="S402" s="189">
        <v>0</v>
      </c>
      <c r="T402" s="190">
        <f>S402*H402</f>
        <v>0</v>
      </c>
      <c r="U402" s="38"/>
      <c r="V402" s="38"/>
      <c r="W402" s="38"/>
      <c r="X402" s="38"/>
      <c r="Y402" s="38"/>
      <c r="Z402" s="38"/>
      <c r="AA402" s="38"/>
      <c r="AB402" s="38"/>
      <c r="AC402" s="38"/>
      <c r="AD402" s="38"/>
      <c r="AE402" s="38"/>
      <c r="AR402" s="191" t="s">
        <v>206</v>
      </c>
      <c r="AT402" s="191" t="s">
        <v>201</v>
      </c>
      <c r="AU402" s="191" t="s">
        <v>221</v>
      </c>
      <c r="AY402" s="19" t="s">
        <v>199</v>
      </c>
      <c r="BE402" s="192">
        <f>IF(N402="základní",J402,0)</f>
        <v>0</v>
      </c>
      <c r="BF402" s="192">
        <f>IF(N402="snížená",J402,0)</f>
        <v>0</v>
      </c>
      <c r="BG402" s="192">
        <f>IF(N402="zákl. přenesená",J402,0)</f>
        <v>0</v>
      </c>
      <c r="BH402" s="192">
        <f>IF(N402="sníž. přenesená",J402,0)</f>
        <v>0</v>
      </c>
      <c r="BI402" s="192">
        <f>IF(N402="nulová",J402,0)</f>
        <v>0</v>
      </c>
      <c r="BJ402" s="19" t="s">
        <v>89</v>
      </c>
      <c r="BK402" s="192">
        <f>ROUND(I402*H402,2)</f>
        <v>0</v>
      </c>
      <c r="BL402" s="19" t="s">
        <v>206</v>
      </c>
      <c r="BM402" s="191" t="s">
        <v>962</v>
      </c>
    </row>
    <row r="403" s="2" customFormat="1">
      <c r="A403" s="38"/>
      <c r="B403" s="39"/>
      <c r="C403" s="38"/>
      <c r="D403" s="193" t="s">
        <v>208</v>
      </c>
      <c r="E403" s="38"/>
      <c r="F403" s="194" t="s">
        <v>963</v>
      </c>
      <c r="G403" s="38"/>
      <c r="H403" s="38"/>
      <c r="I403" s="195"/>
      <c r="J403" s="38"/>
      <c r="K403" s="38"/>
      <c r="L403" s="39"/>
      <c r="M403" s="196"/>
      <c r="N403" s="197"/>
      <c r="O403" s="77"/>
      <c r="P403" s="77"/>
      <c r="Q403" s="77"/>
      <c r="R403" s="77"/>
      <c r="S403" s="77"/>
      <c r="T403" s="78"/>
      <c r="U403" s="38"/>
      <c r="V403" s="38"/>
      <c r="W403" s="38"/>
      <c r="X403" s="38"/>
      <c r="Y403" s="38"/>
      <c r="Z403" s="38"/>
      <c r="AA403" s="38"/>
      <c r="AB403" s="38"/>
      <c r="AC403" s="38"/>
      <c r="AD403" s="38"/>
      <c r="AE403" s="38"/>
      <c r="AT403" s="19" t="s">
        <v>208</v>
      </c>
      <c r="AU403" s="19" t="s">
        <v>221</v>
      </c>
    </row>
    <row r="404" s="2" customFormat="1">
      <c r="A404" s="38"/>
      <c r="B404" s="39"/>
      <c r="C404" s="38"/>
      <c r="D404" s="193" t="s">
        <v>210</v>
      </c>
      <c r="E404" s="38"/>
      <c r="F404" s="198" t="s">
        <v>964</v>
      </c>
      <c r="G404" s="38"/>
      <c r="H404" s="38"/>
      <c r="I404" s="195"/>
      <c r="J404" s="38"/>
      <c r="K404" s="38"/>
      <c r="L404" s="39"/>
      <c r="M404" s="196"/>
      <c r="N404" s="197"/>
      <c r="O404" s="77"/>
      <c r="P404" s="77"/>
      <c r="Q404" s="77"/>
      <c r="R404" s="77"/>
      <c r="S404" s="77"/>
      <c r="T404" s="78"/>
      <c r="U404" s="38"/>
      <c r="V404" s="38"/>
      <c r="W404" s="38"/>
      <c r="X404" s="38"/>
      <c r="Y404" s="38"/>
      <c r="Z404" s="38"/>
      <c r="AA404" s="38"/>
      <c r="AB404" s="38"/>
      <c r="AC404" s="38"/>
      <c r="AD404" s="38"/>
      <c r="AE404" s="38"/>
      <c r="AT404" s="19" t="s">
        <v>210</v>
      </c>
      <c r="AU404" s="19" t="s">
        <v>221</v>
      </c>
    </row>
    <row r="405" s="2" customFormat="1" ht="24.15" customHeight="1">
      <c r="A405" s="38"/>
      <c r="B405" s="179"/>
      <c r="C405" s="180" t="s">
        <v>589</v>
      </c>
      <c r="D405" s="180" t="s">
        <v>201</v>
      </c>
      <c r="E405" s="181" t="s">
        <v>965</v>
      </c>
      <c r="F405" s="182" t="s">
        <v>556</v>
      </c>
      <c r="G405" s="183" t="s">
        <v>345</v>
      </c>
      <c r="H405" s="184">
        <v>8</v>
      </c>
      <c r="I405" s="185"/>
      <c r="J405" s="186">
        <f>ROUND(I405*H405,2)</f>
        <v>0</v>
      </c>
      <c r="K405" s="182" t="s">
        <v>246</v>
      </c>
      <c r="L405" s="39"/>
      <c r="M405" s="187" t="s">
        <v>1</v>
      </c>
      <c r="N405" s="188" t="s">
        <v>46</v>
      </c>
      <c r="O405" s="77"/>
      <c r="P405" s="189">
        <f>O405*H405</f>
        <v>0</v>
      </c>
      <c r="Q405" s="189">
        <v>0.15540000000000001</v>
      </c>
      <c r="R405" s="189">
        <f>Q405*H405</f>
        <v>1.2432000000000001</v>
      </c>
      <c r="S405" s="189">
        <v>0</v>
      </c>
      <c r="T405" s="190">
        <f>S405*H405</f>
        <v>0</v>
      </c>
      <c r="U405" s="38"/>
      <c r="V405" s="38"/>
      <c r="W405" s="38"/>
      <c r="X405" s="38"/>
      <c r="Y405" s="38"/>
      <c r="Z405" s="38"/>
      <c r="AA405" s="38"/>
      <c r="AB405" s="38"/>
      <c r="AC405" s="38"/>
      <c r="AD405" s="38"/>
      <c r="AE405" s="38"/>
      <c r="AR405" s="191" t="s">
        <v>206</v>
      </c>
      <c r="AT405" s="191" t="s">
        <v>201</v>
      </c>
      <c r="AU405" s="191" t="s">
        <v>221</v>
      </c>
      <c r="AY405" s="19" t="s">
        <v>199</v>
      </c>
      <c r="BE405" s="192">
        <f>IF(N405="základní",J405,0)</f>
        <v>0</v>
      </c>
      <c r="BF405" s="192">
        <f>IF(N405="snížená",J405,0)</f>
        <v>0</v>
      </c>
      <c r="BG405" s="192">
        <f>IF(N405="zákl. přenesená",J405,0)</f>
        <v>0</v>
      </c>
      <c r="BH405" s="192">
        <f>IF(N405="sníž. přenesená",J405,0)</f>
        <v>0</v>
      </c>
      <c r="BI405" s="192">
        <f>IF(N405="nulová",J405,0)</f>
        <v>0</v>
      </c>
      <c r="BJ405" s="19" t="s">
        <v>89</v>
      </c>
      <c r="BK405" s="192">
        <f>ROUND(I405*H405,2)</f>
        <v>0</v>
      </c>
      <c r="BL405" s="19" t="s">
        <v>206</v>
      </c>
      <c r="BM405" s="191" t="s">
        <v>966</v>
      </c>
    </row>
    <row r="406" s="2" customFormat="1">
      <c r="A406" s="38"/>
      <c r="B406" s="39"/>
      <c r="C406" s="38"/>
      <c r="D406" s="193" t="s">
        <v>208</v>
      </c>
      <c r="E406" s="38"/>
      <c r="F406" s="194" t="s">
        <v>558</v>
      </c>
      <c r="G406" s="38"/>
      <c r="H406" s="38"/>
      <c r="I406" s="195"/>
      <c r="J406" s="38"/>
      <c r="K406" s="38"/>
      <c r="L406" s="39"/>
      <c r="M406" s="196"/>
      <c r="N406" s="197"/>
      <c r="O406" s="77"/>
      <c r="P406" s="77"/>
      <c r="Q406" s="77"/>
      <c r="R406" s="77"/>
      <c r="S406" s="77"/>
      <c r="T406" s="78"/>
      <c r="U406" s="38"/>
      <c r="V406" s="38"/>
      <c r="W406" s="38"/>
      <c r="X406" s="38"/>
      <c r="Y406" s="38"/>
      <c r="Z406" s="38"/>
      <c r="AA406" s="38"/>
      <c r="AB406" s="38"/>
      <c r="AC406" s="38"/>
      <c r="AD406" s="38"/>
      <c r="AE406" s="38"/>
      <c r="AT406" s="19" t="s">
        <v>208</v>
      </c>
      <c r="AU406" s="19" t="s">
        <v>221</v>
      </c>
    </row>
    <row r="407" s="2" customFormat="1">
      <c r="A407" s="38"/>
      <c r="B407" s="39"/>
      <c r="C407" s="38"/>
      <c r="D407" s="193" t="s">
        <v>210</v>
      </c>
      <c r="E407" s="38"/>
      <c r="F407" s="198" t="s">
        <v>559</v>
      </c>
      <c r="G407" s="38"/>
      <c r="H407" s="38"/>
      <c r="I407" s="195"/>
      <c r="J407" s="38"/>
      <c r="K407" s="38"/>
      <c r="L407" s="39"/>
      <c r="M407" s="196"/>
      <c r="N407" s="197"/>
      <c r="O407" s="77"/>
      <c r="P407" s="77"/>
      <c r="Q407" s="77"/>
      <c r="R407" s="77"/>
      <c r="S407" s="77"/>
      <c r="T407" s="78"/>
      <c r="U407" s="38"/>
      <c r="V407" s="38"/>
      <c r="W407" s="38"/>
      <c r="X407" s="38"/>
      <c r="Y407" s="38"/>
      <c r="Z407" s="38"/>
      <c r="AA407" s="38"/>
      <c r="AB407" s="38"/>
      <c r="AC407" s="38"/>
      <c r="AD407" s="38"/>
      <c r="AE407" s="38"/>
      <c r="AT407" s="19" t="s">
        <v>210</v>
      </c>
      <c r="AU407" s="19" t="s">
        <v>221</v>
      </c>
    </row>
    <row r="408" s="14" customFormat="1">
      <c r="A408" s="14"/>
      <c r="B408" s="207"/>
      <c r="C408" s="14"/>
      <c r="D408" s="193" t="s">
        <v>212</v>
      </c>
      <c r="E408" s="208" t="s">
        <v>1</v>
      </c>
      <c r="F408" s="209" t="s">
        <v>967</v>
      </c>
      <c r="G408" s="14"/>
      <c r="H408" s="208" t="s">
        <v>1</v>
      </c>
      <c r="I408" s="210"/>
      <c r="J408" s="14"/>
      <c r="K408" s="14"/>
      <c r="L408" s="207"/>
      <c r="M408" s="211"/>
      <c r="N408" s="212"/>
      <c r="O408" s="212"/>
      <c r="P408" s="212"/>
      <c r="Q408" s="212"/>
      <c r="R408" s="212"/>
      <c r="S408" s="212"/>
      <c r="T408" s="213"/>
      <c r="U408" s="14"/>
      <c r="V408" s="14"/>
      <c r="W408" s="14"/>
      <c r="X408" s="14"/>
      <c r="Y408" s="14"/>
      <c r="Z408" s="14"/>
      <c r="AA408" s="14"/>
      <c r="AB408" s="14"/>
      <c r="AC408" s="14"/>
      <c r="AD408" s="14"/>
      <c r="AE408" s="14"/>
      <c r="AT408" s="208" t="s">
        <v>212</v>
      </c>
      <c r="AU408" s="208" t="s">
        <v>221</v>
      </c>
      <c r="AV408" s="14" t="s">
        <v>89</v>
      </c>
      <c r="AW408" s="14" t="s">
        <v>36</v>
      </c>
      <c r="AX408" s="14" t="s">
        <v>81</v>
      </c>
      <c r="AY408" s="208" t="s">
        <v>199</v>
      </c>
    </row>
    <row r="409" s="13" customFormat="1">
      <c r="A409" s="13"/>
      <c r="B409" s="199"/>
      <c r="C409" s="13"/>
      <c r="D409" s="193" t="s">
        <v>212</v>
      </c>
      <c r="E409" s="200" t="s">
        <v>1</v>
      </c>
      <c r="F409" s="201" t="s">
        <v>968</v>
      </c>
      <c r="G409" s="13"/>
      <c r="H409" s="202">
        <v>8</v>
      </c>
      <c r="I409" s="203"/>
      <c r="J409" s="13"/>
      <c r="K409" s="13"/>
      <c r="L409" s="199"/>
      <c r="M409" s="204"/>
      <c r="N409" s="205"/>
      <c r="O409" s="205"/>
      <c r="P409" s="205"/>
      <c r="Q409" s="205"/>
      <c r="R409" s="205"/>
      <c r="S409" s="205"/>
      <c r="T409" s="206"/>
      <c r="U409" s="13"/>
      <c r="V409" s="13"/>
      <c r="W409" s="13"/>
      <c r="X409" s="13"/>
      <c r="Y409" s="13"/>
      <c r="Z409" s="13"/>
      <c r="AA409" s="13"/>
      <c r="AB409" s="13"/>
      <c r="AC409" s="13"/>
      <c r="AD409" s="13"/>
      <c r="AE409" s="13"/>
      <c r="AT409" s="200" t="s">
        <v>212</v>
      </c>
      <c r="AU409" s="200" t="s">
        <v>221</v>
      </c>
      <c r="AV409" s="13" t="s">
        <v>91</v>
      </c>
      <c r="AW409" s="13" t="s">
        <v>36</v>
      </c>
      <c r="AX409" s="13" t="s">
        <v>89</v>
      </c>
      <c r="AY409" s="200" t="s">
        <v>199</v>
      </c>
    </row>
    <row r="410" s="2" customFormat="1" ht="14.4" customHeight="1">
      <c r="A410" s="38"/>
      <c r="B410" s="179"/>
      <c r="C410" s="222" t="s">
        <v>597</v>
      </c>
      <c r="D410" s="222" t="s">
        <v>272</v>
      </c>
      <c r="E410" s="223" t="s">
        <v>563</v>
      </c>
      <c r="F410" s="224" t="s">
        <v>564</v>
      </c>
      <c r="G410" s="225" t="s">
        <v>345</v>
      </c>
      <c r="H410" s="226">
        <v>8.2400000000000002</v>
      </c>
      <c r="I410" s="227"/>
      <c r="J410" s="228">
        <f>ROUND(I410*H410,2)</f>
        <v>0</v>
      </c>
      <c r="K410" s="224" t="s">
        <v>205</v>
      </c>
      <c r="L410" s="229"/>
      <c r="M410" s="230" t="s">
        <v>1</v>
      </c>
      <c r="N410" s="231" t="s">
        <v>46</v>
      </c>
      <c r="O410" s="77"/>
      <c r="P410" s="189">
        <f>O410*H410</f>
        <v>0</v>
      </c>
      <c r="Q410" s="189">
        <v>0.085000000000000006</v>
      </c>
      <c r="R410" s="189">
        <f>Q410*H410</f>
        <v>0.70040000000000002</v>
      </c>
      <c r="S410" s="189">
        <v>0</v>
      </c>
      <c r="T410" s="190">
        <f>S410*H410</f>
        <v>0</v>
      </c>
      <c r="U410" s="38"/>
      <c r="V410" s="38"/>
      <c r="W410" s="38"/>
      <c r="X410" s="38"/>
      <c r="Y410" s="38"/>
      <c r="Z410" s="38"/>
      <c r="AA410" s="38"/>
      <c r="AB410" s="38"/>
      <c r="AC410" s="38"/>
      <c r="AD410" s="38"/>
      <c r="AE410" s="38"/>
      <c r="AR410" s="191" t="s">
        <v>259</v>
      </c>
      <c r="AT410" s="191" t="s">
        <v>272</v>
      </c>
      <c r="AU410" s="191" t="s">
        <v>221</v>
      </c>
      <c r="AY410" s="19" t="s">
        <v>199</v>
      </c>
      <c r="BE410" s="192">
        <f>IF(N410="základní",J410,0)</f>
        <v>0</v>
      </c>
      <c r="BF410" s="192">
        <f>IF(N410="snížená",J410,0)</f>
        <v>0</v>
      </c>
      <c r="BG410" s="192">
        <f>IF(N410="zákl. přenesená",J410,0)</f>
        <v>0</v>
      </c>
      <c r="BH410" s="192">
        <f>IF(N410="sníž. přenesená",J410,0)</f>
        <v>0</v>
      </c>
      <c r="BI410" s="192">
        <f>IF(N410="nulová",J410,0)</f>
        <v>0</v>
      </c>
      <c r="BJ410" s="19" t="s">
        <v>89</v>
      </c>
      <c r="BK410" s="192">
        <f>ROUND(I410*H410,2)</f>
        <v>0</v>
      </c>
      <c r="BL410" s="19" t="s">
        <v>206</v>
      </c>
      <c r="BM410" s="191" t="s">
        <v>969</v>
      </c>
    </row>
    <row r="411" s="2" customFormat="1">
      <c r="A411" s="38"/>
      <c r="B411" s="39"/>
      <c r="C411" s="38"/>
      <c r="D411" s="193" t="s">
        <v>208</v>
      </c>
      <c r="E411" s="38"/>
      <c r="F411" s="194" t="s">
        <v>564</v>
      </c>
      <c r="G411" s="38"/>
      <c r="H411" s="38"/>
      <c r="I411" s="195"/>
      <c r="J411" s="38"/>
      <c r="K411" s="38"/>
      <c r="L411" s="39"/>
      <c r="M411" s="196"/>
      <c r="N411" s="197"/>
      <c r="O411" s="77"/>
      <c r="P411" s="77"/>
      <c r="Q411" s="77"/>
      <c r="R411" s="77"/>
      <c r="S411" s="77"/>
      <c r="T411" s="78"/>
      <c r="U411" s="38"/>
      <c r="V411" s="38"/>
      <c r="W411" s="38"/>
      <c r="X411" s="38"/>
      <c r="Y411" s="38"/>
      <c r="Z411" s="38"/>
      <c r="AA411" s="38"/>
      <c r="AB411" s="38"/>
      <c r="AC411" s="38"/>
      <c r="AD411" s="38"/>
      <c r="AE411" s="38"/>
      <c r="AT411" s="19" t="s">
        <v>208</v>
      </c>
      <c r="AU411" s="19" t="s">
        <v>221</v>
      </c>
    </row>
    <row r="412" s="13" customFormat="1">
      <c r="A412" s="13"/>
      <c r="B412" s="199"/>
      <c r="C412" s="13"/>
      <c r="D412" s="193" t="s">
        <v>212</v>
      </c>
      <c r="E412" s="13"/>
      <c r="F412" s="201" t="s">
        <v>970</v>
      </c>
      <c r="G412" s="13"/>
      <c r="H412" s="202">
        <v>8.2400000000000002</v>
      </c>
      <c r="I412" s="203"/>
      <c r="J412" s="13"/>
      <c r="K412" s="13"/>
      <c r="L412" s="199"/>
      <c r="M412" s="204"/>
      <c r="N412" s="205"/>
      <c r="O412" s="205"/>
      <c r="P412" s="205"/>
      <c r="Q412" s="205"/>
      <c r="R412" s="205"/>
      <c r="S412" s="205"/>
      <c r="T412" s="206"/>
      <c r="U412" s="13"/>
      <c r="V412" s="13"/>
      <c r="W412" s="13"/>
      <c r="X412" s="13"/>
      <c r="Y412" s="13"/>
      <c r="Z412" s="13"/>
      <c r="AA412" s="13"/>
      <c r="AB412" s="13"/>
      <c r="AC412" s="13"/>
      <c r="AD412" s="13"/>
      <c r="AE412" s="13"/>
      <c r="AT412" s="200" t="s">
        <v>212</v>
      </c>
      <c r="AU412" s="200" t="s">
        <v>221</v>
      </c>
      <c r="AV412" s="13" t="s">
        <v>91</v>
      </c>
      <c r="AW412" s="13" t="s">
        <v>3</v>
      </c>
      <c r="AX412" s="13" t="s">
        <v>89</v>
      </c>
      <c r="AY412" s="200" t="s">
        <v>199</v>
      </c>
    </row>
    <row r="413" s="12" customFormat="1" ht="20.88" customHeight="1">
      <c r="A413" s="12"/>
      <c r="B413" s="166"/>
      <c r="C413" s="12"/>
      <c r="D413" s="167" t="s">
        <v>80</v>
      </c>
      <c r="E413" s="177" t="s">
        <v>567</v>
      </c>
      <c r="F413" s="177" t="s">
        <v>568</v>
      </c>
      <c r="G413" s="12"/>
      <c r="H413" s="12"/>
      <c r="I413" s="169"/>
      <c r="J413" s="178">
        <f>BK413</f>
        <v>0</v>
      </c>
      <c r="K413" s="12"/>
      <c r="L413" s="166"/>
      <c r="M413" s="171"/>
      <c r="N413" s="172"/>
      <c r="O413" s="172"/>
      <c r="P413" s="173">
        <f>SUM(P414:P445)</f>
        <v>0</v>
      </c>
      <c r="Q413" s="172"/>
      <c r="R413" s="173">
        <f>SUM(R414:R445)</f>
        <v>10.273375</v>
      </c>
      <c r="S413" s="172"/>
      <c r="T413" s="174">
        <f>SUM(T414:T445)</f>
        <v>0</v>
      </c>
      <c r="U413" s="12"/>
      <c r="V413" s="12"/>
      <c r="W413" s="12"/>
      <c r="X413" s="12"/>
      <c r="Y413" s="12"/>
      <c r="Z413" s="12"/>
      <c r="AA413" s="12"/>
      <c r="AB413" s="12"/>
      <c r="AC413" s="12"/>
      <c r="AD413" s="12"/>
      <c r="AE413" s="12"/>
      <c r="AR413" s="167" t="s">
        <v>89</v>
      </c>
      <c r="AT413" s="175" t="s">
        <v>80</v>
      </c>
      <c r="AU413" s="175" t="s">
        <v>91</v>
      </c>
      <c r="AY413" s="167" t="s">
        <v>199</v>
      </c>
      <c r="BK413" s="176">
        <f>SUM(BK414:BK445)</f>
        <v>0</v>
      </c>
    </row>
    <row r="414" s="2" customFormat="1" ht="24.15" customHeight="1">
      <c r="A414" s="38"/>
      <c r="B414" s="179"/>
      <c r="C414" s="180" t="s">
        <v>605</v>
      </c>
      <c r="D414" s="180" t="s">
        <v>201</v>
      </c>
      <c r="E414" s="181" t="s">
        <v>570</v>
      </c>
      <c r="F414" s="182" t="s">
        <v>571</v>
      </c>
      <c r="G414" s="183" t="s">
        <v>204</v>
      </c>
      <c r="H414" s="184">
        <v>98.700000000000003</v>
      </c>
      <c r="I414" s="185"/>
      <c r="J414" s="186">
        <f>ROUND(I414*H414,2)</f>
        <v>0</v>
      </c>
      <c r="K414" s="182" t="s">
        <v>205</v>
      </c>
      <c r="L414" s="39"/>
      <c r="M414" s="187" t="s">
        <v>1</v>
      </c>
      <c r="N414" s="188" t="s">
        <v>46</v>
      </c>
      <c r="O414" s="77"/>
      <c r="P414" s="189">
        <f>O414*H414</f>
        <v>0</v>
      </c>
      <c r="Q414" s="189">
        <v>0.00063000000000000003</v>
      </c>
      <c r="R414" s="189">
        <f>Q414*H414</f>
        <v>0.062181000000000007</v>
      </c>
      <c r="S414" s="189">
        <v>0</v>
      </c>
      <c r="T414" s="190">
        <f>S414*H414</f>
        <v>0</v>
      </c>
      <c r="U414" s="38"/>
      <c r="V414" s="38"/>
      <c r="W414" s="38"/>
      <c r="X414" s="38"/>
      <c r="Y414" s="38"/>
      <c r="Z414" s="38"/>
      <c r="AA414" s="38"/>
      <c r="AB414" s="38"/>
      <c r="AC414" s="38"/>
      <c r="AD414" s="38"/>
      <c r="AE414" s="38"/>
      <c r="AR414" s="191" t="s">
        <v>206</v>
      </c>
      <c r="AT414" s="191" t="s">
        <v>201</v>
      </c>
      <c r="AU414" s="191" t="s">
        <v>221</v>
      </c>
      <c r="AY414" s="19" t="s">
        <v>199</v>
      </c>
      <c r="BE414" s="192">
        <f>IF(N414="základní",J414,0)</f>
        <v>0</v>
      </c>
      <c r="BF414" s="192">
        <f>IF(N414="snížená",J414,0)</f>
        <v>0</v>
      </c>
      <c r="BG414" s="192">
        <f>IF(N414="zákl. přenesená",J414,0)</f>
        <v>0</v>
      </c>
      <c r="BH414" s="192">
        <f>IF(N414="sníž. přenesená",J414,0)</f>
        <v>0</v>
      </c>
      <c r="BI414" s="192">
        <f>IF(N414="nulová",J414,0)</f>
        <v>0</v>
      </c>
      <c r="BJ414" s="19" t="s">
        <v>89</v>
      </c>
      <c r="BK414" s="192">
        <f>ROUND(I414*H414,2)</f>
        <v>0</v>
      </c>
      <c r="BL414" s="19" t="s">
        <v>206</v>
      </c>
      <c r="BM414" s="191" t="s">
        <v>971</v>
      </c>
    </row>
    <row r="415" s="2" customFormat="1">
      <c r="A415" s="38"/>
      <c r="B415" s="39"/>
      <c r="C415" s="38"/>
      <c r="D415" s="193" t="s">
        <v>208</v>
      </c>
      <c r="E415" s="38"/>
      <c r="F415" s="194" t="s">
        <v>573</v>
      </c>
      <c r="G415" s="38"/>
      <c r="H415" s="38"/>
      <c r="I415" s="195"/>
      <c r="J415" s="38"/>
      <c r="K415" s="38"/>
      <c r="L415" s="39"/>
      <c r="M415" s="196"/>
      <c r="N415" s="197"/>
      <c r="O415" s="77"/>
      <c r="P415" s="77"/>
      <c r="Q415" s="77"/>
      <c r="R415" s="77"/>
      <c r="S415" s="77"/>
      <c r="T415" s="78"/>
      <c r="U415" s="38"/>
      <c r="V415" s="38"/>
      <c r="W415" s="38"/>
      <c r="X415" s="38"/>
      <c r="Y415" s="38"/>
      <c r="Z415" s="38"/>
      <c r="AA415" s="38"/>
      <c r="AB415" s="38"/>
      <c r="AC415" s="38"/>
      <c r="AD415" s="38"/>
      <c r="AE415" s="38"/>
      <c r="AT415" s="19" t="s">
        <v>208</v>
      </c>
      <c r="AU415" s="19" t="s">
        <v>221</v>
      </c>
    </row>
    <row r="416" s="2" customFormat="1">
      <c r="A416" s="38"/>
      <c r="B416" s="39"/>
      <c r="C416" s="38"/>
      <c r="D416" s="193" t="s">
        <v>210</v>
      </c>
      <c r="E416" s="38"/>
      <c r="F416" s="198" t="s">
        <v>574</v>
      </c>
      <c r="G416" s="38"/>
      <c r="H416" s="38"/>
      <c r="I416" s="195"/>
      <c r="J416" s="38"/>
      <c r="K416" s="38"/>
      <c r="L416" s="39"/>
      <c r="M416" s="196"/>
      <c r="N416" s="197"/>
      <c r="O416" s="77"/>
      <c r="P416" s="77"/>
      <c r="Q416" s="77"/>
      <c r="R416" s="77"/>
      <c r="S416" s="77"/>
      <c r="T416" s="78"/>
      <c r="U416" s="38"/>
      <c r="V416" s="38"/>
      <c r="W416" s="38"/>
      <c r="X416" s="38"/>
      <c r="Y416" s="38"/>
      <c r="Z416" s="38"/>
      <c r="AA416" s="38"/>
      <c r="AB416" s="38"/>
      <c r="AC416" s="38"/>
      <c r="AD416" s="38"/>
      <c r="AE416" s="38"/>
      <c r="AT416" s="19" t="s">
        <v>210</v>
      </c>
      <c r="AU416" s="19" t="s">
        <v>221</v>
      </c>
    </row>
    <row r="417" s="14" customFormat="1">
      <c r="A417" s="14"/>
      <c r="B417" s="207"/>
      <c r="C417" s="14"/>
      <c r="D417" s="193" t="s">
        <v>212</v>
      </c>
      <c r="E417" s="208" t="s">
        <v>1</v>
      </c>
      <c r="F417" s="209" t="s">
        <v>904</v>
      </c>
      <c r="G417" s="14"/>
      <c r="H417" s="208" t="s">
        <v>1</v>
      </c>
      <c r="I417" s="210"/>
      <c r="J417" s="14"/>
      <c r="K417" s="14"/>
      <c r="L417" s="207"/>
      <c r="M417" s="211"/>
      <c r="N417" s="212"/>
      <c r="O417" s="212"/>
      <c r="P417" s="212"/>
      <c r="Q417" s="212"/>
      <c r="R417" s="212"/>
      <c r="S417" s="212"/>
      <c r="T417" s="213"/>
      <c r="U417" s="14"/>
      <c r="V417" s="14"/>
      <c r="W417" s="14"/>
      <c r="X417" s="14"/>
      <c r="Y417" s="14"/>
      <c r="Z417" s="14"/>
      <c r="AA417" s="14"/>
      <c r="AB417" s="14"/>
      <c r="AC417" s="14"/>
      <c r="AD417" s="14"/>
      <c r="AE417" s="14"/>
      <c r="AT417" s="208" t="s">
        <v>212</v>
      </c>
      <c r="AU417" s="208" t="s">
        <v>221</v>
      </c>
      <c r="AV417" s="14" t="s">
        <v>89</v>
      </c>
      <c r="AW417" s="14" t="s">
        <v>36</v>
      </c>
      <c r="AX417" s="14" t="s">
        <v>81</v>
      </c>
      <c r="AY417" s="208" t="s">
        <v>199</v>
      </c>
    </row>
    <row r="418" s="13" customFormat="1">
      <c r="A418" s="13"/>
      <c r="B418" s="199"/>
      <c r="C418" s="13"/>
      <c r="D418" s="193" t="s">
        <v>212</v>
      </c>
      <c r="E418" s="200" t="s">
        <v>1</v>
      </c>
      <c r="F418" s="201" t="s">
        <v>972</v>
      </c>
      <c r="G418" s="13"/>
      <c r="H418" s="202">
        <v>4.0999999999999996</v>
      </c>
      <c r="I418" s="203"/>
      <c r="J418" s="13"/>
      <c r="K418" s="13"/>
      <c r="L418" s="199"/>
      <c r="M418" s="204"/>
      <c r="N418" s="205"/>
      <c r="O418" s="205"/>
      <c r="P418" s="205"/>
      <c r="Q418" s="205"/>
      <c r="R418" s="205"/>
      <c r="S418" s="205"/>
      <c r="T418" s="206"/>
      <c r="U418" s="13"/>
      <c r="V418" s="13"/>
      <c r="W418" s="13"/>
      <c r="X418" s="13"/>
      <c r="Y418" s="13"/>
      <c r="Z418" s="13"/>
      <c r="AA418" s="13"/>
      <c r="AB418" s="13"/>
      <c r="AC418" s="13"/>
      <c r="AD418" s="13"/>
      <c r="AE418" s="13"/>
      <c r="AT418" s="200" t="s">
        <v>212</v>
      </c>
      <c r="AU418" s="200" t="s">
        <v>221</v>
      </c>
      <c r="AV418" s="13" t="s">
        <v>91</v>
      </c>
      <c r="AW418" s="13" t="s">
        <v>36</v>
      </c>
      <c r="AX418" s="13" t="s">
        <v>81</v>
      </c>
      <c r="AY418" s="200" t="s">
        <v>199</v>
      </c>
    </row>
    <row r="419" s="13" customFormat="1">
      <c r="A419" s="13"/>
      <c r="B419" s="199"/>
      <c r="C419" s="13"/>
      <c r="D419" s="193" t="s">
        <v>212</v>
      </c>
      <c r="E419" s="200" t="s">
        <v>1</v>
      </c>
      <c r="F419" s="201" t="s">
        <v>973</v>
      </c>
      <c r="G419" s="13"/>
      <c r="H419" s="202">
        <v>23.800000000000001</v>
      </c>
      <c r="I419" s="203"/>
      <c r="J419" s="13"/>
      <c r="K419" s="13"/>
      <c r="L419" s="199"/>
      <c r="M419" s="204"/>
      <c r="N419" s="205"/>
      <c r="O419" s="205"/>
      <c r="P419" s="205"/>
      <c r="Q419" s="205"/>
      <c r="R419" s="205"/>
      <c r="S419" s="205"/>
      <c r="T419" s="206"/>
      <c r="U419" s="13"/>
      <c r="V419" s="13"/>
      <c r="W419" s="13"/>
      <c r="X419" s="13"/>
      <c r="Y419" s="13"/>
      <c r="Z419" s="13"/>
      <c r="AA419" s="13"/>
      <c r="AB419" s="13"/>
      <c r="AC419" s="13"/>
      <c r="AD419" s="13"/>
      <c r="AE419" s="13"/>
      <c r="AT419" s="200" t="s">
        <v>212</v>
      </c>
      <c r="AU419" s="200" t="s">
        <v>221</v>
      </c>
      <c r="AV419" s="13" t="s">
        <v>91</v>
      </c>
      <c r="AW419" s="13" t="s">
        <v>36</v>
      </c>
      <c r="AX419" s="13" t="s">
        <v>81</v>
      </c>
      <c r="AY419" s="200" t="s">
        <v>199</v>
      </c>
    </row>
    <row r="420" s="13" customFormat="1">
      <c r="A420" s="13"/>
      <c r="B420" s="199"/>
      <c r="C420" s="13"/>
      <c r="D420" s="193" t="s">
        <v>212</v>
      </c>
      <c r="E420" s="200" t="s">
        <v>1</v>
      </c>
      <c r="F420" s="201" t="s">
        <v>974</v>
      </c>
      <c r="G420" s="13"/>
      <c r="H420" s="202">
        <v>26.399999999999999</v>
      </c>
      <c r="I420" s="203"/>
      <c r="J420" s="13"/>
      <c r="K420" s="13"/>
      <c r="L420" s="199"/>
      <c r="M420" s="204"/>
      <c r="N420" s="205"/>
      <c r="O420" s="205"/>
      <c r="P420" s="205"/>
      <c r="Q420" s="205"/>
      <c r="R420" s="205"/>
      <c r="S420" s="205"/>
      <c r="T420" s="206"/>
      <c r="U420" s="13"/>
      <c r="V420" s="13"/>
      <c r="W420" s="13"/>
      <c r="X420" s="13"/>
      <c r="Y420" s="13"/>
      <c r="Z420" s="13"/>
      <c r="AA420" s="13"/>
      <c r="AB420" s="13"/>
      <c r="AC420" s="13"/>
      <c r="AD420" s="13"/>
      <c r="AE420" s="13"/>
      <c r="AT420" s="200" t="s">
        <v>212</v>
      </c>
      <c r="AU420" s="200" t="s">
        <v>221</v>
      </c>
      <c r="AV420" s="13" t="s">
        <v>91</v>
      </c>
      <c r="AW420" s="13" t="s">
        <v>36</v>
      </c>
      <c r="AX420" s="13" t="s">
        <v>81</v>
      </c>
      <c r="AY420" s="200" t="s">
        <v>199</v>
      </c>
    </row>
    <row r="421" s="13" customFormat="1">
      <c r="A421" s="13"/>
      <c r="B421" s="199"/>
      <c r="C421" s="13"/>
      <c r="D421" s="193" t="s">
        <v>212</v>
      </c>
      <c r="E421" s="200" t="s">
        <v>1</v>
      </c>
      <c r="F421" s="201" t="s">
        <v>975</v>
      </c>
      <c r="G421" s="13"/>
      <c r="H421" s="202">
        <v>44.399999999999999</v>
      </c>
      <c r="I421" s="203"/>
      <c r="J421" s="13"/>
      <c r="K421" s="13"/>
      <c r="L421" s="199"/>
      <c r="M421" s="204"/>
      <c r="N421" s="205"/>
      <c r="O421" s="205"/>
      <c r="P421" s="205"/>
      <c r="Q421" s="205"/>
      <c r="R421" s="205"/>
      <c r="S421" s="205"/>
      <c r="T421" s="206"/>
      <c r="U421" s="13"/>
      <c r="V421" s="13"/>
      <c r="W421" s="13"/>
      <c r="X421" s="13"/>
      <c r="Y421" s="13"/>
      <c r="Z421" s="13"/>
      <c r="AA421" s="13"/>
      <c r="AB421" s="13"/>
      <c r="AC421" s="13"/>
      <c r="AD421" s="13"/>
      <c r="AE421" s="13"/>
      <c r="AT421" s="200" t="s">
        <v>212</v>
      </c>
      <c r="AU421" s="200" t="s">
        <v>221</v>
      </c>
      <c r="AV421" s="13" t="s">
        <v>91</v>
      </c>
      <c r="AW421" s="13" t="s">
        <v>36</v>
      </c>
      <c r="AX421" s="13" t="s">
        <v>81</v>
      </c>
      <c r="AY421" s="200" t="s">
        <v>199</v>
      </c>
    </row>
    <row r="422" s="15" customFormat="1">
      <c r="A422" s="15"/>
      <c r="B422" s="214"/>
      <c r="C422" s="15"/>
      <c r="D422" s="193" t="s">
        <v>212</v>
      </c>
      <c r="E422" s="215" t="s">
        <v>1</v>
      </c>
      <c r="F422" s="216" t="s">
        <v>234</v>
      </c>
      <c r="G422" s="15"/>
      <c r="H422" s="217">
        <v>98.700000000000003</v>
      </c>
      <c r="I422" s="218"/>
      <c r="J422" s="15"/>
      <c r="K422" s="15"/>
      <c r="L422" s="214"/>
      <c r="M422" s="219"/>
      <c r="N422" s="220"/>
      <c r="O422" s="220"/>
      <c r="P422" s="220"/>
      <c r="Q422" s="220"/>
      <c r="R422" s="220"/>
      <c r="S422" s="220"/>
      <c r="T422" s="221"/>
      <c r="U422" s="15"/>
      <c r="V422" s="15"/>
      <c r="W422" s="15"/>
      <c r="X422" s="15"/>
      <c r="Y422" s="15"/>
      <c r="Z422" s="15"/>
      <c r="AA422" s="15"/>
      <c r="AB422" s="15"/>
      <c r="AC422" s="15"/>
      <c r="AD422" s="15"/>
      <c r="AE422" s="15"/>
      <c r="AT422" s="215" t="s">
        <v>212</v>
      </c>
      <c r="AU422" s="215" t="s">
        <v>221</v>
      </c>
      <c r="AV422" s="15" t="s">
        <v>206</v>
      </c>
      <c r="AW422" s="15" t="s">
        <v>36</v>
      </c>
      <c r="AX422" s="15" t="s">
        <v>89</v>
      </c>
      <c r="AY422" s="215" t="s">
        <v>199</v>
      </c>
    </row>
    <row r="423" s="2" customFormat="1" ht="24.15" customHeight="1">
      <c r="A423" s="38"/>
      <c r="B423" s="179"/>
      <c r="C423" s="180" t="s">
        <v>615</v>
      </c>
      <c r="D423" s="180" t="s">
        <v>201</v>
      </c>
      <c r="E423" s="181" t="s">
        <v>976</v>
      </c>
      <c r="F423" s="182" t="s">
        <v>977</v>
      </c>
      <c r="G423" s="183" t="s">
        <v>345</v>
      </c>
      <c r="H423" s="184">
        <v>67.700000000000003</v>
      </c>
      <c r="I423" s="185"/>
      <c r="J423" s="186">
        <f>ROUND(I423*H423,2)</f>
        <v>0</v>
      </c>
      <c r="K423" s="182" t="s">
        <v>246</v>
      </c>
      <c r="L423" s="39"/>
      <c r="M423" s="187" t="s">
        <v>1</v>
      </c>
      <c r="N423" s="188" t="s">
        <v>46</v>
      </c>
      <c r="O423" s="77"/>
      <c r="P423" s="189">
        <f>O423*H423</f>
        <v>0</v>
      </c>
      <c r="Q423" s="189">
        <v>0.0035000000000000001</v>
      </c>
      <c r="R423" s="189">
        <f>Q423*H423</f>
        <v>0.23695000000000002</v>
      </c>
      <c r="S423" s="189">
        <v>0</v>
      </c>
      <c r="T423" s="190">
        <f>S423*H423</f>
        <v>0</v>
      </c>
      <c r="U423" s="38"/>
      <c r="V423" s="38"/>
      <c r="W423" s="38"/>
      <c r="X423" s="38"/>
      <c r="Y423" s="38"/>
      <c r="Z423" s="38"/>
      <c r="AA423" s="38"/>
      <c r="AB423" s="38"/>
      <c r="AC423" s="38"/>
      <c r="AD423" s="38"/>
      <c r="AE423" s="38"/>
      <c r="AR423" s="191" t="s">
        <v>206</v>
      </c>
      <c r="AT423" s="191" t="s">
        <v>201</v>
      </c>
      <c r="AU423" s="191" t="s">
        <v>221</v>
      </c>
      <c r="AY423" s="19" t="s">
        <v>199</v>
      </c>
      <c r="BE423" s="192">
        <f>IF(N423="základní",J423,0)</f>
        <v>0</v>
      </c>
      <c r="BF423" s="192">
        <f>IF(N423="snížená",J423,0)</f>
        <v>0</v>
      </c>
      <c r="BG423" s="192">
        <f>IF(N423="zákl. přenesená",J423,0)</f>
        <v>0</v>
      </c>
      <c r="BH423" s="192">
        <f>IF(N423="sníž. přenesená",J423,0)</f>
        <v>0</v>
      </c>
      <c r="BI423" s="192">
        <f>IF(N423="nulová",J423,0)</f>
        <v>0</v>
      </c>
      <c r="BJ423" s="19" t="s">
        <v>89</v>
      </c>
      <c r="BK423" s="192">
        <f>ROUND(I423*H423,2)</f>
        <v>0</v>
      </c>
      <c r="BL423" s="19" t="s">
        <v>206</v>
      </c>
      <c r="BM423" s="191" t="s">
        <v>978</v>
      </c>
    </row>
    <row r="424" s="2" customFormat="1">
      <c r="A424" s="38"/>
      <c r="B424" s="39"/>
      <c r="C424" s="38"/>
      <c r="D424" s="193" t="s">
        <v>208</v>
      </c>
      <c r="E424" s="38"/>
      <c r="F424" s="194" t="s">
        <v>979</v>
      </c>
      <c r="G424" s="38"/>
      <c r="H424" s="38"/>
      <c r="I424" s="195"/>
      <c r="J424" s="38"/>
      <c r="K424" s="38"/>
      <c r="L424" s="39"/>
      <c r="M424" s="196"/>
      <c r="N424" s="197"/>
      <c r="O424" s="77"/>
      <c r="P424" s="77"/>
      <c r="Q424" s="77"/>
      <c r="R424" s="77"/>
      <c r="S424" s="77"/>
      <c r="T424" s="78"/>
      <c r="U424" s="38"/>
      <c r="V424" s="38"/>
      <c r="W424" s="38"/>
      <c r="X424" s="38"/>
      <c r="Y424" s="38"/>
      <c r="Z424" s="38"/>
      <c r="AA424" s="38"/>
      <c r="AB424" s="38"/>
      <c r="AC424" s="38"/>
      <c r="AD424" s="38"/>
      <c r="AE424" s="38"/>
      <c r="AT424" s="19" t="s">
        <v>208</v>
      </c>
      <c r="AU424" s="19" t="s">
        <v>221</v>
      </c>
    </row>
    <row r="425" s="14" customFormat="1">
      <c r="A425" s="14"/>
      <c r="B425" s="207"/>
      <c r="C425" s="14"/>
      <c r="D425" s="193" t="s">
        <v>212</v>
      </c>
      <c r="E425" s="208" t="s">
        <v>1</v>
      </c>
      <c r="F425" s="209" t="s">
        <v>980</v>
      </c>
      <c r="G425" s="14"/>
      <c r="H425" s="208" t="s">
        <v>1</v>
      </c>
      <c r="I425" s="210"/>
      <c r="J425" s="14"/>
      <c r="K425" s="14"/>
      <c r="L425" s="207"/>
      <c r="M425" s="211"/>
      <c r="N425" s="212"/>
      <c r="O425" s="212"/>
      <c r="P425" s="212"/>
      <c r="Q425" s="212"/>
      <c r="R425" s="212"/>
      <c r="S425" s="212"/>
      <c r="T425" s="213"/>
      <c r="U425" s="14"/>
      <c r="V425" s="14"/>
      <c r="W425" s="14"/>
      <c r="X425" s="14"/>
      <c r="Y425" s="14"/>
      <c r="Z425" s="14"/>
      <c r="AA425" s="14"/>
      <c r="AB425" s="14"/>
      <c r="AC425" s="14"/>
      <c r="AD425" s="14"/>
      <c r="AE425" s="14"/>
      <c r="AT425" s="208" t="s">
        <v>212</v>
      </c>
      <c r="AU425" s="208" t="s">
        <v>221</v>
      </c>
      <c r="AV425" s="14" t="s">
        <v>89</v>
      </c>
      <c r="AW425" s="14" t="s">
        <v>36</v>
      </c>
      <c r="AX425" s="14" t="s">
        <v>81</v>
      </c>
      <c r="AY425" s="208" t="s">
        <v>199</v>
      </c>
    </row>
    <row r="426" s="13" customFormat="1">
      <c r="A426" s="13"/>
      <c r="B426" s="199"/>
      <c r="C426" s="13"/>
      <c r="D426" s="193" t="s">
        <v>212</v>
      </c>
      <c r="E426" s="200" t="s">
        <v>1</v>
      </c>
      <c r="F426" s="201" t="s">
        <v>981</v>
      </c>
      <c r="G426" s="13"/>
      <c r="H426" s="202">
        <v>3.1000000000000001</v>
      </c>
      <c r="I426" s="203"/>
      <c r="J426" s="13"/>
      <c r="K426" s="13"/>
      <c r="L426" s="199"/>
      <c r="M426" s="204"/>
      <c r="N426" s="205"/>
      <c r="O426" s="205"/>
      <c r="P426" s="205"/>
      <c r="Q426" s="205"/>
      <c r="R426" s="205"/>
      <c r="S426" s="205"/>
      <c r="T426" s="206"/>
      <c r="U426" s="13"/>
      <c r="V426" s="13"/>
      <c r="W426" s="13"/>
      <c r="X426" s="13"/>
      <c r="Y426" s="13"/>
      <c r="Z426" s="13"/>
      <c r="AA426" s="13"/>
      <c r="AB426" s="13"/>
      <c r="AC426" s="13"/>
      <c r="AD426" s="13"/>
      <c r="AE426" s="13"/>
      <c r="AT426" s="200" t="s">
        <v>212</v>
      </c>
      <c r="AU426" s="200" t="s">
        <v>221</v>
      </c>
      <c r="AV426" s="13" t="s">
        <v>91</v>
      </c>
      <c r="AW426" s="13" t="s">
        <v>36</v>
      </c>
      <c r="AX426" s="13" t="s">
        <v>81</v>
      </c>
      <c r="AY426" s="200" t="s">
        <v>199</v>
      </c>
    </row>
    <row r="427" s="13" customFormat="1">
      <c r="A427" s="13"/>
      <c r="B427" s="199"/>
      <c r="C427" s="13"/>
      <c r="D427" s="193" t="s">
        <v>212</v>
      </c>
      <c r="E427" s="200" t="s">
        <v>1</v>
      </c>
      <c r="F427" s="201" t="s">
        <v>982</v>
      </c>
      <c r="G427" s="13"/>
      <c r="H427" s="202">
        <v>19.399999999999999</v>
      </c>
      <c r="I427" s="203"/>
      <c r="J427" s="13"/>
      <c r="K427" s="13"/>
      <c r="L427" s="199"/>
      <c r="M427" s="204"/>
      <c r="N427" s="205"/>
      <c r="O427" s="205"/>
      <c r="P427" s="205"/>
      <c r="Q427" s="205"/>
      <c r="R427" s="205"/>
      <c r="S427" s="205"/>
      <c r="T427" s="206"/>
      <c r="U427" s="13"/>
      <c r="V427" s="13"/>
      <c r="W427" s="13"/>
      <c r="X427" s="13"/>
      <c r="Y427" s="13"/>
      <c r="Z427" s="13"/>
      <c r="AA427" s="13"/>
      <c r="AB427" s="13"/>
      <c r="AC427" s="13"/>
      <c r="AD427" s="13"/>
      <c r="AE427" s="13"/>
      <c r="AT427" s="200" t="s">
        <v>212</v>
      </c>
      <c r="AU427" s="200" t="s">
        <v>221</v>
      </c>
      <c r="AV427" s="13" t="s">
        <v>91</v>
      </c>
      <c r="AW427" s="13" t="s">
        <v>36</v>
      </c>
      <c r="AX427" s="13" t="s">
        <v>81</v>
      </c>
      <c r="AY427" s="200" t="s">
        <v>199</v>
      </c>
    </row>
    <row r="428" s="13" customFormat="1">
      <c r="A428" s="13"/>
      <c r="B428" s="199"/>
      <c r="C428" s="13"/>
      <c r="D428" s="193" t="s">
        <v>212</v>
      </c>
      <c r="E428" s="200" t="s">
        <v>1</v>
      </c>
      <c r="F428" s="201" t="s">
        <v>983</v>
      </c>
      <c r="G428" s="13"/>
      <c r="H428" s="202">
        <v>20.899999999999999</v>
      </c>
      <c r="I428" s="203"/>
      <c r="J428" s="13"/>
      <c r="K428" s="13"/>
      <c r="L428" s="199"/>
      <c r="M428" s="204"/>
      <c r="N428" s="205"/>
      <c r="O428" s="205"/>
      <c r="P428" s="205"/>
      <c r="Q428" s="205"/>
      <c r="R428" s="205"/>
      <c r="S428" s="205"/>
      <c r="T428" s="206"/>
      <c r="U428" s="13"/>
      <c r="V428" s="13"/>
      <c r="W428" s="13"/>
      <c r="X428" s="13"/>
      <c r="Y428" s="13"/>
      <c r="Z428" s="13"/>
      <c r="AA428" s="13"/>
      <c r="AB428" s="13"/>
      <c r="AC428" s="13"/>
      <c r="AD428" s="13"/>
      <c r="AE428" s="13"/>
      <c r="AT428" s="200" t="s">
        <v>212</v>
      </c>
      <c r="AU428" s="200" t="s">
        <v>221</v>
      </c>
      <c r="AV428" s="13" t="s">
        <v>91</v>
      </c>
      <c r="AW428" s="13" t="s">
        <v>36</v>
      </c>
      <c r="AX428" s="13" t="s">
        <v>81</v>
      </c>
      <c r="AY428" s="200" t="s">
        <v>199</v>
      </c>
    </row>
    <row r="429" s="13" customFormat="1">
      <c r="A429" s="13"/>
      <c r="B429" s="199"/>
      <c r="C429" s="13"/>
      <c r="D429" s="193" t="s">
        <v>212</v>
      </c>
      <c r="E429" s="200" t="s">
        <v>1</v>
      </c>
      <c r="F429" s="201" t="s">
        <v>984</v>
      </c>
      <c r="G429" s="13"/>
      <c r="H429" s="202">
        <v>24.300000000000001</v>
      </c>
      <c r="I429" s="203"/>
      <c r="J429" s="13"/>
      <c r="K429" s="13"/>
      <c r="L429" s="199"/>
      <c r="M429" s="204"/>
      <c r="N429" s="205"/>
      <c r="O429" s="205"/>
      <c r="P429" s="205"/>
      <c r="Q429" s="205"/>
      <c r="R429" s="205"/>
      <c r="S429" s="205"/>
      <c r="T429" s="206"/>
      <c r="U429" s="13"/>
      <c r="V429" s="13"/>
      <c r="W429" s="13"/>
      <c r="X429" s="13"/>
      <c r="Y429" s="13"/>
      <c r="Z429" s="13"/>
      <c r="AA429" s="13"/>
      <c r="AB429" s="13"/>
      <c r="AC429" s="13"/>
      <c r="AD429" s="13"/>
      <c r="AE429" s="13"/>
      <c r="AT429" s="200" t="s">
        <v>212</v>
      </c>
      <c r="AU429" s="200" t="s">
        <v>221</v>
      </c>
      <c r="AV429" s="13" t="s">
        <v>91</v>
      </c>
      <c r="AW429" s="13" t="s">
        <v>36</v>
      </c>
      <c r="AX429" s="13" t="s">
        <v>81</v>
      </c>
      <c r="AY429" s="200" t="s">
        <v>199</v>
      </c>
    </row>
    <row r="430" s="15" customFormat="1">
      <c r="A430" s="15"/>
      <c r="B430" s="214"/>
      <c r="C430" s="15"/>
      <c r="D430" s="193" t="s">
        <v>212</v>
      </c>
      <c r="E430" s="215" t="s">
        <v>1</v>
      </c>
      <c r="F430" s="216" t="s">
        <v>234</v>
      </c>
      <c r="G430" s="15"/>
      <c r="H430" s="217">
        <v>67.700000000000003</v>
      </c>
      <c r="I430" s="218"/>
      <c r="J430" s="15"/>
      <c r="K430" s="15"/>
      <c r="L430" s="214"/>
      <c r="M430" s="219"/>
      <c r="N430" s="220"/>
      <c r="O430" s="220"/>
      <c r="P430" s="220"/>
      <c r="Q430" s="220"/>
      <c r="R430" s="220"/>
      <c r="S430" s="220"/>
      <c r="T430" s="221"/>
      <c r="U430" s="15"/>
      <c r="V430" s="15"/>
      <c r="W430" s="15"/>
      <c r="X430" s="15"/>
      <c r="Y430" s="15"/>
      <c r="Z430" s="15"/>
      <c r="AA430" s="15"/>
      <c r="AB430" s="15"/>
      <c r="AC430" s="15"/>
      <c r="AD430" s="15"/>
      <c r="AE430" s="15"/>
      <c r="AT430" s="215" t="s">
        <v>212</v>
      </c>
      <c r="AU430" s="215" t="s">
        <v>221</v>
      </c>
      <c r="AV430" s="15" t="s">
        <v>206</v>
      </c>
      <c r="AW430" s="15" t="s">
        <v>36</v>
      </c>
      <c r="AX430" s="15" t="s">
        <v>89</v>
      </c>
      <c r="AY430" s="215" t="s">
        <v>199</v>
      </c>
    </row>
    <row r="431" s="2" customFormat="1" ht="24.15" customHeight="1">
      <c r="A431" s="38"/>
      <c r="B431" s="179"/>
      <c r="C431" s="180" t="s">
        <v>621</v>
      </c>
      <c r="D431" s="180" t="s">
        <v>201</v>
      </c>
      <c r="E431" s="181" t="s">
        <v>577</v>
      </c>
      <c r="F431" s="182" t="s">
        <v>578</v>
      </c>
      <c r="G431" s="183" t="s">
        <v>345</v>
      </c>
      <c r="H431" s="184">
        <v>95.299999999999997</v>
      </c>
      <c r="I431" s="185"/>
      <c r="J431" s="186">
        <f>ROUND(I431*H431,2)</f>
        <v>0</v>
      </c>
      <c r="K431" s="182" t="s">
        <v>205</v>
      </c>
      <c r="L431" s="39"/>
      <c r="M431" s="187" t="s">
        <v>1</v>
      </c>
      <c r="N431" s="188" t="s">
        <v>46</v>
      </c>
      <c r="O431" s="77"/>
      <c r="P431" s="189">
        <f>O431*H431</f>
        <v>0</v>
      </c>
      <c r="Q431" s="189">
        <v>0.00018000000000000001</v>
      </c>
      <c r="R431" s="189">
        <f>Q431*H431</f>
        <v>0.017153999999999999</v>
      </c>
      <c r="S431" s="189">
        <v>0</v>
      </c>
      <c r="T431" s="190">
        <f>S431*H431</f>
        <v>0</v>
      </c>
      <c r="U431" s="38"/>
      <c r="V431" s="38"/>
      <c r="W431" s="38"/>
      <c r="X431" s="38"/>
      <c r="Y431" s="38"/>
      <c r="Z431" s="38"/>
      <c r="AA431" s="38"/>
      <c r="AB431" s="38"/>
      <c r="AC431" s="38"/>
      <c r="AD431" s="38"/>
      <c r="AE431" s="38"/>
      <c r="AR431" s="191" t="s">
        <v>206</v>
      </c>
      <c r="AT431" s="191" t="s">
        <v>201</v>
      </c>
      <c r="AU431" s="191" t="s">
        <v>221</v>
      </c>
      <c r="AY431" s="19" t="s">
        <v>199</v>
      </c>
      <c r="BE431" s="192">
        <f>IF(N431="základní",J431,0)</f>
        <v>0</v>
      </c>
      <c r="BF431" s="192">
        <f>IF(N431="snížená",J431,0)</f>
        <v>0</v>
      </c>
      <c r="BG431" s="192">
        <f>IF(N431="zákl. přenesená",J431,0)</f>
        <v>0</v>
      </c>
      <c r="BH431" s="192">
        <f>IF(N431="sníž. přenesená",J431,0)</f>
        <v>0</v>
      </c>
      <c r="BI431" s="192">
        <f>IF(N431="nulová",J431,0)</f>
        <v>0</v>
      </c>
      <c r="BJ431" s="19" t="s">
        <v>89</v>
      </c>
      <c r="BK431" s="192">
        <f>ROUND(I431*H431,2)</f>
        <v>0</v>
      </c>
      <c r="BL431" s="19" t="s">
        <v>206</v>
      </c>
      <c r="BM431" s="191" t="s">
        <v>985</v>
      </c>
    </row>
    <row r="432" s="2" customFormat="1">
      <c r="A432" s="38"/>
      <c r="B432" s="39"/>
      <c r="C432" s="38"/>
      <c r="D432" s="193" t="s">
        <v>208</v>
      </c>
      <c r="E432" s="38"/>
      <c r="F432" s="194" t="s">
        <v>578</v>
      </c>
      <c r="G432" s="38"/>
      <c r="H432" s="38"/>
      <c r="I432" s="195"/>
      <c r="J432" s="38"/>
      <c r="K432" s="38"/>
      <c r="L432" s="39"/>
      <c r="M432" s="196"/>
      <c r="N432" s="197"/>
      <c r="O432" s="77"/>
      <c r="P432" s="77"/>
      <c r="Q432" s="77"/>
      <c r="R432" s="77"/>
      <c r="S432" s="77"/>
      <c r="T432" s="78"/>
      <c r="U432" s="38"/>
      <c r="V432" s="38"/>
      <c r="W432" s="38"/>
      <c r="X432" s="38"/>
      <c r="Y432" s="38"/>
      <c r="Z432" s="38"/>
      <c r="AA432" s="38"/>
      <c r="AB432" s="38"/>
      <c r="AC432" s="38"/>
      <c r="AD432" s="38"/>
      <c r="AE432" s="38"/>
      <c r="AT432" s="19" t="s">
        <v>208</v>
      </c>
      <c r="AU432" s="19" t="s">
        <v>221</v>
      </c>
    </row>
    <row r="433" s="14" customFormat="1">
      <c r="A433" s="14"/>
      <c r="B433" s="207"/>
      <c r="C433" s="14"/>
      <c r="D433" s="193" t="s">
        <v>212</v>
      </c>
      <c r="E433" s="208" t="s">
        <v>1</v>
      </c>
      <c r="F433" s="209" t="s">
        <v>904</v>
      </c>
      <c r="G433" s="14"/>
      <c r="H433" s="208" t="s">
        <v>1</v>
      </c>
      <c r="I433" s="210"/>
      <c r="J433" s="14"/>
      <c r="K433" s="14"/>
      <c r="L433" s="207"/>
      <c r="M433" s="211"/>
      <c r="N433" s="212"/>
      <c r="O433" s="212"/>
      <c r="P433" s="212"/>
      <c r="Q433" s="212"/>
      <c r="R433" s="212"/>
      <c r="S433" s="212"/>
      <c r="T433" s="213"/>
      <c r="U433" s="14"/>
      <c r="V433" s="14"/>
      <c r="W433" s="14"/>
      <c r="X433" s="14"/>
      <c r="Y433" s="14"/>
      <c r="Z433" s="14"/>
      <c r="AA433" s="14"/>
      <c r="AB433" s="14"/>
      <c r="AC433" s="14"/>
      <c r="AD433" s="14"/>
      <c r="AE433" s="14"/>
      <c r="AT433" s="208" t="s">
        <v>212</v>
      </c>
      <c r="AU433" s="208" t="s">
        <v>221</v>
      </c>
      <c r="AV433" s="14" t="s">
        <v>89</v>
      </c>
      <c r="AW433" s="14" t="s">
        <v>36</v>
      </c>
      <c r="AX433" s="14" t="s">
        <v>81</v>
      </c>
      <c r="AY433" s="208" t="s">
        <v>199</v>
      </c>
    </row>
    <row r="434" s="13" customFormat="1">
      <c r="A434" s="13"/>
      <c r="B434" s="199"/>
      <c r="C434" s="13"/>
      <c r="D434" s="193" t="s">
        <v>212</v>
      </c>
      <c r="E434" s="200" t="s">
        <v>1</v>
      </c>
      <c r="F434" s="201" t="s">
        <v>905</v>
      </c>
      <c r="G434" s="13"/>
      <c r="H434" s="202">
        <v>7.2999999999999998</v>
      </c>
      <c r="I434" s="203"/>
      <c r="J434" s="13"/>
      <c r="K434" s="13"/>
      <c r="L434" s="199"/>
      <c r="M434" s="204"/>
      <c r="N434" s="205"/>
      <c r="O434" s="205"/>
      <c r="P434" s="205"/>
      <c r="Q434" s="205"/>
      <c r="R434" s="205"/>
      <c r="S434" s="205"/>
      <c r="T434" s="206"/>
      <c r="U434" s="13"/>
      <c r="V434" s="13"/>
      <c r="W434" s="13"/>
      <c r="X434" s="13"/>
      <c r="Y434" s="13"/>
      <c r="Z434" s="13"/>
      <c r="AA434" s="13"/>
      <c r="AB434" s="13"/>
      <c r="AC434" s="13"/>
      <c r="AD434" s="13"/>
      <c r="AE434" s="13"/>
      <c r="AT434" s="200" t="s">
        <v>212</v>
      </c>
      <c r="AU434" s="200" t="s">
        <v>221</v>
      </c>
      <c r="AV434" s="13" t="s">
        <v>91</v>
      </c>
      <c r="AW434" s="13" t="s">
        <v>36</v>
      </c>
      <c r="AX434" s="13" t="s">
        <v>81</v>
      </c>
      <c r="AY434" s="200" t="s">
        <v>199</v>
      </c>
    </row>
    <row r="435" s="13" customFormat="1">
      <c r="A435" s="13"/>
      <c r="B435" s="199"/>
      <c r="C435" s="13"/>
      <c r="D435" s="193" t="s">
        <v>212</v>
      </c>
      <c r="E435" s="200" t="s">
        <v>1</v>
      </c>
      <c r="F435" s="201" t="s">
        <v>906</v>
      </c>
      <c r="G435" s="13"/>
      <c r="H435" s="202">
        <v>25.800000000000001</v>
      </c>
      <c r="I435" s="203"/>
      <c r="J435" s="13"/>
      <c r="K435" s="13"/>
      <c r="L435" s="199"/>
      <c r="M435" s="204"/>
      <c r="N435" s="205"/>
      <c r="O435" s="205"/>
      <c r="P435" s="205"/>
      <c r="Q435" s="205"/>
      <c r="R435" s="205"/>
      <c r="S435" s="205"/>
      <c r="T435" s="206"/>
      <c r="U435" s="13"/>
      <c r="V435" s="13"/>
      <c r="W435" s="13"/>
      <c r="X435" s="13"/>
      <c r="Y435" s="13"/>
      <c r="Z435" s="13"/>
      <c r="AA435" s="13"/>
      <c r="AB435" s="13"/>
      <c r="AC435" s="13"/>
      <c r="AD435" s="13"/>
      <c r="AE435" s="13"/>
      <c r="AT435" s="200" t="s">
        <v>212</v>
      </c>
      <c r="AU435" s="200" t="s">
        <v>221</v>
      </c>
      <c r="AV435" s="13" t="s">
        <v>91</v>
      </c>
      <c r="AW435" s="13" t="s">
        <v>36</v>
      </c>
      <c r="AX435" s="13" t="s">
        <v>81</v>
      </c>
      <c r="AY435" s="200" t="s">
        <v>199</v>
      </c>
    </row>
    <row r="436" s="13" customFormat="1">
      <c r="A436" s="13"/>
      <c r="B436" s="199"/>
      <c r="C436" s="13"/>
      <c r="D436" s="193" t="s">
        <v>212</v>
      </c>
      <c r="E436" s="200" t="s">
        <v>1</v>
      </c>
      <c r="F436" s="201" t="s">
        <v>907</v>
      </c>
      <c r="G436" s="13"/>
      <c r="H436" s="202">
        <v>28.300000000000001</v>
      </c>
      <c r="I436" s="203"/>
      <c r="J436" s="13"/>
      <c r="K436" s="13"/>
      <c r="L436" s="199"/>
      <c r="M436" s="204"/>
      <c r="N436" s="205"/>
      <c r="O436" s="205"/>
      <c r="P436" s="205"/>
      <c r="Q436" s="205"/>
      <c r="R436" s="205"/>
      <c r="S436" s="205"/>
      <c r="T436" s="206"/>
      <c r="U436" s="13"/>
      <c r="V436" s="13"/>
      <c r="W436" s="13"/>
      <c r="X436" s="13"/>
      <c r="Y436" s="13"/>
      <c r="Z436" s="13"/>
      <c r="AA436" s="13"/>
      <c r="AB436" s="13"/>
      <c r="AC436" s="13"/>
      <c r="AD436" s="13"/>
      <c r="AE436" s="13"/>
      <c r="AT436" s="200" t="s">
        <v>212</v>
      </c>
      <c r="AU436" s="200" t="s">
        <v>221</v>
      </c>
      <c r="AV436" s="13" t="s">
        <v>91</v>
      </c>
      <c r="AW436" s="13" t="s">
        <v>36</v>
      </c>
      <c r="AX436" s="13" t="s">
        <v>81</v>
      </c>
      <c r="AY436" s="200" t="s">
        <v>199</v>
      </c>
    </row>
    <row r="437" s="13" customFormat="1">
      <c r="A437" s="13"/>
      <c r="B437" s="199"/>
      <c r="C437" s="13"/>
      <c r="D437" s="193" t="s">
        <v>212</v>
      </c>
      <c r="E437" s="200" t="s">
        <v>1</v>
      </c>
      <c r="F437" s="201" t="s">
        <v>908</v>
      </c>
      <c r="G437" s="13"/>
      <c r="H437" s="202">
        <v>33.899999999999999</v>
      </c>
      <c r="I437" s="203"/>
      <c r="J437" s="13"/>
      <c r="K437" s="13"/>
      <c r="L437" s="199"/>
      <c r="M437" s="204"/>
      <c r="N437" s="205"/>
      <c r="O437" s="205"/>
      <c r="P437" s="205"/>
      <c r="Q437" s="205"/>
      <c r="R437" s="205"/>
      <c r="S437" s="205"/>
      <c r="T437" s="206"/>
      <c r="U437" s="13"/>
      <c r="V437" s="13"/>
      <c r="W437" s="13"/>
      <c r="X437" s="13"/>
      <c r="Y437" s="13"/>
      <c r="Z437" s="13"/>
      <c r="AA437" s="13"/>
      <c r="AB437" s="13"/>
      <c r="AC437" s="13"/>
      <c r="AD437" s="13"/>
      <c r="AE437" s="13"/>
      <c r="AT437" s="200" t="s">
        <v>212</v>
      </c>
      <c r="AU437" s="200" t="s">
        <v>221</v>
      </c>
      <c r="AV437" s="13" t="s">
        <v>91</v>
      </c>
      <c r="AW437" s="13" t="s">
        <v>36</v>
      </c>
      <c r="AX437" s="13" t="s">
        <v>81</v>
      </c>
      <c r="AY437" s="200" t="s">
        <v>199</v>
      </c>
    </row>
    <row r="438" s="15" customFormat="1">
      <c r="A438" s="15"/>
      <c r="B438" s="214"/>
      <c r="C438" s="15"/>
      <c r="D438" s="193" t="s">
        <v>212</v>
      </c>
      <c r="E438" s="215" t="s">
        <v>1</v>
      </c>
      <c r="F438" s="216" t="s">
        <v>234</v>
      </c>
      <c r="G438" s="15"/>
      <c r="H438" s="217">
        <v>95.299999999999997</v>
      </c>
      <c r="I438" s="218"/>
      <c r="J438" s="15"/>
      <c r="K438" s="15"/>
      <c r="L438" s="214"/>
      <c r="M438" s="219"/>
      <c r="N438" s="220"/>
      <c r="O438" s="220"/>
      <c r="P438" s="220"/>
      <c r="Q438" s="220"/>
      <c r="R438" s="220"/>
      <c r="S438" s="220"/>
      <c r="T438" s="221"/>
      <c r="U438" s="15"/>
      <c r="V438" s="15"/>
      <c r="W438" s="15"/>
      <c r="X438" s="15"/>
      <c r="Y438" s="15"/>
      <c r="Z438" s="15"/>
      <c r="AA438" s="15"/>
      <c r="AB438" s="15"/>
      <c r="AC438" s="15"/>
      <c r="AD438" s="15"/>
      <c r="AE438" s="15"/>
      <c r="AT438" s="215" t="s">
        <v>212</v>
      </c>
      <c r="AU438" s="215" t="s">
        <v>221</v>
      </c>
      <c r="AV438" s="15" t="s">
        <v>206</v>
      </c>
      <c r="AW438" s="15" t="s">
        <v>36</v>
      </c>
      <c r="AX438" s="15" t="s">
        <v>89</v>
      </c>
      <c r="AY438" s="215" t="s">
        <v>199</v>
      </c>
    </row>
    <row r="439" s="2" customFormat="1" ht="24.15" customHeight="1">
      <c r="A439" s="38"/>
      <c r="B439" s="179"/>
      <c r="C439" s="180" t="s">
        <v>629</v>
      </c>
      <c r="D439" s="180" t="s">
        <v>201</v>
      </c>
      <c r="E439" s="181" t="s">
        <v>582</v>
      </c>
      <c r="F439" s="182" t="s">
        <v>583</v>
      </c>
      <c r="G439" s="183" t="s">
        <v>345</v>
      </c>
      <c r="H439" s="184">
        <v>33</v>
      </c>
      <c r="I439" s="185"/>
      <c r="J439" s="186">
        <f>ROUND(I439*H439,2)</f>
        <v>0</v>
      </c>
      <c r="K439" s="182" t="s">
        <v>246</v>
      </c>
      <c r="L439" s="39"/>
      <c r="M439" s="187" t="s">
        <v>1</v>
      </c>
      <c r="N439" s="188" t="s">
        <v>46</v>
      </c>
      <c r="O439" s="77"/>
      <c r="P439" s="189">
        <f>O439*H439</f>
        <v>0</v>
      </c>
      <c r="Q439" s="189">
        <v>0.16370999999999999</v>
      </c>
      <c r="R439" s="189">
        <f>Q439*H439</f>
        <v>5.4024299999999998</v>
      </c>
      <c r="S439" s="189">
        <v>0</v>
      </c>
      <c r="T439" s="190">
        <f>S439*H439</f>
        <v>0</v>
      </c>
      <c r="U439" s="38"/>
      <c r="V439" s="38"/>
      <c r="W439" s="38"/>
      <c r="X439" s="38"/>
      <c r="Y439" s="38"/>
      <c r="Z439" s="38"/>
      <c r="AA439" s="38"/>
      <c r="AB439" s="38"/>
      <c r="AC439" s="38"/>
      <c r="AD439" s="38"/>
      <c r="AE439" s="38"/>
      <c r="AR439" s="191" t="s">
        <v>206</v>
      </c>
      <c r="AT439" s="191" t="s">
        <v>201</v>
      </c>
      <c r="AU439" s="191" t="s">
        <v>221</v>
      </c>
      <c r="AY439" s="19" t="s">
        <v>199</v>
      </c>
      <c r="BE439" s="192">
        <f>IF(N439="základní",J439,0)</f>
        <v>0</v>
      </c>
      <c r="BF439" s="192">
        <f>IF(N439="snížená",J439,0)</f>
        <v>0</v>
      </c>
      <c r="BG439" s="192">
        <f>IF(N439="zákl. přenesená",J439,0)</f>
        <v>0</v>
      </c>
      <c r="BH439" s="192">
        <f>IF(N439="sníž. přenesená",J439,0)</f>
        <v>0</v>
      </c>
      <c r="BI439" s="192">
        <f>IF(N439="nulová",J439,0)</f>
        <v>0</v>
      </c>
      <c r="BJ439" s="19" t="s">
        <v>89</v>
      </c>
      <c r="BK439" s="192">
        <f>ROUND(I439*H439,2)</f>
        <v>0</v>
      </c>
      <c r="BL439" s="19" t="s">
        <v>206</v>
      </c>
      <c r="BM439" s="191" t="s">
        <v>986</v>
      </c>
    </row>
    <row r="440" s="2" customFormat="1">
      <c r="A440" s="38"/>
      <c r="B440" s="39"/>
      <c r="C440" s="38"/>
      <c r="D440" s="193" t="s">
        <v>208</v>
      </c>
      <c r="E440" s="38"/>
      <c r="F440" s="194" t="s">
        <v>585</v>
      </c>
      <c r="G440" s="38"/>
      <c r="H440" s="38"/>
      <c r="I440" s="195"/>
      <c r="J440" s="38"/>
      <c r="K440" s="38"/>
      <c r="L440" s="39"/>
      <c r="M440" s="196"/>
      <c r="N440" s="197"/>
      <c r="O440" s="77"/>
      <c r="P440" s="77"/>
      <c r="Q440" s="77"/>
      <c r="R440" s="77"/>
      <c r="S440" s="77"/>
      <c r="T440" s="78"/>
      <c r="U440" s="38"/>
      <c r="V440" s="38"/>
      <c r="W440" s="38"/>
      <c r="X440" s="38"/>
      <c r="Y440" s="38"/>
      <c r="Z440" s="38"/>
      <c r="AA440" s="38"/>
      <c r="AB440" s="38"/>
      <c r="AC440" s="38"/>
      <c r="AD440" s="38"/>
      <c r="AE440" s="38"/>
      <c r="AT440" s="19" t="s">
        <v>208</v>
      </c>
      <c r="AU440" s="19" t="s">
        <v>221</v>
      </c>
    </row>
    <row r="441" s="2" customFormat="1">
      <c r="A441" s="38"/>
      <c r="B441" s="39"/>
      <c r="C441" s="38"/>
      <c r="D441" s="193" t="s">
        <v>210</v>
      </c>
      <c r="E441" s="38"/>
      <c r="F441" s="198" t="s">
        <v>586</v>
      </c>
      <c r="G441" s="38"/>
      <c r="H441" s="38"/>
      <c r="I441" s="195"/>
      <c r="J441" s="38"/>
      <c r="K441" s="38"/>
      <c r="L441" s="39"/>
      <c r="M441" s="196"/>
      <c r="N441" s="197"/>
      <c r="O441" s="77"/>
      <c r="P441" s="77"/>
      <c r="Q441" s="77"/>
      <c r="R441" s="77"/>
      <c r="S441" s="77"/>
      <c r="T441" s="78"/>
      <c r="U441" s="38"/>
      <c r="V441" s="38"/>
      <c r="W441" s="38"/>
      <c r="X441" s="38"/>
      <c r="Y441" s="38"/>
      <c r="Z441" s="38"/>
      <c r="AA441" s="38"/>
      <c r="AB441" s="38"/>
      <c r="AC441" s="38"/>
      <c r="AD441" s="38"/>
      <c r="AE441" s="38"/>
      <c r="AT441" s="19" t="s">
        <v>210</v>
      </c>
      <c r="AU441" s="19" t="s">
        <v>221</v>
      </c>
    </row>
    <row r="442" s="13" customFormat="1">
      <c r="A442" s="13"/>
      <c r="B442" s="199"/>
      <c r="C442" s="13"/>
      <c r="D442" s="193" t="s">
        <v>212</v>
      </c>
      <c r="E442" s="200" t="s">
        <v>1</v>
      </c>
      <c r="F442" s="201" t="s">
        <v>987</v>
      </c>
      <c r="G442" s="13"/>
      <c r="H442" s="202">
        <v>33</v>
      </c>
      <c r="I442" s="203"/>
      <c r="J442" s="13"/>
      <c r="K442" s="13"/>
      <c r="L442" s="199"/>
      <c r="M442" s="204"/>
      <c r="N442" s="205"/>
      <c r="O442" s="205"/>
      <c r="P442" s="205"/>
      <c r="Q442" s="205"/>
      <c r="R442" s="205"/>
      <c r="S442" s="205"/>
      <c r="T442" s="206"/>
      <c r="U442" s="13"/>
      <c r="V442" s="13"/>
      <c r="W442" s="13"/>
      <c r="X442" s="13"/>
      <c r="Y442" s="13"/>
      <c r="Z442" s="13"/>
      <c r="AA442" s="13"/>
      <c r="AB442" s="13"/>
      <c r="AC442" s="13"/>
      <c r="AD442" s="13"/>
      <c r="AE442" s="13"/>
      <c r="AT442" s="200" t="s">
        <v>212</v>
      </c>
      <c r="AU442" s="200" t="s">
        <v>221</v>
      </c>
      <c r="AV442" s="13" t="s">
        <v>91</v>
      </c>
      <c r="AW442" s="13" t="s">
        <v>36</v>
      </c>
      <c r="AX442" s="13" t="s">
        <v>89</v>
      </c>
      <c r="AY442" s="200" t="s">
        <v>199</v>
      </c>
    </row>
    <row r="443" s="2" customFormat="1" ht="14.4" customHeight="1">
      <c r="A443" s="38"/>
      <c r="B443" s="179"/>
      <c r="C443" s="222" t="s">
        <v>634</v>
      </c>
      <c r="D443" s="222" t="s">
        <v>272</v>
      </c>
      <c r="E443" s="223" t="s">
        <v>590</v>
      </c>
      <c r="F443" s="224" t="s">
        <v>591</v>
      </c>
      <c r="G443" s="225" t="s">
        <v>345</v>
      </c>
      <c r="H443" s="226">
        <v>33.990000000000002</v>
      </c>
      <c r="I443" s="227"/>
      <c r="J443" s="228">
        <f>ROUND(I443*H443,2)</f>
        <v>0</v>
      </c>
      <c r="K443" s="224" t="s">
        <v>205</v>
      </c>
      <c r="L443" s="229"/>
      <c r="M443" s="230" t="s">
        <v>1</v>
      </c>
      <c r="N443" s="231" t="s">
        <v>46</v>
      </c>
      <c r="O443" s="77"/>
      <c r="P443" s="189">
        <f>O443*H443</f>
        <v>0</v>
      </c>
      <c r="Q443" s="189">
        <v>0.13400000000000001</v>
      </c>
      <c r="R443" s="189">
        <f>Q443*H443</f>
        <v>4.5546600000000002</v>
      </c>
      <c r="S443" s="189">
        <v>0</v>
      </c>
      <c r="T443" s="190">
        <f>S443*H443</f>
        <v>0</v>
      </c>
      <c r="U443" s="38"/>
      <c r="V443" s="38"/>
      <c r="W443" s="38"/>
      <c r="X443" s="38"/>
      <c r="Y443" s="38"/>
      <c r="Z443" s="38"/>
      <c r="AA443" s="38"/>
      <c r="AB443" s="38"/>
      <c r="AC443" s="38"/>
      <c r="AD443" s="38"/>
      <c r="AE443" s="38"/>
      <c r="AR443" s="191" t="s">
        <v>259</v>
      </c>
      <c r="AT443" s="191" t="s">
        <v>272</v>
      </c>
      <c r="AU443" s="191" t="s">
        <v>221</v>
      </c>
      <c r="AY443" s="19" t="s">
        <v>199</v>
      </c>
      <c r="BE443" s="192">
        <f>IF(N443="základní",J443,0)</f>
        <v>0</v>
      </c>
      <c r="BF443" s="192">
        <f>IF(N443="snížená",J443,0)</f>
        <v>0</v>
      </c>
      <c r="BG443" s="192">
        <f>IF(N443="zákl. přenesená",J443,0)</f>
        <v>0</v>
      </c>
      <c r="BH443" s="192">
        <f>IF(N443="sníž. přenesená",J443,0)</f>
        <v>0</v>
      </c>
      <c r="BI443" s="192">
        <f>IF(N443="nulová",J443,0)</f>
        <v>0</v>
      </c>
      <c r="BJ443" s="19" t="s">
        <v>89</v>
      </c>
      <c r="BK443" s="192">
        <f>ROUND(I443*H443,2)</f>
        <v>0</v>
      </c>
      <c r="BL443" s="19" t="s">
        <v>206</v>
      </c>
      <c r="BM443" s="191" t="s">
        <v>988</v>
      </c>
    </row>
    <row r="444" s="2" customFormat="1">
      <c r="A444" s="38"/>
      <c r="B444" s="39"/>
      <c r="C444" s="38"/>
      <c r="D444" s="193" t="s">
        <v>208</v>
      </c>
      <c r="E444" s="38"/>
      <c r="F444" s="194" t="s">
        <v>593</v>
      </c>
      <c r="G444" s="38"/>
      <c r="H444" s="38"/>
      <c r="I444" s="195"/>
      <c r="J444" s="38"/>
      <c r="K444" s="38"/>
      <c r="L444" s="39"/>
      <c r="M444" s="196"/>
      <c r="N444" s="197"/>
      <c r="O444" s="77"/>
      <c r="P444" s="77"/>
      <c r="Q444" s="77"/>
      <c r="R444" s="77"/>
      <c r="S444" s="77"/>
      <c r="T444" s="78"/>
      <c r="U444" s="38"/>
      <c r="V444" s="38"/>
      <c r="W444" s="38"/>
      <c r="X444" s="38"/>
      <c r="Y444" s="38"/>
      <c r="Z444" s="38"/>
      <c r="AA444" s="38"/>
      <c r="AB444" s="38"/>
      <c r="AC444" s="38"/>
      <c r="AD444" s="38"/>
      <c r="AE444" s="38"/>
      <c r="AT444" s="19" t="s">
        <v>208</v>
      </c>
      <c r="AU444" s="19" t="s">
        <v>221</v>
      </c>
    </row>
    <row r="445" s="13" customFormat="1">
      <c r="A445" s="13"/>
      <c r="B445" s="199"/>
      <c r="C445" s="13"/>
      <c r="D445" s="193" t="s">
        <v>212</v>
      </c>
      <c r="E445" s="13"/>
      <c r="F445" s="201" t="s">
        <v>989</v>
      </c>
      <c r="G445" s="13"/>
      <c r="H445" s="202">
        <v>33.990000000000002</v>
      </c>
      <c r="I445" s="203"/>
      <c r="J445" s="13"/>
      <c r="K445" s="13"/>
      <c r="L445" s="199"/>
      <c r="M445" s="204"/>
      <c r="N445" s="205"/>
      <c r="O445" s="205"/>
      <c r="P445" s="205"/>
      <c r="Q445" s="205"/>
      <c r="R445" s="205"/>
      <c r="S445" s="205"/>
      <c r="T445" s="206"/>
      <c r="U445" s="13"/>
      <c r="V445" s="13"/>
      <c r="W445" s="13"/>
      <c r="X445" s="13"/>
      <c r="Y445" s="13"/>
      <c r="Z445" s="13"/>
      <c r="AA445" s="13"/>
      <c r="AB445" s="13"/>
      <c r="AC445" s="13"/>
      <c r="AD445" s="13"/>
      <c r="AE445" s="13"/>
      <c r="AT445" s="200" t="s">
        <v>212</v>
      </c>
      <c r="AU445" s="200" t="s">
        <v>221</v>
      </c>
      <c r="AV445" s="13" t="s">
        <v>91</v>
      </c>
      <c r="AW445" s="13" t="s">
        <v>3</v>
      </c>
      <c r="AX445" s="13" t="s">
        <v>89</v>
      </c>
      <c r="AY445" s="200" t="s">
        <v>199</v>
      </c>
    </row>
    <row r="446" s="12" customFormat="1" ht="20.88" customHeight="1">
      <c r="A446" s="12"/>
      <c r="B446" s="166"/>
      <c r="C446" s="12"/>
      <c r="D446" s="167" t="s">
        <v>80</v>
      </c>
      <c r="E446" s="177" t="s">
        <v>990</v>
      </c>
      <c r="F446" s="177" t="s">
        <v>991</v>
      </c>
      <c r="G446" s="12"/>
      <c r="H446" s="12"/>
      <c r="I446" s="169"/>
      <c r="J446" s="178">
        <f>BK446</f>
        <v>0</v>
      </c>
      <c r="K446" s="12"/>
      <c r="L446" s="166"/>
      <c r="M446" s="171"/>
      <c r="N446" s="172"/>
      <c r="O446" s="172"/>
      <c r="P446" s="173">
        <f>SUM(P447:P459)</f>
        <v>0</v>
      </c>
      <c r="Q446" s="172"/>
      <c r="R446" s="173">
        <f>SUM(R447:R459)</f>
        <v>0</v>
      </c>
      <c r="S446" s="172"/>
      <c r="T446" s="174">
        <f>SUM(T447:T459)</f>
        <v>0</v>
      </c>
      <c r="U446" s="12"/>
      <c r="V446" s="12"/>
      <c r="W446" s="12"/>
      <c r="X446" s="12"/>
      <c r="Y446" s="12"/>
      <c r="Z446" s="12"/>
      <c r="AA446" s="12"/>
      <c r="AB446" s="12"/>
      <c r="AC446" s="12"/>
      <c r="AD446" s="12"/>
      <c r="AE446" s="12"/>
      <c r="AR446" s="167" t="s">
        <v>89</v>
      </c>
      <c r="AT446" s="175" t="s">
        <v>80</v>
      </c>
      <c r="AU446" s="175" t="s">
        <v>91</v>
      </c>
      <c r="AY446" s="167" t="s">
        <v>199</v>
      </c>
      <c r="BK446" s="176">
        <f>SUM(BK447:BK459)</f>
        <v>0</v>
      </c>
    </row>
    <row r="447" s="2" customFormat="1" ht="24.15" customHeight="1">
      <c r="A447" s="38"/>
      <c r="B447" s="179"/>
      <c r="C447" s="180" t="s">
        <v>643</v>
      </c>
      <c r="D447" s="180" t="s">
        <v>201</v>
      </c>
      <c r="E447" s="181" t="s">
        <v>992</v>
      </c>
      <c r="F447" s="182" t="s">
        <v>993</v>
      </c>
      <c r="G447" s="183" t="s">
        <v>204</v>
      </c>
      <c r="H447" s="184">
        <v>630</v>
      </c>
      <c r="I447" s="185"/>
      <c r="J447" s="186">
        <f>ROUND(I447*H447,2)</f>
        <v>0</v>
      </c>
      <c r="K447" s="182" t="s">
        <v>205</v>
      </c>
      <c r="L447" s="39"/>
      <c r="M447" s="187" t="s">
        <v>1</v>
      </c>
      <c r="N447" s="188" t="s">
        <v>46</v>
      </c>
      <c r="O447" s="77"/>
      <c r="P447" s="189">
        <f>O447*H447</f>
        <v>0</v>
      </c>
      <c r="Q447" s="189">
        <v>0</v>
      </c>
      <c r="R447" s="189">
        <f>Q447*H447</f>
        <v>0</v>
      </c>
      <c r="S447" s="189">
        <v>0</v>
      </c>
      <c r="T447" s="190">
        <f>S447*H447</f>
        <v>0</v>
      </c>
      <c r="U447" s="38"/>
      <c r="V447" s="38"/>
      <c r="W447" s="38"/>
      <c r="X447" s="38"/>
      <c r="Y447" s="38"/>
      <c r="Z447" s="38"/>
      <c r="AA447" s="38"/>
      <c r="AB447" s="38"/>
      <c r="AC447" s="38"/>
      <c r="AD447" s="38"/>
      <c r="AE447" s="38"/>
      <c r="AR447" s="191" t="s">
        <v>206</v>
      </c>
      <c r="AT447" s="191" t="s">
        <v>201</v>
      </c>
      <c r="AU447" s="191" t="s">
        <v>221</v>
      </c>
      <c r="AY447" s="19" t="s">
        <v>199</v>
      </c>
      <c r="BE447" s="192">
        <f>IF(N447="základní",J447,0)</f>
        <v>0</v>
      </c>
      <c r="BF447" s="192">
        <f>IF(N447="snížená",J447,0)</f>
        <v>0</v>
      </c>
      <c r="BG447" s="192">
        <f>IF(N447="zákl. přenesená",J447,0)</f>
        <v>0</v>
      </c>
      <c r="BH447" s="192">
        <f>IF(N447="sníž. přenesená",J447,0)</f>
        <v>0</v>
      </c>
      <c r="BI447" s="192">
        <f>IF(N447="nulová",J447,0)</f>
        <v>0</v>
      </c>
      <c r="BJ447" s="19" t="s">
        <v>89</v>
      </c>
      <c r="BK447" s="192">
        <f>ROUND(I447*H447,2)</f>
        <v>0</v>
      </c>
      <c r="BL447" s="19" t="s">
        <v>206</v>
      </c>
      <c r="BM447" s="191" t="s">
        <v>994</v>
      </c>
    </row>
    <row r="448" s="2" customFormat="1">
      <c r="A448" s="38"/>
      <c r="B448" s="39"/>
      <c r="C448" s="38"/>
      <c r="D448" s="193" t="s">
        <v>208</v>
      </c>
      <c r="E448" s="38"/>
      <c r="F448" s="194" t="s">
        <v>995</v>
      </c>
      <c r="G448" s="38"/>
      <c r="H448" s="38"/>
      <c r="I448" s="195"/>
      <c r="J448" s="38"/>
      <c r="K448" s="38"/>
      <c r="L448" s="39"/>
      <c r="M448" s="196"/>
      <c r="N448" s="197"/>
      <c r="O448" s="77"/>
      <c r="P448" s="77"/>
      <c r="Q448" s="77"/>
      <c r="R448" s="77"/>
      <c r="S448" s="77"/>
      <c r="T448" s="78"/>
      <c r="U448" s="38"/>
      <c r="V448" s="38"/>
      <c r="W448" s="38"/>
      <c r="X448" s="38"/>
      <c r="Y448" s="38"/>
      <c r="Z448" s="38"/>
      <c r="AA448" s="38"/>
      <c r="AB448" s="38"/>
      <c r="AC448" s="38"/>
      <c r="AD448" s="38"/>
      <c r="AE448" s="38"/>
      <c r="AT448" s="19" t="s">
        <v>208</v>
      </c>
      <c r="AU448" s="19" t="s">
        <v>221</v>
      </c>
    </row>
    <row r="449" s="2" customFormat="1">
      <c r="A449" s="38"/>
      <c r="B449" s="39"/>
      <c r="C449" s="38"/>
      <c r="D449" s="193" t="s">
        <v>210</v>
      </c>
      <c r="E449" s="38"/>
      <c r="F449" s="198" t="s">
        <v>996</v>
      </c>
      <c r="G449" s="38"/>
      <c r="H449" s="38"/>
      <c r="I449" s="195"/>
      <c r="J449" s="38"/>
      <c r="K449" s="38"/>
      <c r="L449" s="39"/>
      <c r="M449" s="196"/>
      <c r="N449" s="197"/>
      <c r="O449" s="77"/>
      <c r="P449" s="77"/>
      <c r="Q449" s="77"/>
      <c r="R449" s="77"/>
      <c r="S449" s="77"/>
      <c r="T449" s="78"/>
      <c r="U449" s="38"/>
      <c r="V449" s="38"/>
      <c r="W449" s="38"/>
      <c r="X449" s="38"/>
      <c r="Y449" s="38"/>
      <c r="Z449" s="38"/>
      <c r="AA449" s="38"/>
      <c r="AB449" s="38"/>
      <c r="AC449" s="38"/>
      <c r="AD449" s="38"/>
      <c r="AE449" s="38"/>
      <c r="AT449" s="19" t="s">
        <v>210</v>
      </c>
      <c r="AU449" s="19" t="s">
        <v>221</v>
      </c>
    </row>
    <row r="450" s="13" customFormat="1">
      <c r="A450" s="13"/>
      <c r="B450" s="199"/>
      <c r="C450" s="13"/>
      <c r="D450" s="193" t="s">
        <v>212</v>
      </c>
      <c r="E450" s="200" t="s">
        <v>1</v>
      </c>
      <c r="F450" s="201" t="s">
        <v>997</v>
      </c>
      <c r="G450" s="13"/>
      <c r="H450" s="202">
        <v>630</v>
      </c>
      <c r="I450" s="203"/>
      <c r="J450" s="13"/>
      <c r="K450" s="13"/>
      <c r="L450" s="199"/>
      <c r="M450" s="204"/>
      <c r="N450" s="205"/>
      <c r="O450" s="205"/>
      <c r="P450" s="205"/>
      <c r="Q450" s="205"/>
      <c r="R450" s="205"/>
      <c r="S450" s="205"/>
      <c r="T450" s="206"/>
      <c r="U450" s="13"/>
      <c r="V450" s="13"/>
      <c r="W450" s="13"/>
      <c r="X450" s="13"/>
      <c r="Y450" s="13"/>
      <c r="Z450" s="13"/>
      <c r="AA450" s="13"/>
      <c r="AB450" s="13"/>
      <c r="AC450" s="13"/>
      <c r="AD450" s="13"/>
      <c r="AE450" s="13"/>
      <c r="AT450" s="200" t="s">
        <v>212</v>
      </c>
      <c r="AU450" s="200" t="s">
        <v>221</v>
      </c>
      <c r="AV450" s="13" t="s">
        <v>91</v>
      </c>
      <c r="AW450" s="13" t="s">
        <v>36</v>
      </c>
      <c r="AX450" s="13" t="s">
        <v>89</v>
      </c>
      <c r="AY450" s="200" t="s">
        <v>199</v>
      </c>
    </row>
    <row r="451" s="2" customFormat="1" ht="24.15" customHeight="1">
      <c r="A451" s="38"/>
      <c r="B451" s="179"/>
      <c r="C451" s="180" t="s">
        <v>652</v>
      </c>
      <c r="D451" s="180" t="s">
        <v>201</v>
      </c>
      <c r="E451" s="181" t="s">
        <v>998</v>
      </c>
      <c r="F451" s="182" t="s">
        <v>999</v>
      </c>
      <c r="G451" s="183" t="s">
        <v>204</v>
      </c>
      <c r="H451" s="184">
        <v>28350</v>
      </c>
      <c r="I451" s="185"/>
      <c r="J451" s="186">
        <f>ROUND(I451*H451,2)</f>
        <v>0</v>
      </c>
      <c r="K451" s="182" t="s">
        <v>205</v>
      </c>
      <c r="L451" s="39"/>
      <c r="M451" s="187" t="s">
        <v>1</v>
      </c>
      <c r="N451" s="188" t="s">
        <v>46</v>
      </c>
      <c r="O451" s="77"/>
      <c r="P451" s="189">
        <f>O451*H451</f>
        <v>0</v>
      </c>
      <c r="Q451" s="189">
        <v>0</v>
      </c>
      <c r="R451" s="189">
        <f>Q451*H451</f>
        <v>0</v>
      </c>
      <c r="S451" s="189">
        <v>0</v>
      </c>
      <c r="T451" s="190">
        <f>S451*H451</f>
        <v>0</v>
      </c>
      <c r="U451" s="38"/>
      <c r="V451" s="38"/>
      <c r="W451" s="38"/>
      <c r="X451" s="38"/>
      <c r="Y451" s="38"/>
      <c r="Z451" s="38"/>
      <c r="AA451" s="38"/>
      <c r="AB451" s="38"/>
      <c r="AC451" s="38"/>
      <c r="AD451" s="38"/>
      <c r="AE451" s="38"/>
      <c r="AR451" s="191" t="s">
        <v>206</v>
      </c>
      <c r="AT451" s="191" t="s">
        <v>201</v>
      </c>
      <c r="AU451" s="191" t="s">
        <v>221</v>
      </c>
      <c r="AY451" s="19" t="s">
        <v>199</v>
      </c>
      <c r="BE451" s="192">
        <f>IF(N451="základní",J451,0)</f>
        <v>0</v>
      </c>
      <c r="BF451" s="192">
        <f>IF(N451="snížená",J451,0)</f>
        <v>0</v>
      </c>
      <c r="BG451" s="192">
        <f>IF(N451="zákl. přenesená",J451,0)</f>
        <v>0</v>
      </c>
      <c r="BH451" s="192">
        <f>IF(N451="sníž. přenesená",J451,0)</f>
        <v>0</v>
      </c>
      <c r="BI451" s="192">
        <f>IF(N451="nulová",J451,0)</f>
        <v>0</v>
      </c>
      <c r="BJ451" s="19" t="s">
        <v>89</v>
      </c>
      <c r="BK451" s="192">
        <f>ROUND(I451*H451,2)</f>
        <v>0</v>
      </c>
      <c r="BL451" s="19" t="s">
        <v>206</v>
      </c>
      <c r="BM451" s="191" t="s">
        <v>1000</v>
      </c>
    </row>
    <row r="452" s="2" customFormat="1">
      <c r="A452" s="38"/>
      <c r="B452" s="39"/>
      <c r="C452" s="38"/>
      <c r="D452" s="193" t="s">
        <v>208</v>
      </c>
      <c r="E452" s="38"/>
      <c r="F452" s="194" t="s">
        <v>1001</v>
      </c>
      <c r="G452" s="38"/>
      <c r="H452" s="38"/>
      <c r="I452" s="195"/>
      <c r="J452" s="38"/>
      <c r="K452" s="38"/>
      <c r="L452" s="39"/>
      <c r="M452" s="196"/>
      <c r="N452" s="197"/>
      <c r="O452" s="77"/>
      <c r="P452" s="77"/>
      <c r="Q452" s="77"/>
      <c r="R452" s="77"/>
      <c r="S452" s="77"/>
      <c r="T452" s="78"/>
      <c r="U452" s="38"/>
      <c r="V452" s="38"/>
      <c r="W452" s="38"/>
      <c r="X452" s="38"/>
      <c r="Y452" s="38"/>
      <c r="Z452" s="38"/>
      <c r="AA452" s="38"/>
      <c r="AB452" s="38"/>
      <c r="AC452" s="38"/>
      <c r="AD452" s="38"/>
      <c r="AE452" s="38"/>
      <c r="AT452" s="19" t="s">
        <v>208</v>
      </c>
      <c r="AU452" s="19" t="s">
        <v>221</v>
      </c>
    </row>
    <row r="453" s="2" customFormat="1">
      <c r="A453" s="38"/>
      <c r="B453" s="39"/>
      <c r="C453" s="38"/>
      <c r="D453" s="193" t="s">
        <v>210</v>
      </c>
      <c r="E453" s="38"/>
      <c r="F453" s="198" t="s">
        <v>996</v>
      </c>
      <c r="G453" s="38"/>
      <c r="H453" s="38"/>
      <c r="I453" s="195"/>
      <c r="J453" s="38"/>
      <c r="K453" s="38"/>
      <c r="L453" s="39"/>
      <c r="M453" s="196"/>
      <c r="N453" s="197"/>
      <c r="O453" s="77"/>
      <c r="P453" s="77"/>
      <c r="Q453" s="77"/>
      <c r="R453" s="77"/>
      <c r="S453" s="77"/>
      <c r="T453" s="78"/>
      <c r="U453" s="38"/>
      <c r="V453" s="38"/>
      <c r="W453" s="38"/>
      <c r="X453" s="38"/>
      <c r="Y453" s="38"/>
      <c r="Z453" s="38"/>
      <c r="AA453" s="38"/>
      <c r="AB453" s="38"/>
      <c r="AC453" s="38"/>
      <c r="AD453" s="38"/>
      <c r="AE453" s="38"/>
      <c r="AT453" s="19" t="s">
        <v>210</v>
      </c>
      <c r="AU453" s="19" t="s">
        <v>221</v>
      </c>
    </row>
    <row r="454" s="14" customFormat="1">
      <c r="A454" s="14"/>
      <c r="B454" s="207"/>
      <c r="C454" s="14"/>
      <c r="D454" s="193" t="s">
        <v>212</v>
      </c>
      <c r="E454" s="208" t="s">
        <v>1</v>
      </c>
      <c r="F454" s="209" t="s">
        <v>1002</v>
      </c>
      <c r="G454" s="14"/>
      <c r="H454" s="208" t="s">
        <v>1</v>
      </c>
      <c r="I454" s="210"/>
      <c r="J454" s="14"/>
      <c r="K454" s="14"/>
      <c r="L454" s="207"/>
      <c r="M454" s="211"/>
      <c r="N454" s="212"/>
      <c r="O454" s="212"/>
      <c r="P454" s="212"/>
      <c r="Q454" s="212"/>
      <c r="R454" s="212"/>
      <c r="S454" s="212"/>
      <c r="T454" s="213"/>
      <c r="U454" s="14"/>
      <c r="V454" s="14"/>
      <c r="W454" s="14"/>
      <c r="X454" s="14"/>
      <c r="Y454" s="14"/>
      <c r="Z454" s="14"/>
      <c r="AA454" s="14"/>
      <c r="AB454" s="14"/>
      <c r="AC454" s="14"/>
      <c r="AD454" s="14"/>
      <c r="AE454" s="14"/>
      <c r="AT454" s="208" t="s">
        <v>212</v>
      </c>
      <c r="AU454" s="208" t="s">
        <v>221</v>
      </c>
      <c r="AV454" s="14" t="s">
        <v>89</v>
      </c>
      <c r="AW454" s="14" t="s">
        <v>36</v>
      </c>
      <c r="AX454" s="14" t="s">
        <v>81</v>
      </c>
      <c r="AY454" s="208" t="s">
        <v>199</v>
      </c>
    </row>
    <row r="455" s="13" customFormat="1">
      <c r="A455" s="13"/>
      <c r="B455" s="199"/>
      <c r="C455" s="13"/>
      <c r="D455" s="193" t="s">
        <v>212</v>
      </c>
      <c r="E455" s="200" t="s">
        <v>1</v>
      </c>
      <c r="F455" s="201" t="s">
        <v>1003</v>
      </c>
      <c r="G455" s="13"/>
      <c r="H455" s="202">
        <v>28350</v>
      </c>
      <c r="I455" s="203"/>
      <c r="J455" s="13"/>
      <c r="K455" s="13"/>
      <c r="L455" s="199"/>
      <c r="M455" s="204"/>
      <c r="N455" s="205"/>
      <c r="O455" s="205"/>
      <c r="P455" s="205"/>
      <c r="Q455" s="205"/>
      <c r="R455" s="205"/>
      <c r="S455" s="205"/>
      <c r="T455" s="206"/>
      <c r="U455" s="13"/>
      <c r="V455" s="13"/>
      <c r="W455" s="13"/>
      <c r="X455" s="13"/>
      <c r="Y455" s="13"/>
      <c r="Z455" s="13"/>
      <c r="AA455" s="13"/>
      <c r="AB455" s="13"/>
      <c r="AC455" s="13"/>
      <c r="AD455" s="13"/>
      <c r="AE455" s="13"/>
      <c r="AT455" s="200" t="s">
        <v>212</v>
      </c>
      <c r="AU455" s="200" t="s">
        <v>221</v>
      </c>
      <c r="AV455" s="13" t="s">
        <v>91</v>
      </c>
      <c r="AW455" s="13" t="s">
        <v>36</v>
      </c>
      <c r="AX455" s="13" t="s">
        <v>89</v>
      </c>
      <c r="AY455" s="200" t="s">
        <v>199</v>
      </c>
    </row>
    <row r="456" s="2" customFormat="1" ht="24.15" customHeight="1">
      <c r="A456" s="38"/>
      <c r="B456" s="179"/>
      <c r="C456" s="180" t="s">
        <v>659</v>
      </c>
      <c r="D456" s="180" t="s">
        <v>201</v>
      </c>
      <c r="E456" s="181" t="s">
        <v>1004</v>
      </c>
      <c r="F456" s="182" t="s">
        <v>1005</v>
      </c>
      <c r="G456" s="183" t="s">
        <v>204</v>
      </c>
      <c r="H456" s="184">
        <v>630</v>
      </c>
      <c r="I456" s="185"/>
      <c r="J456" s="186">
        <f>ROUND(I456*H456,2)</f>
        <v>0</v>
      </c>
      <c r="K456" s="182" t="s">
        <v>205</v>
      </c>
      <c r="L456" s="39"/>
      <c r="M456" s="187" t="s">
        <v>1</v>
      </c>
      <c r="N456" s="188" t="s">
        <v>46</v>
      </c>
      <c r="O456" s="77"/>
      <c r="P456" s="189">
        <f>O456*H456</f>
        <v>0</v>
      </c>
      <c r="Q456" s="189">
        <v>0</v>
      </c>
      <c r="R456" s="189">
        <f>Q456*H456</f>
        <v>0</v>
      </c>
      <c r="S456" s="189">
        <v>0</v>
      </c>
      <c r="T456" s="190">
        <f>S456*H456</f>
        <v>0</v>
      </c>
      <c r="U456" s="38"/>
      <c r="V456" s="38"/>
      <c r="W456" s="38"/>
      <c r="X456" s="38"/>
      <c r="Y456" s="38"/>
      <c r="Z456" s="38"/>
      <c r="AA456" s="38"/>
      <c r="AB456" s="38"/>
      <c r="AC456" s="38"/>
      <c r="AD456" s="38"/>
      <c r="AE456" s="38"/>
      <c r="AR456" s="191" t="s">
        <v>206</v>
      </c>
      <c r="AT456" s="191" t="s">
        <v>201</v>
      </c>
      <c r="AU456" s="191" t="s">
        <v>221</v>
      </c>
      <c r="AY456" s="19" t="s">
        <v>199</v>
      </c>
      <c r="BE456" s="192">
        <f>IF(N456="základní",J456,0)</f>
        <v>0</v>
      </c>
      <c r="BF456" s="192">
        <f>IF(N456="snížená",J456,0)</f>
        <v>0</v>
      </c>
      <c r="BG456" s="192">
        <f>IF(N456="zákl. přenesená",J456,0)</f>
        <v>0</v>
      </c>
      <c r="BH456" s="192">
        <f>IF(N456="sníž. přenesená",J456,0)</f>
        <v>0</v>
      </c>
      <c r="BI456" s="192">
        <f>IF(N456="nulová",J456,0)</f>
        <v>0</v>
      </c>
      <c r="BJ456" s="19" t="s">
        <v>89</v>
      </c>
      <c r="BK456" s="192">
        <f>ROUND(I456*H456,2)</f>
        <v>0</v>
      </c>
      <c r="BL456" s="19" t="s">
        <v>206</v>
      </c>
      <c r="BM456" s="191" t="s">
        <v>1006</v>
      </c>
    </row>
    <row r="457" s="2" customFormat="1">
      <c r="A457" s="38"/>
      <c r="B457" s="39"/>
      <c r="C457" s="38"/>
      <c r="D457" s="193" t="s">
        <v>208</v>
      </c>
      <c r="E457" s="38"/>
      <c r="F457" s="194" t="s">
        <v>1007</v>
      </c>
      <c r="G457" s="38"/>
      <c r="H457" s="38"/>
      <c r="I457" s="195"/>
      <c r="J457" s="38"/>
      <c r="K457" s="38"/>
      <c r="L457" s="39"/>
      <c r="M457" s="196"/>
      <c r="N457" s="197"/>
      <c r="O457" s="77"/>
      <c r="P457" s="77"/>
      <c r="Q457" s="77"/>
      <c r="R457" s="77"/>
      <c r="S457" s="77"/>
      <c r="T457" s="78"/>
      <c r="U457" s="38"/>
      <c r="V457" s="38"/>
      <c r="W457" s="38"/>
      <c r="X457" s="38"/>
      <c r="Y457" s="38"/>
      <c r="Z457" s="38"/>
      <c r="AA457" s="38"/>
      <c r="AB457" s="38"/>
      <c r="AC457" s="38"/>
      <c r="AD457" s="38"/>
      <c r="AE457" s="38"/>
      <c r="AT457" s="19" t="s">
        <v>208</v>
      </c>
      <c r="AU457" s="19" t="s">
        <v>221</v>
      </c>
    </row>
    <row r="458" s="2" customFormat="1">
      <c r="A458" s="38"/>
      <c r="B458" s="39"/>
      <c r="C458" s="38"/>
      <c r="D458" s="193" t="s">
        <v>210</v>
      </c>
      <c r="E458" s="38"/>
      <c r="F458" s="198" t="s">
        <v>1008</v>
      </c>
      <c r="G458" s="38"/>
      <c r="H458" s="38"/>
      <c r="I458" s="195"/>
      <c r="J458" s="38"/>
      <c r="K458" s="38"/>
      <c r="L458" s="39"/>
      <c r="M458" s="196"/>
      <c r="N458" s="197"/>
      <c r="O458" s="77"/>
      <c r="P458" s="77"/>
      <c r="Q458" s="77"/>
      <c r="R458" s="77"/>
      <c r="S458" s="77"/>
      <c r="T458" s="78"/>
      <c r="U458" s="38"/>
      <c r="V458" s="38"/>
      <c r="W458" s="38"/>
      <c r="X458" s="38"/>
      <c r="Y458" s="38"/>
      <c r="Z458" s="38"/>
      <c r="AA458" s="38"/>
      <c r="AB458" s="38"/>
      <c r="AC458" s="38"/>
      <c r="AD458" s="38"/>
      <c r="AE458" s="38"/>
      <c r="AT458" s="19" t="s">
        <v>210</v>
      </c>
      <c r="AU458" s="19" t="s">
        <v>221</v>
      </c>
    </row>
    <row r="459" s="13" customFormat="1">
      <c r="A459" s="13"/>
      <c r="B459" s="199"/>
      <c r="C459" s="13"/>
      <c r="D459" s="193" t="s">
        <v>212</v>
      </c>
      <c r="E459" s="200" t="s">
        <v>1</v>
      </c>
      <c r="F459" s="201" t="s">
        <v>997</v>
      </c>
      <c r="G459" s="13"/>
      <c r="H459" s="202">
        <v>630</v>
      </c>
      <c r="I459" s="203"/>
      <c r="J459" s="13"/>
      <c r="K459" s="13"/>
      <c r="L459" s="199"/>
      <c r="M459" s="204"/>
      <c r="N459" s="205"/>
      <c r="O459" s="205"/>
      <c r="P459" s="205"/>
      <c r="Q459" s="205"/>
      <c r="R459" s="205"/>
      <c r="S459" s="205"/>
      <c r="T459" s="206"/>
      <c r="U459" s="13"/>
      <c r="V459" s="13"/>
      <c r="W459" s="13"/>
      <c r="X459" s="13"/>
      <c r="Y459" s="13"/>
      <c r="Z459" s="13"/>
      <c r="AA459" s="13"/>
      <c r="AB459" s="13"/>
      <c r="AC459" s="13"/>
      <c r="AD459" s="13"/>
      <c r="AE459" s="13"/>
      <c r="AT459" s="200" t="s">
        <v>212</v>
      </c>
      <c r="AU459" s="200" t="s">
        <v>221</v>
      </c>
      <c r="AV459" s="13" t="s">
        <v>91</v>
      </c>
      <c r="AW459" s="13" t="s">
        <v>36</v>
      </c>
      <c r="AX459" s="13" t="s">
        <v>89</v>
      </c>
      <c r="AY459" s="200" t="s">
        <v>199</v>
      </c>
    </row>
    <row r="460" s="12" customFormat="1" ht="20.88" customHeight="1">
      <c r="A460" s="12"/>
      <c r="B460" s="166"/>
      <c r="C460" s="12"/>
      <c r="D460" s="167" t="s">
        <v>80</v>
      </c>
      <c r="E460" s="177" t="s">
        <v>595</v>
      </c>
      <c r="F460" s="177" t="s">
        <v>596</v>
      </c>
      <c r="G460" s="12"/>
      <c r="H460" s="12"/>
      <c r="I460" s="169"/>
      <c r="J460" s="178">
        <f>BK460</f>
        <v>0</v>
      </c>
      <c r="K460" s="12"/>
      <c r="L460" s="166"/>
      <c r="M460" s="171"/>
      <c r="N460" s="172"/>
      <c r="O460" s="172"/>
      <c r="P460" s="173">
        <f>SUM(P461:P484)</f>
        <v>0</v>
      </c>
      <c r="Q460" s="172"/>
      <c r="R460" s="173">
        <f>SUM(R461:R484)</f>
        <v>0.16808000000000001</v>
      </c>
      <c r="S460" s="172"/>
      <c r="T460" s="174">
        <f>SUM(T461:T484)</f>
        <v>0</v>
      </c>
      <c r="U460" s="12"/>
      <c r="V460" s="12"/>
      <c r="W460" s="12"/>
      <c r="X460" s="12"/>
      <c r="Y460" s="12"/>
      <c r="Z460" s="12"/>
      <c r="AA460" s="12"/>
      <c r="AB460" s="12"/>
      <c r="AC460" s="12"/>
      <c r="AD460" s="12"/>
      <c r="AE460" s="12"/>
      <c r="AR460" s="167" t="s">
        <v>89</v>
      </c>
      <c r="AT460" s="175" t="s">
        <v>80</v>
      </c>
      <c r="AU460" s="175" t="s">
        <v>91</v>
      </c>
      <c r="AY460" s="167" t="s">
        <v>199</v>
      </c>
      <c r="BK460" s="176">
        <f>SUM(BK461:BK484)</f>
        <v>0</v>
      </c>
    </row>
    <row r="461" s="2" customFormat="1" ht="14.4" customHeight="1">
      <c r="A461" s="38"/>
      <c r="B461" s="179"/>
      <c r="C461" s="180" t="s">
        <v>664</v>
      </c>
      <c r="D461" s="180" t="s">
        <v>201</v>
      </c>
      <c r="E461" s="181" t="s">
        <v>1009</v>
      </c>
      <c r="F461" s="182" t="s">
        <v>1010</v>
      </c>
      <c r="G461" s="183" t="s">
        <v>345</v>
      </c>
      <c r="H461" s="184">
        <v>35</v>
      </c>
      <c r="I461" s="185"/>
      <c r="J461" s="186">
        <f>ROUND(I461*H461,2)</f>
        <v>0</v>
      </c>
      <c r="K461" s="182" t="s">
        <v>246</v>
      </c>
      <c r="L461" s="39"/>
      <c r="M461" s="187" t="s">
        <v>1</v>
      </c>
      <c r="N461" s="188" t="s">
        <v>46</v>
      </c>
      <c r="O461" s="77"/>
      <c r="P461" s="189">
        <f>O461*H461</f>
        <v>0</v>
      </c>
      <c r="Q461" s="189">
        <v>0.0011999999999999999</v>
      </c>
      <c r="R461" s="189">
        <f>Q461*H461</f>
        <v>0.041999999999999996</v>
      </c>
      <c r="S461" s="189">
        <v>0</v>
      </c>
      <c r="T461" s="190">
        <f>S461*H461</f>
        <v>0</v>
      </c>
      <c r="U461" s="38"/>
      <c r="V461" s="38"/>
      <c r="W461" s="38"/>
      <c r="X461" s="38"/>
      <c r="Y461" s="38"/>
      <c r="Z461" s="38"/>
      <c r="AA461" s="38"/>
      <c r="AB461" s="38"/>
      <c r="AC461" s="38"/>
      <c r="AD461" s="38"/>
      <c r="AE461" s="38"/>
      <c r="AR461" s="191" t="s">
        <v>206</v>
      </c>
      <c r="AT461" s="191" t="s">
        <v>201</v>
      </c>
      <c r="AU461" s="191" t="s">
        <v>221</v>
      </c>
      <c r="AY461" s="19" t="s">
        <v>199</v>
      </c>
      <c r="BE461" s="192">
        <f>IF(N461="základní",J461,0)</f>
        <v>0</v>
      </c>
      <c r="BF461" s="192">
        <f>IF(N461="snížená",J461,0)</f>
        <v>0</v>
      </c>
      <c r="BG461" s="192">
        <f>IF(N461="zákl. přenesená",J461,0)</f>
        <v>0</v>
      </c>
      <c r="BH461" s="192">
        <f>IF(N461="sníž. přenesená",J461,0)</f>
        <v>0</v>
      </c>
      <c r="BI461" s="192">
        <f>IF(N461="nulová",J461,0)</f>
        <v>0</v>
      </c>
      <c r="BJ461" s="19" t="s">
        <v>89</v>
      </c>
      <c r="BK461" s="192">
        <f>ROUND(I461*H461,2)</f>
        <v>0</v>
      </c>
      <c r="BL461" s="19" t="s">
        <v>206</v>
      </c>
      <c r="BM461" s="191" t="s">
        <v>1011</v>
      </c>
    </row>
    <row r="462" s="2" customFormat="1" ht="24.15" customHeight="1">
      <c r="A462" s="38"/>
      <c r="B462" s="179"/>
      <c r="C462" s="180" t="s">
        <v>1012</v>
      </c>
      <c r="D462" s="180" t="s">
        <v>201</v>
      </c>
      <c r="E462" s="181" t="s">
        <v>1013</v>
      </c>
      <c r="F462" s="182" t="s">
        <v>1014</v>
      </c>
      <c r="G462" s="183" t="s">
        <v>404</v>
      </c>
      <c r="H462" s="184">
        <v>56</v>
      </c>
      <c r="I462" s="185"/>
      <c r="J462" s="186">
        <f>ROUND(I462*H462,2)</f>
        <v>0</v>
      </c>
      <c r="K462" s="182" t="s">
        <v>246</v>
      </c>
      <c r="L462" s="39"/>
      <c r="M462" s="187" t="s">
        <v>1</v>
      </c>
      <c r="N462" s="188" t="s">
        <v>46</v>
      </c>
      <c r="O462" s="77"/>
      <c r="P462" s="189">
        <f>O462*H462</f>
        <v>0</v>
      </c>
      <c r="Q462" s="189">
        <v>2.0000000000000002E-05</v>
      </c>
      <c r="R462" s="189">
        <f>Q462*H462</f>
        <v>0.0011200000000000001</v>
      </c>
      <c r="S462" s="189">
        <v>0</v>
      </c>
      <c r="T462" s="190">
        <f>S462*H462</f>
        <v>0</v>
      </c>
      <c r="U462" s="38"/>
      <c r="V462" s="38"/>
      <c r="W462" s="38"/>
      <c r="X462" s="38"/>
      <c r="Y462" s="38"/>
      <c r="Z462" s="38"/>
      <c r="AA462" s="38"/>
      <c r="AB462" s="38"/>
      <c r="AC462" s="38"/>
      <c r="AD462" s="38"/>
      <c r="AE462" s="38"/>
      <c r="AR462" s="191" t="s">
        <v>206</v>
      </c>
      <c r="AT462" s="191" t="s">
        <v>201</v>
      </c>
      <c r="AU462" s="191" t="s">
        <v>221</v>
      </c>
      <c r="AY462" s="19" t="s">
        <v>199</v>
      </c>
      <c r="BE462" s="192">
        <f>IF(N462="základní",J462,0)</f>
        <v>0</v>
      </c>
      <c r="BF462" s="192">
        <f>IF(N462="snížená",J462,0)</f>
        <v>0</v>
      </c>
      <c r="BG462" s="192">
        <f>IF(N462="zákl. přenesená",J462,0)</f>
        <v>0</v>
      </c>
      <c r="BH462" s="192">
        <f>IF(N462="sníž. přenesená",J462,0)</f>
        <v>0</v>
      </c>
      <c r="BI462" s="192">
        <f>IF(N462="nulová",J462,0)</f>
        <v>0</v>
      </c>
      <c r="BJ462" s="19" t="s">
        <v>89</v>
      </c>
      <c r="BK462" s="192">
        <f>ROUND(I462*H462,2)</f>
        <v>0</v>
      </c>
      <c r="BL462" s="19" t="s">
        <v>206</v>
      </c>
      <c r="BM462" s="191" t="s">
        <v>1015</v>
      </c>
    </row>
    <row r="463" s="14" customFormat="1">
      <c r="A463" s="14"/>
      <c r="B463" s="207"/>
      <c r="C463" s="14"/>
      <c r="D463" s="193" t="s">
        <v>212</v>
      </c>
      <c r="E463" s="208" t="s">
        <v>1</v>
      </c>
      <c r="F463" s="209" t="s">
        <v>1016</v>
      </c>
      <c r="G463" s="14"/>
      <c r="H463" s="208" t="s">
        <v>1</v>
      </c>
      <c r="I463" s="210"/>
      <c r="J463" s="14"/>
      <c r="K463" s="14"/>
      <c r="L463" s="207"/>
      <c r="M463" s="211"/>
      <c r="N463" s="212"/>
      <c r="O463" s="212"/>
      <c r="P463" s="212"/>
      <c r="Q463" s="212"/>
      <c r="R463" s="212"/>
      <c r="S463" s="212"/>
      <c r="T463" s="213"/>
      <c r="U463" s="14"/>
      <c r="V463" s="14"/>
      <c r="W463" s="14"/>
      <c r="X463" s="14"/>
      <c r="Y463" s="14"/>
      <c r="Z463" s="14"/>
      <c r="AA463" s="14"/>
      <c r="AB463" s="14"/>
      <c r="AC463" s="14"/>
      <c r="AD463" s="14"/>
      <c r="AE463" s="14"/>
      <c r="AT463" s="208" t="s">
        <v>212</v>
      </c>
      <c r="AU463" s="208" t="s">
        <v>221</v>
      </c>
      <c r="AV463" s="14" t="s">
        <v>89</v>
      </c>
      <c r="AW463" s="14" t="s">
        <v>36</v>
      </c>
      <c r="AX463" s="14" t="s">
        <v>81</v>
      </c>
      <c r="AY463" s="208" t="s">
        <v>199</v>
      </c>
    </row>
    <row r="464" s="13" customFormat="1">
      <c r="A464" s="13"/>
      <c r="B464" s="199"/>
      <c r="C464" s="13"/>
      <c r="D464" s="193" t="s">
        <v>212</v>
      </c>
      <c r="E464" s="200" t="s">
        <v>1</v>
      </c>
      <c r="F464" s="201" t="s">
        <v>1017</v>
      </c>
      <c r="G464" s="13"/>
      <c r="H464" s="202">
        <v>56</v>
      </c>
      <c r="I464" s="203"/>
      <c r="J464" s="13"/>
      <c r="K464" s="13"/>
      <c r="L464" s="199"/>
      <c r="M464" s="204"/>
      <c r="N464" s="205"/>
      <c r="O464" s="205"/>
      <c r="P464" s="205"/>
      <c r="Q464" s="205"/>
      <c r="R464" s="205"/>
      <c r="S464" s="205"/>
      <c r="T464" s="206"/>
      <c r="U464" s="13"/>
      <c r="V464" s="13"/>
      <c r="W464" s="13"/>
      <c r="X464" s="13"/>
      <c r="Y464" s="13"/>
      <c r="Z464" s="13"/>
      <c r="AA464" s="13"/>
      <c r="AB464" s="13"/>
      <c r="AC464" s="13"/>
      <c r="AD464" s="13"/>
      <c r="AE464" s="13"/>
      <c r="AT464" s="200" t="s">
        <v>212</v>
      </c>
      <c r="AU464" s="200" t="s">
        <v>221</v>
      </c>
      <c r="AV464" s="13" t="s">
        <v>91</v>
      </c>
      <c r="AW464" s="13" t="s">
        <v>36</v>
      </c>
      <c r="AX464" s="13" t="s">
        <v>89</v>
      </c>
      <c r="AY464" s="200" t="s">
        <v>199</v>
      </c>
    </row>
    <row r="465" s="2" customFormat="1" ht="24.15" customHeight="1">
      <c r="A465" s="38"/>
      <c r="B465" s="179"/>
      <c r="C465" s="180" t="s">
        <v>1018</v>
      </c>
      <c r="D465" s="180" t="s">
        <v>201</v>
      </c>
      <c r="E465" s="181" t="s">
        <v>1019</v>
      </c>
      <c r="F465" s="182" t="s">
        <v>1020</v>
      </c>
      <c r="G465" s="183" t="s">
        <v>404</v>
      </c>
      <c r="H465" s="184">
        <v>112</v>
      </c>
      <c r="I465" s="185"/>
      <c r="J465" s="186">
        <f>ROUND(I465*H465,2)</f>
        <v>0</v>
      </c>
      <c r="K465" s="182" t="s">
        <v>246</v>
      </c>
      <c r="L465" s="39"/>
      <c r="M465" s="187" t="s">
        <v>1</v>
      </c>
      <c r="N465" s="188" t="s">
        <v>46</v>
      </c>
      <c r="O465" s="77"/>
      <c r="P465" s="189">
        <f>O465*H465</f>
        <v>0</v>
      </c>
      <c r="Q465" s="189">
        <v>8.0000000000000007E-05</v>
      </c>
      <c r="R465" s="189">
        <f>Q465*H465</f>
        <v>0.008960000000000001</v>
      </c>
      <c r="S465" s="189">
        <v>0</v>
      </c>
      <c r="T465" s="190">
        <f>S465*H465</f>
        <v>0</v>
      </c>
      <c r="U465" s="38"/>
      <c r="V465" s="38"/>
      <c r="W465" s="38"/>
      <c r="X465" s="38"/>
      <c r="Y465" s="38"/>
      <c r="Z465" s="38"/>
      <c r="AA465" s="38"/>
      <c r="AB465" s="38"/>
      <c r="AC465" s="38"/>
      <c r="AD465" s="38"/>
      <c r="AE465" s="38"/>
      <c r="AR465" s="191" t="s">
        <v>206</v>
      </c>
      <c r="AT465" s="191" t="s">
        <v>201</v>
      </c>
      <c r="AU465" s="191" t="s">
        <v>221</v>
      </c>
      <c r="AY465" s="19" t="s">
        <v>199</v>
      </c>
      <c r="BE465" s="192">
        <f>IF(N465="základní",J465,0)</f>
        <v>0</v>
      </c>
      <c r="BF465" s="192">
        <f>IF(N465="snížená",J465,0)</f>
        <v>0</v>
      </c>
      <c r="BG465" s="192">
        <f>IF(N465="zákl. přenesená",J465,0)</f>
        <v>0</v>
      </c>
      <c r="BH465" s="192">
        <f>IF(N465="sníž. přenesená",J465,0)</f>
        <v>0</v>
      </c>
      <c r="BI465" s="192">
        <f>IF(N465="nulová",J465,0)</f>
        <v>0</v>
      </c>
      <c r="BJ465" s="19" t="s">
        <v>89</v>
      </c>
      <c r="BK465" s="192">
        <f>ROUND(I465*H465,2)</f>
        <v>0</v>
      </c>
      <c r="BL465" s="19" t="s">
        <v>206</v>
      </c>
      <c r="BM465" s="191" t="s">
        <v>1021</v>
      </c>
    </row>
    <row r="466" s="14" customFormat="1">
      <c r="A466" s="14"/>
      <c r="B466" s="207"/>
      <c r="C466" s="14"/>
      <c r="D466" s="193" t="s">
        <v>212</v>
      </c>
      <c r="E466" s="208" t="s">
        <v>1</v>
      </c>
      <c r="F466" s="209" t="s">
        <v>1016</v>
      </c>
      <c r="G466" s="14"/>
      <c r="H466" s="208" t="s">
        <v>1</v>
      </c>
      <c r="I466" s="210"/>
      <c r="J466" s="14"/>
      <c r="K466" s="14"/>
      <c r="L466" s="207"/>
      <c r="M466" s="211"/>
      <c r="N466" s="212"/>
      <c r="O466" s="212"/>
      <c r="P466" s="212"/>
      <c r="Q466" s="212"/>
      <c r="R466" s="212"/>
      <c r="S466" s="212"/>
      <c r="T466" s="213"/>
      <c r="U466" s="14"/>
      <c r="V466" s="14"/>
      <c r="W466" s="14"/>
      <c r="X466" s="14"/>
      <c r="Y466" s="14"/>
      <c r="Z466" s="14"/>
      <c r="AA466" s="14"/>
      <c r="AB466" s="14"/>
      <c r="AC466" s="14"/>
      <c r="AD466" s="14"/>
      <c r="AE466" s="14"/>
      <c r="AT466" s="208" t="s">
        <v>212</v>
      </c>
      <c r="AU466" s="208" t="s">
        <v>221</v>
      </c>
      <c r="AV466" s="14" t="s">
        <v>89</v>
      </c>
      <c r="AW466" s="14" t="s">
        <v>36</v>
      </c>
      <c r="AX466" s="14" t="s">
        <v>81</v>
      </c>
      <c r="AY466" s="208" t="s">
        <v>199</v>
      </c>
    </row>
    <row r="467" s="13" customFormat="1">
      <c r="A467" s="13"/>
      <c r="B467" s="199"/>
      <c r="C467" s="13"/>
      <c r="D467" s="193" t="s">
        <v>212</v>
      </c>
      <c r="E467" s="200" t="s">
        <v>1</v>
      </c>
      <c r="F467" s="201" t="s">
        <v>1022</v>
      </c>
      <c r="G467" s="13"/>
      <c r="H467" s="202">
        <v>112</v>
      </c>
      <c r="I467" s="203"/>
      <c r="J467" s="13"/>
      <c r="K467" s="13"/>
      <c r="L467" s="199"/>
      <c r="M467" s="204"/>
      <c r="N467" s="205"/>
      <c r="O467" s="205"/>
      <c r="P467" s="205"/>
      <c r="Q467" s="205"/>
      <c r="R467" s="205"/>
      <c r="S467" s="205"/>
      <c r="T467" s="206"/>
      <c r="U467" s="13"/>
      <c r="V467" s="13"/>
      <c r="W467" s="13"/>
      <c r="X467" s="13"/>
      <c r="Y467" s="13"/>
      <c r="Z467" s="13"/>
      <c r="AA467" s="13"/>
      <c r="AB467" s="13"/>
      <c r="AC467" s="13"/>
      <c r="AD467" s="13"/>
      <c r="AE467" s="13"/>
      <c r="AT467" s="200" t="s">
        <v>212</v>
      </c>
      <c r="AU467" s="200" t="s">
        <v>221</v>
      </c>
      <c r="AV467" s="13" t="s">
        <v>91</v>
      </c>
      <c r="AW467" s="13" t="s">
        <v>36</v>
      </c>
      <c r="AX467" s="13" t="s">
        <v>89</v>
      </c>
      <c r="AY467" s="200" t="s">
        <v>199</v>
      </c>
    </row>
    <row r="468" s="2" customFormat="1" ht="24.15" customHeight="1">
      <c r="A468" s="38"/>
      <c r="B468" s="179"/>
      <c r="C468" s="222" t="s">
        <v>1023</v>
      </c>
      <c r="D468" s="222" t="s">
        <v>272</v>
      </c>
      <c r="E468" s="223" t="s">
        <v>1024</v>
      </c>
      <c r="F468" s="224" t="s">
        <v>1025</v>
      </c>
      <c r="G468" s="225" t="s">
        <v>275</v>
      </c>
      <c r="H468" s="226">
        <v>0.031</v>
      </c>
      <c r="I468" s="227"/>
      <c r="J468" s="228">
        <f>ROUND(I468*H468,2)</f>
        <v>0</v>
      </c>
      <c r="K468" s="224" t="s">
        <v>205</v>
      </c>
      <c r="L468" s="229"/>
      <c r="M468" s="230" t="s">
        <v>1</v>
      </c>
      <c r="N468" s="231" t="s">
        <v>46</v>
      </c>
      <c r="O468" s="77"/>
      <c r="P468" s="189">
        <f>O468*H468</f>
        <v>0</v>
      </c>
      <c r="Q468" s="189">
        <v>1</v>
      </c>
      <c r="R468" s="189">
        <f>Q468*H468</f>
        <v>0.031</v>
      </c>
      <c r="S468" s="189">
        <v>0</v>
      </c>
      <c r="T468" s="190">
        <f>S468*H468</f>
        <v>0</v>
      </c>
      <c r="U468" s="38"/>
      <c r="V468" s="38"/>
      <c r="W468" s="38"/>
      <c r="X468" s="38"/>
      <c r="Y468" s="38"/>
      <c r="Z468" s="38"/>
      <c r="AA468" s="38"/>
      <c r="AB468" s="38"/>
      <c r="AC468" s="38"/>
      <c r="AD468" s="38"/>
      <c r="AE468" s="38"/>
      <c r="AR468" s="191" t="s">
        <v>259</v>
      </c>
      <c r="AT468" s="191" t="s">
        <v>272</v>
      </c>
      <c r="AU468" s="191" t="s">
        <v>221</v>
      </c>
      <c r="AY468" s="19" t="s">
        <v>199</v>
      </c>
      <c r="BE468" s="192">
        <f>IF(N468="základní",J468,0)</f>
        <v>0</v>
      </c>
      <c r="BF468" s="192">
        <f>IF(N468="snížená",J468,0)</f>
        <v>0</v>
      </c>
      <c r="BG468" s="192">
        <f>IF(N468="zákl. přenesená",J468,0)</f>
        <v>0</v>
      </c>
      <c r="BH468" s="192">
        <f>IF(N468="sníž. přenesená",J468,0)</f>
        <v>0</v>
      </c>
      <c r="BI468" s="192">
        <f>IF(N468="nulová",J468,0)</f>
        <v>0</v>
      </c>
      <c r="BJ468" s="19" t="s">
        <v>89</v>
      </c>
      <c r="BK468" s="192">
        <f>ROUND(I468*H468,2)</f>
        <v>0</v>
      </c>
      <c r="BL468" s="19" t="s">
        <v>206</v>
      </c>
      <c r="BM468" s="191" t="s">
        <v>1026</v>
      </c>
    </row>
    <row r="469" s="2" customFormat="1">
      <c r="A469" s="38"/>
      <c r="B469" s="39"/>
      <c r="C469" s="38"/>
      <c r="D469" s="193" t="s">
        <v>208</v>
      </c>
      <c r="E469" s="38"/>
      <c r="F469" s="194" t="s">
        <v>1025</v>
      </c>
      <c r="G469" s="38"/>
      <c r="H469" s="38"/>
      <c r="I469" s="195"/>
      <c r="J469" s="38"/>
      <c r="K469" s="38"/>
      <c r="L469" s="39"/>
      <c r="M469" s="196"/>
      <c r="N469" s="197"/>
      <c r="O469" s="77"/>
      <c r="P469" s="77"/>
      <c r="Q469" s="77"/>
      <c r="R469" s="77"/>
      <c r="S469" s="77"/>
      <c r="T469" s="78"/>
      <c r="U469" s="38"/>
      <c r="V469" s="38"/>
      <c r="W469" s="38"/>
      <c r="X469" s="38"/>
      <c r="Y469" s="38"/>
      <c r="Z469" s="38"/>
      <c r="AA469" s="38"/>
      <c r="AB469" s="38"/>
      <c r="AC469" s="38"/>
      <c r="AD469" s="38"/>
      <c r="AE469" s="38"/>
      <c r="AT469" s="19" t="s">
        <v>208</v>
      </c>
      <c r="AU469" s="19" t="s">
        <v>221</v>
      </c>
    </row>
    <row r="470" s="14" customFormat="1">
      <c r="A470" s="14"/>
      <c r="B470" s="207"/>
      <c r="C470" s="14"/>
      <c r="D470" s="193" t="s">
        <v>212</v>
      </c>
      <c r="E470" s="208" t="s">
        <v>1</v>
      </c>
      <c r="F470" s="209" t="s">
        <v>1027</v>
      </c>
      <c r="G470" s="14"/>
      <c r="H470" s="208" t="s">
        <v>1</v>
      </c>
      <c r="I470" s="210"/>
      <c r="J470" s="14"/>
      <c r="K470" s="14"/>
      <c r="L470" s="207"/>
      <c r="M470" s="211"/>
      <c r="N470" s="212"/>
      <c r="O470" s="212"/>
      <c r="P470" s="212"/>
      <c r="Q470" s="212"/>
      <c r="R470" s="212"/>
      <c r="S470" s="212"/>
      <c r="T470" s="213"/>
      <c r="U470" s="14"/>
      <c r="V470" s="14"/>
      <c r="W470" s="14"/>
      <c r="X470" s="14"/>
      <c r="Y470" s="14"/>
      <c r="Z470" s="14"/>
      <c r="AA470" s="14"/>
      <c r="AB470" s="14"/>
      <c r="AC470" s="14"/>
      <c r="AD470" s="14"/>
      <c r="AE470" s="14"/>
      <c r="AT470" s="208" t="s">
        <v>212</v>
      </c>
      <c r="AU470" s="208" t="s">
        <v>221</v>
      </c>
      <c r="AV470" s="14" t="s">
        <v>89</v>
      </c>
      <c r="AW470" s="14" t="s">
        <v>36</v>
      </c>
      <c r="AX470" s="14" t="s">
        <v>81</v>
      </c>
      <c r="AY470" s="208" t="s">
        <v>199</v>
      </c>
    </row>
    <row r="471" s="14" customFormat="1">
      <c r="A471" s="14"/>
      <c r="B471" s="207"/>
      <c r="C471" s="14"/>
      <c r="D471" s="193" t="s">
        <v>212</v>
      </c>
      <c r="E471" s="208" t="s">
        <v>1</v>
      </c>
      <c r="F471" s="209" t="s">
        <v>1028</v>
      </c>
      <c r="G471" s="14"/>
      <c r="H471" s="208" t="s">
        <v>1</v>
      </c>
      <c r="I471" s="210"/>
      <c r="J471" s="14"/>
      <c r="K471" s="14"/>
      <c r="L471" s="207"/>
      <c r="M471" s="211"/>
      <c r="N471" s="212"/>
      <c r="O471" s="212"/>
      <c r="P471" s="212"/>
      <c r="Q471" s="212"/>
      <c r="R471" s="212"/>
      <c r="S471" s="212"/>
      <c r="T471" s="213"/>
      <c r="U471" s="14"/>
      <c r="V471" s="14"/>
      <c r="W471" s="14"/>
      <c r="X471" s="14"/>
      <c r="Y471" s="14"/>
      <c r="Z471" s="14"/>
      <c r="AA471" s="14"/>
      <c r="AB471" s="14"/>
      <c r="AC471" s="14"/>
      <c r="AD471" s="14"/>
      <c r="AE471" s="14"/>
      <c r="AT471" s="208" t="s">
        <v>212</v>
      </c>
      <c r="AU471" s="208" t="s">
        <v>221</v>
      </c>
      <c r="AV471" s="14" t="s">
        <v>89</v>
      </c>
      <c r="AW471" s="14" t="s">
        <v>36</v>
      </c>
      <c r="AX471" s="14" t="s">
        <v>81</v>
      </c>
      <c r="AY471" s="208" t="s">
        <v>199</v>
      </c>
    </row>
    <row r="472" s="13" customFormat="1">
      <c r="A472" s="13"/>
      <c r="B472" s="199"/>
      <c r="C472" s="13"/>
      <c r="D472" s="193" t="s">
        <v>212</v>
      </c>
      <c r="E472" s="200" t="s">
        <v>1</v>
      </c>
      <c r="F472" s="201" t="s">
        <v>1029</v>
      </c>
      <c r="G472" s="13"/>
      <c r="H472" s="202">
        <v>0.031</v>
      </c>
      <c r="I472" s="203"/>
      <c r="J472" s="13"/>
      <c r="K472" s="13"/>
      <c r="L472" s="199"/>
      <c r="M472" s="204"/>
      <c r="N472" s="205"/>
      <c r="O472" s="205"/>
      <c r="P472" s="205"/>
      <c r="Q472" s="205"/>
      <c r="R472" s="205"/>
      <c r="S472" s="205"/>
      <c r="T472" s="206"/>
      <c r="U472" s="13"/>
      <c r="V472" s="13"/>
      <c r="W472" s="13"/>
      <c r="X472" s="13"/>
      <c r="Y472" s="13"/>
      <c r="Z472" s="13"/>
      <c r="AA472" s="13"/>
      <c r="AB472" s="13"/>
      <c r="AC472" s="13"/>
      <c r="AD472" s="13"/>
      <c r="AE472" s="13"/>
      <c r="AT472" s="200" t="s">
        <v>212</v>
      </c>
      <c r="AU472" s="200" t="s">
        <v>221</v>
      </c>
      <c r="AV472" s="13" t="s">
        <v>91</v>
      </c>
      <c r="AW472" s="13" t="s">
        <v>36</v>
      </c>
      <c r="AX472" s="13" t="s">
        <v>81</v>
      </c>
      <c r="AY472" s="200" t="s">
        <v>199</v>
      </c>
    </row>
    <row r="473" s="15" customFormat="1">
      <c r="A473" s="15"/>
      <c r="B473" s="214"/>
      <c r="C473" s="15"/>
      <c r="D473" s="193" t="s">
        <v>212</v>
      </c>
      <c r="E473" s="215" t="s">
        <v>1</v>
      </c>
      <c r="F473" s="216" t="s">
        <v>234</v>
      </c>
      <c r="G473" s="15"/>
      <c r="H473" s="217">
        <v>0.031</v>
      </c>
      <c r="I473" s="218"/>
      <c r="J473" s="15"/>
      <c r="K473" s="15"/>
      <c r="L473" s="214"/>
      <c r="M473" s="219"/>
      <c r="N473" s="220"/>
      <c r="O473" s="220"/>
      <c r="P473" s="220"/>
      <c r="Q473" s="220"/>
      <c r="R473" s="220"/>
      <c r="S473" s="220"/>
      <c r="T473" s="221"/>
      <c r="U473" s="15"/>
      <c r="V473" s="15"/>
      <c r="W473" s="15"/>
      <c r="X473" s="15"/>
      <c r="Y473" s="15"/>
      <c r="Z473" s="15"/>
      <c r="AA473" s="15"/>
      <c r="AB473" s="15"/>
      <c r="AC473" s="15"/>
      <c r="AD473" s="15"/>
      <c r="AE473" s="15"/>
      <c r="AT473" s="215" t="s">
        <v>212</v>
      </c>
      <c r="AU473" s="215" t="s">
        <v>221</v>
      </c>
      <c r="AV473" s="15" t="s">
        <v>206</v>
      </c>
      <c r="AW473" s="15" t="s">
        <v>36</v>
      </c>
      <c r="AX473" s="15" t="s">
        <v>89</v>
      </c>
      <c r="AY473" s="215" t="s">
        <v>199</v>
      </c>
    </row>
    <row r="474" s="2" customFormat="1" ht="14.4" customHeight="1">
      <c r="A474" s="38"/>
      <c r="B474" s="179"/>
      <c r="C474" s="222" t="s">
        <v>1030</v>
      </c>
      <c r="D474" s="222" t="s">
        <v>272</v>
      </c>
      <c r="E474" s="223" t="s">
        <v>1031</v>
      </c>
      <c r="F474" s="224" t="s">
        <v>1032</v>
      </c>
      <c r="G474" s="225" t="s">
        <v>275</v>
      </c>
      <c r="H474" s="226">
        <v>0.042999999999999997</v>
      </c>
      <c r="I474" s="227"/>
      <c r="J474" s="228">
        <f>ROUND(I474*H474,2)</f>
        <v>0</v>
      </c>
      <c r="K474" s="224" t="s">
        <v>246</v>
      </c>
      <c r="L474" s="229"/>
      <c r="M474" s="230" t="s">
        <v>1</v>
      </c>
      <c r="N474" s="231" t="s">
        <v>46</v>
      </c>
      <c r="O474" s="77"/>
      <c r="P474" s="189">
        <f>O474*H474</f>
        <v>0</v>
      </c>
      <c r="Q474" s="189">
        <v>1</v>
      </c>
      <c r="R474" s="189">
        <f>Q474*H474</f>
        <v>0.042999999999999997</v>
      </c>
      <c r="S474" s="189">
        <v>0</v>
      </c>
      <c r="T474" s="190">
        <f>S474*H474</f>
        <v>0</v>
      </c>
      <c r="U474" s="38"/>
      <c r="V474" s="38"/>
      <c r="W474" s="38"/>
      <c r="X474" s="38"/>
      <c r="Y474" s="38"/>
      <c r="Z474" s="38"/>
      <c r="AA474" s="38"/>
      <c r="AB474" s="38"/>
      <c r="AC474" s="38"/>
      <c r="AD474" s="38"/>
      <c r="AE474" s="38"/>
      <c r="AR474" s="191" t="s">
        <v>259</v>
      </c>
      <c r="AT474" s="191" t="s">
        <v>272</v>
      </c>
      <c r="AU474" s="191" t="s">
        <v>221</v>
      </c>
      <c r="AY474" s="19" t="s">
        <v>199</v>
      </c>
      <c r="BE474" s="192">
        <f>IF(N474="základní",J474,0)</f>
        <v>0</v>
      </c>
      <c r="BF474" s="192">
        <f>IF(N474="snížená",J474,0)</f>
        <v>0</v>
      </c>
      <c r="BG474" s="192">
        <f>IF(N474="zákl. přenesená",J474,0)</f>
        <v>0</v>
      </c>
      <c r="BH474" s="192">
        <f>IF(N474="sníž. přenesená",J474,0)</f>
        <v>0</v>
      </c>
      <c r="BI474" s="192">
        <f>IF(N474="nulová",J474,0)</f>
        <v>0</v>
      </c>
      <c r="BJ474" s="19" t="s">
        <v>89</v>
      </c>
      <c r="BK474" s="192">
        <f>ROUND(I474*H474,2)</f>
        <v>0</v>
      </c>
      <c r="BL474" s="19" t="s">
        <v>206</v>
      </c>
      <c r="BM474" s="191" t="s">
        <v>1033</v>
      </c>
    </row>
    <row r="475" s="14" customFormat="1">
      <c r="A475" s="14"/>
      <c r="B475" s="207"/>
      <c r="C475" s="14"/>
      <c r="D475" s="193" t="s">
        <v>212</v>
      </c>
      <c r="E475" s="208" t="s">
        <v>1</v>
      </c>
      <c r="F475" s="209" t="s">
        <v>1027</v>
      </c>
      <c r="G475" s="14"/>
      <c r="H475" s="208" t="s">
        <v>1</v>
      </c>
      <c r="I475" s="210"/>
      <c r="J475" s="14"/>
      <c r="K475" s="14"/>
      <c r="L475" s="207"/>
      <c r="M475" s="211"/>
      <c r="N475" s="212"/>
      <c r="O475" s="212"/>
      <c r="P475" s="212"/>
      <c r="Q475" s="212"/>
      <c r="R475" s="212"/>
      <c r="S475" s="212"/>
      <c r="T475" s="213"/>
      <c r="U475" s="14"/>
      <c r="V475" s="14"/>
      <c r="W475" s="14"/>
      <c r="X475" s="14"/>
      <c r="Y475" s="14"/>
      <c r="Z475" s="14"/>
      <c r="AA475" s="14"/>
      <c r="AB475" s="14"/>
      <c r="AC475" s="14"/>
      <c r="AD475" s="14"/>
      <c r="AE475" s="14"/>
      <c r="AT475" s="208" t="s">
        <v>212</v>
      </c>
      <c r="AU475" s="208" t="s">
        <v>221</v>
      </c>
      <c r="AV475" s="14" t="s">
        <v>89</v>
      </c>
      <c r="AW475" s="14" t="s">
        <v>36</v>
      </c>
      <c r="AX475" s="14" t="s">
        <v>81</v>
      </c>
      <c r="AY475" s="208" t="s">
        <v>199</v>
      </c>
    </row>
    <row r="476" s="14" customFormat="1">
      <c r="A476" s="14"/>
      <c r="B476" s="207"/>
      <c r="C476" s="14"/>
      <c r="D476" s="193" t="s">
        <v>212</v>
      </c>
      <c r="E476" s="208" t="s">
        <v>1</v>
      </c>
      <c r="F476" s="209" t="s">
        <v>1028</v>
      </c>
      <c r="G476" s="14"/>
      <c r="H476" s="208" t="s">
        <v>1</v>
      </c>
      <c r="I476" s="210"/>
      <c r="J476" s="14"/>
      <c r="K476" s="14"/>
      <c r="L476" s="207"/>
      <c r="M476" s="211"/>
      <c r="N476" s="212"/>
      <c r="O476" s="212"/>
      <c r="P476" s="212"/>
      <c r="Q476" s="212"/>
      <c r="R476" s="212"/>
      <c r="S476" s="212"/>
      <c r="T476" s="213"/>
      <c r="U476" s="14"/>
      <c r="V476" s="14"/>
      <c r="W476" s="14"/>
      <c r="X476" s="14"/>
      <c r="Y476" s="14"/>
      <c r="Z476" s="14"/>
      <c r="AA476" s="14"/>
      <c r="AB476" s="14"/>
      <c r="AC476" s="14"/>
      <c r="AD476" s="14"/>
      <c r="AE476" s="14"/>
      <c r="AT476" s="208" t="s">
        <v>212</v>
      </c>
      <c r="AU476" s="208" t="s">
        <v>221</v>
      </c>
      <c r="AV476" s="14" t="s">
        <v>89</v>
      </c>
      <c r="AW476" s="14" t="s">
        <v>36</v>
      </c>
      <c r="AX476" s="14" t="s">
        <v>81</v>
      </c>
      <c r="AY476" s="208" t="s">
        <v>199</v>
      </c>
    </row>
    <row r="477" s="13" customFormat="1">
      <c r="A477" s="13"/>
      <c r="B477" s="199"/>
      <c r="C477" s="13"/>
      <c r="D477" s="193" t="s">
        <v>212</v>
      </c>
      <c r="E477" s="200" t="s">
        <v>1</v>
      </c>
      <c r="F477" s="201" t="s">
        <v>1034</v>
      </c>
      <c r="G477" s="13"/>
      <c r="H477" s="202">
        <v>0.042999999999999997</v>
      </c>
      <c r="I477" s="203"/>
      <c r="J477" s="13"/>
      <c r="K477" s="13"/>
      <c r="L477" s="199"/>
      <c r="M477" s="204"/>
      <c r="N477" s="205"/>
      <c r="O477" s="205"/>
      <c r="P477" s="205"/>
      <c r="Q477" s="205"/>
      <c r="R477" s="205"/>
      <c r="S477" s="205"/>
      <c r="T477" s="206"/>
      <c r="U477" s="13"/>
      <c r="V477" s="13"/>
      <c r="W477" s="13"/>
      <c r="X477" s="13"/>
      <c r="Y477" s="13"/>
      <c r="Z477" s="13"/>
      <c r="AA477" s="13"/>
      <c r="AB477" s="13"/>
      <c r="AC477" s="13"/>
      <c r="AD477" s="13"/>
      <c r="AE477" s="13"/>
      <c r="AT477" s="200" t="s">
        <v>212</v>
      </c>
      <c r="AU477" s="200" t="s">
        <v>221</v>
      </c>
      <c r="AV477" s="13" t="s">
        <v>91</v>
      </c>
      <c r="AW477" s="13" t="s">
        <v>36</v>
      </c>
      <c r="AX477" s="13" t="s">
        <v>81</v>
      </c>
      <c r="AY477" s="200" t="s">
        <v>199</v>
      </c>
    </row>
    <row r="478" s="15" customFormat="1">
      <c r="A478" s="15"/>
      <c r="B478" s="214"/>
      <c r="C478" s="15"/>
      <c r="D478" s="193" t="s">
        <v>212</v>
      </c>
      <c r="E478" s="215" t="s">
        <v>1</v>
      </c>
      <c r="F478" s="216" t="s">
        <v>234</v>
      </c>
      <c r="G478" s="15"/>
      <c r="H478" s="217">
        <v>0.042999999999999997</v>
      </c>
      <c r="I478" s="218"/>
      <c r="J478" s="15"/>
      <c r="K478" s="15"/>
      <c r="L478" s="214"/>
      <c r="M478" s="219"/>
      <c r="N478" s="220"/>
      <c r="O478" s="220"/>
      <c r="P478" s="220"/>
      <c r="Q478" s="220"/>
      <c r="R478" s="220"/>
      <c r="S478" s="220"/>
      <c r="T478" s="221"/>
      <c r="U478" s="15"/>
      <c r="V478" s="15"/>
      <c r="W478" s="15"/>
      <c r="X478" s="15"/>
      <c r="Y478" s="15"/>
      <c r="Z478" s="15"/>
      <c r="AA478" s="15"/>
      <c r="AB478" s="15"/>
      <c r="AC478" s="15"/>
      <c r="AD478" s="15"/>
      <c r="AE478" s="15"/>
      <c r="AT478" s="215" t="s">
        <v>212</v>
      </c>
      <c r="AU478" s="215" t="s">
        <v>221</v>
      </c>
      <c r="AV478" s="15" t="s">
        <v>206</v>
      </c>
      <c r="AW478" s="15" t="s">
        <v>36</v>
      </c>
      <c r="AX478" s="15" t="s">
        <v>89</v>
      </c>
      <c r="AY478" s="215" t="s">
        <v>199</v>
      </c>
    </row>
    <row r="479" s="2" customFormat="1" ht="24.15" customHeight="1">
      <c r="A479" s="38"/>
      <c r="B479" s="179"/>
      <c r="C479" s="222" t="s">
        <v>1035</v>
      </c>
      <c r="D479" s="222" t="s">
        <v>272</v>
      </c>
      <c r="E479" s="223" t="s">
        <v>1036</v>
      </c>
      <c r="F479" s="224" t="s">
        <v>1037</v>
      </c>
      <c r="G479" s="225" t="s">
        <v>275</v>
      </c>
      <c r="H479" s="226">
        <v>0.042000000000000003</v>
      </c>
      <c r="I479" s="227"/>
      <c r="J479" s="228">
        <f>ROUND(I479*H479,2)</f>
        <v>0</v>
      </c>
      <c r="K479" s="224" t="s">
        <v>205</v>
      </c>
      <c r="L479" s="229"/>
      <c r="M479" s="230" t="s">
        <v>1</v>
      </c>
      <c r="N479" s="231" t="s">
        <v>46</v>
      </c>
      <c r="O479" s="77"/>
      <c r="P479" s="189">
        <f>O479*H479</f>
        <v>0</v>
      </c>
      <c r="Q479" s="189">
        <v>1</v>
      </c>
      <c r="R479" s="189">
        <f>Q479*H479</f>
        <v>0.042000000000000003</v>
      </c>
      <c r="S479" s="189">
        <v>0</v>
      </c>
      <c r="T479" s="190">
        <f>S479*H479</f>
        <v>0</v>
      </c>
      <c r="U479" s="38"/>
      <c r="V479" s="38"/>
      <c r="W479" s="38"/>
      <c r="X479" s="38"/>
      <c r="Y479" s="38"/>
      <c r="Z479" s="38"/>
      <c r="AA479" s="38"/>
      <c r="AB479" s="38"/>
      <c r="AC479" s="38"/>
      <c r="AD479" s="38"/>
      <c r="AE479" s="38"/>
      <c r="AR479" s="191" t="s">
        <v>259</v>
      </c>
      <c r="AT479" s="191" t="s">
        <v>272</v>
      </c>
      <c r="AU479" s="191" t="s">
        <v>221</v>
      </c>
      <c r="AY479" s="19" t="s">
        <v>199</v>
      </c>
      <c r="BE479" s="192">
        <f>IF(N479="základní",J479,0)</f>
        <v>0</v>
      </c>
      <c r="BF479" s="192">
        <f>IF(N479="snížená",J479,0)</f>
        <v>0</v>
      </c>
      <c r="BG479" s="192">
        <f>IF(N479="zákl. přenesená",J479,0)</f>
        <v>0</v>
      </c>
      <c r="BH479" s="192">
        <f>IF(N479="sníž. přenesená",J479,0)</f>
        <v>0</v>
      </c>
      <c r="BI479" s="192">
        <f>IF(N479="nulová",J479,0)</f>
        <v>0</v>
      </c>
      <c r="BJ479" s="19" t="s">
        <v>89</v>
      </c>
      <c r="BK479" s="192">
        <f>ROUND(I479*H479,2)</f>
        <v>0</v>
      </c>
      <c r="BL479" s="19" t="s">
        <v>206</v>
      </c>
      <c r="BM479" s="191" t="s">
        <v>1038</v>
      </c>
    </row>
    <row r="480" s="2" customFormat="1">
      <c r="A480" s="38"/>
      <c r="B480" s="39"/>
      <c r="C480" s="38"/>
      <c r="D480" s="193" t="s">
        <v>208</v>
      </c>
      <c r="E480" s="38"/>
      <c r="F480" s="194" t="s">
        <v>1037</v>
      </c>
      <c r="G480" s="38"/>
      <c r="H480" s="38"/>
      <c r="I480" s="195"/>
      <c r="J480" s="38"/>
      <c r="K480" s="38"/>
      <c r="L480" s="39"/>
      <c r="M480" s="196"/>
      <c r="N480" s="197"/>
      <c r="O480" s="77"/>
      <c r="P480" s="77"/>
      <c r="Q480" s="77"/>
      <c r="R480" s="77"/>
      <c r="S480" s="77"/>
      <c r="T480" s="78"/>
      <c r="U480" s="38"/>
      <c r="V480" s="38"/>
      <c r="W480" s="38"/>
      <c r="X480" s="38"/>
      <c r="Y480" s="38"/>
      <c r="Z480" s="38"/>
      <c r="AA480" s="38"/>
      <c r="AB480" s="38"/>
      <c r="AC480" s="38"/>
      <c r="AD480" s="38"/>
      <c r="AE480" s="38"/>
      <c r="AT480" s="19" t="s">
        <v>208</v>
      </c>
      <c r="AU480" s="19" t="s">
        <v>221</v>
      </c>
    </row>
    <row r="481" s="14" customFormat="1">
      <c r="A481" s="14"/>
      <c r="B481" s="207"/>
      <c r="C481" s="14"/>
      <c r="D481" s="193" t="s">
        <v>212</v>
      </c>
      <c r="E481" s="208" t="s">
        <v>1</v>
      </c>
      <c r="F481" s="209" t="s">
        <v>1027</v>
      </c>
      <c r="G481" s="14"/>
      <c r="H481" s="208" t="s">
        <v>1</v>
      </c>
      <c r="I481" s="210"/>
      <c r="J481" s="14"/>
      <c r="K481" s="14"/>
      <c r="L481" s="207"/>
      <c r="M481" s="211"/>
      <c r="N481" s="212"/>
      <c r="O481" s="212"/>
      <c r="P481" s="212"/>
      <c r="Q481" s="212"/>
      <c r="R481" s="212"/>
      <c r="S481" s="212"/>
      <c r="T481" s="213"/>
      <c r="U481" s="14"/>
      <c r="V481" s="14"/>
      <c r="W481" s="14"/>
      <c r="X481" s="14"/>
      <c r="Y481" s="14"/>
      <c r="Z481" s="14"/>
      <c r="AA481" s="14"/>
      <c r="AB481" s="14"/>
      <c r="AC481" s="14"/>
      <c r="AD481" s="14"/>
      <c r="AE481" s="14"/>
      <c r="AT481" s="208" t="s">
        <v>212</v>
      </c>
      <c r="AU481" s="208" t="s">
        <v>221</v>
      </c>
      <c r="AV481" s="14" t="s">
        <v>89</v>
      </c>
      <c r="AW481" s="14" t="s">
        <v>36</v>
      </c>
      <c r="AX481" s="14" t="s">
        <v>81</v>
      </c>
      <c r="AY481" s="208" t="s">
        <v>199</v>
      </c>
    </row>
    <row r="482" s="14" customFormat="1">
      <c r="A482" s="14"/>
      <c r="B482" s="207"/>
      <c r="C482" s="14"/>
      <c r="D482" s="193" t="s">
        <v>212</v>
      </c>
      <c r="E482" s="208" t="s">
        <v>1</v>
      </c>
      <c r="F482" s="209" t="s">
        <v>1028</v>
      </c>
      <c r="G482" s="14"/>
      <c r="H482" s="208" t="s">
        <v>1</v>
      </c>
      <c r="I482" s="210"/>
      <c r="J482" s="14"/>
      <c r="K482" s="14"/>
      <c r="L482" s="207"/>
      <c r="M482" s="211"/>
      <c r="N482" s="212"/>
      <c r="O482" s="212"/>
      <c r="P482" s="212"/>
      <c r="Q482" s="212"/>
      <c r="R482" s="212"/>
      <c r="S482" s="212"/>
      <c r="T482" s="213"/>
      <c r="U482" s="14"/>
      <c r="V482" s="14"/>
      <c r="W482" s="14"/>
      <c r="X482" s="14"/>
      <c r="Y482" s="14"/>
      <c r="Z482" s="14"/>
      <c r="AA482" s="14"/>
      <c r="AB482" s="14"/>
      <c r="AC482" s="14"/>
      <c r="AD482" s="14"/>
      <c r="AE482" s="14"/>
      <c r="AT482" s="208" t="s">
        <v>212</v>
      </c>
      <c r="AU482" s="208" t="s">
        <v>221</v>
      </c>
      <c r="AV482" s="14" t="s">
        <v>89</v>
      </c>
      <c r="AW482" s="14" t="s">
        <v>36</v>
      </c>
      <c r="AX482" s="14" t="s">
        <v>81</v>
      </c>
      <c r="AY482" s="208" t="s">
        <v>199</v>
      </c>
    </row>
    <row r="483" s="13" customFormat="1">
      <c r="A483" s="13"/>
      <c r="B483" s="199"/>
      <c r="C483" s="13"/>
      <c r="D483" s="193" t="s">
        <v>212</v>
      </c>
      <c r="E483" s="200" t="s">
        <v>1</v>
      </c>
      <c r="F483" s="201" t="s">
        <v>1039</v>
      </c>
      <c r="G483" s="13"/>
      <c r="H483" s="202">
        <v>0.042000000000000003</v>
      </c>
      <c r="I483" s="203"/>
      <c r="J483" s="13"/>
      <c r="K483" s="13"/>
      <c r="L483" s="199"/>
      <c r="M483" s="204"/>
      <c r="N483" s="205"/>
      <c r="O483" s="205"/>
      <c r="P483" s="205"/>
      <c r="Q483" s="205"/>
      <c r="R483" s="205"/>
      <c r="S483" s="205"/>
      <c r="T483" s="206"/>
      <c r="U483" s="13"/>
      <c r="V483" s="13"/>
      <c r="W483" s="13"/>
      <c r="X483" s="13"/>
      <c r="Y483" s="13"/>
      <c r="Z483" s="13"/>
      <c r="AA483" s="13"/>
      <c r="AB483" s="13"/>
      <c r="AC483" s="13"/>
      <c r="AD483" s="13"/>
      <c r="AE483" s="13"/>
      <c r="AT483" s="200" t="s">
        <v>212</v>
      </c>
      <c r="AU483" s="200" t="s">
        <v>221</v>
      </c>
      <c r="AV483" s="13" t="s">
        <v>91</v>
      </c>
      <c r="AW483" s="13" t="s">
        <v>36</v>
      </c>
      <c r="AX483" s="13" t="s">
        <v>81</v>
      </c>
      <c r="AY483" s="200" t="s">
        <v>199</v>
      </c>
    </row>
    <row r="484" s="15" customFormat="1">
      <c r="A484" s="15"/>
      <c r="B484" s="214"/>
      <c r="C484" s="15"/>
      <c r="D484" s="193" t="s">
        <v>212</v>
      </c>
      <c r="E484" s="215" t="s">
        <v>1</v>
      </c>
      <c r="F484" s="216" t="s">
        <v>234</v>
      </c>
      <c r="G484" s="15"/>
      <c r="H484" s="217">
        <v>0.042000000000000003</v>
      </c>
      <c r="I484" s="218"/>
      <c r="J484" s="15"/>
      <c r="K484" s="15"/>
      <c r="L484" s="214"/>
      <c r="M484" s="219"/>
      <c r="N484" s="220"/>
      <c r="O484" s="220"/>
      <c r="P484" s="220"/>
      <c r="Q484" s="220"/>
      <c r="R484" s="220"/>
      <c r="S484" s="220"/>
      <c r="T484" s="221"/>
      <c r="U484" s="15"/>
      <c r="V484" s="15"/>
      <c r="W484" s="15"/>
      <c r="X484" s="15"/>
      <c r="Y484" s="15"/>
      <c r="Z484" s="15"/>
      <c r="AA484" s="15"/>
      <c r="AB484" s="15"/>
      <c r="AC484" s="15"/>
      <c r="AD484" s="15"/>
      <c r="AE484" s="15"/>
      <c r="AT484" s="215" t="s">
        <v>212</v>
      </c>
      <c r="AU484" s="215" t="s">
        <v>221</v>
      </c>
      <c r="AV484" s="15" t="s">
        <v>206</v>
      </c>
      <c r="AW484" s="15" t="s">
        <v>36</v>
      </c>
      <c r="AX484" s="15" t="s">
        <v>89</v>
      </c>
      <c r="AY484" s="215" t="s">
        <v>199</v>
      </c>
    </row>
    <row r="485" s="12" customFormat="1" ht="20.88" customHeight="1">
      <c r="A485" s="12"/>
      <c r="B485" s="166"/>
      <c r="C485" s="12"/>
      <c r="D485" s="167" t="s">
        <v>80</v>
      </c>
      <c r="E485" s="177" t="s">
        <v>603</v>
      </c>
      <c r="F485" s="177" t="s">
        <v>604</v>
      </c>
      <c r="G485" s="12"/>
      <c r="H485" s="12"/>
      <c r="I485" s="169"/>
      <c r="J485" s="178">
        <f>BK485</f>
        <v>0</v>
      </c>
      <c r="K485" s="12"/>
      <c r="L485" s="166"/>
      <c r="M485" s="171"/>
      <c r="N485" s="172"/>
      <c r="O485" s="172"/>
      <c r="P485" s="173">
        <f>SUM(P486:P490)</f>
        <v>0</v>
      </c>
      <c r="Q485" s="172"/>
      <c r="R485" s="173">
        <f>SUM(R486:R490)</f>
        <v>0</v>
      </c>
      <c r="S485" s="172"/>
      <c r="T485" s="174">
        <f>SUM(T486:T490)</f>
        <v>1678.2719999999999</v>
      </c>
      <c r="U485" s="12"/>
      <c r="V485" s="12"/>
      <c r="W485" s="12"/>
      <c r="X485" s="12"/>
      <c r="Y485" s="12"/>
      <c r="Z485" s="12"/>
      <c r="AA485" s="12"/>
      <c r="AB485" s="12"/>
      <c r="AC485" s="12"/>
      <c r="AD485" s="12"/>
      <c r="AE485" s="12"/>
      <c r="AR485" s="167" t="s">
        <v>89</v>
      </c>
      <c r="AT485" s="175" t="s">
        <v>80</v>
      </c>
      <c r="AU485" s="175" t="s">
        <v>91</v>
      </c>
      <c r="AY485" s="167" t="s">
        <v>199</v>
      </c>
      <c r="BK485" s="176">
        <f>SUM(BK486:BK490)</f>
        <v>0</v>
      </c>
    </row>
    <row r="486" s="2" customFormat="1" ht="14.4" customHeight="1">
      <c r="A486" s="38"/>
      <c r="B486" s="179"/>
      <c r="C486" s="180" t="s">
        <v>1040</v>
      </c>
      <c r="D486" s="180" t="s">
        <v>201</v>
      </c>
      <c r="E486" s="181" t="s">
        <v>606</v>
      </c>
      <c r="F486" s="182" t="s">
        <v>607</v>
      </c>
      <c r="G486" s="183" t="s">
        <v>228</v>
      </c>
      <c r="H486" s="184">
        <v>699.27999999999997</v>
      </c>
      <c r="I486" s="185"/>
      <c r="J486" s="186">
        <f>ROUND(I486*H486,2)</f>
        <v>0</v>
      </c>
      <c r="K486" s="182" t="s">
        <v>205</v>
      </c>
      <c r="L486" s="39"/>
      <c r="M486" s="187" t="s">
        <v>1</v>
      </c>
      <c r="N486" s="188" t="s">
        <v>46</v>
      </c>
      <c r="O486" s="77"/>
      <c r="P486" s="189">
        <f>O486*H486</f>
        <v>0</v>
      </c>
      <c r="Q486" s="189">
        <v>0</v>
      </c>
      <c r="R486" s="189">
        <f>Q486*H486</f>
        <v>0</v>
      </c>
      <c r="S486" s="189">
        <v>2.3999999999999999</v>
      </c>
      <c r="T486" s="190">
        <f>S486*H486</f>
        <v>1678.2719999999999</v>
      </c>
      <c r="U486" s="38"/>
      <c r="V486" s="38"/>
      <c r="W486" s="38"/>
      <c r="X486" s="38"/>
      <c r="Y486" s="38"/>
      <c r="Z486" s="38"/>
      <c r="AA486" s="38"/>
      <c r="AB486" s="38"/>
      <c r="AC486" s="38"/>
      <c r="AD486" s="38"/>
      <c r="AE486" s="38"/>
      <c r="AR486" s="191" t="s">
        <v>206</v>
      </c>
      <c r="AT486" s="191" t="s">
        <v>201</v>
      </c>
      <c r="AU486" s="191" t="s">
        <v>221</v>
      </c>
      <c r="AY486" s="19" t="s">
        <v>199</v>
      </c>
      <c r="BE486" s="192">
        <f>IF(N486="základní",J486,0)</f>
        <v>0</v>
      </c>
      <c r="BF486" s="192">
        <f>IF(N486="snížená",J486,0)</f>
        <v>0</v>
      </c>
      <c r="BG486" s="192">
        <f>IF(N486="zákl. přenesená",J486,0)</f>
        <v>0</v>
      </c>
      <c r="BH486" s="192">
        <f>IF(N486="sníž. přenesená",J486,0)</f>
        <v>0</v>
      </c>
      <c r="BI486" s="192">
        <f>IF(N486="nulová",J486,0)</f>
        <v>0</v>
      </c>
      <c r="BJ486" s="19" t="s">
        <v>89</v>
      </c>
      <c r="BK486" s="192">
        <f>ROUND(I486*H486,2)</f>
        <v>0</v>
      </c>
      <c r="BL486" s="19" t="s">
        <v>206</v>
      </c>
      <c r="BM486" s="191" t="s">
        <v>1041</v>
      </c>
    </row>
    <row r="487" s="2" customFormat="1">
      <c r="A487" s="38"/>
      <c r="B487" s="39"/>
      <c r="C487" s="38"/>
      <c r="D487" s="193" t="s">
        <v>208</v>
      </c>
      <c r="E487" s="38"/>
      <c r="F487" s="194" t="s">
        <v>609</v>
      </c>
      <c r="G487" s="38"/>
      <c r="H487" s="38"/>
      <c r="I487" s="195"/>
      <c r="J487" s="38"/>
      <c r="K487" s="38"/>
      <c r="L487" s="39"/>
      <c r="M487" s="196"/>
      <c r="N487" s="197"/>
      <c r="O487" s="77"/>
      <c r="P487" s="77"/>
      <c r="Q487" s="77"/>
      <c r="R487" s="77"/>
      <c r="S487" s="77"/>
      <c r="T487" s="78"/>
      <c r="U487" s="38"/>
      <c r="V487" s="38"/>
      <c r="W487" s="38"/>
      <c r="X487" s="38"/>
      <c r="Y487" s="38"/>
      <c r="Z487" s="38"/>
      <c r="AA487" s="38"/>
      <c r="AB487" s="38"/>
      <c r="AC487" s="38"/>
      <c r="AD487" s="38"/>
      <c r="AE487" s="38"/>
      <c r="AT487" s="19" t="s">
        <v>208</v>
      </c>
      <c r="AU487" s="19" t="s">
        <v>221</v>
      </c>
    </row>
    <row r="488" s="2" customFormat="1">
      <c r="A488" s="38"/>
      <c r="B488" s="39"/>
      <c r="C488" s="38"/>
      <c r="D488" s="193" t="s">
        <v>210</v>
      </c>
      <c r="E488" s="38"/>
      <c r="F488" s="198" t="s">
        <v>610</v>
      </c>
      <c r="G488" s="38"/>
      <c r="H488" s="38"/>
      <c r="I488" s="195"/>
      <c r="J488" s="38"/>
      <c r="K488" s="38"/>
      <c r="L488" s="39"/>
      <c r="M488" s="196"/>
      <c r="N488" s="197"/>
      <c r="O488" s="77"/>
      <c r="P488" s="77"/>
      <c r="Q488" s="77"/>
      <c r="R488" s="77"/>
      <c r="S488" s="77"/>
      <c r="T488" s="78"/>
      <c r="U488" s="38"/>
      <c r="V488" s="38"/>
      <c r="W488" s="38"/>
      <c r="X488" s="38"/>
      <c r="Y488" s="38"/>
      <c r="Z488" s="38"/>
      <c r="AA488" s="38"/>
      <c r="AB488" s="38"/>
      <c r="AC488" s="38"/>
      <c r="AD488" s="38"/>
      <c r="AE488" s="38"/>
      <c r="AT488" s="19" t="s">
        <v>210</v>
      </c>
      <c r="AU488" s="19" t="s">
        <v>221</v>
      </c>
    </row>
    <row r="489" s="14" customFormat="1">
      <c r="A489" s="14"/>
      <c r="B489" s="207"/>
      <c r="C489" s="14"/>
      <c r="D489" s="193" t="s">
        <v>212</v>
      </c>
      <c r="E489" s="208" t="s">
        <v>1</v>
      </c>
      <c r="F489" s="209" t="s">
        <v>1042</v>
      </c>
      <c r="G489" s="14"/>
      <c r="H489" s="208" t="s">
        <v>1</v>
      </c>
      <c r="I489" s="210"/>
      <c r="J489" s="14"/>
      <c r="K489" s="14"/>
      <c r="L489" s="207"/>
      <c r="M489" s="211"/>
      <c r="N489" s="212"/>
      <c r="O489" s="212"/>
      <c r="P489" s="212"/>
      <c r="Q489" s="212"/>
      <c r="R489" s="212"/>
      <c r="S489" s="212"/>
      <c r="T489" s="213"/>
      <c r="U489" s="14"/>
      <c r="V489" s="14"/>
      <c r="W489" s="14"/>
      <c r="X489" s="14"/>
      <c r="Y489" s="14"/>
      <c r="Z489" s="14"/>
      <c r="AA489" s="14"/>
      <c r="AB489" s="14"/>
      <c r="AC489" s="14"/>
      <c r="AD489" s="14"/>
      <c r="AE489" s="14"/>
      <c r="AT489" s="208" t="s">
        <v>212</v>
      </c>
      <c r="AU489" s="208" t="s">
        <v>221</v>
      </c>
      <c r="AV489" s="14" t="s">
        <v>89</v>
      </c>
      <c r="AW489" s="14" t="s">
        <v>36</v>
      </c>
      <c r="AX489" s="14" t="s">
        <v>81</v>
      </c>
      <c r="AY489" s="208" t="s">
        <v>199</v>
      </c>
    </row>
    <row r="490" s="13" customFormat="1">
      <c r="A490" s="13"/>
      <c r="B490" s="199"/>
      <c r="C490" s="13"/>
      <c r="D490" s="193" t="s">
        <v>212</v>
      </c>
      <c r="E490" s="200" t="s">
        <v>1</v>
      </c>
      <c r="F490" s="201" t="s">
        <v>1043</v>
      </c>
      <c r="G490" s="13"/>
      <c r="H490" s="202">
        <v>699.27999999999997</v>
      </c>
      <c r="I490" s="203"/>
      <c r="J490" s="13"/>
      <c r="K490" s="13"/>
      <c r="L490" s="199"/>
      <c r="M490" s="204"/>
      <c r="N490" s="205"/>
      <c r="O490" s="205"/>
      <c r="P490" s="205"/>
      <c r="Q490" s="205"/>
      <c r="R490" s="205"/>
      <c r="S490" s="205"/>
      <c r="T490" s="206"/>
      <c r="U490" s="13"/>
      <c r="V490" s="13"/>
      <c r="W490" s="13"/>
      <c r="X490" s="13"/>
      <c r="Y490" s="13"/>
      <c r="Z490" s="13"/>
      <c r="AA490" s="13"/>
      <c r="AB490" s="13"/>
      <c r="AC490" s="13"/>
      <c r="AD490" s="13"/>
      <c r="AE490" s="13"/>
      <c r="AT490" s="200" t="s">
        <v>212</v>
      </c>
      <c r="AU490" s="200" t="s">
        <v>221</v>
      </c>
      <c r="AV490" s="13" t="s">
        <v>91</v>
      </c>
      <c r="AW490" s="13" t="s">
        <v>36</v>
      </c>
      <c r="AX490" s="13" t="s">
        <v>89</v>
      </c>
      <c r="AY490" s="200" t="s">
        <v>199</v>
      </c>
    </row>
    <row r="491" s="12" customFormat="1" ht="20.88" customHeight="1">
      <c r="A491" s="12"/>
      <c r="B491" s="166"/>
      <c r="C491" s="12"/>
      <c r="D491" s="167" t="s">
        <v>80</v>
      </c>
      <c r="E491" s="177" t="s">
        <v>1044</v>
      </c>
      <c r="F491" s="177" t="s">
        <v>1045</v>
      </c>
      <c r="G491" s="12"/>
      <c r="H491" s="12"/>
      <c r="I491" s="169"/>
      <c r="J491" s="178">
        <f>BK491</f>
        <v>0</v>
      </c>
      <c r="K491" s="12"/>
      <c r="L491" s="166"/>
      <c r="M491" s="171"/>
      <c r="N491" s="172"/>
      <c r="O491" s="172"/>
      <c r="P491" s="173">
        <f>P492</f>
        <v>0</v>
      </c>
      <c r="Q491" s="172"/>
      <c r="R491" s="173">
        <f>R492</f>
        <v>0.0075600000000000007</v>
      </c>
      <c r="S491" s="172"/>
      <c r="T491" s="174">
        <f>T492</f>
        <v>0</v>
      </c>
      <c r="U491" s="12"/>
      <c r="V491" s="12"/>
      <c r="W491" s="12"/>
      <c r="X491" s="12"/>
      <c r="Y491" s="12"/>
      <c r="Z491" s="12"/>
      <c r="AA491" s="12"/>
      <c r="AB491" s="12"/>
      <c r="AC491" s="12"/>
      <c r="AD491" s="12"/>
      <c r="AE491" s="12"/>
      <c r="AR491" s="167" t="s">
        <v>89</v>
      </c>
      <c r="AT491" s="175" t="s">
        <v>80</v>
      </c>
      <c r="AU491" s="175" t="s">
        <v>91</v>
      </c>
      <c r="AY491" s="167" t="s">
        <v>199</v>
      </c>
      <c r="BK491" s="176">
        <f>BK492</f>
        <v>0</v>
      </c>
    </row>
    <row r="492" s="2" customFormat="1" ht="14.4" customHeight="1">
      <c r="A492" s="38"/>
      <c r="B492" s="179"/>
      <c r="C492" s="180" t="s">
        <v>1046</v>
      </c>
      <c r="D492" s="180" t="s">
        <v>201</v>
      </c>
      <c r="E492" s="181" t="s">
        <v>1047</v>
      </c>
      <c r="F492" s="182" t="s">
        <v>1048</v>
      </c>
      <c r="G492" s="183" t="s">
        <v>345</v>
      </c>
      <c r="H492" s="184">
        <v>6</v>
      </c>
      <c r="I492" s="185"/>
      <c r="J492" s="186">
        <f>ROUND(I492*H492,2)</f>
        <v>0</v>
      </c>
      <c r="K492" s="182" t="s">
        <v>246</v>
      </c>
      <c r="L492" s="39"/>
      <c r="M492" s="187" t="s">
        <v>1</v>
      </c>
      <c r="N492" s="188" t="s">
        <v>46</v>
      </c>
      <c r="O492" s="77"/>
      <c r="P492" s="189">
        <f>O492*H492</f>
        <v>0</v>
      </c>
      <c r="Q492" s="189">
        <v>0.0012600000000000001</v>
      </c>
      <c r="R492" s="189">
        <f>Q492*H492</f>
        <v>0.0075600000000000007</v>
      </c>
      <c r="S492" s="189">
        <v>0</v>
      </c>
      <c r="T492" s="190">
        <f>S492*H492</f>
        <v>0</v>
      </c>
      <c r="U492" s="38"/>
      <c r="V492" s="38"/>
      <c r="W492" s="38"/>
      <c r="X492" s="38"/>
      <c r="Y492" s="38"/>
      <c r="Z492" s="38"/>
      <c r="AA492" s="38"/>
      <c r="AB492" s="38"/>
      <c r="AC492" s="38"/>
      <c r="AD492" s="38"/>
      <c r="AE492" s="38"/>
      <c r="AR492" s="191" t="s">
        <v>206</v>
      </c>
      <c r="AT492" s="191" t="s">
        <v>201</v>
      </c>
      <c r="AU492" s="191" t="s">
        <v>221</v>
      </c>
      <c r="AY492" s="19" t="s">
        <v>199</v>
      </c>
      <c r="BE492" s="192">
        <f>IF(N492="základní",J492,0)</f>
        <v>0</v>
      </c>
      <c r="BF492" s="192">
        <f>IF(N492="snížená",J492,0)</f>
        <v>0</v>
      </c>
      <c r="BG492" s="192">
        <f>IF(N492="zákl. přenesená",J492,0)</f>
        <v>0</v>
      </c>
      <c r="BH492" s="192">
        <f>IF(N492="sníž. přenesená",J492,0)</f>
        <v>0</v>
      </c>
      <c r="BI492" s="192">
        <f>IF(N492="nulová",J492,0)</f>
        <v>0</v>
      </c>
      <c r="BJ492" s="19" t="s">
        <v>89</v>
      </c>
      <c r="BK492" s="192">
        <f>ROUND(I492*H492,2)</f>
        <v>0</v>
      </c>
      <c r="BL492" s="19" t="s">
        <v>206</v>
      </c>
      <c r="BM492" s="191" t="s">
        <v>1049</v>
      </c>
    </row>
    <row r="493" s="12" customFormat="1" ht="22.8" customHeight="1">
      <c r="A493" s="12"/>
      <c r="B493" s="166"/>
      <c r="C493" s="12"/>
      <c r="D493" s="167" t="s">
        <v>80</v>
      </c>
      <c r="E493" s="177" t="s">
        <v>613</v>
      </c>
      <c r="F493" s="177" t="s">
        <v>614</v>
      </c>
      <c r="G493" s="12"/>
      <c r="H493" s="12"/>
      <c r="I493" s="169"/>
      <c r="J493" s="178">
        <f>BK493</f>
        <v>0</v>
      </c>
      <c r="K493" s="12"/>
      <c r="L493" s="166"/>
      <c r="M493" s="171"/>
      <c r="N493" s="172"/>
      <c r="O493" s="172"/>
      <c r="P493" s="173">
        <f>SUM(P494:P501)</f>
        <v>0</v>
      </c>
      <c r="Q493" s="172"/>
      <c r="R493" s="173">
        <f>SUM(R494:R501)</f>
        <v>0</v>
      </c>
      <c r="S493" s="172"/>
      <c r="T493" s="174">
        <f>SUM(T494:T501)</f>
        <v>0</v>
      </c>
      <c r="U493" s="12"/>
      <c r="V493" s="12"/>
      <c r="W493" s="12"/>
      <c r="X493" s="12"/>
      <c r="Y493" s="12"/>
      <c r="Z493" s="12"/>
      <c r="AA493" s="12"/>
      <c r="AB493" s="12"/>
      <c r="AC493" s="12"/>
      <c r="AD493" s="12"/>
      <c r="AE493" s="12"/>
      <c r="AR493" s="167" t="s">
        <v>89</v>
      </c>
      <c r="AT493" s="175" t="s">
        <v>80</v>
      </c>
      <c r="AU493" s="175" t="s">
        <v>89</v>
      </c>
      <c r="AY493" s="167" t="s">
        <v>199</v>
      </c>
      <c r="BK493" s="176">
        <f>SUM(BK494:BK501)</f>
        <v>0</v>
      </c>
    </row>
    <row r="494" s="2" customFormat="1" ht="24.15" customHeight="1">
      <c r="A494" s="38"/>
      <c r="B494" s="179"/>
      <c r="C494" s="180" t="s">
        <v>1050</v>
      </c>
      <c r="D494" s="180" t="s">
        <v>201</v>
      </c>
      <c r="E494" s="181" t="s">
        <v>616</v>
      </c>
      <c r="F494" s="182" t="s">
        <v>617</v>
      </c>
      <c r="G494" s="183" t="s">
        <v>275</v>
      </c>
      <c r="H494" s="184">
        <v>1678.2719999999999</v>
      </c>
      <c r="I494" s="185"/>
      <c r="J494" s="186">
        <f>ROUND(I494*H494,2)</f>
        <v>0</v>
      </c>
      <c r="K494" s="182" t="s">
        <v>246</v>
      </c>
      <c r="L494" s="39"/>
      <c r="M494" s="187" t="s">
        <v>1</v>
      </c>
      <c r="N494" s="188" t="s">
        <v>46</v>
      </c>
      <c r="O494" s="77"/>
      <c r="P494" s="189">
        <f>O494*H494</f>
        <v>0</v>
      </c>
      <c r="Q494" s="189">
        <v>0</v>
      </c>
      <c r="R494" s="189">
        <f>Q494*H494</f>
        <v>0</v>
      </c>
      <c r="S494" s="189">
        <v>0</v>
      </c>
      <c r="T494" s="190">
        <f>S494*H494</f>
        <v>0</v>
      </c>
      <c r="U494" s="38"/>
      <c r="V494" s="38"/>
      <c r="W494" s="38"/>
      <c r="X494" s="38"/>
      <c r="Y494" s="38"/>
      <c r="Z494" s="38"/>
      <c r="AA494" s="38"/>
      <c r="AB494" s="38"/>
      <c r="AC494" s="38"/>
      <c r="AD494" s="38"/>
      <c r="AE494" s="38"/>
      <c r="AR494" s="191" t="s">
        <v>206</v>
      </c>
      <c r="AT494" s="191" t="s">
        <v>201</v>
      </c>
      <c r="AU494" s="191" t="s">
        <v>91</v>
      </c>
      <c r="AY494" s="19" t="s">
        <v>199</v>
      </c>
      <c r="BE494" s="192">
        <f>IF(N494="základní",J494,0)</f>
        <v>0</v>
      </c>
      <c r="BF494" s="192">
        <f>IF(N494="snížená",J494,0)</f>
        <v>0</v>
      </c>
      <c r="BG494" s="192">
        <f>IF(N494="zákl. přenesená",J494,0)</f>
        <v>0</v>
      </c>
      <c r="BH494" s="192">
        <f>IF(N494="sníž. přenesená",J494,0)</f>
        <v>0</v>
      </c>
      <c r="BI494" s="192">
        <f>IF(N494="nulová",J494,0)</f>
        <v>0</v>
      </c>
      <c r="BJ494" s="19" t="s">
        <v>89</v>
      </c>
      <c r="BK494" s="192">
        <f>ROUND(I494*H494,2)</f>
        <v>0</v>
      </c>
      <c r="BL494" s="19" t="s">
        <v>206</v>
      </c>
      <c r="BM494" s="191" t="s">
        <v>1051</v>
      </c>
    </row>
    <row r="495" s="13" customFormat="1">
      <c r="A495" s="13"/>
      <c r="B495" s="199"/>
      <c r="C495" s="13"/>
      <c r="D495" s="193" t="s">
        <v>212</v>
      </c>
      <c r="E495" s="200" t="s">
        <v>1</v>
      </c>
      <c r="F495" s="201" t="s">
        <v>1052</v>
      </c>
      <c r="G495" s="13"/>
      <c r="H495" s="202">
        <v>1678.2719999999999</v>
      </c>
      <c r="I495" s="203"/>
      <c r="J495" s="13"/>
      <c r="K495" s="13"/>
      <c r="L495" s="199"/>
      <c r="M495" s="204"/>
      <c r="N495" s="205"/>
      <c r="O495" s="205"/>
      <c r="P495" s="205"/>
      <c r="Q495" s="205"/>
      <c r="R495" s="205"/>
      <c r="S495" s="205"/>
      <c r="T495" s="206"/>
      <c r="U495" s="13"/>
      <c r="V495" s="13"/>
      <c r="W495" s="13"/>
      <c r="X495" s="13"/>
      <c r="Y495" s="13"/>
      <c r="Z495" s="13"/>
      <c r="AA495" s="13"/>
      <c r="AB495" s="13"/>
      <c r="AC495" s="13"/>
      <c r="AD495" s="13"/>
      <c r="AE495" s="13"/>
      <c r="AT495" s="200" t="s">
        <v>212</v>
      </c>
      <c r="AU495" s="200" t="s">
        <v>91</v>
      </c>
      <c r="AV495" s="13" t="s">
        <v>91</v>
      </c>
      <c r="AW495" s="13" t="s">
        <v>36</v>
      </c>
      <c r="AX495" s="13" t="s">
        <v>89</v>
      </c>
      <c r="AY495" s="200" t="s">
        <v>199</v>
      </c>
    </row>
    <row r="496" s="2" customFormat="1" ht="24.15" customHeight="1">
      <c r="A496" s="38"/>
      <c r="B496" s="179"/>
      <c r="C496" s="180" t="s">
        <v>1053</v>
      </c>
      <c r="D496" s="180" t="s">
        <v>201</v>
      </c>
      <c r="E496" s="181" t="s">
        <v>1054</v>
      </c>
      <c r="F496" s="182" t="s">
        <v>1055</v>
      </c>
      <c r="G496" s="183" t="s">
        <v>275</v>
      </c>
      <c r="H496" s="184">
        <v>1.6799999999999999</v>
      </c>
      <c r="I496" s="185"/>
      <c r="J496" s="186">
        <f>ROUND(I496*H496,2)</f>
        <v>0</v>
      </c>
      <c r="K496" s="182" t="s">
        <v>246</v>
      </c>
      <c r="L496" s="39"/>
      <c r="M496" s="187" t="s">
        <v>1</v>
      </c>
      <c r="N496" s="188" t="s">
        <v>46</v>
      </c>
      <c r="O496" s="77"/>
      <c r="P496" s="189">
        <f>O496*H496</f>
        <v>0</v>
      </c>
      <c r="Q496" s="189">
        <v>0</v>
      </c>
      <c r="R496" s="189">
        <f>Q496*H496</f>
        <v>0</v>
      </c>
      <c r="S496" s="189">
        <v>0</v>
      </c>
      <c r="T496" s="190">
        <f>S496*H496</f>
        <v>0</v>
      </c>
      <c r="U496" s="38"/>
      <c r="V496" s="38"/>
      <c r="W496" s="38"/>
      <c r="X496" s="38"/>
      <c r="Y496" s="38"/>
      <c r="Z496" s="38"/>
      <c r="AA496" s="38"/>
      <c r="AB496" s="38"/>
      <c r="AC496" s="38"/>
      <c r="AD496" s="38"/>
      <c r="AE496" s="38"/>
      <c r="AR496" s="191" t="s">
        <v>206</v>
      </c>
      <c r="AT496" s="191" t="s">
        <v>201</v>
      </c>
      <c r="AU496" s="191" t="s">
        <v>91</v>
      </c>
      <c r="AY496" s="19" t="s">
        <v>199</v>
      </c>
      <c r="BE496" s="192">
        <f>IF(N496="základní",J496,0)</f>
        <v>0</v>
      </c>
      <c r="BF496" s="192">
        <f>IF(N496="snížená",J496,0)</f>
        <v>0</v>
      </c>
      <c r="BG496" s="192">
        <f>IF(N496="zákl. přenesená",J496,0)</f>
        <v>0</v>
      </c>
      <c r="BH496" s="192">
        <f>IF(N496="sníž. přenesená",J496,0)</f>
        <v>0</v>
      </c>
      <c r="BI496" s="192">
        <f>IF(N496="nulová",J496,0)</f>
        <v>0</v>
      </c>
      <c r="BJ496" s="19" t="s">
        <v>89</v>
      </c>
      <c r="BK496" s="192">
        <f>ROUND(I496*H496,2)</f>
        <v>0</v>
      </c>
      <c r="BL496" s="19" t="s">
        <v>206</v>
      </c>
      <c r="BM496" s="191" t="s">
        <v>1056</v>
      </c>
    </row>
    <row r="497" s="13" customFormat="1">
      <c r="A497" s="13"/>
      <c r="B497" s="199"/>
      <c r="C497" s="13"/>
      <c r="D497" s="193" t="s">
        <v>212</v>
      </c>
      <c r="E497" s="200" t="s">
        <v>1</v>
      </c>
      <c r="F497" s="201" t="s">
        <v>1057</v>
      </c>
      <c r="G497" s="13"/>
      <c r="H497" s="202">
        <v>1.6799999999999999</v>
      </c>
      <c r="I497" s="203"/>
      <c r="J497" s="13"/>
      <c r="K497" s="13"/>
      <c r="L497" s="199"/>
      <c r="M497" s="204"/>
      <c r="N497" s="205"/>
      <c r="O497" s="205"/>
      <c r="P497" s="205"/>
      <c r="Q497" s="205"/>
      <c r="R497" s="205"/>
      <c r="S497" s="205"/>
      <c r="T497" s="206"/>
      <c r="U497" s="13"/>
      <c r="V497" s="13"/>
      <c r="W497" s="13"/>
      <c r="X497" s="13"/>
      <c r="Y497" s="13"/>
      <c r="Z497" s="13"/>
      <c r="AA497" s="13"/>
      <c r="AB497" s="13"/>
      <c r="AC497" s="13"/>
      <c r="AD497" s="13"/>
      <c r="AE497" s="13"/>
      <c r="AT497" s="200" t="s">
        <v>212</v>
      </c>
      <c r="AU497" s="200" t="s">
        <v>91</v>
      </c>
      <c r="AV497" s="13" t="s">
        <v>91</v>
      </c>
      <c r="AW497" s="13" t="s">
        <v>36</v>
      </c>
      <c r="AX497" s="13" t="s">
        <v>81</v>
      </c>
      <c r="AY497" s="200" t="s">
        <v>199</v>
      </c>
    </row>
    <row r="498" s="15" customFormat="1">
      <c r="A498" s="15"/>
      <c r="B498" s="214"/>
      <c r="C498" s="15"/>
      <c r="D498" s="193" t="s">
        <v>212</v>
      </c>
      <c r="E498" s="215" t="s">
        <v>1</v>
      </c>
      <c r="F498" s="216" t="s">
        <v>234</v>
      </c>
      <c r="G498" s="15"/>
      <c r="H498" s="217">
        <v>1.6799999999999999</v>
      </c>
      <c r="I498" s="218"/>
      <c r="J498" s="15"/>
      <c r="K498" s="15"/>
      <c r="L498" s="214"/>
      <c r="M498" s="219"/>
      <c r="N498" s="220"/>
      <c r="O498" s="220"/>
      <c r="P498" s="220"/>
      <c r="Q498" s="220"/>
      <c r="R498" s="220"/>
      <c r="S498" s="220"/>
      <c r="T498" s="221"/>
      <c r="U498" s="15"/>
      <c r="V498" s="15"/>
      <c r="W498" s="15"/>
      <c r="X498" s="15"/>
      <c r="Y498" s="15"/>
      <c r="Z498" s="15"/>
      <c r="AA498" s="15"/>
      <c r="AB498" s="15"/>
      <c r="AC498" s="15"/>
      <c r="AD498" s="15"/>
      <c r="AE498" s="15"/>
      <c r="AT498" s="215" t="s">
        <v>212</v>
      </c>
      <c r="AU498" s="215" t="s">
        <v>91</v>
      </c>
      <c r="AV498" s="15" t="s">
        <v>206</v>
      </c>
      <c r="AW498" s="15" t="s">
        <v>36</v>
      </c>
      <c r="AX498" s="15" t="s">
        <v>89</v>
      </c>
      <c r="AY498" s="215" t="s">
        <v>199</v>
      </c>
    </row>
    <row r="499" s="2" customFormat="1" ht="14.4" customHeight="1">
      <c r="A499" s="38"/>
      <c r="B499" s="179"/>
      <c r="C499" s="180" t="s">
        <v>1058</v>
      </c>
      <c r="D499" s="180" t="s">
        <v>201</v>
      </c>
      <c r="E499" s="181" t="s">
        <v>1059</v>
      </c>
      <c r="F499" s="182" t="s">
        <v>1060</v>
      </c>
      <c r="G499" s="183" t="s">
        <v>309</v>
      </c>
      <c r="H499" s="184">
        <v>-1680</v>
      </c>
      <c r="I499" s="185"/>
      <c r="J499" s="186">
        <f>ROUND(I499*H499,2)</f>
        <v>0</v>
      </c>
      <c r="K499" s="182" t="s">
        <v>246</v>
      </c>
      <c r="L499" s="39"/>
      <c r="M499" s="187" t="s">
        <v>1</v>
      </c>
      <c r="N499" s="188" t="s">
        <v>46</v>
      </c>
      <c r="O499" s="77"/>
      <c r="P499" s="189">
        <f>O499*H499</f>
        <v>0</v>
      </c>
      <c r="Q499" s="189">
        <v>0</v>
      </c>
      <c r="R499" s="189">
        <f>Q499*H499</f>
        <v>0</v>
      </c>
      <c r="S499" s="189">
        <v>0</v>
      </c>
      <c r="T499" s="190">
        <f>S499*H499</f>
        <v>0</v>
      </c>
      <c r="U499" s="38"/>
      <c r="V499" s="38"/>
      <c r="W499" s="38"/>
      <c r="X499" s="38"/>
      <c r="Y499" s="38"/>
      <c r="Z499" s="38"/>
      <c r="AA499" s="38"/>
      <c r="AB499" s="38"/>
      <c r="AC499" s="38"/>
      <c r="AD499" s="38"/>
      <c r="AE499" s="38"/>
      <c r="AR499" s="191" t="s">
        <v>206</v>
      </c>
      <c r="AT499" s="191" t="s">
        <v>201</v>
      </c>
      <c r="AU499" s="191" t="s">
        <v>91</v>
      </c>
      <c r="AY499" s="19" t="s">
        <v>199</v>
      </c>
      <c r="BE499" s="192">
        <f>IF(N499="základní",J499,0)</f>
        <v>0</v>
      </c>
      <c r="BF499" s="192">
        <f>IF(N499="snížená",J499,0)</f>
        <v>0</v>
      </c>
      <c r="BG499" s="192">
        <f>IF(N499="zákl. přenesená",J499,0)</f>
        <v>0</v>
      </c>
      <c r="BH499" s="192">
        <f>IF(N499="sníž. přenesená",J499,0)</f>
        <v>0</v>
      </c>
      <c r="BI499" s="192">
        <f>IF(N499="nulová",J499,0)</f>
        <v>0</v>
      </c>
      <c r="BJ499" s="19" t="s">
        <v>89</v>
      </c>
      <c r="BK499" s="192">
        <f>ROUND(I499*H499,2)</f>
        <v>0</v>
      </c>
      <c r="BL499" s="19" t="s">
        <v>206</v>
      </c>
      <c r="BM499" s="191" t="s">
        <v>1061</v>
      </c>
    </row>
    <row r="500" s="13" customFormat="1">
      <c r="A500" s="13"/>
      <c r="B500" s="199"/>
      <c r="C500" s="13"/>
      <c r="D500" s="193" t="s">
        <v>212</v>
      </c>
      <c r="E500" s="200" t="s">
        <v>1</v>
      </c>
      <c r="F500" s="201" t="s">
        <v>1062</v>
      </c>
      <c r="G500" s="13"/>
      <c r="H500" s="202">
        <v>-1680</v>
      </c>
      <c r="I500" s="203"/>
      <c r="J500" s="13"/>
      <c r="K500" s="13"/>
      <c r="L500" s="199"/>
      <c r="M500" s="204"/>
      <c r="N500" s="205"/>
      <c r="O500" s="205"/>
      <c r="P500" s="205"/>
      <c r="Q500" s="205"/>
      <c r="R500" s="205"/>
      <c r="S500" s="205"/>
      <c r="T500" s="206"/>
      <c r="U500" s="13"/>
      <c r="V500" s="13"/>
      <c r="W500" s="13"/>
      <c r="X500" s="13"/>
      <c r="Y500" s="13"/>
      <c r="Z500" s="13"/>
      <c r="AA500" s="13"/>
      <c r="AB500" s="13"/>
      <c r="AC500" s="13"/>
      <c r="AD500" s="13"/>
      <c r="AE500" s="13"/>
      <c r="AT500" s="200" t="s">
        <v>212</v>
      </c>
      <c r="AU500" s="200" t="s">
        <v>91</v>
      </c>
      <c r="AV500" s="13" t="s">
        <v>91</v>
      </c>
      <c r="AW500" s="13" t="s">
        <v>36</v>
      </c>
      <c r="AX500" s="13" t="s">
        <v>81</v>
      </c>
      <c r="AY500" s="200" t="s">
        <v>199</v>
      </c>
    </row>
    <row r="501" s="15" customFormat="1">
      <c r="A501" s="15"/>
      <c r="B501" s="214"/>
      <c r="C501" s="15"/>
      <c r="D501" s="193" t="s">
        <v>212</v>
      </c>
      <c r="E501" s="215" t="s">
        <v>1</v>
      </c>
      <c r="F501" s="216" t="s">
        <v>234</v>
      </c>
      <c r="G501" s="15"/>
      <c r="H501" s="217">
        <v>-1680</v>
      </c>
      <c r="I501" s="218"/>
      <c r="J501" s="15"/>
      <c r="K501" s="15"/>
      <c r="L501" s="214"/>
      <c r="M501" s="219"/>
      <c r="N501" s="220"/>
      <c r="O501" s="220"/>
      <c r="P501" s="220"/>
      <c r="Q501" s="220"/>
      <c r="R501" s="220"/>
      <c r="S501" s="220"/>
      <c r="T501" s="221"/>
      <c r="U501" s="15"/>
      <c r="V501" s="15"/>
      <c r="W501" s="15"/>
      <c r="X501" s="15"/>
      <c r="Y501" s="15"/>
      <c r="Z501" s="15"/>
      <c r="AA501" s="15"/>
      <c r="AB501" s="15"/>
      <c r="AC501" s="15"/>
      <c r="AD501" s="15"/>
      <c r="AE501" s="15"/>
      <c r="AT501" s="215" t="s">
        <v>212</v>
      </c>
      <c r="AU501" s="215" t="s">
        <v>91</v>
      </c>
      <c r="AV501" s="15" t="s">
        <v>206</v>
      </c>
      <c r="AW501" s="15" t="s">
        <v>36</v>
      </c>
      <c r="AX501" s="15" t="s">
        <v>89</v>
      </c>
      <c r="AY501" s="215" t="s">
        <v>199</v>
      </c>
    </row>
    <row r="502" s="12" customFormat="1" ht="22.8" customHeight="1">
      <c r="A502" s="12"/>
      <c r="B502" s="166"/>
      <c r="C502" s="12"/>
      <c r="D502" s="167" t="s">
        <v>80</v>
      </c>
      <c r="E502" s="177" t="s">
        <v>627</v>
      </c>
      <c r="F502" s="177" t="s">
        <v>628</v>
      </c>
      <c r="G502" s="12"/>
      <c r="H502" s="12"/>
      <c r="I502" s="169"/>
      <c r="J502" s="178">
        <f>BK502</f>
        <v>0</v>
      </c>
      <c r="K502" s="12"/>
      <c r="L502" s="166"/>
      <c r="M502" s="171"/>
      <c r="N502" s="172"/>
      <c r="O502" s="172"/>
      <c r="P502" s="173">
        <f>SUM(P503:P506)</f>
        <v>0</v>
      </c>
      <c r="Q502" s="172"/>
      <c r="R502" s="173">
        <f>SUM(R503:R506)</f>
        <v>0</v>
      </c>
      <c r="S502" s="172"/>
      <c r="T502" s="174">
        <f>SUM(T503:T506)</f>
        <v>0</v>
      </c>
      <c r="U502" s="12"/>
      <c r="V502" s="12"/>
      <c r="W502" s="12"/>
      <c r="X502" s="12"/>
      <c r="Y502" s="12"/>
      <c r="Z502" s="12"/>
      <c r="AA502" s="12"/>
      <c r="AB502" s="12"/>
      <c r="AC502" s="12"/>
      <c r="AD502" s="12"/>
      <c r="AE502" s="12"/>
      <c r="AR502" s="167" t="s">
        <v>89</v>
      </c>
      <c r="AT502" s="175" t="s">
        <v>80</v>
      </c>
      <c r="AU502" s="175" t="s">
        <v>89</v>
      </c>
      <c r="AY502" s="167" t="s">
        <v>199</v>
      </c>
      <c r="BK502" s="176">
        <f>SUM(BK503:BK506)</f>
        <v>0</v>
      </c>
    </row>
    <row r="503" s="2" customFormat="1" ht="14.4" customHeight="1">
      <c r="A503" s="38"/>
      <c r="B503" s="179"/>
      <c r="C503" s="180" t="s">
        <v>1063</v>
      </c>
      <c r="D503" s="180" t="s">
        <v>201</v>
      </c>
      <c r="E503" s="181" t="s">
        <v>630</v>
      </c>
      <c r="F503" s="182" t="s">
        <v>631</v>
      </c>
      <c r="G503" s="183" t="s">
        <v>275</v>
      </c>
      <c r="H503" s="184">
        <v>556.80100000000004</v>
      </c>
      <c r="I503" s="185"/>
      <c r="J503" s="186">
        <f>ROUND(I503*H503,2)</f>
        <v>0</v>
      </c>
      <c r="K503" s="182" t="s">
        <v>205</v>
      </c>
      <c r="L503" s="39"/>
      <c r="M503" s="187" t="s">
        <v>1</v>
      </c>
      <c r="N503" s="188" t="s">
        <v>46</v>
      </c>
      <c r="O503" s="77"/>
      <c r="P503" s="189">
        <f>O503*H503</f>
        <v>0</v>
      </c>
      <c r="Q503" s="189">
        <v>0</v>
      </c>
      <c r="R503" s="189">
        <f>Q503*H503</f>
        <v>0</v>
      </c>
      <c r="S503" s="189">
        <v>0</v>
      </c>
      <c r="T503" s="190">
        <f>S503*H503</f>
        <v>0</v>
      </c>
      <c r="U503" s="38"/>
      <c r="V503" s="38"/>
      <c r="W503" s="38"/>
      <c r="X503" s="38"/>
      <c r="Y503" s="38"/>
      <c r="Z503" s="38"/>
      <c r="AA503" s="38"/>
      <c r="AB503" s="38"/>
      <c r="AC503" s="38"/>
      <c r="AD503" s="38"/>
      <c r="AE503" s="38"/>
      <c r="AR503" s="191" t="s">
        <v>206</v>
      </c>
      <c r="AT503" s="191" t="s">
        <v>201</v>
      </c>
      <c r="AU503" s="191" t="s">
        <v>91</v>
      </c>
      <c r="AY503" s="19" t="s">
        <v>199</v>
      </c>
      <c r="BE503" s="192">
        <f>IF(N503="základní",J503,0)</f>
        <v>0</v>
      </c>
      <c r="BF503" s="192">
        <f>IF(N503="snížená",J503,0)</f>
        <v>0</v>
      </c>
      <c r="BG503" s="192">
        <f>IF(N503="zákl. přenesená",J503,0)</f>
        <v>0</v>
      </c>
      <c r="BH503" s="192">
        <f>IF(N503="sníž. přenesená",J503,0)</f>
        <v>0</v>
      </c>
      <c r="BI503" s="192">
        <f>IF(N503="nulová",J503,0)</f>
        <v>0</v>
      </c>
      <c r="BJ503" s="19" t="s">
        <v>89</v>
      </c>
      <c r="BK503" s="192">
        <f>ROUND(I503*H503,2)</f>
        <v>0</v>
      </c>
      <c r="BL503" s="19" t="s">
        <v>206</v>
      </c>
      <c r="BM503" s="191" t="s">
        <v>1064</v>
      </c>
    </row>
    <row r="504" s="2" customFormat="1">
      <c r="A504" s="38"/>
      <c r="B504" s="39"/>
      <c r="C504" s="38"/>
      <c r="D504" s="193" t="s">
        <v>208</v>
      </c>
      <c r="E504" s="38"/>
      <c r="F504" s="194" t="s">
        <v>633</v>
      </c>
      <c r="G504" s="38"/>
      <c r="H504" s="38"/>
      <c r="I504" s="195"/>
      <c r="J504" s="38"/>
      <c r="K504" s="38"/>
      <c r="L504" s="39"/>
      <c r="M504" s="196"/>
      <c r="N504" s="197"/>
      <c r="O504" s="77"/>
      <c r="P504" s="77"/>
      <c r="Q504" s="77"/>
      <c r="R504" s="77"/>
      <c r="S504" s="77"/>
      <c r="T504" s="78"/>
      <c r="U504" s="38"/>
      <c r="V504" s="38"/>
      <c r="W504" s="38"/>
      <c r="X504" s="38"/>
      <c r="Y504" s="38"/>
      <c r="Z504" s="38"/>
      <c r="AA504" s="38"/>
      <c r="AB504" s="38"/>
      <c r="AC504" s="38"/>
      <c r="AD504" s="38"/>
      <c r="AE504" s="38"/>
      <c r="AT504" s="19" t="s">
        <v>208</v>
      </c>
      <c r="AU504" s="19" t="s">
        <v>91</v>
      </c>
    </row>
    <row r="505" s="2" customFormat="1" ht="24.15" customHeight="1">
      <c r="A505" s="38"/>
      <c r="B505" s="179"/>
      <c r="C505" s="180" t="s">
        <v>1065</v>
      </c>
      <c r="D505" s="180" t="s">
        <v>201</v>
      </c>
      <c r="E505" s="181" t="s">
        <v>635</v>
      </c>
      <c r="F505" s="182" t="s">
        <v>636</v>
      </c>
      <c r="G505" s="183" t="s">
        <v>275</v>
      </c>
      <c r="H505" s="184">
        <v>556.80100000000004</v>
      </c>
      <c r="I505" s="185"/>
      <c r="J505" s="186">
        <f>ROUND(I505*H505,2)</f>
        <v>0</v>
      </c>
      <c r="K505" s="182" t="s">
        <v>205</v>
      </c>
      <c r="L505" s="39"/>
      <c r="M505" s="187" t="s">
        <v>1</v>
      </c>
      <c r="N505" s="188" t="s">
        <v>46</v>
      </c>
      <c r="O505" s="77"/>
      <c r="P505" s="189">
        <f>O505*H505</f>
        <v>0</v>
      </c>
      <c r="Q505" s="189">
        <v>0</v>
      </c>
      <c r="R505" s="189">
        <f>Q505*H505</f>
        <v>0</v>
      </c>
      <c r="S505" s="189">
        <v>0</v>
      </c>
      <c r="T505" s="190">
        <f>S505*H505</f>
        <v>0</v>
      </c>
      <c r="U505" s="38"/>
      <c r="V505" s="38"/>
      <c r="W505" s="38"/>
      <c r="X505" s="38"/>
      <c r="Y505" s="38"/>
      <c r="Z505" s="38"/>
      <c r="AA505" s="38"/>
      <c r="AB505" s="38"/>
      <c r="AC505" s="38"/>
      <c r="AD505" s="38"/>
      <c r="AE505" s="38"/>
      <c r="AR505" s="191" t="s">
        <v>206</v>
      </c>
      <c r="AT505" s="191" t="s">
        <v>201</v>
      </c>
      <c r="AU505" s="191" t="s">
        <v>91</v>
      </c>
      <c r="AY505" s="19" t="s">
        <v>199</v>
      </c>
      <c r="BE505" s="192">
        <f>IF(N505="základní",J505,0)</f>
        <v>0</v>
      </c>
      <c r="BF505" s="192">
        <f>IF(N505="snížená",J505,0)</f>
        <v>0</v>
      </c>
      <c r="BG505" s="192">
        <f>IF(N505="zákl. přenesená",J505,0)</f>
        <v>0</v>
      </c>
      <c r="BH505" s="192">
        <f>IF(N505="sníž. přenesená",J505,0)</f>
        <v>0</v>
      </c>
      <c r="BI505" s="192">
        <f>IF(N505="nulová",J505,0)</f>
        <v>0</v>
      </c>
      <c r="BJ505" s="19" t="s">
        <v>89</v>
      </c>
      <c r="BK505" s="192">
        <f>ROUND(I505*H505,2)</f>
        <v>0</v>
      </c>
      <c r="BL505" s="19" t="s">
        <v>206</v>
      </c>
      <c r="BM505" s="191" t="s">
        <v>1066</v>
      </c>
    </row>
    <row r="506" s="2" customFormat="1">
      <c r="A506" s="38"/>
      <c r="B506" s="39"/>
      <c r="C506" s="38"/>
      <c r="D506" s="193" t="s">
        <v>208</v>
      </c>
      <c r="E506" s="38"/>
      <c r="F506" s="194" t="s">
        <v>638</v>
      </c>
      <c r="G506" s="38"/>
      <c r="H506" s="38"/>
      <c r="I506" s="195"/>
      <c r="J506" s="38"/>
      <c r="K506" s="38"/>
      <c r="L506" s="39"/>
      <c r="M506" s="196"/>
      <c r="N506" s="197"/>
      <c r="O506" s="77"/>
      <c r="P506" s="77"/>
      <c r="Q506" s="77"/>
      <c r="R506" s="77"/>
      <c r="S506" s="77"/>
      <c r="T506" s="78"/>
      <c r="U506" s="38"/>
      <c r="V506" s="38"/>
      <c r="W506" s="38"/>
      <c r="X506" s="38"/>
      <c r="Y506" s="38"/>
      <c r="Z506" s="38"/>
      <c r="AA506" s="38"/>
      <c r="AB506" s="38"/>
      <c r="AC506" s="38"/>
      <c r="AD506" s="38"/>
      <c r="AE506" s="38"/>
      <c r="AT506" s="19" t="s">
        <v>208</v>
      </c>
      <c r="AU506" s="19" t="s">
        <v>91</v>
      </c>
    </row>
    <row r="507" s="12" customFormat="1" ht="25.92" customHeight="1">
      <c r="A507" s="12"/>
      <c r="B507" s="166"/>
      <c r="C507" s="12"/>
      <c r="D507" s="167" t="s">
        <v>80</v>
      </c>
      <c r="E507" s="168" t="s">
        <v>639</v>
      </c>
      <c r="F507" s="168" t="s">
        <v>640</v>
      </c>
      <c r="G507" s="12"/>
      <c r="H507" s="12"/>
      <c r="I507" s="169"/>
      <c r="J507" s="170">
        <f>BK507</f>
        <v>0</v>
      </c>
      <c r="K507" s="12"/>
      <c r="L507" s="166"/>
      <c r="M507" s="171"/>
      <c r="N507" s="172"/>
      <c r="O507" s="172"/>
      <c r="P507" s="173">
        <f>P508+P526</f>
        <v>0</v>
      </c>
      <c r="Q507" s="172"/>
      <c r="R507" s="173">
        <f>R508+R526</f>
        <v>0.08831</v>
      </c>
      <c r="S507" s="172"/>
      <c r="T507" s="174">
        <f>T508+T526</f>
        <v>1.4000000000000001</v>
      </c>
      <c r="U507" s="12"/>
      <c r="V507" s="12"/>
      <c r="W507" s="12"/>
      <c r="X507" s="12"/>
      <c r="Y507" s="12"/>
      <c r="Z507" s="12"/>
      <c r="AA507" s="12"/>
      <c r="AB507" s="12"/>
      <c r="AC507" s="12"/>
      <c r="AD507" s="12"/>
      <c r="AE507" s="12"/>
      <c r="AR507" s="167" t="s">
        <v>91</v>
      </c>
      <c r="AT507" s="175" t="s">
        <v>80</v>
      </c>
      <c r="AU507" s="175" t="s">
        <v>81</v>
      </c>
      <c r="AY507" s="167" t="s">
        <v>199</v>
      </c>
      <c r="BK507" s="176">
        <f>BK508+BK526</f>
        <v>0</v>
      </c>
    </row>
    <row r="508" s="12" customFormat="1" ht="22.8" customHeight="1">
      <c r="A508" s="12"/>
      <c r="B508" s="166"/>
      <c r="C508" s="12"/>
      <c r="D508" s="167" t="s">
        <v>80</v>
      </c>
      <c r="E508" s="177" t="s">
        <v>641</v>
      </c>
      <c r="F508" s="177" t="s">
        <v>642</v>
      </c>
      <c r="G508" s="12"/>
      <c r="H508" s="12"/>
      <c r="I508" s="169"/>
      <c r="J508" s="178">
        <f>BK508</f>
        <v>0</v>
      </c>
      <c r="K508" s="12"/>
      <c r="L508" s="166"/>
      <c r="M508" s="171"/>
      <c r="N508" s="172"/>
      <c r="O508" s="172"/>
      <c r="P508" s="173">
        <f>SUM(P509:P525)</f>
        <v>0</v>
      </c>
      <c r="Q508" s="172"/>
      <c r="R508" s="173">
        <f>SUM(R509:R525)</f>
        <v>0.069000000000000006</v>
      </c>
      <c r="S508" s="172"/>
      <c r="T508" s="174">
        <f>SUM(T509:T525)</f>
        <v>0</v>
      </c>
      <c r="U508" s="12"/>
      <c r="V508" s="12"/>
      <c r="W508" s="12"/>
      <c r="X508" s="12"/>
      <c r="Y508" s="12"/>
      <c r="Z508" s="12"/>
      <c r="AA508" s="12"/>
      <c r="AB508" s="12"/>
      <c r="AC508" s="12"/>
      <c r="AD508" s="12"/>
      <c r="AE508" s="12"/>
      <c r="AR508" s="167" t="s">
        <v>91</v>
      </c>
      <c r="AT508" s="175" t="s">
        <v>80</v>
      </c>
      <c r="AU508" s="175" t="s">
        <v>89</v>
      </c>
      <c r="AY508" s="167" t="s">
        <v>199</v>
      </c>
      <c r="BK508" s="176">
        <f>SUM(BK509:BK525)</f>
        <v>0</v>
      </c>
    </row>
    <row r="509" s="2" customFormat="1" ht="24.15" customHeight="1">
      <c r="A509" s="38"/>
      <c r="B509" s="179"/>
      <c r="C509" s="180" t="s">
        <v>1067</v>
      </c>
      <c r="D509" s="180" t="s">
        <v>201</v>
      </c>
      <c r="E509" s="181" t="s">
        <v>644</v>
      </c>
      <c r="F509" s="182" t="s">
        <v>645</v>
      </c>
      <c r="G509" s="183" t="s">
        <v>204</v>
      </c>
      <c r="H509" s="184">
        <v>197.40000000000001</v>
      </c>
      <c r="I509" s="185"/>
      <c r="J509" s="186">
        <f>ROUND(I509*H509,2)</f>
        <v>0</v>
      </c>
      <c r="K509" s="182" t="s">
        <v>205</v>
      </c>
      <c r="L509" s="39"/>
      <c r="M509" s="187" t="s">
        <v>1</v>
      </c>
      <c r="N509" s="188" t="s">
        <v>46</v>
      </c>
      <c r="O509" s="77"/>
      <c r="P509" s="189">
        <f>O509*H509</f>
        <v>0</v>
      </c>
      <c r="Q509" s="189">
        <v>0</v>
      </c>
      <c r="R509" s="189">
        <f>Q509*H509</f>
        <v>0</v>
      </c>
      <c r="S509" s="189">
        <v>0</v>
      </c>
      <c r="T509" s="190">
        <f>S509*H509</f>
        <v>0</v>
      </c>
      <c r="U509" s="38"/>
      <c r="V509" s="38"/>
      <c r="W509" s="38"/>
      <c r="X509" s="38"/>
      <c r="Y509" s="38"/>
      <c r="Z509" s="38"/>
      <c r="AA509" s="38"/>
      <c r="AB509" s="38"/>
      <c r="AC509" s="38"/>
      <c r="AD509" s="38"/>
      <c r="AE509" s="38"/>
      <c r="AR509" s="191" t="s">
        <v>318</v>
      </c>
      <c r="AT509" s="191" t="s">
        <v>201</v>
      </c>
      <c r="AU509" s="191" t="s">
        <v>91</v>
      </c>
      <c r="AY509" s="19" t="s">
        <v>199</v>
      </c>
      <c r="BE509" s="192">
        <f>IF(N509="základní",J509,0)</f>
        <v>0</v>
      </c>
      <c r="BF509" s="192">
        <f>IF(N509="snížená",J509,0)</f>
        <v>0</v>
      </c>
      <c r="BG509" s="192">
        <f>IF(N509="zákl. přenesená",J509,0)</f>
        <v>0</v>
      </c>
      <c r="BH509" s="192">
        <f>IF(N509="sníž. přenesená",J509,0)</f>
        <v>0</v>
      </c>
      <c r="BI509" s="192">
        <f>IF(N509="nulová",J509,0)</f>
        <v>0</v>
      </c>
      <c r="BJ509" s="19" t="s">
        <v>89</v>
      </c>
      <c r="BK509" s="192">
        <f>ROUND(I509*H509,2)</f>
        <v>0</v>
      </c>
      <c r="BL509" s="19" t="s">
        <v>318</v>
      </c>
      <c r="BM509" s="191" t="s">
        <v>1068</v>
      </c>
    </row>
    <row r="510" s="2" customFormat="1">
      <c r="A510" s="38"/>
      <c r="B510" s="39"/>
      <c r="C510" s="38"/>
      <c r="D510" s="193" t="s">
        <v>208</v>
      </c>
      <c r="E510" s="38"/>
      <c r="F510" s="194" t="s">
        <v>647</v>
      </c>
      <c r="G510" s="38"/>
      <c r="H510" s="38"/>
      <c r="I510" s="195"/>
      <c r="J510" s="38"/>
      <c r="K510" s="38"/>
      <c r="L510" s="39"/>
      <c r="M510" s="196"/>
      <c r="N510" s="197"/>
      <c r="O510" s="77"/>
      <c r="P510" s="77"/>
      <c r="Q510" s="77"/>
      <c r="R510" s="77"/>
      <c r="S510" s="77"/>
      <c r="T510" s="78"/>
      <c r="U510" s="38"/>
      <c r="V510" s="38"/>
      <c r="W510" s="38"/>
      <c r="X510" s="38"/>
      <c r="Y510" s="38"/>
      <c r="Z510" s="38"/>
      <c r="AA510" s="38"/>
      <c r="AB510" s="38"/>
      <c r="AC510" s="38"/>
      <c r="AD510" s="38"/>
      <c r="AE510" s="38"/>
      <c r="AT510" s="19" t="s">
        <v>208</v>
      </c>
      <c r="AU510" s="19" t="s">
        <v>91</v>
      </c>
    </row>
    <row r="511" s="2" customFormat="1">
      <c r="A511" s="38"/>
      <c r="B511" s="39"/>
      <c r="C511" s="38"/>
      <c r="D511" s="193" t="s">
        <v>210</v>
      </c>
      <c r="E511" s="38"/>
      <c r="F511" s="198" t="s">
        <v>648</v>
      </c>
      <c r="G511" s="38"/>
      <c r="H511" s="38"/>
      <c r="I511" s="195"/>
      <c r="J511" s="38"/>
      <c r="K511" s="38"/>
      <c r="L511" s="39"/>
      <c r="M511" s="196"/>
      <c r="N511" s="197"/>
      <c r="O511" s="77"/>
      <c r="P511" s="77"/>
      <c r="Q511" s="77"/>
      <c r="R511" s="77"/>
      <c r="S511" s="77"/>
      <c r="T511" s="78"/>
      <c r="U511" s="38"/>
      <c r="V511" s="38"/>
      <c r="W511" s="38"/>
      <c r="X511" s="38"/>
      <c r="Y511" s="38"/>
      <c r="Z511" s="38"/>
      <c r="AA511" s="38"/>
      <c r="AB511" s="38"/>
      <c r="AC511" s="38"/>
      <c r="AD511" s="38"/>
      <c r="AE511" s="38"/>
      <c r="AT511" s="19" t="s">
        <v>210</v>
      </c>
      <c r="AU511" s="19" t="s">
        <v>91</v>
      </c>
    </row>
    <row r="512" s="14" customFormat="1">
      <c r="A512" s="14"/>
      <c r="B512" s="207"/>
      <c r="C512" s="14"/>
      <c r="D512" s="193" t="s">
        <v>212</v>
      </c>
      <c r="E512" s="208" t="s">
        <v>1</v>
      </c>
      <c r="F512" s="209" t="s">
        <v>904</v>
      </c>
      <c r="G512" s="14"/>
      <c r="H512" s="208" t="s">
        <v>1</v>
      </c>
      <c r="I512" s="210"/>
      <c r="J512" s="14"/>
      <c r="K512" s="14"/>
      <c r="L512" s="207"/>
      <c r="M512" s="211"/>
      <c r="N512" s="212"/>
      <c r="O512" s="212"/>
      <c r="P512" s="212"/>
      <c r="Q512" s="212"/>
      <c r="R512" s="212"/>
      <c r="S512" s="212"/>
      <c r="T512" s="213"/>
      <c r="U512" s="14"/>
      <c r="V512" s="14"/>
      <c r="W512" s="14"/>
      <c r="X512" s="14"/>
      <c r="Y512" s="14"/>
      <c r="Z512" s="14"/>
      <c r="AA512" s="14"/>
      <c r="AB512" s="14"/>
      <c r="AC512" s="14"/>
      <c r="AD512" s="14"/>
      <c r="AE512" s="14"/>
      <c r="AT512" s="208" t="s">
        <v>212</v>
      </c>
      <c r="AU512" s="208" t="s">
        <v>91</v>
      </c>
      <c r="AV512" s="14" t="s">
        <v>89</v>
      </c>
      <c r="AW512" s="14" t="s">
        <v>36</v>
      </c>
      <c r="AX512" s="14" t="s">
        <v>81</v>
      </c>
      <c r="AY512" s="208" t="s">
        <v>199</v>
      </c>
    </row>
    <row r="513" s="14" customFormat="1">
      <c r="A513" s="14"/>
      <c r="B513" s="207"/>
      <c r="C513" s="14"/>
      <c r="D513" s="193" t="s">
        <v>212</v>
      </c>
      <c r="E513" s="208" t="s">
        <v>1</v>
      </c>
      <c r="F513" s="209" t="s">
        <v>1069</v>
      </c>
      <c r="G513" s="14"/>
      <c r="H513" s="208" t="s">
        <v>1</v>
      </c>
      <c r="I513" s="210"/>
      <c r="J513" s="14"/>
      <c r="K513" s="14"/>
      <c r="L513" s="207"/>
      <c r="M513" s="211"/>
      <c r="N513" s="212"/>
      <c r="O513" s="212"/>
      <c r="P513" s="212"/>
      <c r="Q513" s="212"/>
      <c r="R513" s="212"/>
      <c r="S513" s="212"/>
      <c r="T513" s="213"/>
      <c r="U513" s="14"/>
      <c r="V513" s="14"/>
      <c r="W513" s="14"/>
      <c r="X513" s="14"/>
      <c r="Y513" s="14"/>
      <c r="Z513" s="14"/>
      <c r="AA513" s="14"/>
      <c r="AB513" s="14"/>
      <c r="AC513" s="14"/>
      <c r="AD513" s="14"/>
      <c r="AE513" s="14"/>
      <c r="AT513" s="208" t="s">
        <v>212</v>
      </c>
      <c r="AU513" s="208" t="s">
        <v>91</v>
      </c>
      <c r="AV513" s="14" t="s">
        <v>89</v>
      </c>
      <c r="AW513" s="14" t="s">
        <v>36</v>
      </c>
      <c r="AX513" s="14" t="s">
        <v>81</v>
      </c>
      <c r="AY513" s="208" t="s">
        <v>199</v>
      </c>
    </row>
    <row r="514" s="13" customFormat="1">
      <c r="A514" s="13"/>
      <c r="B514" s="199"/>
      <c r="C514" s="13"/>
      <c r="D514" s="193" t="s">
        <v>212</v>
      </c>
      <c r="E514" s="200" t="s">
        <v>1</v>
      </c>
      <c r="F514" s="201" t="s">
        <v>1070</v>
      </c>
      <c r="G514" s="13"/>
      <c r="H514" s="202">
        <v>8.1999999999999993</v>
      </c>
      <c r="I514" s="203"/>
      <c r="J514" s="13"/>
      <c r="K514" s="13"/>
      <c r="L514" s="199"/>
      <c r="M514" s="204"/>
      <c r="N514" s="205"/>
      <c r="O514" s="205"/>
      <c r="P514" s="205"/>
      <c r="Q514" s="205"/>
      <c r="R514" s="205"/>
      <c r="S514" s="205"/>
      <c r="T514" s="206"/>
      <c r="U514" s="13"/>
      <c r="V514" s="13"/>
      <c r="W514" s="13"/>
      <c r="X514" s="13"/>
      <c r="Y514" s="13"/>
      <c r="Z514" s="13"/>
      <c r="AA514" s="13"/>
      <c r="AB514" s="13"/>
      <c r="AC514" s="13"/>
      <c r="AD514" s="13"/>
      <c r="AE514" s="13"/>
      <c r="AT514" s="200" t="s">
        <v>212</v>
      </c>
      <c r="AU514" s="200" t="s">
        <v>91</v>
      </c>
      <c r="AV514" s="13" t="s">
        <v>91</v>
      </c>
      <c r="AW514" s="13" t="s">
        <v>36</v>
      </c>
      <c r="AX514" s="13" t="s">
        <v>81</v>
      </c>
      <c r="AY514" s="200" t="s">
        <v>199</v>
      </c>
    </row>
    <row r="515" s="13" customFormat="1">
      <c r="A515" s="13"/>
      <c r="B515" s="199"/>
      <c r="C515" s="13"/>
      <c r="D515" s="193" t="s">
        <v>212</v>
      </c>
      <c r="E515" s="200" t="s">
        <v>1</v>
      </c>
      <c r="F515" s="201" t="s">
        <v>1071</v>
      </c>
      <c r="G515" s="13"/>
      <c r="H515" s="202">
        <v>47.600000000000001</v>
      </c>
      <c r="I515" s="203"/>
      <c r="J515" s="13"/>
      <c r="K515" s="13"/>
      <c r="L515" s="199"/>
      <c r="M515" s="204"/>
      <c r="N515" s="205"/>
      <c r="O515" s="205"/>
      <c r="P515" s="205"/>
      <c r="Q515" s="205"/>
      <c r="R515" s="205"/>
      <c r="S515" s="205"/>
      <c r="T515" s="206"/>
      <c r="U515" s="13"/>
      <c r="V515" s="13"/>
      <c r="W515" s="13"/>
      <c r="X515" s="13"/>
      <c r="Y515" s="13"/>
      <c r="Z515" s="13"/>
      <c r="AA515" s="13"/>
      <c r="AB515" s="13"/>
      <c r="AC515" s="13"/>
      <c r="AD515" s="13"/>
      <c r="AE515" s="13"/>
      <c r="AT515" s="200" t="s">
        <v>212</v>
      </c>
      <c r="AU515" s="200" t="s">
        <v>91</v>
      </c>
      <c r="AV515" s="13" t="s">
        <v>91</v>
      </c>
      <c r="AW515" s="13" t="s">
        <v>36</v>
      </c>
      <c r="AX515" s="13" t="s">
        <v>81</v>
      </c>
      <c r="AY515" s="200" t="s">
        <v>199</v>
      </c>
    </row>
    <row r="516" s="13" customFormat="1">
      <c r="A516" s="13"/>
      <c r="B516" s="199"/>
      <c r="C516" s="13"/>
      <c r="D516" s="193" t="s">
        <v>212</v>
      </c>
      <c r="E516" s="200" t="s">
        <v>1</v>
      </c>
      <c r="F516" s="201" t="s">
        <v>1072</v>
      </c>
      <c r="G516" s="13"/>
      <c r="H516" s="202">
        <v>52.799999999999997</v>
      </c>
      <c r="I516" s="203"/>
      <c r="J516" s="13"/>
      <c r="K516" s="13"/>
      <c r="L516" s="199"/>
      <c r="M516" s="204"/>
      <c r="N516" s="205"/>
      <c r="O516" s="205"/>
      <c r="P516" s="205"/>
      <c r="Q516" s="205"/>
      <c r="R516" s="205"/>
      <c r="S516" s="205"/>
      <c r="T516" s="206"/>
      <c r="U516" s="13"/>
      <c r="V516" s="13"/>
      <c r="W516" s="13"/>
      <c r="X516" s="13"/>
      <c r="Y516" s="13"/>
      <c r="Z516" s="13"/>
      <c r="AA516" s="13"/>
      <c r="AB516" s="13"/>
      <c r="AC516" s="13"/>
      <c r="AD516" s="13"/>
      <c r="AE516" s="13"/>
      <c r="AT516" s="200" t="s">
        <v>212</v>
      </c>
      <c r="AU516" s="200" t="s">
        <v>91</v>
      </c>
      <c r="AV516" s="13" t="s">
        <v>91</v>
      </c>
      <c r="AW516" s="13" t="s">
        <v>36</v>
      </c>
      <c r="AX516" s="13" t="s">
        <v>81</v>
      </c>
      <c r="AY516" s="200" t="s">
        <v>199</v>
      </c>
    </row>
    <row r="517" s="13" customFormat="1">
      <c r="A517" s="13"/>
      <c r="B517" s="199"/>
      <c r="C517" s="13"/>
      <c r="D517" s="193" t="s">
        <v>212</v>
      </c>
      <c r="E517" s="200" t="s">
        <v>1</v>
      </c>
      <c r="F517" s="201" t="s">
        <v>1073</v>
      </c>
      <c r="G517" s="13"/>
      <c r="H517" s="202">
        <v>88.799999999999997</v>
      </c>
      <c r="I517" s="203"/>
      <c r="J517" s="13"/>
      <c r="K517" s="13"/>
      <c r="L517" s="199"/>
      <c r="M517" s="204"/>
      <c r="N517" s="205"/>
      <c r="O517" s="205"/>
      <c r="P517" s="205"/>
      <c r="Q517" s="205"/>
      <c r="R517" s="205"/>
      <c r="S517" s="205"/>
      <c r="T517" s="206"/>
      <c r="U517" s="13"/>
      <c r="V517" s="13"/>
      <c r="W517" s="13"/>
      <c r="X517" s="13"/>
      <c r="Y517" s="13"/>
      <c r="Z517" s="13"/>
      <c r="AA517" s="13"/>
      <c r="AB517" s="13"/>
      <c r="AC517" s="13"/>
      <c r="AD517" s="13"/>
      <c r="AE517" s="13"/>
      <c r="AT517" s="200" t="s">
        <v>212</v>
      </c>
      <c r="AU517" s="200" t="s">
        <v>91</v>
      </c>
      <c r="AV517" s="13" t="s">
        <v>91</v>
      </c>
      <c r="AW517" s="13" t="s">
        <v>36</v>
      </c>
      <c r="AX517" s="13" t="s">
        <v>81</v>
      </c>
      <c r="AY517" s="200" t="s">
        <v>199</v>
      </c>
    </row>
    <row r="518" s="15" customFormat="1">
      <c r="A518" s="15"/>
      <c r="B518" s="214"/>
      <c r="C518" s="15"/>
      <c r="D518" s="193" t="s">
        <v>212</v>
      </c>
      <c r="E518" s="215" t="s">
        <v>1</v>
      </c>
      <c r="F518" s="216" t="s">
        <v>234</v>
      </c>
      <c r="G518" s="15"/>
      <c r="H518" s="217">
        <v>197.40000000000001</v>
      </c>
      <c r="I518" s="218"/>
      <c r="J518" s="15"/>
      <c r="K518" s="15"/>
      <c r="L518" s="214"/>
      <c r="M518" s="219"/>
      <c r="N518" s="220"/>
      <c r="O518" s="220"/>
      <c r="P518" s="220"/>
      <c r="Q518" s="220"/>
      <c r="R518" s="220"/>
      <c r="S518" s="220"/>
      <c r="T518" s="221"/>
      <c r="U518" s="15"/>
      <c r="V518" s="15"/>
      <c r="W518" s="15"/>
      <c r="X518" s="15"/>
      <c r="Y518" s="15"/>
      <c r="Z518" s="15"/>
      <c r="AA518" s="15"/>
      <c r="AB518" s="15"/>
      <c r="AC518" s="15"/>
      <c r="AD518" s="15"/>
      <c r="AE518" s="15"/>
      <c r="AT518" s="215" t="s">
        <v>212</v>
      </c>
      <c r="AU518" s="215" t="s">
        <v>91</v>
      </c>
      <c r="AV518" s="15" t="s">
        <v>206</v>
      </c>
      <c r="AW518" s="15" t="s">
        <v>36</v>
      </c>
      <c r="AX518" s="15" t="s">
        <v>89</v>
      </c>
      <c r="AY518" s="215" t="s">
        <v>199</v>
      </c>
    </row>
    <row r="519" s="2" customFormat="1" ht="14.4" customHeight="1">
      <c r="A519" s="38"/>
      <c r="B519" s="179"/>
      <c r="C519" s="222" t="s">
        <v>1074</v>
      </c>
      <c r="D519" s="222" t="s">
        <v>272</v>
      </c>
      <c r="E519" s="223" t="s">
        <v>653</v>
      </c>
      <c r="F519" s="224" t="s">
        <v>654</v>
      </c>
      <c r="G519" s="225" t="s">
        <v>275</v>
      </c>
      <c r="H519" s="226">
        <v>0.069000000000000006</v>
      </c>
      <c r="I519" s="227"/>
      <c r="J519" s="228">
        <f>ROUND(I519*H519,2)</f>
        <v>0</v>
      </c>
      <c r="K519" s="224" t="s">
        <v>205</v>
      </c>
      <c r="L519" s="229"/>
      <c r="M519" s="230" t="s">
        <v>1</v>
      </c>
      <c r="N519" s="231" t="s">
        <v>46</v>
      </c>
      <c r="O519" s="77"/>
      <c r="P519" s="189">
        <f>O519*H519</f>
        <v>0</v>
      </c>
      <c r="Q519" s="189">
        <v>1</v>
      </c>
      <c r="R519" s="189">
        <f>Q519*H519</f>
        <v>0.069000000000000006</v>
      </c>
      <c r="S519" s="189">
        <v>0</v>
      </c>
      <c r="T519" s="190">
        <f>S519*H519</f>
        <v>0</v>
      </c>
      <c r="U519" s="38"/>
      <c r="V519" s="38"/>
      <c r="W519" s="38"/>
      <c r="X519" s="38"/>
      <c r="Y519" s="38"/>
      <c r="Z519" s="38"/>
      <c r="AA519" s="38"/>
      <c r="AB519" s="38"/>
      <c r="AC519" s="38"/>
      <c r="AD519" s="38"/>
      <c r="AE519" s="38"/>
      <c r="AR519" s="191" t="s">
        <v>427</v>
      </c>
      <c r="AT519" s="191" t="s">
        <v>272</v>
      </c>
      <c r="AU519" s="191" t="s">
        <v>91</v>
      </c>
      <c r="AY519" s="19" t="s">
        <v>199</v>
      </c>
      <c r="BE519" s="192">
        <f>IF(N519="základní",J519,0)</f>
        <v>0</v>
      </c>
      <c r="BF519" s="192">
        <f>IF(N519="snížená",J519,0)</f>
        <v>0</v>
      </c>
      <c r="BG519" s="192">
        <f>IF(N519="zákl. přenesená",J519,0)</f>
        <v>0</v>
      </c>
      <c r="BH519" s="192">
        <f>IF(N519="sníž. přenesená",J519,0)</f>
        <v>0</v>
      </c>
      <c r="BI519" s="192">
        <f>IF(N519="nulová",J519,0)</f>
        <v>0</v>
      </c>
      <c r="BJ519" s="19" t="s">
        <v>89</v>
      </c>
      <c r="BK519" s="192">
        <f>ROUND(I519*H519,2)</f>
        <v>0</v>
      </c>
      <c r="BL519" s="19" t="s">
        <v>318</v>
      </c>
      <c r="BM519" s="191" t="s">
        <v>1075</v>
      </c>
    </row>
    <row r="520" s="2" customFormat="1">
      <c r="A520" s="38"/>
      <c r="B520" s="39"/>
      <c r="C520" s="38"/>
      <c r="D520" s="193" t="s">
        <v>208</v>
      </c>
      <c r="E520" s="38"/>
      <c r="F520" s="194" t="s">
        <v>656</v>
      </c>
      <c r="G520" s="38"/>
      <c r="H520" s="38"/>
      <c r="I520" s="195"/>
      <c r="J520" s="38"/>
      <c r="K520" s="38"/>
      <c r="L520" s="39"/>
      <c r="M520" s="196"/>
      <c r="N520" s="197"/>
      <c r="O520" s="77"/>
      <c r="P520" s="77"/>
      <c r="Q520" s="77"/>
      <c r="R520" s="77"/>
      <c r="S520" s="77"/>
      <c r="T520" s="78"/>
      <c r="U520" s="38"/>
      <c r="V520" s="38"/>
      <c r="W520" s="38"/>
      <c r="X520" s="38"/>
      <c r="Y520" s="38"/>
      <c r="Z520" s="38"/>
      <c r="AA520" s="38"/>
      <c r="AB520" s="38"/>
      <c r="AC520" s="38"/>
      <c r="AD520" s="38"/>
      <c r="AE520" s="38"/>
      <c r="AT520" s="19" t="s">
        <v>208</v>
      </c>
      <c r="AU520" s="19" t="s">
        <v>91</v>
      </c>
    </row>
    <row r="521" s="2" customFormat="1">
      <c r="A521" s="38"/>
      <c r="B521" s="39"/>
      <c r="C521" s="38"/>
      <c r="D521" s="193" t="s">
        <v>248</v>
      </c>
      <c r="E521" s="38"/>
      <c r="F521" s="198" t="s">
        <v>657</v>
      </c>
      <c r="G521" s="38"/>
      <c r="H521" s="38"/>
      <c r="I521" s="195"/>
      <c r="J521" s="38"/>
      <c r="K521" s="38"/>
      <c r="L521" s="39"/>
      <c r="M521" s="196"/>
      <c r="N521" s="197"/>
      <c r="O521" s="77"/>
      <c r="P521" s="77"/>
      <c r="Q521" s="77"/>
      <c r="R521" s="77"/>
      <c r="S521" s="77"/>
      <c r="T521" s="78"/>
      <c r="U521" s="38"/>
      <c r="V521" s="38"/>
      <c r="W521" s="38"/>
      <c r="X521" s="38"/>
      <c r="Y521" s="38"/>
      <c r="Z521" s="38"/>
      <c r="AA521" s="38"/>
      <c r="AB521" s="38"/>
      <c r="AC521" s="38"/>
      <c r="AD521" s="38"/>
      <c r="AE521" s="38"/>
      <c r="AT521" s="19" t="s">
        <v>248</v>
      </c>
      <c r="AU521" s="19" t="s">
        <v>91</v>
      </c>
    </row>
    <row r="522" s="13" customFormat="1">
      <c r="A522" s="13"/>
      <c r="B522" s="199"/>
      <c r="C522" s="13"/>
      <c r="D522" s="193" t="s">
        <v>212</v>
      </c>
      <c r="E522" s="13"/>
      <c r="F522" s="201" t="s">
        <v>1076</v>
      </c>
      <c r="G522" s="13"/>
      <c r="H522" s="202">
        <v>0.069000000000000006</v>
      </c>
      <c r="I522" s="203"/>
      <c r="J522" s="13"/>
      <c r="K522" s="13"/>
      <c r="L522" s="199"/>
      <c r="M522" s="204"/>
      <c r="N522" s="205"/>
      <c r="O522" s="205"/>
      <c r="P522" s="205"/>
      <c r="Q522" s="205"/>
      <c r="R522" s="205"/>
      <c r="S522" s="205"/>
      <c r="T522" s="206"/>
      <c r="U522" s="13"/>
      <c r="V522" s="13"/>
      <c r="W522" s="13"/>
      <c r="X522" s="13"/>
      <c r="Y522" s="13"/>
      <c r="Z522" s="13"/>
      <c r="AA522" s="13"/>
      <c r="AB522" s="13"/>
      <c r="AC522" s="13"/>
      <c r="AD522" s="13"/>
      <c r="AE522" s="13"/>
      <c r="AT522" s="200" t="s">
        <v>212</v>
      </c>
      <c r="AU522" s="200" t="s">
        <v>91</v>
      </c>
      <c r="AV522" s="13" t="s">
        <v>91</v>
      </c>
      <c r="AW522" s="13" t="s">
        <v>3</v>
      </c>
      <c r="AX522" s="13" t="s">
        <v>89</v>
      </c>
      <c r="AY522" s="200" t="s">
        <v>199</v>
      </c>
    </row>
    <row r="523" s="2" customFormat="1" ht="24.15" customHeight="1">
      <c r="A523" s="38"/>
      <c r="B523" s="179"/>
      <c r="C523" s="180" t="s">
        <v>1077</v>
      </c>
      <c r="D523" s="180" t="s">
        <v>201</v>
      </c>
      <c r="E523" s="181" t="s">
        <v>665</v>
      </c>
      <c r="F523" s="182" t="s">
        <v>666</v>
      </c>
      <c r="G523" s="183" t="s">
        <v>275</v>
      </c>
      <c r="H523" s="184">
        <v>0.069000000000000006</v>
      </c>
      <c r="I523" s="185"/>
      <c r="J523" s="186">
        <f>ROUND(I523*H523,2)</f>
        <v>0</v>
      </c>
      <c r="K523" s="182" t="s">
        <v>205</v>
      </c>
      <c r="L523" s="39"/>
      <c r="M523" s="187" t="s">
        <v>1</v>
      </c>
      <c r="N523" s="188" t="s">
        <v>46</v>
      </c>
      <c r="O523" s="77"/>
      <c r="P523" s="189">
        <f>O523*H523</f>
        <v>0</v>
      </c>
      <c r="Q523" s="189">
        <v>0</v>
      </c>
      <c r="R523" s="189">
        <f>Q523*H523</f>
        <v>0</v>
      </c>
      <c r="S523" s="189">
        <v>0</v>
      </c>
      <c r="T523" s="190">
        <f>S523*H523</f>
        <v>0</v>
      </c>
      <c r="U523" s="38"/>
      <c r="V523" s="38"/>
      <c r="W523" s="38"/>
      <c r="X523" s="38"/>
      <c r="Y523" s="38"/>
      <c r="Z523" s="38"/>
      <c r="AA523" s="38"/>
      <c r="AB523" s="38"/>
      <c r="AC523" s="38"/>
      <c r="AD523" s="38"/>
      <c r="AE523" s="38"/>
      <c r="AR523" s="191" t="s">
        <v>318</v>
      </c>
      <c r="AT523" s="191" t="s">
        <v>201</v>
      </c>
      <c r="AU523" s="191" t="s">
        <v>91</v>
      </c>
      <c r="AY523" s="19" t="s">
        <v>199</v>
      </c>
      <c r="BE523" s="192">
        <f>IF(N523="základní",J523,0)</f>
        <v>0</v>
      </c>
      <c r="BF523" s="192">
        <f>IF(N523="snížená",J523,0)</f>
        <v>0</v>
      </c>
      <c r="BG523" s="192">
        <f>IF(N523="zákl. přenesená",J523,0)</f>
        <v>0</v>
      </c>
      <c r="BH523" s="192">
        <f>IF(N523="sníž. přenesená",J523,0)</f>
        <v>0</v>
      </c>
      <c r="BI523" s="192">
        <f>IF(N523="nulová",J523,0)</f>
        <v>0</v>
      </c>
      <c r="BJ523" s="19" t="s">
        <v>89</v>
      </c>
      <c r="BK523" s="192">
        <f>ROUND(I523*H523,2)</f>
        <v>0</v>
      </c>
      <c r="BL523" s="19" t="s">
        <v>318</v>
      </c>
      <c r="BM523" s="191" t="s">
        <v>1078</v>
      </c>
    </row>
    <row r="524" s="2" customFormat="1">
      <c r="A524" s="38"/>
      <c r="B524" s="39"/>
      <c r="C524" s="38"/>
      <c r="D524" s="193" t="s">
        <v>208</v>
      </c>
      <c r="E524" s="38"/>
      <c r="F524" s="194" t="s">
        <v>668</v>
      </c>
      <c r="G524" s="38"/>
      <c r="H524" s="38"/>
      <c r="I524" s="195"/>
      <c r="J524" s="38"/>
      <c r="K524" s="38"/>
      <c r="L524" s="39"/>
      <c r="M524" s="196"/>
      <c r="N524" s="197"/>
      <c r="O524" s="77"/>
      <c r="P524" s="77"/>
      <c r="Q524" s="77"/>
      <c r="R524" s="77"/>
      <c r="S524" s="77"/>
      <c r="T524" s="78"/>
      <c r="U524" s="38"/>
      <c r="V524" s="38"/>
      <c r="W524" s="38"/>
      <c r="X524" s="38"/>
      <c r="Y524" s="38"/>
      <c r="Z524" s="38"/>
      <c r="AA524" s="38"/>
      <c r="AB524" s="38"/>
      <c r="AC524" s="38"/>
      <c r="AD524" s="38"/>
      <c r="AE524" s="38"/>
      <c r="AT524" s="19" t="s">
        <v>208</v>
      </c>
      <c r="AU524" s="19" t="s">
        <v>91</v>
      </c>
    </row>
    <row r="525" s="2" customFormat="1">
      <c r="A525" s="38"/>
      <c r="B525" s="39"/>
      <c r="C525" s="38"/>
      <c r="D525" s="193" t="s">
        <v>210</v>
      </c>
      <c r="E525" s="38"/>
      <c r="F525" s="198" t="s">
        <v>669</v>
      </c>
      <c r="G525" s="38"/>
      <c r="H525" s="38"/>
      <c r="I525" s="195"/>
      <c r="J525" s="38"/>
      <c r="K525" s="38"/>
      <c r="L525" s="39"/>
      <c r="M525" s="196"/>
      <c r="N525" s="197"/>
      <c r="O525" s="77"/>
      <c r="P525" s="77"/>
      <c r="Q525" s="77"/>
      <c r="R525" s="77"/>
      <c r="S525" s="77"/>
      <c r="T525" s="78"/>
      <c r="U525" s="38"/>
      <c r="V525" s="38"/>
      <c r="W525" s="38"/>
      <c r="X525" s="38"/>
      <c r="Y525" s="38"/>
      <c r="Z525" s="38"/>
      <c r="AA525" s="38"/>
      <c r="AB525" s="38"/>
      <c r="AC525" s="38"/>
      <c r="AD525" s="38"/>
      <c r="AE525" s="38"/>
      <c r="AT525" s="19" t="s">
        <v>210</v>
      </c>
      <c r="AU525" s="19" t="s">
        <v>91</v>
      </c>
    </row>
    <row r="526" s="12" customFormat="1" ht="22.8" customHeight="1">
      <c r="A526" s="12"/>
      <c r="B526" s="166"/>
      <c r="C526" s="12"/>
      <c r="D526" s="167" t="s">
        <v>80</v>
      </c>
      <c r="E526" s="177" t="s">
        <v>1079</v>
      </c>
      <c r="F526" s="177" t="s">
        <v>1080</v>
      </c>
      <c r="G526" s="12"/>
      <c r="H526" s="12"/>
      <c r="I526" s="169"/>
      <c r="J526" s="178">
        <f>BK526</f>
        <v>0</v>
      </c>
      <c r="K526" s="12"/>
      <c r="L526" s="166"/>
      <c r="M526" s="171"/>
      <c r="N526" s="172"/>
      <c r="O526" s="172"/>
      <c r="P526" s="173">
        <f>SUM(P527:P537)</f>
        <v>0</v>
      </c>
      <c r="Q526" s="172"/>
      <c r="R526" s="173">
        <f>SUM(R527:R537)</f>
        <v>0.019310000000000001</v>
      </c>
      <c r="S526" s="172"/>
      <c r="T526" s="174">
        <f>SUM(T527:T537)</f>
        <v>1.4000000000000001</v>
      </c>
      <c r="U526" s="12"/>
      <c r="V526" s="12"/>
      <c r="W526" s="12"/>
      <c r="X526" s="12"/>
      <c r="Y526" s="12"/>
      <c r="Z526" s="12"/>
      <c r="AA526" s="12"/>
      <c r="AB526" s="12"/>
      <c r="AC526" s="12"/>
      <c r="AD526" s="12"/>
      <c r="AE526" s="12"/>
      <c r="AR526" s="167" t="s">
        <v>91</v>
      </c>
      <c r="AT526" s="175" t="s">
        <v>80</v>
      </c>
      <c r="AU526" s="175" t="s">
        <v>89</v>
      </c>
      <c r="AY526" s="167" t="s">
        <v>199</v>
      </c>
      <c r="BK526" s="176">
        <f>SUM(BK527:BK537)</f>
        <v>0</v>
      </c>
    </row>
    <row r="527" s="2" customFormat="1" ht="24.15" customHeight="1">
      <c r="A527" s="38"/>
      <c r="B527" s="179"/>
      <c r="C527" s="180" t="s">
        <v>1081</v>
      </c>
      <c r="D527" s="180" t="s">
        <v>201</v>
      </c>
      <c r="E527" s="181" t="s">
        <v>1082</v>
      </c>
      <c r="F527" s="182" t="s">
        <v>1083</v>
      </c>
      <c r="G527" s="183" t="s">
        <v>345</v>
      </c>
      <c r="H527" s="184">
        <v>56</v>
      </c>
      <c r="I527" s="185"/>
      <c r="J527" s="186">
        <f>ROUND(I527*H527,2)</f>
        <v>0</v>
      </c>
      <c r="K527" s="182" t="s">
        <v>205</v>
      </c>
      <c r="L527" s="39"/>
      <c r="M527" s="187" t="s">
        <v>1</v>
      </c>
      <c r="N527" s="188" t="s">
        <v>46</v>
      </c>
      <c r="O527" s="77"/>
      <c r="P527" s="189">
        <f>O527*H527</f>
        <v>0</v>
      </c>
      <c r="Q527" s="189">
        <v>0</v>
      </c>
      <c r="R527" s="189">
        <f>Q527*H527</f>
        <v>0</v>
      </c>
      <c r="S527" s="189">
        <v>0.025000000000000001</v>
      </c>
      <c r="T527" s="190">
        <f>S527*H527</f>
        <v>1.4000000000000001</v>
      </c>
      <c r="U527" s="38"/>
      <c r="V527" s="38"/>
      <c r="W527" s="38"/>
      <c r="X527" s="38"/>
      <c r="Y527" s="38"/>
      <c r="Z527" s="38"/>
      <c r="AA527" s="38"/>
      <c r="AB527" s="38"/>
      <c r="AC527" s="38"/>
      <c r="AD527" s="38"/>
      <c r="AE527" s="38"/>
      <c r="AR527" s="191" t="s">
        <v>318</v>
      </c>
      <c r="AT527" s="191" t="s">
        <v>201</v>
      </c>
      <c r="AU527" s="191" t="s">
        <v>91</v>
      </c>
      <c r="AY527" s="19" t="s">
        <v>199</v>
      </c>
      <c r="BE527" s="192">
        <f>IF(N527="základní",J527,0)</f>
        <v>0</v>
      </c>
      <c r="BF527" s="192">
        <f>IF(N527="snížená",J527,0)</f>
        <v>0</v>
      </c>
      <c r="BG527" s="192">
        <f>IF(N527="zákl. přenesená",J527,0)</f>
        <v>0</v>
      </c>
      <c r="BH527" s="192">
        <f>IF(N527="sníž. přenesená",J527,0)</f>
        <v>0</v>
      </c>
      <c r="BI527" s="192">
        <f>IF(N527="nulová",J527,0)</f>
        <v>0</v>
      </c>
      <c r="BJ527" s="19" t="s">
        <v>89</v>
      </c>
      <c r="BK527" s="192">
        <f>ROUND(I527*H527,2)</f>
        <v>0</v>
      </c>
      <c r="BL527" s="19" t="s">
        <v>318</v>
      </c>
      <c r="BM527" s="191" t="s">
        <v>1084</v>
      </c>
    </row>
    <row r="528" s="2" customFormat="1">
      <c r="A528" s="38"/>
      <c r="B528" s="39"/>
      <c r="C528" s="38"/>
      <c r="D528" s="193" t="s">
        <v>208</v>
      </c>
      <c r="E528" s="38"/>
      <c r="F528" s="194" t="s">
        <v>1085</v>
      </c>
      <c r="G528" s="38"/>
      <c r="H528" s="38"/>
      <c r="I528" s="195"/>
      <c r="J528" s="38"/>
      <c r="K528" s="38"/>
      <c r="L528" s="39"/>
      <c r="M528" s="196"/>
      <c r="N528" s="197"/>
      <c r="O528" s="77"/>
      <c r="P528" s="77"/>
      <c r="Q528" s="77"/>
      <c r="R528" s="77"/>
      <c r="S528" s="77"/>
      <c r="T528" s="78"/>
      <c r="U528" s="38"/>
      <c r="V528" s="38"/>
      <c r="W528" s="38"/>
      <c r="X528" s="38"/>
      <c r="Y528" s="38"/>
      <c r="Z528" s="38"/>
      <c r="AA528" s="38"/>
      <c r="AB528" s="38"/>
      <c r="AC528" s="38"/>
      <c r="AD528" s="38"/>
      <c r="AE528" s="38"/>
      <c r="AT528" s="19" t="s">
        <v>208</v>
      </c>
      <c r="AU528" s="19" t="s">
        <v>91</v>
      </c>
    </row>
    <row r="529" s="2" customFormat="1" ht="49.05" customHeight="1">
      <c r="A529" s="38"/>
      <c r="B529" s="179"/>
      <c r="C529" s="180" t="s">
        <v>1086</v>
      </c>
      <c r="D529" s="180" t="s">
        <v>201</v>
      </c>
      <c r="E529" s="181" t="s">
        <v>1087</v>
      </c>
      <c r="F529" s="182" t="s">
        <v>1088</v>
      </c>
      <c r="G529" s="183" t="s">
        <v>404</v>
      </c>
      <c r="H529" s="184">
        <v>1</v>
      </c>
      <c r="I529" s="185"/>
      <c r="J529" s="186">
        <f>ROUND(I529*H529,2)</f>
        <v>0</v>
      </c>
      <c r="K529" s="182" t="s">
        <v>246</v>
      </c>
      <c r="L529" s="39"/>
      <c r="M529" s="187" t="s">
        <v>1</v>
      </c>
      <c r="N529" s="188" t="s">
        <v>46</v>
      </c>
      <c r="O529" s="77"/>
      <c r="P529" s="189">
        <f>O529*H529</f>
        <v>0</v>
      </c>
      <c r="Q529" s="189">
        <v>0.019310000000000001</v>
      </c>
      <c r="R529" s="189">
        <f>Q529*H529</f>
        <v>0.019310000000000001</v>
      </c>
      <c r="S529" s="189">
        <v>0</v>
      </c>
      <c r="T529" s="190">
        <f>S529*H529</f>
        <v>0</v>
      </c>
      <c r="U529" s="38"/>
      <c r="V529" s="38"/>
      <c r="W529" s="38"/>
      <c r="X529" s="38"/>
      <c r="Y529" s="38"/>
      <c r="Z529" s="38"/>
      <c r="AA529" s="38"/>
      <c r="AB529" s="38"/>
      <c r="AC529" s="38"/>
      <c r="AD529" s="38"/>
      <c r="AE529" s="38"/>
      <c r="AR529" s="191" t="s">
        <v>318</v>
      </c>
      <c r="AT529" s="191" t="s">
        <v>201</v>
      </c>
      <c r="AU529" s="191" t="s">
        <v>91</v>
      </c>
      <c r="AY529" s="19" t="s">
        <v>199</v>
      </c>
      <c r="BE529" s="192">
        <f>IF(N529="základní",J529,0)</f>
        <v>0</v>
      </c>
      <c r="BF529" s="192">
        <f>IF(N529="snížená",J529,0)</f>
        <v>0</v>
      </c>
      <c r="BG529" s="192">
        <f>IF(N529="zákl. přenesená",J529,0)</f>
        <v>0</v>
      </c>
      <c r="BH529" s="192">
        <f>IF(N529="sníž. přenesená",J529,0)</f>
        <v>0</v>
      </c>
      <c r="BI529" s="192">
        <f>IF(N529="nulová",J529,0)</f>
        <v>0</v>
      </c>
      <c r="BJ529" s="19" t="s">
        <v>89</v>
      </c>
      <c r="BK529" s="192">
        <f>ROUND(I529*H529,2)</f>
        <v>0</v>
      </c>
      <c r="BL529" s="19" t="s">
        <v>318</v>
      </c>
      <c r="BM529" s="191" t="s">
        <v>1089</v>
      </c>
    </row>
    <row r="530" s="2" customFormat="1">
      <c r="A530" s="38"/>
      <c r="B530" s="39"/>
      <c r="C530" s="38"/>
      <c r="D530" s="193" t="s">
        <v>248</v>
      </c>
      <c r="E530" s="38"/>
      <c r="F530" s="198" t="s">
        <v>1090</v>
      </c>
      <c r="G530" s="38"/>
      <c r="H530" s="38"/>
      <c r="I530" s="195"/>
      <c r="J530" s="38"/>
      <c r="K530" s="38"/>
      <c r="L530" s="39"/>
      <c r="M530" s="196"/>
      <c r="N530" s="197"/>
      <c r="O530" s="77"/>
      <c r="P530" s="77"/>
      <c r="Q530" s="77"/>
      <c r="R530" s="77"/>
      <c r="S530" s="77"/>
      <c r="T530" s="78"/>
      <c r="U530" s="38"/>
      <c r="V530" s="38"/>
      <c r="W530" s="38"/>
      <c r="X530" s="38"/>
      <c r="Y530" s="38"/>
      <c r="Z530" s="38"/>
      <c r="AA530" s="38"/>
      <c r="AB530" s="38"/>
      <c r="AC530" s="38"/>
      <c r="AD530" s="38"/>
      <c r="AE530" s="38"/>
      <c r="AT530" s="19" t="s">
        <v>248</v>
      </c>
      <c r="AU530" s="19" t="s">
        <v>91</v>
      </c>
    </row>
    <row r="531" s="14" customFormat="1">
      <c r="A531" s="14"/>
      <c r="B531" s="207"/>
      <c r="C531" s="14"/>
      <c r="D531" s="193" t="s">
        <v>212</v>
      </c>
      <c r="E531" s="208" t="s">
        <v>1</v>
      </c>
      <c r="F531" s="209" t="s">
        <v>1091</v>
      </c>
      <c r="G531" s="14"/>
      <c r="H531" s="208" t="s">
        <v>1</v>
      </c>
      <c r="I531" s="210"/>
      <c r="J531" s="14"/>
      <c r="K531" s="14"/>
      <c r="L531" s="207"/>
      <c r="M531" s="211"/>
      <c r="N531" s="212"/>
      <c r="O531" s="212"/>
      <c r="P531" s="212"/>
      <c r="Q531" s="212"/>
      <c r="R531" s="212"/>
      <c r="S531" s="212"/>
      <c r="T531" s="213"/>
      <c r="U531" s="14"/>
      <c r="V531" s="14"/>
      <c r="W531" s="14"/>
      <c r="X531" s="14"/>
      <c r="Y531" s="14"/>
      <c r="Z531" s="14"/>
      <c r="AA531" s="14"/>
      <c r="AB531" s="14"/>
      <c r="AC531" s="14"/>
      <c r="AD531" s="14"/>
      <c r="AE531" s="14"/>
      <c r="AT531" s="208" t="s">
        <v>212</v>
      </c>
      <c r="AU531" s="208" t="s">
        <v>91</v>
      </c>
      <c r="AV531" s="14" t="s">
        <v>89</v>
      </c>
      <c r="AW531" s="14" t="s">
        <v>36</v>
      </c>
      <c r="AX531" s="14" t="s">
        <v>81</v>
      </c>
      <c r="AY531" s="208" t="s">
        <v>199</v>
      </c>
    </row>
    <row r="532" s="14" customFormat="1">
      <c r="A532" s="14"/>
      <c r="B532" s="207"/>
      <c r="C532" s="14"/>
      <c r="D532" s="193" t="s">
        <v>212</v>
      </c>
      <c r="E532" s="208" t="s">
        <v>1</v>
      </c>
      <c r="F532" s="209" t="s">
        <v>1092</v>
      </c>
      <c r="G532" s="14"/>
      <c r="H532" s="208" t="s">
        <v>1</v>
      </c>
      <c r="I532" s="210"/>
      <c r="J532" s="14"/>
      <c r="K532" s="14"/>
      <c r="L532" s="207"/>
      <c r="M532" s="211"/>
      <c r="N532" s="212"/>
      <c r="O532" s="212"/>
      <c r="P532" s="212"/>
      <c r="Q532" s="212"/>
      <c r="R532" s="212"/>
      <c r="S532" s="212"/>
      <c r="T532" s="213"/>
      <c r="U532" s="14"/>
      <c r="V532" s="14"/>
      <c r="W532" s="14"/>
      <c r="X532" s="14"/>
      <c r="Y532" s="14"/>
      <c r="Z532" s="14"/>
      <c r="AA532" s="14"/>
      <c r="AB532" s="14"/>
      <c r="AC532" s="14"/>
      <c r="AD532" s="14"/>
      <c r="AE532" s="14"/>
      <c r="AT532" s="208" t="s">
        <v>212</v>
      </c>
      <c r="AU532" s="208" t="s">
        <v>91</v>
      </c>
      <c r="AV532" s="14" t="s">
        <v>89</v>
      </c>
      <c r="AW532" s="14" t="s">
        <v>36</v>
      </c>
      <c r="AX532" s="14" t="s">
        <v>81</v>
      </c>
      <c r="AY532" s="208" t="s">
        <v>199</v>
      </c>
    </row>
    <row r="533" s="14" customFormat="1">
      <c r="A533" s="14"/>
      <c r="B533" s="207"/>
      <c r="C533" s="14"/>
      <c r="D533" s="193" t="s">
        <v>212</v>
      </c>
      <c r="E533" s="208" t="s">
        <v>1</v>
      </c>
      <c r="F533" s="209" t="s">
        <v>1093</v>
      </c>
      <c r="G533" s="14"/>
      <c r="H533" s="208" t="s">
        <v>1</v>
      </c>
      <c r="I533" s="210"/>
      <c r="J533" s="14"/>
      <c r="K533" s="14"/>
      <c r="L533" s="207"/>
      <c r="M533" s="211"/>
      <c r="N533" s="212"/>
      <c r="O533" s="212"/>
      <c r="P533" s="212"/>
      <c r="Q533" s="212"/>
      <c r="R533" s="212"/>
      <c r="S533" s="212"/>
      <c r="T533" s="213"/>
      <c r="U533" s="14"/>
      <c r="V533" s="14"/>
      <c r="W533" s="14"/>
      <c r="X533" s="14"/>
      <c r="Y533" s="14"/>
      <c r="Z533" s="14"/>
      <c r="AA533" s="14"/>
      <c r="AB533" s="14"/>
      <c r="AC533" s="14"/>
      <c r="AD533" s="14"/>
      <c r="AE533" s="14"/>
      <c r="AT533" s="208" t="s">
        <v>212</v>
      </c>
      <c r="AU533" s="208" t="s">
        <v>91</v>
      </c>
      <c r="AV533" s="14" t="s">
        <v>89</v>
      </c>
      <c r="AW533" s="14" t="s">
        <v>36</v>
      </c>
      <c r="AX533" s="14" t="s">
        <v>81</v>
      </c>
      <c r="AY533" s="208" t="s">
        <v>199</v>
      </c>
    </row>
    <row r="534" s="13" customFormat="1">
      <c r="A534" s="13"/>
      <c r="B534" s="199"/>
      <c r="C534" s="13"/>
      <c r="D534" s="193" t="s">
        <v>212</v>
      </c>
      <c r="E534" s="200" t="s">
        <v>1</v>
      </c>
      <c r="F534" s="201" t="s">
        <v>89</v>
      </c>
      <c r="G534" s="13"/>
      <c r="H534" s="202">
        <v>1</v>
      </c>
      <c r="I534" s="203"/>
      <c r="J534" s="13"/>
      <c r="K534" s="13"/>
      <c r="L534" s="199"/>
      <c r="M534" s="204"/>
      <c r="N534" s="205"/>
      <c r="O534" s="205"/>
      <c r="P534" s="205"/>
      <c r="Q534" s="205"/>
      <c r="R534" s="205"/>
      <c r="S534" s="205"/>
      <c r="T534" s="206"/>
      <c r="U534" s="13"/>
      <c r="V534" s="13"/>
      <c r="W534" s="13"/>
      <c r="X534" s="13"/>
      <c r="Y534" s="13"/>
      <c r="Z534" s="13"/>
      <c r="AA534" s="13"/>
      <c r="AB534" s="13"/>
      <c r="AC534" s="13"/>
      <c r="AD534" s="13"/>
      <c r="AE534" s="13"/>
      <c r="AT534" s="200" t="s">
        <v>212</v>
      </c>
      <c r="AU534" s="200" t="s">
        <v>91</v>
      </c>
      <c r="AV534" s="13" t="s">
        <v>91</v>
      </c>
      <c r="AW534" s="13" t="s">
        <v>36</v>
      </c>
      <c r="AX534" s="13" t="s">
        <v>89</v>
      </c>
      <c r="AY534" s="200" t="s">
        <v>199</v>
      </c>
    </row>
    <row r="535" s="2" customFormat="1" ht="24.15" customHeight="1">
      <c r="A535" s="38"/>
      <c r="B535" s="179"/>
      <c r="C535" s="180" t="s">
        <v>1094</v>
      </c>
      <c r="D535" s="180" t="s">
        <v>201</v>
      </c>
      <c r="E535" s="181" t="s">
        <v>1095</v>
      </c>
      <c r="F535" s="182" t="s">
        <v>1096</v>
      </c>
      <c r="G535" s="183" t="s">
        <v>275</v>
      </c>
      <c r="H535" s="184">
        <v>0.019</v>
      </c>
      <c r="I535" s="185"/>
      <c r="J535" s="186">
        <f>ROUND(I535*H535,2)</f>
        <v>0</v>
      </c>
      <c r="K535" s="182" t="s">
        <v>205</v>
      </c>
      <c r="L535" s="39"/>
      <c r="M535" s="187" t="s">
        <v>1</v>
      </c>
      <c r="N535" s="188" t="s">
        <v>46</v>
      </c>
      <c r="O535" s="77"/>
      <c r="P535" s="189">
        <f>O535*H535</f>
        <v>0</v>
      </c>
      <c r="Q535" s="189">
        <v>0</v>
      </c>
      <c r="R535" s="189">
        <f>Q535*H535</f>
        <v>0</v>
      </c>
      <c r="S535" s="189">
        <v>0</v>
      </c>
      <c r="T535" s="190">
        <f>S535*H535</f>
        <v>0</v>
      </c>
      <c r="U535" s="38"/>
      <c r="V535" s="38"/>
      <c r="W535" s="38"/>
      <c r="X535" s="38"/>
      <c r="Y535" s="38"/>
      <c r="Z535" s="38"/>
      <c r="AA535" s="38"/>
      <c r="AB535" s="38"/>
      <c r="AC535" s="38"/>
      <c r="AD535" s="38"/>
      <c r="AE535" s="38"/>
      <c r="AR535" s="191" t="s">
        <v>318</v>
      </c>
      <c r="AT535" s="191" t="s">
        <v>201</v>
      </c>
      <c r="AU535" s="191" t="s">
        <v>91</v>
      </c>
      <c r="AY535" s="19" t="s">
        <v>199</v>
      </c>
      <c r="BE535" s="192">
        <f>IF(N535="základní",J535,0)</f>
        <v>0</v>
      </c>
      <c r="BF535" s="192">
        <f>IF(N535="snížená",J535,0)</f>
        <v>0</v>
      </c>
      <c r="BG535" s="192">
        <f>IF(N535="zákl. přenesená",J535,0)</f>
        <v>0</v>
      </c>
      <c r="BH535" s="192">
        <f>IF(N535="sníž. přenesená",J535,0)</f>
        <v>0</v>
      </c>
      <c r="BI535" s="192">
        <f>IF(N535="nulová",J535,0)</f>
        <v>0</v>
      </c>
      <c r="BJ535" s="19" t="s">
        <v>89</v>
      </c>
      <c r="BK535" s="192">
        <f>ROUND(I535*H535,2)</f>
        <v>0</v>
      </c>
      <c r="BL535" s="19" t="s">
        <v>318</v>
      </c>
      <c r="BM535" s="191" t="s">
        <v>1097</v>
      </c>
    </row>
    <row r="536" s="2" customFormat="1">
      <c r="A536" s="38"/>
      <c r="B536" s="39"/>
      <c r="C536" s="38"/>
      <c r="D536" s="193" t="s">
        <v>208</v>
      </c>
      <c r="E536" s="38"/>
      <c r="F536" s="194" t="s">
        <v>1098</v>
      </c>
      <c r="G536" s="38"/>
      <c r="H536" s="38"/>
      <c r="I536" s="195"/>
      <c r="J536" s="38"/>
      <c r="K536" s="38"/>
      <c r="L536" s="39"/>
      <c r="M536" s="196"/>
      <c r="N536" s="197"/>
      <c r="O536" s="77"/>
      <c r="P536" s="77"/>
      <c r="Q536" s="77"/>
      <c r="R536" s="77"/>
      <c r="S536" s="77"/>
      <c r="T536" s="78"/>
      <c r="U536" s="38"/>
      <c r="V536" s="38"/>
      <c r="W536" s="38"/>
      <c r="X536" s="38"/>
      <c r="Y536" s="38"/>
      <c r="Z536" s="38"/>
      <c r="AA536" s="38"/>
      <c r="AB536" s="38"/>
      <c r="AC536" s="38"/>
      <c r="AD536" s="38"/>
      <c r="AE536" s="38"/>
      <c r="AT536" s="19" t="s">
        <v>208</v>
      </c>
      <c r="AU536" s="19" t="s">
        <v>91</v>
      </c>
    </row>
    <row r="537" s="2" customFormat="1">
      <c r="A537" s="38"/>
      <c r="B537" s="39"/>
      <c r="C537" s="38"/>
      <c r="D537" s="193" t="s">
        <v>210</v>
      </c>
      <c r="E537" s="38"/>
      <c r="F537" s="198" t="s">
        <v>1099</v>
      </c>
      <c r="G537" s="38"/>
      <c r="H537" s="38"/>
      <c r="I537" s="195"/>
      <c r="J537" s="38"/>
      <c r="K537" s="38"/>
      <c r="L537" s="39"/>
      <c r="M537" s="232"/>
      <c r="N537" s="233"/>
      <c r="O537" s="234"/>
      <c r="P537" s="234"/>
      <c r="Q537" s="234"/>
      <c r="R537" s="234"/>
      <c r="S537" s="234"/>
      <c r="T537" s="235"/>
      <c r="U537" s="38"/>
      <c r="V537" s="38"/>
      <c r="W537" s="38"/>
      <c r="X537" s="38"/>
      <c r="Y537" s="38"/>
      <c r="Z537" s="38"/>
      <c r="AA537" s="38"/>
      <c r="AB537" s="38"/>
      <c r="AC537" s="38"/>
      <c r="AD537" s="38"/>
      <c r="AE537" s="38"/>
      <c r="AT537" s="19" t="s">
        <v>210</v>
      </c>
      <c r="AU537" s="19" t="s">
        <v>91</v>
      </c>
    </row>
    <row r="538" s="2" customFormat="1" ht="6.96" customHeight="1">
      <c r="A538" s="38"/>
      <c r="B538" s="60"/>
      <c r="C538" s="61"/>
      <c r="D538" s="61"/>
      <c r="E538" s="61"/>
      <c r="F538" s="61"/>
      <c r="G538" s="61"/>
      <c r="H538" s="61"/>
      <c r="I538" s="61"/>
      <c r="J538" s="61"/>
      <c r="K538" s="61"/>
      <c r="L538" s="39"/>
      <c r="M538" s="38"/>
      <c r="O538" s="38"/>
      <c r="P538" s="38"/>
      <c r="Q538" s="38"/>
      <c r="R538" s="38"/>
      <c r="S538" s="38"/>
      <c r="T538" s="38"/>
      <c r="U538" s="38"/>
      <c r="V538" s="38"/>
      <c r="W538" s="38"/>
      <c r="X538" s="38"/>
      <c r="Y538" s="38"/>
      <c r="Z538" s="38"/>
      <c r="AA538" s="38"/>
      <c r="AB538" s="38"/>
      <c r="AC538" s="38"/>
      <c r="AD538" s="38"/>
      <c r="AE538" s="38"/>
    </row>
  </sheetData>
  <autoFilter ref="C135:K537"/>
  <mergeCells count="9">
    <mergeCell ref="E7:H7"/>
    <mergeCell ref="E9:H9"/>
    <mergeCell ref="E18:H18"/>
    <mergeCell ref="E27:H27"/>
    <mergeCell ref="E85:H85"/>
    <mergeCell ref="E87:H87"/>
    <mergeCell ref="E126:H126"/>
    <mergeCell ref="E128:H12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104</v>
      </c>
    </row>
    <row r="3" s="1" customFormat="1" ht="6.96" customHeight="1">
      <c r="B3" s="20"/>
      <c r="C3" s="21"/>
      <c r="D3" s="21"/>
      <c r="E3" s="21"/>
      <c r="F3" s="21"/>
      <c r="G3" s="21"/>
      <c r="H3" s="21"/>
      <c r="I3" s="21"/>
      <c r="J3" s="21"/>
      <c r="K3" s="21"/>
      <c r="L3" s="22"/>
      <c r="AT3" s="19" t="s">
        <v>91</v>
      </c>
    </row>
    <row r="4" s="1" customFormat="1" ht="24.96" customHeight="1">
      <c r="B4" s="22"/>
      <c r="D4" s="23" t="s">
        <v>158</v>
      </c>
      <c r="L4" s="22"/>
      <c r="M4" s="128" t="s">
        <v>10</v>
      </c>
      <c r="AT4" s="19" t="s">
        <v>3</v>
      </c>
    </row>
    <row r="5" s="1" customFormat="1" ht="6.96" customHeight="1">
      <c r="B5" s="22"/>
      <c r="L5" s="22"/>
    </row>
    <row r="6" s="1" customFormat="1" ht="12" customHeight="1">
      <c r="B6" s="22"/>
      <c r="D6" s="32" t="s">
        <v>16</v>
      </c>
      <c r="L6" s="22"/>
    </row>
    <row r="7" s="1" customFormat="1" ht="16.5" customHeight="1">
      <c r="B7" s="22"/>
      <c r="E7" s="129" t="str">
        <f>'Rekapitulace stavby'!K6</f>
        <v>VD Letovice, rekonstrukce VD</v>
      </c>
      <c r="F7" s="32"/>
      <c r="G7" s="32"/>
      <c r="H7" s="32"/>
      <c r="L7" s="22"/>
    </row>
    <row r="8" s="1" customFormat="1" ht="12" customHeight="1">
      <c r="B8" s="22"/>
      <c r="D8" s="32" t="s">
        <v>159</v>
      </c>
      <c r="L8" s="22"/>
    </row>
    <row r="9" s="2" customFormat="1" ht="16.5" customHeight="1">
      <c r="A9" s="38"/>
      <c r="B9" s="39"/>
      <c r="C9" s="38"/>
      <c r="D9" s="38"/>
      <c r="E9" s="129" t="s">
        <v>1100</v>
      </c>
      <c r="F9" s="38"/>
      <c r="G9" s="38"/>
      <c r="H9" s="38"/>
      <c r="I9" s="38"/>
      <c r="J9" s="38"/>
      <c r="K9" s="38"/>
      <c r="L9" s="55"/>
      <c r="S9" s="38"/>
      <c r="T9" s="38"/>
      <c r="U9" s="38"/>
      <c r="V9" s="38"/>
      <c r="W9" s="38"/>
      <c r="X9" s="38"/>
      <c r="Y9" s="38"/>
      <c r="Z9" s="38"/>
      <c r="AA9" s="38"/>
      <c r="AB9" s="38"/>
      <c r="AC9" s="38"/>
      <c r="AD9" s="38"/>
      <c r="AE9" s="38"/>
    </row>
    <row r="10" s="2" customFormat="1" ht="12" customHeight="1">
      <c r="A10" s="38"/>
      <c r="B10" s="39"/>
      <c r="C10" s="38"/>
      <c r="D10" s="32" t="s">
        <v>1101</v>
      </c>
      <c r="E10" s="38"/>
      <c r="F10" s="38"/>
      <c r="G10" s="38"/>
      <c r="H10" s="38"/>
      <c r="I10" s="38"/>
      <c r="J10" s="38"/>
      <c r="K10" s="38"/>
      <c r="L10" s="55"/>
      <c r="S10" s="38"/>
      <c r="T10" s="38"/>
      <c r="U10" s="38"/>
      <c r="V10" s="38"/>
      <c r="W10" s="38"/>
      <c r="X10" s="38"/>
      <c r="Y10" s="38"/>
      <c r="Z10" s="38"/>
      <c r="AA10" s="38"/>
      <c r="AB10" s="38"/>
      <c r="AC10" s="38"/>
      <c r="AD10" s="38"/>
      <c r="AE10" s="38"/>
    </row>
    <row r="11" s="2" customFormat="1" ht="16.5" customHeight="1">
      <c r="A11" s="38"/>
      <c r="B11" s="39"/>
      <c r="C11" s="38"/>
      <c r="D11" s="38"/>
      <c r="E11" s="67" t="s">
        <v>1102</v>
      </c>
      <c r="F11" s="38"/>
      <c r="G11" s="38"/>
      <c r="H11" s="38"/>
      <c r="I11" s="38"/>
      <c r="J11" s="38"/>
      <c r="K11" s="38"/>
      <c r="L11" s="55"/>
      <c r="S11" s="38"/>
      <c r="T11" s="38"/>
      <c r="U11" s="38"/>
      <c r="V11" s="38"/>
      <c r="W11" s="38"/>
      <c r="X11" s="38"/>
      <c r="Y11" s="38"/>
      <c r="Z11" s="38"/>
      <c r="AA11" s="38"/>
      <c r="AB11" s="38"/>
      <c r="AC11" s="38"/>
      <c r="AD11" s="38"/>
      <c r="AE11" s="38"/>
    </row>
    <row r="12" s="2" customFormat="1">
      <c r="A12" s="38"/>
      <c r="B12" s="39"/>
      <c r="C12" s="38"/>
      <c r="D12" s="38"/>
      <c r="E12" s="38"/>
      <c r="F12" s="38"/>
      <c r="G12" s="38"/>
      <c r="H12" s="38"/>
      <c r="I12" s="38"/>
      <c r="J12" s="38"/>
      <c r="K12" s="38"/>
      <c r="L12" s="55"/>
      <c r="S12" s="38"/>
      <c r="T12" s="38"/>
      <c r="U12" s="38"/>
      <c r="V12" s="38"/>
      <c r="W12" s="38"/>
      <c r="X12" s="38"/>
      <c r="Y12" s="38"/>
      <c r="Z12" s="38"/>
      <c r="AA12" s="38"/>
      <c r="AB12" s="38"/>
      <c r="AC12" s="38"/>
      <c r="AD12" s="38"/>
      <c r="AE12" s="38"/>
    </row>
    <row r="13" s="2" customFormat="1" ht="12" customHeight="1">
      <c r="A13" s="38"/>
      <c r="B13" s="39"/>
      <c r="C13" s="38"/>
      <c r="D13" s="32" t="s">
        <v>18</v>
      </c>
      <c r="E13" s="38"/>
      <c r="F13" s="27" t="s">
        <v>1</v>
      </c>
      <c r="G13" s="38"/>
      <c r="H13" s="38"/>
      <c r="I13" s="32" t="s">
        <v>19</v>
      </c>
      <c r="J13" s="27" t="s">
        <v>1</v>
      </c>
      <c r="K13" s="38"/>
      <c r="L13" s="55"/>
      <c r="S13" s="38"/>
      <c r="T13" s="38"/>
      <c r="U13" s="38"/>
      <c r="V13" s="38"/>
      <c r="W13" s="38"/>
      <c r="X13" s="38"/>
      <c r="Y13" s="38"/>
      <c r="Z13" s="38"/>
      <c r="AA13" s="38"/>
      <c r="AB13" s="38"/>
      <c r="AC13" s="38"/>
      <c r="AD13" s="38"/>
      <c r="AE13" s="38"/>
    </row>
    <row r="14" s="2" customFormat="1" ht="12" customHeight="1">
      <c r="A14" s="38"/>
      <c r="B14" s="39"/>
      <c r="C14" s="38"/>
      <c r="D14" s="32" t="s">
        <v>20</v>
      </c>
      <c r="E14" s="38"/>
      <c r="F14" s="27" t="s">
        <v>21</v>
      </c>
      <c r="G14" s="38"/>
      <c r="H14" s="38"/>
      <c r="I14" s="32" t="s">
        <v>22</v>
      </c>
      <c r="J14" s="69" t="str">
        <f>'Rekapitulace stavby'!AN8</f>
        <v>2. 12. 2020</v>
      </c>
      <c r="K14" s="38"/>
      <c r="L14" s="55"/>
      <c r="S14" s="38"/>
      <c r="T14" s="38"/>
      <c r="U14" s="38"/>
      <c r="V14" s="38"/>
      <c r="W14" s="38"/>
      <c r="X14" s="38"/>
      <c r="Y14" s="38"/>
      <c r="Z14" s="38"/>
      <c r="AA14" s="38"/>
      <c r="AB14" s="38"/>
      <c r="AC14" s="38"/>
      <c r="AD14" s="38"/>
      <c r="AE14" s="38"/>
    </row>
    <row r="15" s="2" customFormat="1" ht="10.8" customHeight="1">
      <c r="A15" s="38"/>
      <c r="B15" s="39"/>
      <c r="C15" s="38"/>
      <c r="D15" s="38"/>
      <c r="E15" s="38"/>
      <c r="F15" s="38"/>
      <c r="G15" s="38"/>
      <c r="H15" s="38"/>
      <c r="I15" s="38"/>
      <c r="J15" s="38"/>
      <c r="K15" s="38"/>
      <c r="L15" s="55"/>
      <c r="S15" s="38"/>
      <c r="T15" s="38"/>
      <c r="U15" s="38"/>
      <c r="V15" s="38"/>
      <c r="W15" s="38"/>
      <c r="X15" s="38"/>
      <c r="Y15" s="38"/>
      <c r="Z15" s="38"/>
      <c r="AA15" s="38"/>
      <c r="AB15" s="38"/>
      <c r="AC15" s="38"/>
      <c r="AD15" s="38"/>
      <c r="AE15" s="38"/>
    </row>
    <row r="16" s="2" customFormat="1" ht="12" customHeight="1">
      <c r="A16" s="38"/>
      <c r="B16" s="39"/>
      <c r="C16" s="38"/>
      <c r="D16" s="32" t="s">
        <v>24</v>
      </c>
      <c r="E16" s="38"/>
      <c r="F16" s="38"/>
      <c r="G16" s="38"/>
      <c r="H16" s="38"/>
      <c r="I16" s="32" t="s">
        <v>25</v>
      </c>
      <c r="J16" s="27" t="s">
        <v>26</v>
      </c>
      <c r="K16" s="38"/>
      <c r="L16" s="55"/>
      <c r="S16" s="38"/>
      <c r="T16" s="38"/>
      <c r="U16" s="38"/>
      <c r="V16" s="38"/>
      <c r="W16" s="38"/>
      <c r="X16" s="38"/>
      <c r="Y16" s="38"/>
      <c r="Z16" s="38"/>
      <c r="AA16" s="38"/>
      <c r="AB16" s="38"/>
      <c r="AC16" s="38"/>
      <c r="AD16" s="38"/>
      <c r="AE16" s="38"/>
    </row>
    <row r="17" s="2" customFormat="1" ht="18" customHeight="1">
      <c r="A17" s="38"/>
      <c r="B17" s="39"/>
      <c r="C17" s="38"/>
      <c r="D17" s="38"/>
      <c r="E17" s="27" t="s">
        <v>27</v>
      </c>
      <c r="F17" s="38"/>
      <c r="G17" s="38"/>
      <c r="H17" s="38"/>
      <c r="I17" s="32" t="s">
        <v>28</v>
      </c>
      <c r="J17" s="27" t="s">
        <v>29</v>
      </c>
      <c r="K17" s="38"/>
      <c r="L17" s="55"/>
      <c r="S17" s="38"/>
      <c r="T17" s="38"/>
      <c r="U17" s="38"/>
      <c r="V17" s="38"/>
      <c r="W17" s="38"/>
      <c r="X17" s="38"/>
      <c r="Y17" s="38"/>
      <c r="Z17" s="38"/>
      <c r="AA17" s="38"/>
      <c r="AB17" s="38"/>
      <c r="AC17" s="38"/>
      <c r="AD17" s="38"/>
      <c r="AE17" s="38"/>
    </row>
    <row r="18" s="2" customFormat="1" ht="6.96" customHeight="1">
      <c r="A18" s="38"/>
      <c r="B18" s="39"/>
      <c r="C18" s="38"/>
      <c r="D18" s="38"/>
      <c r="E18" s="38"/>
      <c r="F18" s="38"/>
      <c r="G18" s="38"/>
      <c r="H18" s="38"/>
      <c r="I18" s="38"/>
      <c r="J18" s="38"/>
      <c r="K18" s="38"/>
      <c r="L18" s="55"/>
      <c r="S18" s="38"/>
      <c r="T18" s="38"/>
      <c r="U18" s="38"/>
      <c r="V18" s="38"/>
      <c r="W18" s="38"/>
      <c r="X18" s="38"/>
      <c r="Y18" s="38"/>
      <c r="Z18" s="38"/>
      <c r="AA18" s="38"/>
      <c r="AB18" s="38"/>
      <c r="AC18" s="38"/>
      <c r="AD18" s="38"/>
      <c r="AE18" s="38"/>
    </row>
    <row r="19" s="2" customFormat="1" ht="12" customHeight="1">
      <c r="A19" s="38"/>
      <c r="B19" s="39"/>
      <c r="C19" s="38"/>
      <c r="D19" s="32" t="s">
        <v>30</v>
      </c>
      <c r="E19" s="38"/>
      <c r="F19" s="38"/>
      <c r="G19" s="38"/>
      <c r="H19" s="38"/>
      <c r="I19" s="32" t="s">
        <v>25</v>
      </c>
      <c r="J19" s="33" t="str">
        <f>'Rekapitulace stavby'!AN13</f>
        <v>Vyplň údaj</v>
      </c>
      <c r="K19" s="38"/>
      <c r="L19" s="55"/>
      <c r="S19" s="38"/>
      <c r="T19" s="38"/>
      <c r="U19" s="38"/>
      <c r="V19" s="38"/>
      <c r="W19" s="38"/>
      <c r="X19" s="38"/>
      <c r="Y19" s="38"/>
      <c r="Z19" s="38"/>
      <c r="AA19" s="38"/>
      <c r="AB19" s="38"/>
      <c r="AC19" s="38"/>
      <c r="AD19" s="38"/>
      <c r="AE19" s="38"/>
    </row>
    <row r="20" s="2" customFormat="1" ht="18" customHeight="1">
      <c r="A20" s="38"/>
      <c r="B20" s="39"/>
      <c r="C20" s="38"/>
      <c r="D20" s="38"/>
      <c r="E20" s="33" t="str">
        <f>'Rekapitulace stavby'!E14</f>
        <v>Vyplň údaj</v>
      </c>
      <c r="F20" s="27"/>
      <c r="G20" s="27"/>
      <c r="H20" s="27"/>
      <c r="I20" s="32" t="s">
        <v>28</v>
      </c>
      <c r="J20" s="33" t="str">
        <f>'Rekapitulace stavby'!AN14</f>
        <v>Vyplň údaj</v>
      </c>
      <c r="K20" s="38"/>
      <c r="L20" s="55"/>
      <c r="S20" s="38"/>
      <c r="T20" s="38"/>
      <c r="U20" s="38"/>
      <c r="V20" s="38"/>
      <c r="W20" s="38"/>
      <c r="X20" s="38"/>
      <c r="Y20" s="38"/>
      <c r="Z20" s="38"/>
      <c r="AA20" s="38"/>
      <c r="AB20" s="38"/>
      <c r="AC20" s="38"/>
      <c r="AD20" s="38"/>
      <c r="AE20" s="38"/>
    </row>
    <row r="21" s="2" customFormat="1" ht="6.96" customHeight="1">
      <c r="A21" s="38"/>
      <c r="B21" s="39"/>
      <c r="C21" s="38"/>
      <c r="D21" s="38"/>
      <c r="E21" s="38"/>
      <c r="F21" s="38"/>
      <c r="G21" s="38"/>
      <c r="H21" s="38"/>
      <c r="I21" s="38"/>
      <c r="J21" s="38"/>
      <c r="K21" s="38"/>
      <c r="L21" s="55"/>
      <c r="S21" s="38"/>
      <c r="T21" s="38"/>
      <c r="U21" s="38"/>
      <c r="V21" s="38"/>
      <c r="W21" s="38"/>
      <c r="X21" s="38"/>
      <c r="Y21" s="38"/>
      <c r="Z21" s="38"/>
      <c r="AA21" s="38"/>
      <c r="AB21" s="38"/>
      <c r="AC21" s="38"/>
      <c r="AD21" s="38"/>
      <c r="AE21" s="38"/>
    </row>
    <row r="22" s="2" customFormat="1" ht="12" customHeight="1">
      <c r="A22" s="38"/>
      <c r="B22" s="39"/>
      <c r="C22" s="38"/>
      <c r="D22" s="32" t="s">
        <v>32</v>
      </c>
      <c r="E22" s="38"/>
      <c r="F22" s="38"/>
      <c r="G22" s="38"/>
      <c r="H22" s="38"/>
      <c r="I22" s="32" t="s">
        <v>25</v>
      </c>
      <c r="J22" s="27" t="s">
        <v>33</v>
      </c>
      <c r="K22" s="38"/>
      <c r="L22" s="55"/>
      <c r="S22" s="38"/>
      <c r="T22" s="38"/>
      <c r="U22" s="38"/>
      <c r="V22" s="38"/>
      <c r="W22" s="38"/>
      <c r="X22" s="38"/>
      <c r="Y22" s="38"/>
      <c r="Z22" s="38"/>
      <c r="AA22" s="38"/>
      <c r="AB22" s="38"/>
      <c r="AC22" s="38"/>
      <c r="AD22" s="38"/>
      <c r="AE22" s="38"/>
    </row>
    <row r="23" s="2" customFormat="1" ht="18" customHeight="1">
      <c r="A23" s="38"/>
      <c r="B23" s="39"/>
      <c r="C23" s="38"/>
      <c r="D23" s="38"/>
      <c r="E23" s="27" t="s">
        <v>34</v>
      </c>
      <c r="F23" s="38"/>
      <c r="G23" s="38"/>
      <c r="H23" s="38"/>
      <c r="I23" s="32" t="s">
        <v>28</v>
      </c>
      <c r="J23" s="27" t="s">
        <v>35</v>
      </c>
      <c r="K23" s="38"/>
      <c r="L23" s="55"/>
      <c r="S23" s="38"/>
      <c r="T23" s="38"/>
      <c r="U23" s="38"/>
      <c r="V23" s="38"/>
      <c r="W23" s="38"/>
      <c r="X23" s="38"/>
      <c r="Y23" s="38"/>
      <c r="Z23" s="38"/>
      <c r="AA23" s="38"/>
      <c r="AB23" s="38"/>
      <c r="AC23" s="38"/>
      <c r="AD23" s="38"/>
      <c r="AE23" s="38"/>
    </row>
    <row r="24" s="2" customFormat="1" ht="6.96" customHeight="1">
      <c r="A24" s="38"/>
      <c r="B24" s="39"/>
      <c r="C24" s="38"/>
      <c r="D24" s="38"/>
      <c r="E24" s="38"/>
      <c r="F24" s="38"/>
      <c r="G24" s="38"/>
      <c r="H24" s="38"/>
      <c r="I24" s="38"/>
      <c r="J24" s="38"/>
      <c r="K24" s="38"/>
      <c r="L24" s="55"/>
      <c r="S24" s="38"/>
      <c r="T24" s="38"/>
      <c r="U24" s="38"/>
      <c r="V24" s="38"/>
      <c r="W24" s="38"/>
      <c r="X24" s="38"/>
      <c r="Y24" s="38"/>
      <c r="Z24" s="38"/>
      <c r="AA24" s="38"/>
      <c r="AB24" s="38"/>
      <c r="AC24" s="38"/>
      <c r="AD24" s="38"/>
      <c r="AE24" s="38"/>
    </row>
    <row r="25" s="2" customFormat="1" ht="12" customHeight="1">
      <c r="A25" s="38"/>
      <c r="B25" s="39"/>
      <c r="C25" s="38"/>
      <c r="D25" s="32" t="s">
        <v>37</v>
      </c>
      <c r="E25" s="38"/>
      <c r="F25" s="38"/>
      <c r="G25" s="38"/>
      <c r="H25" s="38"/>
      <c r="I25" s="32" t="s">
        <v>25</v>
      </c>
      <c r="J25" s="27" t="str">
        <f>IF('Rekapitulace stavby'!AN19="","",'Rekapitulace stavby'!AN19)</f>
        <v/>
      </c>
      <c r="K25" s="38"/>
      <c r="L25" s="55"/>
      <c r="S25" s="38"/>
      <c r="T25" s="38"/>
      <c r="U25" s="38"/>
      <c r="V25" s="38"/>
      <c r="W25" s="38"/>
      <c r="X25" s="38"/>
      <c r="Y25" s="38"/>
      <c r="Z25" s="38"/>
      <c r="AA25" s="38"/>
      <c r="AB25" s="38"/>
      <c r="AC25" s="38"/>
      <c r="AD25" s="38"/>
      <c r="AE25" s="38"/>
    </row>
    <row r="26" s="2" customFormat="1" ht="18" customHeight="1">
      <c r="A26" s="38"/>
      <c r="B26" s="39"/>
      <c r="C26" s="38"/>
      <c r="D26" s="38"/>
      <c r="E26" s="27" t="str">
        <f>IF('Rekapitulace stavby'!E20="","",'Rekapitulace stavby'!E20)</f>
        <v xml:space="preserve"> </v>
      </c>
      <c r="F26" s="38"/>
      <c r="G26" s="38"/>
      <c r="H26" s="38"/>
      <c r="I26" s="32" t="s">
        <v>28</v>
      </c>
      <c r="J26" s="27" t="str">
        <f>IF('Rekapitulace stavby'!AN20="","",'Rekapitulace stavby'!AN20)</f>
        <v/>
      </c>
      <c r="K26" s="38"/>
      <c r="L26" s="55"/>
      <c r="S26" s="38"/>
      <c r="T26" s="38"/>
      <c r="U26" s="38"/>
      <c r="V26" s="38"/>
      <c r="W26" s="38"/>
      <c r="X26" s="38"/>
      <c r="Y26" s="38"/>
      <c r="Z26" s="38"/>
      <c r="AA26" s="38"/>
      <c r="AB26" s="38"/>
      <c r="AC26" s="38"/>
      <c r="AD26" s="38"/>
      <c r="AE26" s="38"/>
    </row>
    <row r="27" s="2" customFormat="1" ht="6.96" customHeight="1">
      <c r="A27" s="38"/>
      <c r="B27" s="39"/>
      <c r="C27" s="38"/>
      <c r="D27" s="38"/>
      <c r="E27" s="38"/>
      <c r="F27" s="38"/>
      <c r="G27" s="38"/>
      <c r="H27" s="38"/>
      <c r="I27" s="38"/>
      <c r="J27" s="38"/>
      <c r="K27" s="38"/>
      <c r="L27" s="55"/>
      <c r="S27" s="38"/>
      <c r="T27" s="38"/>
      <c r="U27" s="38"/>
      <c r="V27" s="38"/>
      <c r="W27" s="38"/>
      <c r="X27" s="38"/>
      <c r="Y27" s="38"/>
      <c r="Z27" s="38"/>
      <c r="AA27" s="38"/>
      <c r="AB27" s="38"/>
      <c r="AC27" s="38"/>
      <c r="AD27" s="38"/>
      <c r="AE27" s="38"/>
    </row>
    <row r="28" s="2" customFormat="1" ht="12" customHeight="1">
      <c r="A28" s="38"/>
      <c r="B28" s="39"/>
      <c r="C28" s="38"/>
      <c r="D28" s="32" t="s">
        <v>39</v>
      </c>
      <c r="E28" s="38"/>
      <c r="F28" s="38"/>
      <c r="G28" s="38"/>
      <c r="H28" s="38"/>
      <c r="I28" s="38"/>
      <c r="J28" s="38"/>
      <c r="K28" s="38"/>
      <c r="L28" s="55"/>
      <c r="S28" s="38"/>
      <c r="T28" s="38"/>
      <c r="U28" s="38"/>
      <c r="V28" s="38"/>
      <c r="W28" s="38"/>
      <c r="X28" s="38"/>
      <c r="Y28" s="38"/>
      <c r="Z28" s="38"/>
      <c r="AA28" s="38"/>
      <c r="AB28" s="38"/>
      <c r="AC28" s="38"/>
      <c r="AD28" s="38"/>
      <c r="AE28" s="38"/>
    </row>
    <row r="29" s="8" customFormat="1" ht="16.5" customHeight="1">
      <c r="A29" s="130"/>
      <c r="B29" s="131"/>
      <c r="C29" s="130"/>
      <c r="D29" s="130"/>
      <c r="E29" s="36" t="s">
        <v>1</v>
      </c>
      <c r="F29" s="36"/>
      <c r="G29" s="36"/>
      <c r="H29" s="36"/>
      <c r="I29" s="130"/>
      <c r="J29" s="130"/>
      <c r="K29" s="130"/>
      <c r="L29" s="132"/>
      <c r="S29" s="130"/>
      <c r="T29" s="130"/>
      <c r="U29" s="130"/>
      <c r="V29" s="130"/>
      <c r="W29" s="130"/>
      <c r="X29" s="130"/>
      <c r="Y29" s="130"/>
      <c r="Z29" s="130"/>
      <c r="AA29" s="130"/>
      <c r="AB29" s="130"/>
      <c r="AC29" s="130"/>
      <c r="AD29" s="130"/>
      <c r="AE29" s="130"/>
    </row>
    <row r="30" s="2" customFormat="1" ht="6.96" customHeight="1">
      <c r="A30" s="38"/>
      <c r="B30" s="39"/>
      <c r="C30" s="38"/>
      <c r="D30" s="38"/>
      <c r="E30" s="38"/>
      <c r="F30" s="38"/>
      <c r="G30" s="38"/>
      <c r="H30" s="38"/>
      <c r="I30" s="38"/>
      <c r="J30" s="38"/>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90"/>
      <c r="J31" s="90"/>
      <c r="K31" s="90"/>
      <c r="L31" s="55"/>
      <c r="S31" s="38"/>
      <c r="T31" s="38"/>
      <c r="U31" s="38"/>
      <c r="V31" s="38"/>
      <c r="W31" s="38"/>
      <c r="X31" s="38"/>
      <c r="Y31" s="38"/>
      <c r="Z31" s="38"/>
      <c r="AA31" s="38"/>
      <c r="AB31" s="38"/>
      <c r="AC31" s="38"/>
      <c r="AD31" s="38"/>
      <c r="AE31" s="38"/>
    </row>
    <row r="32" s="2" customFormat="1" ht="25.44" customHeight="1">
      <c r="A32" s="38"/>
      <c r="B32" s="39"/>
      <c r="C32" s="38"/>
      <c r="D32" s="133" t="s">
        <v>41</v>
      </c>
      <c r="E32" s="38"/>
      <c r="F32" s="38"/>
      <c r="G32" s="38"/>
      <c r="H32" s="38"/>
      <c r="I32" s="38"/>
      <c r="J32" s="96">
        <f>ROUND(J125, 2)</f>
        <v>0</v>
      </c>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14.4" customHeight="1">
      <c r="A34" s="38"/>
      <c r="B34" s="39"/>
      <c r="C34" s="38"/>
      <c r="D34" s="38"/>
      <c r="E34" s="38"/>
      <c r="F34" s="43" t="s">
        <v>43</v>
      </c>
      <c r="G34" s="38"/>
      <c r="H34" s="38"/>
      <c r="I34" s="43" t="s">
        <v>42</v>
      </c>
      <c r="J34" s="43" t="s">
        <v>44</v>
      </c>
      <c r="K34" s="38"/>
      <c r="L34" s="55"/>
      <c r="S34" s="38"/>
      <c r="T34" s="38"/>
      <c r="U34" s="38"/>
      <c r="V34" s="38"/>
      <c r="W34" s="38"/>
      <c r="X34" s="38"/>
      <c r="Y34" s="38"/>
      <c r="Z34" s="38"/>
      <c r="AA34" s="38"/>
      <c r="AB34" s="38"/>
      <c r="AC34" s="38"/>
      <c r="AD34" s="38"/>
      <c r="AE34" s="38"/>
    </row>
    <row r="35" s="2" customFormat="1" ht="14.4" customHeight="1">
      <c r="A35" s="38"/>
      <c r="B35" s="39"/>
      <c r="C35" s="38"/>
      <c r="D35" s="134" t="s">
        <v>45</v>
      </c>
      <c r="E35" s="32" t="s">
        <v>46</v>
      </c>
      <c r="F35" s="135">
        <f>ROUND((SUM(BE125:BE256)),  2)</f>
        <v>0</v>
      </c>
      <c r="G35" s="38"/>
      <c r="H35" s="38"/>
      <c r="I35" s="136">
        <v>0.20999999999999999</v>
      </c>
      <c r="J35" s="135">
        <f>ROUND(((SUM(BE125:BE256))*I35),  2)</f>
        <v>0</v>
      </c>
      <c r="K35" s="38"/>
      <c r="L35" s="55"/>
      <c r="S35" s="38"/>
      <c r="T35" s="38"/>
      <c r="U35" s="38"/>
      <c r="V35" s="38"/>
      <c r="W35" s="38"/>
      <c r="X35" s="38"/>
      <c r="Y35" s="38"/>
      <c r="Z35" s="38"/>
      <c r="AA35" s="38"/>
      <c r="AB35" s="38"/>
      <c r="AC35" s="38"/>
      <c r="AD35" s="38"/>
      <c r="AE35" s="38"/>
    </row>
    <row r="36" s="2" customFormat="1" ht="14.4" customHeight="1">
      <c r="A36" s="38"/>
      <c r="B36" s="39"/>
      <c r="C36" s="38"/>
      <c r="D36" s="38"/>
      <c r="E36" s="32" t="s">
        <v>47</v>
      </c>
      <c r="F36" s="135">
        <f>ROUND((SUM(BF125:BF256)),  2)</f>
        <v>0</v>
      </c>
      <c r="G36" s="38"/>
      <c r="H36" s="38"/>
      <c r="I36" s="136">
        <v>0.14999999999999999</v>
      </c>
      <c r="J36" s="135">
        <f>ROUND(((SUM(BF125:BF256))*I36),  2)</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48</v>
      </c>
      <c r="F37" s="135">
        <f>ROUND((SUM(BG125:BG256)),  2)</f>
        <v>0</v>
      </c>
      <c r="G37" s="38"/>
      <c r="H37" s="38"/>
      <c r="I37" s="136">
        <v>0.20999999999999999</v>
      </c>
      <c r="J37" s="135">
        <f>0</f>
        <v>0</v>
      </c>
      <c r="K37" s="38"/>
      <c r="L37" s="55"/>
      <c r="S37" s="38"/>
      <c r="T37" s="38"/>
      <c r="U37" s="38"/>
      <c r="V37" s="38"/>
      <c r="W37" s="38"/>
      <c r="X37" s="38"/>
      <c r="Y37" s="38"/>
      <c r="Z37" s="38"/>
      <c r="AA37" s="38"/>
      <c r="AB37" s="38"/>
      <c r="AC37" s="38"/>
      <c r="AD37" s="38"/>
      <c r="AE37" s="38"/>
    </row>
    <row r="38" hidden="1" s="2" customFormat="1" ht="14.4" customHeight="1">
      <c r="A38" s="38"/>
      <c r="B38" s="39"/>
      <c r="C38" s="38"/>
      <c r="D38" s="38"/>
      <c r="E38" s="32" t="s">
        <v>49</v>
      </c>
      <c r="F38" s="135">
        <f>ROUND((SUM(BH125:BH256)),  2)</f>
        <v>0</v>
      </c>
      <c r="G38" s="38"/>
      <c r="H38" s="38"/>
      <c r="I38" s="136">
        <v>0.14999999999999999</v>
      </c>
      <c r="J38" s="135">
        <f>0</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50</v>
      </c>
      <c r="F39" s="135">
        <f>ROUND((SUM(BI125:BI256)),  2)</f>
        <v>0</v>
      </c>
      <c r="G39" s="38"/>
      <c r="H39" s="38"/>
      <c r="I39" s="136">
        <v>0</v>
      </c>
      <c r="J39" s="135">
        <f>0</f>
        <v>0</v>
      </c>
      <c r="K39" s="38"/>
      <c r="L39" s="55"/>
      <c r="S39" s="38"/>
      <c r="T39" s="38"/>
      <c r="U39" s="38"/>
      <c r="V39" s="38"/>
      <c r="W39" s="38"/>
      <c r="X39" s="38"/>
      <c r="Y39" s="38"/>
      <c r="Z39" s="38"/>
      <c r="AA39" s="38"/>
      <c r="AB39" s="38"/>
      <c r="AC39" s="38"/>
      <c r="AD39" s="38"/>
      <c r="AE39" s="38"/>
    </row>
    <row r="40" s="2" customFormat="1" ht="6.96" customHeight="1">
      <c r="A40" s="38"/>
      <c r="B40" s="39"/>
      <c r="C40" s="38"/>
      <c r="D40" s="38"/>
      <c r="E40" s="38"/>
      <c r="F40" s="38"/>
      <c r="G40" s="38"/>
      <c r="H40" s="38"/>
      <c r="I40" s="38"/>
      <c r="J40" s="38"/>
      <c r="K40" s="38"/>
      <c r="L40" s="55"/>
      <c r="S40" s="38"/>
      <c r="T40" s="38"/>
      <c r="U40" s="38"/>
      <c r="V40" s="38"/>
      <c r="W40" s="38"/>
      <c r="X40" s="38"/>
      <c r="Y40" s="38"/>
      <c r="Z40" s="38"/>
      <c r="AA40" s="38"/>
      <c r="AB40" s="38"/>
      <c r="AC40" s="38"/>
      <c r="AD40" s="38"/>
      <c r="AE40" s="38"/>
    </row>
    <row r="41" s="2" customFormat="1" ht="25.44" customHeight="1">
      <c r="A41" s="38"/>
      <c r="B41" s="39"/>
      <c r="C41" s="137"/>
      <c r="D41" s="138" t="s">
        <v>51</v>
      </c>
      <c r="E41" s="81"/>
      <c r="F41" s="81"/>
      <c r="G41" s="139" t="s">
        <v>52</v>
      </c>
      <c r="H41" s="140" t="s">
        <v>53</v>
      </c>
      <c r="I41" s="81"/>
      <c r="J41" s="141">
        <f>SUM(J32:J39)</f>
        <v>0</v>
      </c>
      <c r="K41" s="142"/>
      <c r="L41" s="55"/>
      <c r="S41" s="38"/>
      <c r="T41" s="38"/>
      <c r="U41" s="38"/>
      <c r="V41" s="38"/>
      <c r="W41" s="38"/>
      <c r="X41" s="38"/>
      <c r="Y41" s="38"/>
      <c r="Z41" s="38"/>
      <c r="AA41" s="38"/>
      <c r="AB41" s="38"/>
      <c r="AC41" s="38"/>
      <c r="AD41" s="38"/>
      <c r="AE41" s="38"/>
    </row>
    <row r="42" s="2" customFormat="1" ht="14.4"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54</v>
      </c>
      <c r="E50" s="57"/>
      <c r="F50" s="57"/>
      <c r="G50" s="56" t="s">
        <v>55</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56</v>
      </c>
      <c r="E61" s="41"/>
      <c r="F61" s="143" t="s">
        <v>57</v>
      </c>
      <c r="G61" s="58" t="s">
        <v>56</v>
      </c>
      <c r="H61" s="41"/>
      <c r="I61" s="41"/>
      <c r="J61" s="144" t="s">
        <v>57</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58</v>
      </c>
      <c r="E65" s="59"/>
      <c r="F65" s="59"/>
      <c r="G65" s="56" t="s">
        <v>59</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56</v>
      </c>
      <c r="E76" s="41"/>
      <c r="F76" s="143" t="s">
        <v>57</v>
      </c>
      <c r="G76" s="58" t="s">
        <v>56</v>
      </c>
      <c r="H76" s="41"/>
      <c r="I76" s="41"/>
      <c r="J76" s="144" t="s">
        <v>57</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162</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29" t="str">
        <f>E7</f>
        <v>VD Letovice, rekonstrukce VD</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159</v>
      </c>
      <c r="L86" s="22"/>
    </row>
    <row r="87" s="2" customFormat="1" ht="16.5" customHeight="1">
      <c r="A87" s="38"/>
      <c r="B87" s="39"/>
      <c r="C87" s="38"/>
      <c r="D87" s="38"/>
      <c r="E87" s="129" t="s">
        <v>1100</v>
      </c>
      <c r="F87" s="38"/>
      <c r="G87" s="38"/>
      <c r="H87" s="38"/>
      <c r="I87" s="38"/>
      <c r="J87" s="38"/>
      <c r="K87" s="38"/>
      <c r="L87" s="55"/>
      <c r="S87" s="38"/>
      <c r="T87" s="38"/>
      <c r="U87" s="38"/>
      <c r="V87" s="38"/>
      <c r="W87" s="38"/>
      <c r="X87" s="38"/>
      <c r="Y87" s="38"/>
      <c r="Z87" s="38"/>
      <c r="AA87" s="38"/>
      <c r="AB87" s="38"/>
      <c r="AC87" s="38"/>
      <c r="AD87" s="38"/>
      <c r="AE87" s="38"/>
    </row>
    <row r="88" s="2" customFormat="1" ht="12" customHeight="1">
      <c r="A88" s="38"/>
      <c r="B88" s="39"/>
      <c r="C88" s="32" t="s">
        <v>1101</v>
      </c>
      <c r="D88" s="38"/>
      <c r="E88" s="38"/>
      <c r="F88" s="38"/>
      <c r="G88" s="38"/>
      <c r="H88" s="38"/>
      <c r="I88" s="38"/>
      <c r="J88" s="38"/>
      <c r="K88" s="38"/>
      <c r="L88" s="55"/>
      <c r="S88" s="38"/>
      <c r="T88" s="38"/>
      <c r="U88" s="38"/>
      <c r="V88" s="38"/>
      <c r="W88" s="38"/>
      <c r="X88" s="38"/>
      <c r="Y88" s="38"/>
      <c r="Z88" s="38"/>
      <c r="AA88" s="38"/>
      <c r="AB88" s="38"/>
      <c r="AC88" s="38"/>
      <c r="AD88" s="38"/>
      <c r="AE88" s="38"/>
    </row>
    <row r="89" s="2" customFormat="1" ht="16.5" customHeight="1">
      <c r="A89" s="38"/>
      <c r="B89" s="39"/>
      <c r="C89" s="38"/>
      <c r="D89" s="38"/>
      <c r="E89" s="67" t="str">
        <f>E11</f>
        <v>SO 04.1 - Výlomové a zabezpečovací práce</v>
      </c>
      <c r="F89" s="38"/>
      <c r="G89" s="38"/>
      <c r="H89" s="38"/>
      <c r="I89" s="38"/>
      <c r="J89" s="38"/>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2" customHeight="1">
      <c r="A91" s="38"/>
      <c r="B91" s="39"/>
      <c r="C91" s="32" t="s">
        <v>20</v>
      </c>
      <c r="D91" s="38"/>
      <c r="E91" s="38"/>
      <c r="F91" s="27" t="str">
        <f>F14</f>
        <v>VD Letovice</v>
      </c>
      <c r="G91" s="38"/>
      <c r="H91" s="38"/>
      <c r="I91" s="32" t="s">
        <v>22</v>
      </c>
      <c r="J91" s="69" t="str">
        <f>IF(J14="","",J14)</f>
        <v>2. 12. 2020</v>
      </c>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25.65" customHeight="1">
      <c r="A93" s="38"/>
      <c r="B93" s="39"/>
      <c r="C93" s="32" t="s">
        <v>24</v>
      </c>
      <c r="D93" s="38"/>
      <c r="E93" s="38"/>
      <c r="F93" s="27" t="str">
        <f>E17</f>
        <v>Povodí Moravy, s.p., Dřevařská 11, 60175 Brno</v>
      </c>
      <c r="G93" s="38"/>
      <c r="H93" s="38"/>
      <c r="I93" s="32" t="s">
        <v>32</v>
      </c>
      <c r="J93" s="36" t="str">
        <f>E23</f>
        <v>Sweco Hydroprojekt a.s.</v>
      </c>
      <c r="K93" s="38"/>
      <c r="L93" s="55"/>
      <c r="S93" s="38"/>
      <c r="T93" s="38"/>
      <c r="U93" s="38"/>
      <c r="V93" s="38"/>
      <c r="W93" s="38"/>
      <c r="X93" s="38"/>
      <c r="Y93" s="38"/>
      <c r="Z93" s="38"/>
      <c r="AA93" s="38"/>
      <c r="AB93" s="38"/>
      <c r="AC93" s="38"/>
      <c r="AD93" s="38"/>
      <c r="AE93" s="38"/>
    </row>
    <row r="94" s="2" customFormat="1" ht="15.15" customHeight="1">
      <c r="A94" s="38"/>
      <c r="B94" s="39"/>
      <c r="C94" s="32" t="s">
        <v>30</v>
      </c>
      <c r="D94" s="38"/>
      <c r="E94" s="38"/>
      <c r="F94" s="27" t="str">
        <f>IF(E20="","",E20)</f>
        <v>Vyplň údaj</v>
      </c>
      <c r="G94" s="38"/>
      <c r="H94" s="38"/>
      <c r="I94" s="32" t="s">
        <v>37</v>
      </c>
      <c r="J94" s="36" t="str">
        <f>E26</f>
        <v xml:space="preserve"> </v>
      </c>
      <c r="K94" s="38"/>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38"/>
      <c r="J95" s="38"/>
      <c r="K95" s="38"/>
      <c r="L95" s="55"/>
      <c r="S95" s="38"/>
      <c r="T95" s="38"/>
      <c r="U95" s="38"/>
      <c r="V95" s="38"/>
      <c r="W95" s="38"/>
      <c r="X95" s="38"/>
      <c r="Y95" s="38"/>
      <c r="Z95" s="38"/>
      <c r="AA95" s="38"/>
      <c r="AB95" s="38"/>
      <c r="AC95" s="38"/>
      <c r="AD95" s="38"/>
      <c r="AE95" s="38"/>
    </row>
    <row r="96" s="2" customFormat="1" ht="29.28" customHeight="1">
      <c r="A96" s="38"/>
      <c r="B96" s="39"/>
      <c r="C96" s="145" t="s">
        <v>163</v>
      </c>
      <c r="D96" s="137"/>
      <c r="E96" s="137"/>
      <c r="F96" s="137"/>
      <c r="G96" s="137"/>
      <c r="H96" s="137"/>
      <c r="I96" s="137"/>
      <c r="J96" s="146" t="s">
        <v>164</v>
      </c>
      <c r="K96" s="137"/>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2.8" customHeight="1">
      <c r="A98" s="38"/>
      <c r="B98" s="39"/>
      <c r="C98" s="147" t="s">
        <v>165</v>
      </c>
      <c r="D98" s="38"/>
      <c r="E98" s="38"/>
      <c r="F98" s="38"/>
      <c r="G98" s="38"/>
      <c r="H98" s="38"/>
      <c r="I98" s="38"/>
      <c r="J98" s="96">
        <f>J125</f>
        <v>0</v>
      </c>
      <c r="K98" s="38"/>
      <c r="L98" s="55"/>
      <c r="S98" s="38"/>
      <c r="T98" s="38"/>
      <c r="U98" s="38"/>
      <c r="V98" s="38"/>
      <c r="W98" s="38"/>
      <c r="X98" s="38"/>
      <c r="Y98" s="38"/>
      <c r="Z98" s="38"/>
      <c r="AA98" s="38"/>
      <c r="AB98" s="38"/>
      <c r="AC98" s="38"/>
      <c r="AD98" s="38"/>
      <c r="AE98" s="38"/>
      <c r="AU98" s="19" t="s">
        <v>166</v>
      </c>
    </row>
    <row r="99" s="9" customFormat="1" ht="24.96" customHeight="1">
      <c r="A99" s="9"/>
      <c r="B99" s="148"/>
      <c r="C99" s="9"/>
      <c r="D99" s="149" t="s">
        <v>167</v>
      </c>
      <c r="E99" s="150"/>
      <c r="F99" s="150"/>
      <c r="G99" s="150"/>
      <c r="H99" s="150"/>
      <c r="I99" s="150"/>
      <c r="J99" s="151">
        <f>J126</f>
        <v>0</v>
      </c>
      <c r="K99" s="9"/>
      <c r="L99" s="148"/>
      <c r="S99" s="9"/>
      <c r="T99" s="9"/>
      <c r="U99" s="9"/>
      <c r="V99" s="9"/>
      <c r="W99" s="9"/>
      <c r="X99" s="9"/>
      <c r="Y99" s="9"/>
      <c r="Z99" s="9"/>
      <c r="AA99" s="9"/>
      <c r="AB99" s="9"/>
      <c r="AC99" s="9"/>
      <c r="AD99" s="9"/>
      <c r="AE99" s="9"/>
    </row>
    <row r="100" s="10" customFormat="1" ht="19.92" customHeight="1">
      <c r="A100" s="10"/>
      <c r="B100" s="152"/>
      <c r="C100" s="10"/>
      <c r="D100" s="153" t="s">
        <v>168</v>
      </c>
      <c r="E100" s="154"/>
      <c r="F100" s="154"/>
      <c r="G100" s="154"/>
      <c r="H100" s="154"/>
      <c r="I100" s="154"/>
      <c r="J100" s="155">
        <f>J127</f>
        <v>0</v>
      </c>
      <c r="K100" s="10"/>
      <c r="L100" s="152"/>
      <c r="S100" s="10"/>
      <c r="T100" s="10"/>
      <c r="U100" s="10"/>
      <c r="V100" s="10"/>
      <c r="W100" s="10"/>
      <c r="X100" s="10"/>
      <c r="Y100" s="10"/>
      <c r="Z100" s="10"/>
      <c r="AA100" s="10"/>
      <c r="AB100" s="10"/>
      <c r="AC100" s="10"/>
      <c r="AD100" s="10"/>
      <c r="AE100" s="10"/>
    </row>
    <row r="101" s="10" customFormat="1" ht="19.92" customHeight="1">
      <c r="A101" s="10"/>
      <c r="B101" s="152"/>
      <c r="C101" s="10"/>
      <c r="D101" s="153" t="s">
        <v>181</v>
      </c>
      <c r="E101" s="154"/>
      <c r="F101" s="154"/>
      <c r="G101" s="154"/>
      <c r="H101" s="154"/>
      <c r="I101" s="154"/>
      <c r="J101" s="155">
        <f>J235</f>
        <v>0</v>
      </c>
      <c r="K101" s="10"/>
      <c r="L101" s="152"/>
      <c r="S101" s="10"/>
      <c r="T101" s="10"/>
      <c r="U101" s="10"/>
      <c r="V101" s="10"/>
      <c r="W101" s="10"/>
      <c r="X101" s="10"/>
      <c r="Y101" s="10"/>
      <c r="Z101" s="10"/>
      <c r="AA101" s="10"/>
      <c r="AB101" s="10"/>
      <c r="AC101" s="10"/>
      <c r="AD101" s="10"/>
      <c r="AE101" s="10"/>
    </row>
    <row r="102" s="9" customFormat="1" ht="24.96" customHeight="1">
      <c r="A102" s="9"/>
      <c r="B102" s="148"/>
      <c r="C102" s="9"/>
      <c r="D102" s="149" t="s">
        <v>182</v>
      </c>
      <c r="E102" s="150"/>
      <c r="F102" s="150"/>
      <c r="G102" s="150"/>
      <c r="H102" s="150"/>
      <c r="I102" s="150"/>
      <c r="J102" s="151">
        <f>J239</f>
        <v>0</v>
      </c>
      <c r="K102" s="9"/>
      <c r="L102" s="148"/>
      <c r="S102" s="9"/>
      <c r="T102" s="9"/>
      <c r="U102" s="9"/>
      <c r="V102" s="9"/>
      <c r="W102" s="9"/>
      <c r="X102" s="9"/>
      <c r="Y102" s="9"/>
      <c r="Z102" s="9"/>
      <c r="AA102" s="9"/>
      <c r="AB102" s="9"/>
      <c r="AC102" s="9"/>
      <c r="AD102" s="9"/>
      <c r="AE102" s="9"/>
    </row>
    <row r="103" s="10" customFormat="1" ht="19.92" customHeight="1">
      <c r="A103" s="10"/>
      <c r="B103" s="152"/>
      <c r="C103" s="10"/>
      <c r="D103" s="153" t="s">
        <v>1103</v>
      </c>
      <c r="E103" s="154"/>
      <c r="F103" s="154"/>
      <c r="G103" s="154"/>
      <c r="H103" s="154"/>
      <c r="I103" s="154"/>
      <c r="J103" s="155">
        <f>J240</f>
        <v>0</v>
      </c>
      <c r="K103" s="10"/>
      <c r="L103" s="152"/>
      <c r="S103" s="10"/>
      <c r="T103" s="10"/>
      <c r="U103" s="10"/>
      <c r="V103" s="10"/>
      <c r="W103" s="10"/>
      <c r="X103" s="10"/>
      <c r="Y103" s="10"/>
      <c r="Z103" s="10"/>
      <c r="AA103" s="10"/>
      <c r="AB103" s="10"/>
      <c r="AC103" s="10"/>
      <c r="AD103" s="10"/>
      <c r="AE103" s="10"/>
    </row>
    <row r="104" s="2" customFormat="1" ht="21.84" customHeight="1">
      <c r="A104" s="38"/>
      <c r="B104" s="39"/>
      <c r="C104" s="38"/>
      <c r="D104" s="38"/>
      <c r="E104" s="38"/>
      <c r="F104" s="38"/>
      <c r="G104" s="38"/>
      <c r="H104" s="38"/>
      <c r="I104" s="38"/>
      <c r="J104" s="38"/>
      <c r="K104" s="38"/>
      <c r="L104" s="55"/>
      <c r="S104" s="38"/>
      <c r="T104" s="38"/>
      <c r="U104" s="38"/>
      <c r="V104" s="38"/>
      <c r="W104" s="38"/>
      <c r="X104" s="38"/>
      <c r="Y104" s="38"/>
      <c r="Z104" s="38"/>
      <c r="AA104" s="38"/>
      <c r="AB104" s="38"/>
      <c r="AC104" s="38"/>
      <c r="AD104" s="38"/>
      <c r="AE104" s="38"/>
    </row>
    <row r="105" s="2" customFormat="1" ht="6.96" customHeight="1">
      <c r="A105" s="38"/>
      <c r="B105" s="60"/>
      <c r="C105" s="61"/>
      <c r="D105" s="61"/>
      <c r="E105" s="61"/>
      <c r="F105" s="61"/>
      <c r="G105" s="61"/>
      <c r="H105" s="61"/>
      <c r="I105" s="61"/>
      <c r="J105" s="61"/>
      <c r="K105" s="61"/>
      <c r="L105" s="55"/>
      <c r="S105" s="38"/>
      <c r="T105" s="38"/>
      <c r="U105" s="38"/>
      <c r="V105" s="38"/>
      <c r="W105" s="38"/>
      <c r="X105" s="38"/>
      <c r="Y105" s="38"/>
      <c r="Z105" s="38"/>
      <c r="AA105" s="38"/>
      <c r="AB105" s="38"/>
      <c r="AC105" s="38"/>
      <c r="AD105" s="38"/>
      <c r="AE105" s="38"/>
    </row>
    <row r="109" s="2" customFormat="1" ht="6.96" customHeight="1">
      <c r="A109" s="38"/>
      <c r="B109" s="62"/>
      <c r="C109" s="63"/>
      <c r="D109" s="63"/>
      <c r="E109" s="63"/>
      <c r="F109" s="63"/>
      <c r="G109" s="63"/>
      <c r="H109" s="63"/>
      <c r="I109" s="63"/>
      <c r="J109" s="63"/>
      <c r="K109" s="63"/>
      <c r="L109" s="55"/>
      <c r="S109" s="38"/>
      <c r="T109" s="38"/>
      <c r="U109" s="38"/>
      <c r="V109" s="38"/>
      <c r="W109" s="38"/>
      <c r="X109" s="38"/>
      <c r="Y109" s="38"/>
      <c r="Z109" s="38"/>
      <c r="AA109" s="38"/>
      <c r="AB109" s="38"/>
      <c r="AC109" s="38"/>
      <c r="AD109" s="38"/>
      <c r="AE109" s="38"/>
    </row>
    <row r="110" s="2" customFormat="1" ht="24.96" customHeight="1">
      <c r="A110" s="38"/>
      <c r="B110" s="39"/>
      <c r="C110" s="23" t="s">
        <v>184</v>
      </c>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6.96" customHeight="1">
      <c r="A111" s="38"/>
      <c r="B111" s="39"/>
      <c r="C111" s="38"/>
      <c r="D111" s="38"/>
      <c r="E111" s="38"/>
      <c r="F111" s="38"/>
      <c r="G111" s="38"/>
      <c r="H111" s="38"/>
      <c r="I111" s="38"/>
      <c r="J111" s="38"/>
      <c r="K111" s="38"/>
      <c r="L111" s="55"/>
      <c r="S111" s="38"/>
      <c r="T111" s="38"/>
      <c r="U111" s="38"/>
      <c r="V111" s="38"/>
      <c r="W111" s="38"/>
      <c r="X111" s="38"/>
      <c r="Y111" s="38"/>
      <c r="Z111" s="38"/>
      <c r="AA111" s="38"/>
      <c r="AB111" s="38"/>
      <c r="AC111" s="38"/>
      <c r="AD111" s="38"/>
      <c r="AE111" s="38"/>
    </row>
    <row r="112" s="2" customFormat="1" ht="12" customHeight="1">
      <c r="A112" s="38"/>
      <c r="B112" s="39"/>
      <c r="C112" s="32" t="s">
        <v>16</v>
      </c>
      <c r="D112" s="38"/>
      <c r="E112" s="38"/>
      <c r="F112" s="38"/>
      <c r="G112" s="38"/>
      <c r="H112" s="38"/>
      <c r="I112" s="38"/>
      <c r="J112" s="38"/>
      <c r="K112" s="38"/>
      <c r="L112" s="55"/>
      <c r="S112" s="38"/>
      <c r="T112" s="38"/>
      <c r="U112" s="38"/>
      <c r="V112" s="38"/>
      <c r="W112" s="38"/>
      <c r="X112" s="38"/>
      <c r="Y112" s="38"/>
      <c r="Z112" s="38"/>
      <c r="AA112" s="38"/>
      <c r="AB112" s="38"/>
      <c r="AC112" s="38"/>
      <c r="AD112" s="38"/>
      <c r="AE112" s="38"/>
    </row>
    <row r="113" s="2" customFormat="1" ht="16.5" customHeight="1">
      <c r="A113" s="38"/>
      <c r="B113" s="39"/>
      <c r="C113" s="38"/>
      <c r="D113" s="38"/>
      <c r="E113" s="129" t="str">
        <f>E7</f>
        <v>VD Letovice, rekonstrukce VD</v>
      </c>
      <c r="F113" s="32"/>
      <c r="G113" s="32"/>
      <c r="H113" s="32"/>
      <c r="I113" s="38"/>
      <c r="J113" s="38"/>
      <c r="K113" s="38"/>
      <c r="L113" s="55"/>
      <c r="S113" s="38"/>
      <c r="T113" s="38"/>
      <c r="U113" s="38"/>
      <c r="V113" s="38"/>
      <c r="W113" s="38"/>
      <c r="X113" s="38"/>
      <c r="Y113" s="38"/>
      <c r="Z113" s="38"/>
      <c r="AA113" s="38"/>
      <c r="AB113" s="38"/>
      <c r="AC113" s="38"/>
      <c r="AD113" s="38"/>
      <c r="AE113" s="38"/>
    </row>
    <row r="114" s="1" customFormat="1" ht="12" customHeight="1">
      <c r="B114" s="22"/>
      <c r="C114" s="32" t="s">
        <v>159</v>
      </c>
      <c r="L114" s="22"/>
    </row>
    <row r="115" s="2" customFormat="1" ht="16.5" customHeight="1">
      <c r="A115" s="38"/>
      <c r="B115" s="39"/>
      <c r="C115" s="38"/>
      <c r="D115" s="38"/>
      <c r="E115" s="129" t="s">
        <v>1100</v>
      </c>
      <c r="F115" s="38"/>
      <c r="G115" s="38"/>
      <c r="H115" s="38"/>
      <c r="I115" s="38"/>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1101</v>
      </c>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16.5" customHeight="1">
      <c r="A117" s="38"/>
      <c r="B117" s="39"/>
      <c r="C117" s="38"/>
      <c r="D117" s="38"/>
      <c r="E117" s="67" t="str">
        <f>E11</f>
        <v>SO 04.1 - Výlomové a zabezpečovací práce</v>
      </c>
      <c r="F117" s="38"/>
      <c r="G117" s="38"/>
      <c r="H117" s="38"/>
      <c r="I117" s="38"/>
      <c r="J117" s="38"/>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12" customHeight="1">
      <c r="A119" s="38"/>
      <c r="B119" s="39"/>
      <c r="C119" s="32" t="s">
        <v>20</v>
      </c>
      <c r="D119" s="38"/>
      <c r="E119" s="38"/>
      <c r="F119" s="27" t="str">
        <f>F14</f>
        <v>VD Letovice</v>
      </c>
      <c r="G119" s="38"/>
      <c r="H119" s="38"/>
      <c r="I119" s="32" t="s">
        <v>22</v>
      </c>
      <c r="J119" s="69" t="str">
        <f>IF(J14="","",J14)</f>
        <v>2. 12. 2020</v>
      </c>
      <c r="K119" s="38"/>
      <c r="L119" s="55"/>
      <c r="S119" s="38"/>
      <c r="T119" s="38"/>
      <c r="U119" s="38"/>
      <c r="V119" s="38"/>
      <c r="W119" s="38"/>
      <c r="X119" s="38"/>
      <c r="Y119" s="38"/>
      <c r="Z119" s="38"/>
      <c r="AA119" s="38"/>
      <c r="AB119" s="38"/>
      <c r="AC119" s="38"/>
      <c r="AD119" s="38"/>
      <c r="AE119" s="38"/>
    </row>
    <row r="120" s="2" customFormat="1" ht="6.96" customHeight="1">
      <c r="A120" s="38"/>
      <c r="B120" s="39"/>
      <c r="C120" s="38"/>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25.65" customHeight="1">
      <c r="A121" s="38"/>
      <c r="B121" s="39"/>
      <c r="C121" s="32" t="s">
        <v>24</v>
      </c>
      <c r="D121" s="38"/>
      <c r="E121" s="38"/>
      <c r="F121" s="27" t="str">
        <f>E17</f>
        <v>Povodí Moravy, s.p., Dřevařská 11, 60175 Brno</v>
      </c>
      <c r="G121" s="38"/>
      <c r="H121" s="38"/>
      <c r="I121" s="32" t="s">
        <v>32</v>
      </c>
      <c r="J121" s="36" t="str">
        <f>E23</f>
        <v>Sweco Hydroprojekt a.s.</v>
      </c>
      <c r="K121" s="38"/>
      <c r="L121" s="55"/>
      <c r="S121" s="38"/>
      <c r="T121" s="38"/>
      <c r="U121" s="38"/>
      <c r="V121" s="38"/>
      <c r="W121" s="38"/>
      <c r="X121" s="38"/>
      <c r="Y121" s="38"/>
      <c r="Z121" s="38"/>
      <c r="AA121" s="38"/>
      <c r="AB121" s="38"/>
      <c r="AC121" s="38"/>
      <c r="AD121" s="38"/>
      <c r="AE121" s="38"/>
    </row>
    <row r="122" s="2" customFormat="1" ht="15.15" customHeight="1">
      <c r="A122" s="38"/>
      <c r="B122" s="39"/>
      <c r="C122" s="32" t="s">
        <v>30</v>
      </c>
      <c r="D122" s="38"/>
      <c r="E122" s="38"/>
      <c r="F122" s="27" t="str">
        <f>IF(E20="","",E20)</f>
        <v>Vyplň údaj</v>
      </c>
      <c r="G122" s="38"/>
      <c r="H122" s="38"/>
      <c r="I122" s="32" t="s">
        <v>37</v>
      </c>
      <c r="J122" s="36" t="str">
        <f>E26</f>
        <v xml:space="preserve"> </v>
      </c>
      <c r="K122" s="38"/>
      <c r="L122" s="55"/>
      <c r="S122" s="38"/>
      <c r="T122" s="38"/>
      <c r="U122" s="38"/>
      <c r="V122" s="38"/>
      <c r="W122" s="38"/>
      <c r="X122" s="38"/>
      <c r="Y122" s="38"/>
      <c r="Z122" s="38"/>
      <c r="AA122" s="38"/>
      <c r="AB122" s="38"/>
      <c r="AC122" s="38"/>
      <c r="AD122" s="38"/>
      <c r="AE122" s="38"/>
    </row>
    <row r="123" s="2" customFormat="1" ht="10.32" customHeight="1">
      <c r="A123" s="38"/>
      <c r="B123" s="39"/>
      <c r="C123" s="38"/>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11" customFormat="1" ht="29.28" customHeight="1">
      <c r="A124" s="156"/>
      <c r="B124" s="157"/>
      <c r="C124" s="158" t="s">
        <v>185</v>
      </c>
      <c r="D124" s="159" t="s">
        <v>66</v>
      </c>
      <c r="E124" s="159" t="s">
        <v>62</v>
      </c>
      <c r="F124" s="159" t="s">
        <v>63</v>
      </c>
      <c r="G124" s="159" t="s">
        <v>186</v>
      </c>
      <c r="H124" s="159" t="s">
        <v>187</v>
      </c>
      <c r="I124" s="159" t="s">
        <v>188</v>
      </c>
      <c r="J124" s="159" t="s">
        <v>164</v>
      </c>
      <c r="K124" s="160" t="s">
        <v>189</v>
      </c>
      <c r="L124" s="161"/>
      <c r="M124" s="86" t="s">
        <v>1</v>
      </c>
      <c r="N124" s="87" t="s">
        <v>45</v>
      </c>
      <c r="O124" s="87" t="s">
        <v>190</v>
      </c>
      <c r="P124" s="87" t="s">
        <v>191</v>
      </c>
      <c r="Q124" s="87" t="s">
        <v>192</v>
      </c>
      <c r="R124" s="87" t="s">
        <v>193</v>
      </c>
      <c r="S124" s="87" t="s">
        <v>194</v>
      </c>
      <c r="T124" s="88" t="s">
        <v>195</v>
      </c>
      <c r="U124" s="156"/>
      <c r="V124" s="156"/>
      <c r="W124" s="156"/>
      <c r="X124" s="156"/>
      <c r="Y124" s="156"/>
      <c r="Z124" s="156"/>
      <c r="AA124" s="156"/>
      <c r="AB124" s="156"/>
      <c r="AC124" s="156"/>
      <c r="AD124" s="156"/>
      <c r="AE124" s="156"/>
    </row>
    <row r="125" s="2" customFormat="1" ht="22.8" customHeight="1">
      <c r="A125" s="38"/>
      <c r="B125" s="39"/>
      <c r="C125" s="93" t="s">
        <v>196</v>
      </c>
      <c r="D125" s="38"/>
      <c r="E125" s="38"/>
      <c r="F125" s="38"/>
      <c r="G125" s="38"/>
      <c r="H125" s="38"/>
      <c r="I125" s="38"/>
      <c r="J125" s="162">
        <f>BK125</f>
        <v>0</v>
      </c>
      <c r="K125" s="38"/>
      <c r="L125" s="39"/>
      <c r="M125" s="89"/>
      <c r="N125" s="73"/>
      <c r="O125" s="90"/>
      <c r="P125" s="163">
        <f>P126+P239</f>
        <v>0</v>
      </c>
      <c r="Q125" s="90"/>
      <c r="R125" s="163">
        <f>R126+R239</f>
        <v>16.087155500000001</v>
      </c>
      <c r="S125" s="90"/>
      <c r="T125" s="164">
        <f>T126+T239</f>
        <v>0</v>
      </c>
      <c r="U125" s="38"/>
      <c r="V125" s="38"/>
      <c r="W125" s="38"/>
      <c r="X125" s="38"/>
      <c r="Y125" s="38"/>
      <c r="Z125" s="38"/>
      <c r="AA125" s="38"/>
      <c r="AB125" s="38"/>
      <c r="AC125" s="38"/>
      <c r="AD125" s="38"/>
      <c r="AE125" s="38"/>
      <c r="AT125" s="19" t="s">
        <v>80</v>
      </c>
      <c r="AU125" s="19" t="s">
        <v>166</v>
      </c>
      <c r="BK125" s="165">
        <f>BK126+BK239</f>
        <v>0</v>
      </c>
    </row>
    <row r="126" s="12" customFormat="1" ht="25.92" customHeight="1">
      <c r="A126" s="12"/>
      <c r="B126" s="166"/>
      <c r="C126" s="12"/>
      <c r="D126" s="167" t="s">
        <v>80</v>
      </c>
      <c r="E126" s="168" t="s">
        <v>197</v>
      </c>
      <c r="F126" s="168" t="s">
        <v>198</v>
      </c>
      <c r="G126" s="12"/>
      <c r="H126" s="12"/>
      <c r="I126" s="169"/>
      <c r="J126" s="170">
        <f>BK126</f>
        <v>0</v>
      </c>
      <c r="K126" s="12"/>
      <c r="L126" s="166"/>
      <c r="M126" s="171"/>
      <c r="N126" s="172"/>
      <c r="O126" s="172"/>
      <c r="P126" s="173">
        <f>P127+P235</f>
        <v>0</v>
      </c>
      <c r="Q126" s="172"/>
      <c r="R126" s="173">
        <f>R127+R235</f>
        <v>15.900599500000002</v>
      </c>
      <c r="S126" s="172"/>
      <c r="T126" s="174">
        <f>T127+T235</f>
        <v>0</v>
      </c>
      <c r="U126" s="12"/>
      <c r="V126" s="12"/>
      <c r="W126" s="12"/>
      <c r="X126" s="12"/>
      <c r="Y126" s="12"/>
      <c r="Z126" s="12"/>
      <c r="AA126" s="12"/>
      <c r="AB126" s="12"/>
      <c r="AC126" s="12"/>
      <c r="AD126" s="12"/>
      <c r="AE126" s="12"/>
      <c r="AR126" s="167" t="s">
        <v>89</v>
      </c>
      <c r="AT126" s="175" t="s">
        <v>80</v>
      </c>
      <c r="AU126" s="175" t="s">
        <v>81</v>
      </c>
      <c r="AY126" s="167" t="s">
        <v>199</v>
      </c>
      <c r="BK126" s="176">
        <f>BK127+BK235</f>
        <v>0</v>
      </c>
    </row>
    <row r="127" s="12" customFormat="1" ht="22.8" customHeight="1">
      <c r="A127" s="12"/>
      <c r="B127" s="166"/>
      <c r="C127" s="12"/>
      <c r="D127" s="167" t="s">
        <v>80</v>
      </c>
      <c r="E127" s="177" t="s">
        <v>89</v>
      </c>
      <c r="F127" s="177" t="s">
        <v>200</v>
      </c>
      <c r="G127" s="12"/>
      <c r="H127" s="12"/>
      <c r="I127" s="169"/>
      <c r="J127" s="178">
        <f>BK127</f>
        <v>0</v>
      </c>
      <c r="K127" s="12"/>
      <c r="L127" s="166"/>
      <c r="M127" s="171"/>
      <c r="N127" s="172"/>
      <c r="O127" s="172"/>
      <c r="P127" s="173">
        <f>SUM(P128:P234)</f>
        <v>0</v>
      </c>
      <c r="Q127" s="172"/>
      <c r="R127" s="173">
        <f>SUM(R128:R234)</f>
        <v>15.900599500000002</v>
      </c>
      <c r="S127" s="172"/>
      <c r="T127" s="174">
        <f>SUM(T128:T234)</f>
        <v>0</v>
      </c>
      <c r="U127" s="12"/>
      <c r="V127" s="12"/>
      <c r="W127" s="12"/>
      <c r="X127" s="12"/>
      <c r="Y127" s="12"/>
      <c r="Z127" s="12"/>
      <c r="AA127" s="12"/>
      <c r="AB127" s="12"/>
      <c r="AC127" s="12"/>
      <c r="AD127" s="12"/>
      <c r="AE127" s="12"/>
      <c r="AR127" s="167" t="s">
        <v>89</v>
      </c>
      <c r="AT127" s="175" t="s">
        <v>80</v>
      </c>
      <c r="AU127" s="175" t="s">
        <v>89</v>
      </c>
      <c r="AY127" s="167" t="s">
        <v>199</v>
      </c>
      <c r="BK127" s="176">
        <f>SUM(BK128:BK234)</f>
        <v>0</v>
      </c>
    </row>
    <row r="128" s="2" customFormat="1" ht="24.15" customHeight="1">
      <c r="A128" s="38"/>
      <c r="B128" s="179"/>
      <c r="C128" s="180" t="s">
        <v>89</v>
      </c>
      <c r="D128" s="180" t="s">
        <v>201</v>
      </c>
      <c r="E128" s="181" t="s">
        <v>1104</v>
      </c>
      <c r="F128" s="182" t="s">
        <v>1105</v>
      </c>
      <c r="G128" s="183" t="s">
        <v>228</v>
      </c>
      <c r="H128" s="184">
        <v>275</v>
      </c>
      <c r="I128" s="185"/>
      <c r="J128" s="186">
        <f>ROUND(I128*H128,2)</f>
        <v>0</v>
      </c>
      <c r="K128" s="182" t="s">
        <v>205</v>
      </c>
      <c r="L128" s="39"/>
      <c r="M128" s="187" t="s">
        <v>1</v>
      </c>
      <c r="N128" s="188" t="s">
        <v>46</v>
      </c>
      <c r="O128" s="77"/>
      <c r="P128" s="189">
        <f>O128*H128</f>
        <v>0</v>
      </c>
      <c r="Q128" s="189">
        <v>0</v>
      </c>
      <c r="R128" s="189">
        <f>Q128*H128</f>
        <v>0</v>
      </c>
      <c r="S128" s="189">
        <v>0</v>
      </c>
      <c r="T128" s="190">
        <f>S128*H128</f>
        <v>0</v>
      </c>
      <c r="U128" s="38"/>
      <c r="V128" s="38"/>
      <c r="W128" s="38"/>
      <c r="X128" s="38"/>
      <c r="Y128" s="38"/>
      <c r="Z128" s="38"/>
      <c r="AA128" s="38"/>
      <c r="AB128" s="38"/>
      <c r="AC128" s="38"/>
      <c r="AD128" s="38"/>
      <c r="AE128" s="38"/>
      <c r="AR128" s="191" t="s">
        <v>206</v>
      </c>
      <c r="AT128" s="191" t="s">
        <v>201</v>
      </c>
      <c r="AU128" s="191" t="s">
        <v>91</v>
      </c>
      <c r="AY128" s="19" t="s">
        <v>199</v>
      </c>
      <c r="BE128" s="192">
        <f>IF(N128="základní",J128,0)</f>
        <v>0</v>
      </c>
      <c r="BF128" s="192">
        <f>IF(N128="snížená",J128,0)</f>
        <v>0</v>
      </c>
      <c r="BG128" s="192">
        <f>IF(N128="zákl. přenesená",J128,0)</f>
        <v>0</v>
      </c>
      <c r="BH128" s="192">
        <f>IF(N128="sníž. přenesená",J128,0)</f>
        <v>0</v>
      </c>
      <c r="BI128" s="192">
        <f>IF(N128="nulová",J128,0)</f>
        <v>0</v>
      </c>
      <c r="BJ128" s="19" t="s">
        <v>89</v>
      </c>
      <c r="BK128" s="192">
        <f>ROUND(I128*H128,2)</f>
        <v>0</v>
      </c>
      <c r="BL128" s="19" t="s">
        <v>206</v>
      </c>
      <c r="BM128" s="191" t="s">
        <v>1106</v>
      </c>
    </row>
    <row r="129" s="2" customFormat="1">
      <c r="A129" s="38"/>
      <c r="B129" s="39"/>
      <c r="C129" s="38"/>
      <c r="D129" s="193" t="s">
        <v>208</v>
      </c>
      <c r="E129" s="38"/>
      <c r="F129" s="194" t="s">
        <v>1107</v>
      </c>
      <c r="G129" s="38"/>
      <c r="H129" s="38"/>
      <c r="I129" s="195"/>
      <c r="J129" s="38"/>
      <c r="K129" s="38"/>
      <c r="L129" s="39"/>
      <c r="M129" s="196"/>
      <c r="N129" s="197"/>
      <c r="O129" s="77"/>
      <c r="P129" s="77"/>
      <c r="Q129" s="77"/>
      <c r="R129" s="77"/>
      <c r="S129" s="77"/>
      <c r="T129" s="78"/>
      <c r="U129" s="38"/>
      <c r="V129" s="38"/>
      <c r="W129" s="38"/>
      <c r="X129" s="38"/>
      <c r="Y129" s="38"/>
      <c r="Z129" s="38"/>
      <c r="AA129" s="38"/>
      <c r="AB129" s="38"/>
      <c r="AC129" s="38"/>
      <c r="AD129" s="38"/>
      <c r="AE129" s="38"/>
      <c r="AT129" s="19" t="s">
        <v>208</v>
      </c>
      <c r="AU129" s="19" t="s">
        <v>91</v>
      </c>
    </row>
    <row r="130" s="2" customFormat="1">
      <c r="A130" s="38"/>
      <c r="B130" s="39"/>
      <c r="C130" s="38"/>
      <c r="D130" s="193" t="s">
        <v>210</v>
      </c>
      <c r="E130" s="38"/>
      <c r="F130" s="198" t="s">
        <v>1108</v>
      </c>
      <c r="G130" s="38"/>
      <c r="H130" s="38"/>
      <c r="I130" s="195"/>
      <c r="J130" s="38"/>
      <c r="K130" s="38"/>
      <c r="L130" s="39"/>
      <c r="M130" s="196"/>
      <c r="N130" s="197"/>
      <c r="O130" s="77"/>
      <c r="P130" s="77"/>
      <c r="Q130" s="77"/>
      <c r="R130" s="77"/>
      <c r="S130" s="77"/>
      <c r="T130" s="78"/>
      <c r="U130" s="38"/>
      <c r="V130" s="38"/>
      <c r="W130" s="38"/>
      <c r="X130" s="38"/>
      <c r="Y130" s="38"/>
      <c r="Z130" s="38"/>
      <c r="AA130" s="38"/>
      <c r="AB130" s="38"/>
      <c r="AC130" s="38"/>
      <c r="AD130" s="38"/>
      <c r="AE130" s="38"/>
      <c r="AT130" s="19" t="s">
        <v>210</v>
      </c>
      <c r="AU130" s="19" t="s">
        <v>91</v>
      </c>
    </row>
    <row r="131" s="14" customFormat="1">
      <c r="A131" s="14"/>
      <c r="B131" s="207"/>
      <c r="C131" s="14"/>
      <c r="D131" s="193" t="s">
        <v>212</v>
      </c>
      <c r="E131" s="208" t="s">
        <v>1</v>
      </c>
      <c r="F131" s="209" t="s">
        <v>1109</v>
      </c>
      <c r="G131" s="14"/>
      <c r="H131" s="208" t="s">
        <v>1</v>
      </c>
      <c r="I131" s="210"/>
      <c r="J131" s="14"/>
      <c r="K131" s="14"/>
      <c r="L131" s="207"/>
      <c r="M131" s="211"/>
      <c r="N131" s="212"/>
      <c r="O131" s="212"/>
      <c r="P131" s="212"/>
      <c r="Q131" s="212"/>
      <c r="R131" s="212"/>
      <c r="S131" s="212"/>
      <c r="T131" s="213"/>
      <c r="U131" s="14"/>
      <c r="V131" s="14"/>
      <c r="W131" s="14"/>
      <c r="X131" s="14"/>
      <c r="Y131" s="14"/>
      <c r="Z131" s="14"/>
      <c r="AA131" s="14"/>
      <c r="AB131" s="14"/>
      <c r="AC131" s="14"/>
      <c r="AD131" s="14"/>
      <c r="AE131" s="14"/>
      <c r="AT131" s="208" t="s">
        <v>212</v>
      </c>
      <c r="AU131" s="208" t="s">
        <v>91</v>
      </c>
      <c r="AV131" s="14" t="s">
        <v>89</v>
      </c>
      <c r="AW131" s="14" t="s">
        <v>36</v>
      </c>
      <c r="AX131" s="14" t="s">
        <v>81</v>
      </c>
      <c r="AY131" s="208" t="s">
        <v>199</v>
      </c>
    </row>
    <row r="132" s="13" customFormat="1">
      <c r="A132" s="13"/>
      <c r="B132" s="199"/>
      <c r="C132" s="13"/>
      <c r="D132" s="193" t="s">
        <v>212</v>
      </c>
      <c r="E132" s="200" t="s">
        <v>1</v>
      </c>
      <c r="F132" s="201" t="s">
        <v>1110</v>
      </c>
      <c r="G132" s="13"/>
      <c r="H132" s="202">
        <v>275</v>
      </c>
      <c r="I132" s="203"/>
      <c r="J132" s="13"/>
      <c r="K132" s="13"/>
      <c r="L132" s="199"/>
      <c r="M132" s="204"/>
      <c r="N132" s="205"/>
      <c r="O132" s="205"/>
      <c r="P132" s="205"/>
      <c r="Q132" s="205"/>
      <c r="R132" s="205"/>
      <c r="S132" s="205"/>
      <c r="T132" s="206"/>
      <c r="U132" s="13"/>
      <c r="V132" s="13"/>
      <c r="W132" s="13"/>
      <c r="X132" s="13"/>
      <c r="Y132" s="13"/>
      <c r="Z132" s="13"/>
      <c r="AA132" s="13"/>
      <c r="AB132" s="13"/>
      <c r="AC132" s="13"/>
      <c r="AD132" s="13"/>
      <c r="AE132" s="13"/>
      <c r="AT132" s="200" t="s">
        <v>212</v>
      </c>
      <c r="AU132" s="200" t="s">
        <v>91</v>
      </c>
      <c r="AV132" s="13" t="s">
        <v>91</v>
      </c>
      <c r="AW132" s="13" t="s">
        <v>36</v>
      </c>
      <c r="AX132" s="13" t="s">
        <v>89</v>
      </c>
      <c r="AY132" s="200" t="s">
        <v>199</v>
      </c>
    </row>
    <row r="133" s="2" customFormat="1" ht="24.15" customHeight="1">
      <c r="A133" s="38"/>
      <c r="B133" s="179"/>
      <c r="C133" s="180" t="s">
        <v>91</v>
      </c>
      <c r="D133" s="180" t="s">
        <v>201</v>
      </c>
      <c r="E133" s="181" t="s">
        <v>1111</v>
      </c>
      <c r="F133" s="182" t="s">
        <v>1112</v>
      </c>
      <c r="G133" s="183" t="s">
        <v>228</v>
      </c>
      <c r="H133" s="184">
        <v>2130</v>
      </c>
      <c r="I133" s="185"/>
      <c r="J133" s="186">
        <f>ROUND(I133*H133,2)</f>
        <v>0</v>
      </c>
      <c r="K133" s="182" t="s">
        <v>205</v>
      </c>
      <c r="L133" s="39"/>
      <c r="M133" s="187" t="s">
        <v>1</v>
      </c>
      <c r="N133" s="188" t="s">
        <v>46</v>
      </c>
      <c r="O133" s="77"/>
      <c r="P133" s="189">
        <f>O133*H133</f>
        <v>0</v>
      </c>
      <c r="Q133" s="189">
        <v>0</v>
      </c>
      <c r="R133" s="189">
        <f>Q133*H133</f>
        <v>0</v>
      </c>
      <c r="S133" s="189">
        <v>0</v>
      </c>
      <c r="T133" s="190">
        <f>S133*H133</f>
        <v>0</v>
      </c>
      <c r="U133" s="38"/>
      <c r="V133" s="38"/>
      <c r="W133" s="38"/>
      <c r="X133" s="38"/>
      <c r="Y133" s="38"/>
      <c r="Z133" s="38"/>
      <c r="AA133" s="38"/>
      <c r="AB133" s="38"/>
      <c r="AC133" s="38"/>
      <c r="AD133" s="38"/>
      <c r="AE133" s="38"/>
      <c r="AR133" s="191" t="s">
        <v>206</v>
      </c>
      <c r="AT133" s="191" t="s">
        <v>201</v>
      </c>
      <c r="AU133" s="191" t="s">
        <v>91</v>
      </c>
      <c r="AY133" s="19" t="s">
        <v>199</v>
      </c>
      <c r="BE133" s="192">
        <f>IF(N133="základní",J133,0)</f>
        <v>0</v>
      </c>
      <c r="BF133" s="192">
        <f>IF(N133="snížená",J133,0)</f>
        <v>0</v>
      </c>
      <c r="BG133" s="192">
        <f>IF(N133="zákl. přenesená",J133,0)</f>
        <v>0</v>
      </c>
      <c r="BH133" s="192">
        <f>IF(N133="sníž. přenesená",J133,0)</f>
        <v>0</v>
      </c>
      <c r="BI133" s="192">
        <f>IF(N133="nulová",J133,0)</f>
        <v>0</v>
      </c>
      <c r="BJ133" s="19" t="s">
        <v>89</v>
      </c>
      <c r="BK133" s="192">
        <f>ROUND(I133*H133,2)</f>
        <v>0</v>
      </c>
      <c r="BL133" s="19" t="s">
        <v>206</v>
      </c>
      <c r="BM133" s="191" t="s">
        <v>1113</v>
      </c>
    </row>
    <row r="134" s="2" customFormat="1">
      <c r="A134" s="38"/>
      <c r="B134" s="39"/>
      <c r="C134" s="38"/>
      <c r="D134" s="193" t="s">
        <v>208</v>
      </c>
      <c r="E134" s="38"/>
      <c r="F134" s="194" t="s">
        <v>1114</v>
      </c>
      <c r="G134" s="38"/>
      <c r="H134" s="38"/>
      <c r="I134" s="195"/>
      <c r="J134" s="38"/>
      <c r="K134" s="38"/>
      <c r="L134" s="39"/>
      <c r="M134" s="196"/>
      <c r="N134" s="197"/>
      <c r="O134" s="77"/>
      <c r="P134" s="77"/>
      <c r="Q134" s="77"/>
      <c r="R134" s="77"/>
      <c r="S134" s="77"/>
      <c r="T134" s="78"/>
      <c r="U134" s="38"/>
      <c r="V134" s="38"/>
      <c r="W134" s="38"/>
      <c r="X134" s="38"/>
      <c r="Y134" s="38"/>
      <c r="Z134" s="38"/>
      <c r="AA134" s="38"/>
      <c r="AB134" s="38"/>
      <c r="AC134" s="38"/>
      <c r="AD134" s="38"/>
      <c r="AE134" s="38"/>
      <c r="AT134" s="19" t="s">
        <v>208</v>
      </c>
      <c r="AU134" s="19" t="s">
        <v>91</v>
      </c>
    </row>
    <row r="135" s="2" customFormat="1">
      <c r="A135" s="38"/>
      <c r="B135" s="39"/>
      <c r="C135" s="38"/>
      <c r="D135" s="193" t="s">
        <v>210</v>
      </c>
      <c r="E135" s="38"/>
      <c r="F135" s="198" t="s">
        <v>1115</v>
      </c>
      <c r="G135" s="38"/>
      <c r="H135" s="38"/>
      <c r="I135" s="195"/>
      <c r="J135" s="38"/>
      <c r="K135" s="38"/>
      <c r="L135" s="39"/>
      <c r="M135" s="196"/>
      <c r="N135" s="197"/>
      <c r="O135" s="77"/>
      <c r="P135" s="77"/>
      <c r="Q135" s="77"/>
      <c r="R135" s="77"/>
      <c r="S135" s="77"/>
      <c r="T135" s="78"/>
      <c r="U135" s="38"/>
      <c r="V135" s="38"/>
      <c r="W135" s="38"/>
      <c r="X135" s="38"/>
      <c r="Y135" s="38"/>
      <c r="Z135" s="38"/>
      <c r="AA135" s="38"/>
      <c r="AB135" s="38"/>
      <c r="AC135" s="38"/>
      <c r="AD135" s="38"/>
      <c r="AE135" s="38"/>
      <c r="AT135" s="19" t="s">
        <v>210</v>
      </c>
      <c r="AU135" s="19" t="s">
        <v>91</v>
      </c>
    </row>
    <row r="136" s="14" customFormat="1">
      <c r="A136" s="14"/>
      <c r="B136" s="207"/>
      <c r="C136" s="14"/>
      <c r="D136" s="193" t="s">
        <v>212</v>
      </c>
      <c r="E136" s="208" t="s">
        <v>1</v>
      </c>
      <c r="F136" s="209" t="s">
        <v>1109</v>
      </c>
      <c r="G136" s="14"/>
      <c r="H136" s="208" t="s">
        <v>1</v>
      </c>
      <c r="I136" s="210"/>
      <c r="J136" s="14"/>
      <c r="K136" s="14"/>
      <c r="L136" s="207"/>
      <c r="M136" s="211"/>
      <c r="N136" s="212"/>
      <c r="O136" s="212"/>
      <c r="P136" s="212"/>
      <c r="Q136" s="212"/>
      <c r="R136" s="212"/>
      <c r="S136" s="212"/>
      <c r="T136" s="213"/>
      <c r="U136" s="14"/>
      <c r="V136" s="14"/>
      <c r="W136" s="14"/>
      <c r="X136" s="14"/>
      <c r="Y136" s="14"/>
      <c r="Z136" s="14"/>
      <c r="AA136" s="14"/>
      <c r="AB136" s="14"/>
      <c r="AC136" s="14"/>
      <c r="AD136" s="14"/>
      <c r="AE136" s="14"/>
      <c r="AT136" s="208" t="s">
        <v>212</v>
      </c>
      <c r="AU136" s="208" t="s">
        <v>91</v>
      </c>
      <c r="AV136" s="14" t="s">
        <v>89</v>
      </c>
      <c r="AW136" s="14" t="s">
        <v>36</v>
      </c>
      <c r="AX136" s="14" t="s">
        <v>81</v>
      </c>
      <c r="AY136" s="208" t="s">
        <v>199</v>
      </c>
    </row>
    <row r="137" s="13" customFormat="1">
      <c r="A137" s="13"/>
      <c r="B137" s="199"/>
      <c r="C137" s="13"/>
      <c r="D137" s="193" t="s">
        <v>212</v>
      </c>
      <c r="E137" s="200" t="s">
        <v>1</v>
      </c>
      <c r="F137" s="201" t="s">
        <v>1116</v>
      </c>
      <c r="G137" s="13"/>
      <c r="H137" s="202">
        <v>2130</v>
      </c>
      <c r="I137" s="203"/>
      <c r="J137" s="13"/>
      <c r="K137" s="13"/>
      <c r="L137" s="199"/>
      <c r="M137" s="204"/>
      <c r="N137" s="205"/>
      <c r="O137" s="205"/>
      <c r="P137" s="205"/>
      <c r="Q137" s="205"/>
      <c r="R137" s="205"/>
      <c r="S137" s="205"/>
      <c r="T137" s="206"/>
      <c r="U137" s="13"/>
      <c r="V137" s="13"/>
      <c r="W137" s="13"/>
      <c r="X137" s="13"/>
      <c r="Y137" s="13"/>
      <c r="Z137" s="13"/>
      <c r="AA137" s="13"/>
      <c r="AB137" s="13"/>
      <c r="AC137" s="13"/>
      <c r="AD137" s="13"/>
      <c r="AE137" s="13"/>
      <c r="AT137" s="200" t="s">
        <v>212</v>
      </c>
      <c r="AU137" s="200" t="s">
        <v>91</v>
      </c>
      <c r="AV137" s="13" t="s">
        <v>91</v>
      </c>
      <c r="AW137" s="13" t="s">
        <v>36</v>
      </c>
      <c r="AX137" s="13" t="s">
        <v>89</v>
      </c>
      <c r="AY137" s="200" t="s">
        <v>199</v>
      </c>
    </row>
    <row r="138" s="2" customFormat="1" ht="24.15" customHeight="1">
      <c r="A138" s="38"/>
      <c r="B138" s="179"/>
      <c r="C138" s="180" t="s">
        <v>221</v>
      </c>
      <c r="D138" s="180" t="s">
        <v>201</v>
      </c>
      <c r="E138" s="181" t="s">
        <v>1117</v>
      </c>
      <c r="F138" s="182" t="s">
        <v>1118</v>
      </c>
      <c r="G138" s="183" t="s">
        <v>228</v>
      </c>
      <c r="H138" s="184">
        <v>530</v>
      </c>
      <c r="I138" s="185"/>
      <c r="J138" s="186">
        <f>ROUND(I138*H138,2)</f>
        <v>0</v>
      </c>
      <c r="K138" s="182" t="s">
        <v>205</v>
      </c>
      <c r="L138" s="39"/>
      <c r="M138" s="187" t="s">
        <v>1</v>
      </c>
      <c r="N138" s="188" t="s">
        <v>46</v>
      </c>
      <c r="O138" s="77"/>
      <c r="P138" s="189">
        <f>O138*H138</f>
        <v>0</v>
      </c>
      <c r="Q138" s="189">
        <v>0.00158</v>
      </c>
      <c r="R138" s="189">
        <f>Q138*H138</f>
        <v>0.83740000000000003</v>
      </c>
      <c r="S138" s="189">
        <v>0</v>
      </c>
      <c r="T138" s="190">
        <f>S138*H138</f>
        <v>0</v>
      </c>
      <c r="U138" s="38"/>
      <c r="V138" s="38"/>
      <c r="W138" s="38"/>
      <c r="X138" s="38"/>
      <c r="Y138" s="38"/>
      <c r="Z138" s="38"/>
      <c r="AA138" s="38"/>
      <c r="AB138" s="38"/>
      <c r="AC138" s="38"/>
      <c r="AD138" s="38"/>
      <c r="AE138" s="38"/>
      <c r="AR138" s="191" t="s">
        <v>206</v>
      </c>
      <c r="AT138" s="191" t="s">
        <v>201</v>
      </c>
      <c r="AU138" s="191" t="s">
        <v>91</v>
      </c>
      <c r="AY138" s="19" t="s">
        <v>199</v>
      </c>
      <c r="BE138" s="192">
        <f>IF(N138="základní",J138,0)</f>
        <v>0</v>
      </c>
      <c r="BF138" s="192">
        <f>IF(N138="snížená",J138,0)</f>
        <v>0</v>
      </c>
      <c r="BG138" s="192">
        <f>IF(N138="zákl. přenesená",J138,0)</f>
        <v>0</v>
      </c>
      <c r="BH138" s="192">
        <f>IF(N138="sníž. přenesená",J138,0)</f>
        <v>0</v>
      </c>
      <c r="BI138" s="192">
        <f>IF(N138="nulová",J138,0)</f>
        <v>0</v>
      </c>
      <c r="BJ138" s="19" t="s">
        <v>89</v>
      </c>
      <c r="BK138" s="192">
        <f>ROUND(I138*H138,2)</f>
        <v>0</v>
      </c>
      <c r="BL138" s="19" t="s">
        <v>206</v>
      </c>
      <c r="BM138" s="191" t="s">
        <v>1119</v>
      </c>
    </row>
    <row r="139" s="2" customFormat="1">
      <c r="A139" s="38"/>
      <c r="B139" s="39"/>
      <c r="C139" s="38"/>
      <c r="D139" s="193" t="s">
        <v>208</v>
      </c>
      <c r="E139" s="38"/>
      <c r="F139" s="194" t="s">
        <v>1120</v>
      </c>
      <c r="G139" s="38"/>
      <c r="H139" s="38"/>
      <c r="I139" s="195"/>
      <c r="J139" s="38"/>
      <c r="K139" s="38"/>
      <c r="L139" s="39"/>
      <c r="M139" s="196"/>
      <c r="N139" s="197"/>
      <c r="O139" s="77"/>
      <c r="P139" s="77"/>
      <c r="Q139" s="77"/>
      <c r="R139" s="77"/>
      <c r="S139" s="77"/>
      <c r="T139" s="78"/>
      <c r="U139" s="38"/>
      <c r="V139" s="38"/>
      <c r="W139" s="38"/>
      <c r="X139" s="38"/>
      <c r="Y139" s="38"/>
      <c r="Z139" s="38"/>
      <c r="AA139" s="38"/>
      <c r="AB139" s="38"/>
      <c r="AC139" s="38"/>
      <c r="AD139" s="38"/>
      <c r="AE139" s="38"/>
      <c r="AT139" s="19" t="s">
        <v>208</v>
      </c>
      <c r="AU139" s="19" t="s">
        <v>91</v>
      </c>
    </row>
    <row r="140" s="2" customFormat="1">
      <c r="A140" s="38"/>
      <c r="B140" s="39"/>
      <c r="C140" s="38"/>
      <c r="D140" s="193" t="s">
        <v>210</v>
      </c>
      <c r="E140" s="38"/>
      <c r="F140" s="198" t="s">
        <v>1115</v>
      </c>
      <c r="G140" s="38"/>
      <c r="H140" s="38"/>
      <c r="I140" s="195"/>
      <c r="J140" s="38"/>
      <c r="K140" s="38"/>
      <c r="L140" s="39"/>
      <c r="M140" s="196"/>
      <c r="N140" s="197"/>
      <c r="O140" s="77"/>
      <c r="P140" s="77"/>
      <c r="Q140" s="77"/>
      <c r="R140" s="77"/>
      <c r="S140" s="77"/>
      <c r="T140" s="78"/>
      <c r="U140" s="38"/>
      <c r="V140" s="38"/>
      <c r="W140" s="38"/>
      <c r="X140" s="38"/>
      <c r="Y140" s="38"/>
      <c r="Z140" s="38"/>
      <c r="AA140" s="38"/>
      <c r="AB140" s="38"/>
      <c r="AC140" s="38"/>
      <c r="AD140" s="38"/>
      <c r="AE140" s="38"/>
      <c r="AT140" s="19" t="s">
        <v>210</v>
      </c>
      <c r="AU140" s="19" t="s">
        <v>91</v>
      </c>
    </row>
    <row r="141" s="14" customFormat="1">
      <c r="A141" s="14"/>
      <c r="B141" s="207"/>
      <c r="C141" s="14"/>
      <c r="D141" s="193" t="s">
        <v>212</v>
      </c>
      <c r="E141" s="208" t="s">
        <v>1</v>
      </c>
      <c r="F141" s="209" t="s">
        <v>1109</v>
      </c>
      <c r="G141" s="14"/>
      <c r="H141" s="208" t="s">
        <v>1</v>
      </c>
      <c r="I141" s="210"/>
      <c r="J141" s="14"/>
      <c r="K141" s="14"/>
      <c r="L141" s="207"/>
      <c r="M141" s="211"/>
      <c r="N141" s="212"/>
      <c r="O141" s="212"/>
      <c r="P141" s="212"/>
      <c r="Q141" s="212"/>
      <c r="R141" s="212"/>
      <c r="S141" s="212"/>
      <c r="T141" s="213"/>
      <c r="U141" s="14"/>
      <c r="V141" s="14"/>
      <c r="W141" s="14"/>
      <c r="X141" s="14"/>
      <c r="Y141" s="14"/>
      <c r="Z141" s="14"/>
      <c r="AA141" s="14"/>
      <c r="AB141" s="14"/>
      <c r="AC141" s="14"/>
      <c r="AD141" s="14"/>
      <c r="AE141" s="14"/>
      <c r="AT141" s="208" t="s">
        <v>212</v>
      </c>
      <c r="AU141" s="208" t="s">
        <v>91</v>
      </c>
      <c r="AV141" s="14" t="s">
        <v>89</v>
      </c>
      <c r="AW141" s="14" t="s">
        <v>36</v>
      </c>
      <c r="AX141" s="14" t="s">
        <v>81</v>
      </c>
      <c r="AY141" s="208" t="s">
        <v>199</v>
      </c>
    </row>
    <row r="142" s="13" customFormat="1">
      <c r="A142" s="13"/>
      <c r="B142" s="199"/>
      <c r="C142" s="13"/>
      <c r="D142" s="193" t="s">
        <v>212</v>
      </c>
      <c r="E142" s="200" t="s">
        <v>1</v>
      </c>
      <c r="F142" s="201" t="s">
        <v>1121</v>
      </c>
      <c r="G142" s="13"/>
      <c r="H142" s="202">
        <v>530</v>
      </c>
      <c r="I142" s="203"/>
      <c r="J142" s="13"/>
      <c r="K142" s="13"/>
      <c r="L142" s="199"/>
      <c r="M142" s="204"/>
      <c r="N142" s="205"/>
      <c r="O142" s="205"/>
      <c r="P142" s="205"/>
      <c r="Q142" s="205"/>
      <c r="R142" s="205"/>
      <c r="S142" s="205"/>
      <c r="T142" s="206"/>
      <c r="U142" s="13"/>
      <c r="V142" s="13"/>
      <c r="W142" s="13"/>
      <c r="X142" s="13"/>
      <c r="Y142" s="13"/>
      <c r="Z142" s="13"/>
      <c r="AA142" s="13"/>
      <c r="AB142" s="13"/>
      <c r="AC142" s="13"/>
      <c r="AD142" s="13"/>
      <c r="AE142" s="13"/>
      <c r="AT142" s="200" t="s">
        <v>212</v>
      </c>
      <c r="AU142" s="200" t="s">
        <v>91</v>
      </c>
      <c r="AV142" s="13" t="s">
        <v>91</v>
      </c>
      <c r="AW142" s="13" t="s">
        <v>36</v>
      </c>
      <c r="AX142" s="13" t="s">
        <v>89</v>
      </c>
      <c r="AY142" s="200" t="s">
        <v>199</v>
      </c>
    </row>
    <row r="143" s="2" customFormat="1" ht="49.05" customHeight="1">
      <c r="A143" s="38"/>
      <c r="B143" s="179"/>
      <c r="C143" s="180" t="s">
        <v>206</v>
      </c>
      <c r="D143" s="180" t="s">
        <v>201</v>
      </c>
      <c r="E143" s="181" t="s">
        <v>1122</v>
      </c>
      <c r="F143" s="182" t="s">
        <v>1123</v>
      </c>
      <c r="G143" s="183" t="s">
        <v>228</v>
      </c>
      <c r="H143" s="184">
        <v>3190</v>
      </c>
      <c r="I143" s="185"/>
      <c r="J143" s="186">
        <f>ROUND(I143*H143,2)</f>
        <v>0</v>
      </c>
      <c r="K143" s="182" t="s">
        <v>246</v>
      </c>
      <c r="L143" s="39"/>
      <c r="M143" s="187" t="s">
        <v>1</v>
      </c>
      <c r="N143" s="188" t="s">
        <v>46</v>
      </c>
      <c r="O143" s="77"/>
      <c r="P143" s="189">
        <f>O143*H143</f>
        <v>0</v>
      </c>
      <c r="Q143" s="189">
        <v>0.00158</v>
      </c>
      <c r="R143" s="189">
        <f>Q143*H143</f>
        <v>5.0402000000000005</v>
      </c>
      <c r="S143" s="189">
        <v>0</v>
      </c>
      <c r="T143" s="190">
        <f>S143*H143</f>
        <v>0</v>
      </c>
      <c r="U143" s="38"/>
      <c r="V143" s="38"/>
      <c r="W143" s="38"/>
      <c r="X143" s="38"/>
      <c r="Y143" s="38"/>
      <c r="Z143" s="38"/>
      <c r="AA143" s="38"/>
      <c r="AB143" s="38"/>
      <c r="AC143" s="38"/>
      <c r="AD143" s="38"/>
      <c r="AE143" s="38"/>
      <c r="AR143" s="191" t="s">
        <v>206</v>
      </c>
      <c r="AT143" s="191" t="s">
        <v>201</v>
      </c>
      <c r="AU143" s="191" t="s">
        <v>91</v>
      </c>
      <c r="AY143" s="19" t="s">
        <v>199</v>
      </c>
      <c r="BE143" s="192">
        <f>IF(N143="základní",J143,0)</f>
        <v>0</v>
      </c>
      <c r="BF143" s="192">
        <f>IF(N143="snížená",J143,0)</f>
        <v>0</v>
      </c>
      <c r="BG143" s="192">
        <f>IF(N143="zákl. přenesená",J143,0)</f>
        <v>0</v>
      </c>
      <c r="BH143" s="192">
        <f>IF(N143="sníž. přenesená",J143,0)</f>
        <v>0</v>
      </c>
      <c r="BI143" s="192">
        <f>IF(N143="nulová",J143,0)</f>
        <v>0</v>
      </c>
      <c r="BJ143" s="19" t="s">
        <v>89</v>
      </c>
      <c r="BK143" s="192">
        <f>ROUND(I143*H143,2)</f>
        <v>0</v>
      </c>
      <c r="BL143" s="19" t="s">
        <v>206</v>
      </c>
      <c r="BM143" s="191" t="s">
        <v>1124</v>
      </c>
    </row>
    <row r="144" s="14" customFormat="1">
      <c r="A144" s="14"/>
      <c r="B144" s="207"/>
      <c r="C144" s="14"/>
      <c r="D144" s="193" t="s">
        <v>212</v>
      </c>
      <c r="E144" s="208" t="s">
        <v>1</v>
      </c>
      <c r="F144" s="209" t="s">
        <v>1109</v>
      </c>
      <c r="G144" s="14"/>
      <c r="H144" s="208" t="s">
        <v>1</v>
      </c>
      <c r="I144" s="210"/>
      <c r="J144" s="14"/>
      <c r="K144" s="14"/>
      <c r="L144" s="207"/>
      <c r="M144" s="211"/>
      <c r="N144" s="212"/>
      <c r="O144" s="212"/>
      <c r="P144" s="212"/>
      <c r="Q144" s="212"/>
      <c r="R144" s="212"/>
      <c r="S144" s="212"/>
      <c r="T144" s="213"/>
      <c r="U144" s="14"/>
      <c r="V144" s="14"/>
      <c r="W144" s="14"/>
      <c r="X144" s="14"/>
      <c r="Y144" s="14"/>
      <c r="Z144" s="14"/>
      <c r="AA144" s="14"/>
      <c r="AB144" s="14"/>
      <c r="AC144" s="14"/>
      <c r="AD144" s="14"/>
      <c r="AE144" s="14"/>
      <c r="AT144" s="208" t="s">
        <v>212</v>
      </c>
      <c r="AU144" s="208" t="s">
        <v>91</v>
      </c>
      <c r="AV144" s="14" t="s">
        <v>89</v>
      </c>
      <c r="AW144" s="14" t="s">
        <v>36</v>
      </c>
      <c r="AX144" s="14" t="s">
        <v>81</v>
      </c>
      <c r="AY144" s="208" t="s">
        <v>199</v>
      </c>
    </row>
    <row r="145" s="13" customFormat="1">
      <c r="A145" s="13"/>
      <c r="B145" s="199"/>
      <c r="C145" s="13"/>
      <c r="D145" s="193" t="s">
        <v>212</v>
      </c>
      <c r="E145" s="200" t="s">
        <v>1</v>
      </c>
      <c r="F145" s="201" t="s">
        <v>1125</v>
      </c>
      <c r="G145" s="13"/>
      <c r="H145" s="202">
        <v>3190</v>
      </c>
      <c r="I145" s="203"/>
      <c r="J145" s="13"/>
      <c r="K145" s="13"/>
      <c r="L145" s="199"/>
      <c r="M145" s="204"/>
      <c r="N145" s="205"/>
      <c r="O145" s="205"/>
      <c r="P145" s="205"/>
      <c r="Q145" s="205"/>
      <c r="R145" s="205"/>
      <c r="S145" s="205"/>
      <c r="T145" s="206"/>
      <c r="U145" s="13"/>
      <c r="V145" s="13"/>
      <c r="W145" s="13"/>
      <c r="X145" s="13"/>
      <c r="Y145" s="13"/>
      <c r="Z145" s="13"/>
      <c r="AA145" s="13"/>
      <c r="AB145" s="13"/>
      <c r="AC145" s="13"/>
      <c r="AD145" s="13"/>
      <c r="AE145" s="13"/>
      <c r="AT145" s="200" t="s">
        <v>212</v>
      </c>
      <c r="AU145" s="200" t="s">
        <v>91</v>
      </c>
      <c r="AV145" s="13" t="s">
        <v>91</v>
      </c>
      <c r="AW145" s="13" t="s">
        <v>36</v>
      </c>
      <c r="AX145" s="13" t="s">
        <v>89</v>
      </c>
      <c r="AY145" s="200" t="s">
        <v>199</v>
      </c>
    </row>
    <row r="146" s="2" customFormat="1" ht="24.15" customHeight="1">
      <c r="A146" s="38"/>
      <c r="B146" s="179"/>
      <c r="C146" s="180" t="s">
        <v>235</v>
      </c>
      <c r="D146" s="180" t="s">
        <v>201</v>
      </c>
      <c r="E146" s="181" t="s">
        <v>1126</v>
      </c>
      <c r="F146" s="182" t="s">
        <v>1127</v>
      </c>
      <c r="G146" s="183" t="s">
        <v>345</v>
      </c>
      <c r="H146" s="184">
        <v>112.65000000000001</v>
      </c>
      <c r="I146" s="185"/>
      <c r="J146" s="186">
        <f>ROUND(I146*H146,2)</f>
        <v>0</v>
      </c>
      <c r="K146" s="182" t="s">
        <v>205</v>
      </c>
      <c r="L146" s="39"/>
      <c r="M146" s="187" t="s">
        <v>1</v>
      </c>
      <c r="N146" s="188" t="s">
        <v>46</v>
      </c>
      <c r="O146" s="77"/>
      <c r="P146" s="189">
        <f>O146*H146</f>
        <v>0</v>
      </c>
      <c r="Q146" s="189">
        <v>0.00010000000000000001</v>
      </c>
      <c r="R146" s="189">
        <f>Q146*H146</f>
        <v>0.011265000000000001</v>
      </c>
      <c r="S146" s="189">
        <v>0</v>
      </c>
      <c r="T146" s="190">
        <f>S146*H146</f>
        <v>0</v>
      </c>
      <c r="U146" s="38"/>
      <c r="V146" s="38"/>
      <c r="W146" s="38"/>
      <c r="X146" s="38"/>
      <c r="Y146" s="38"/>
      <c r="Z146" s="38"/>
      <c r="AA146" s="38"/>
      <c r="AB146" s="38"/>
      <c r="AC146" s="38"/>
      <c r="AD146" s="38"/>
      <c r="AE146" s="38"/>
      <c r="AR146" s="191" t="s">
        <v>206</v>
      </c>
      <c r="AT146" s="191" t="s">
        <v>201</v>
      </c>
      <c r="AU146" s="191" t="s">
        <v>91</v>
      </c>
      <c r="AY146" s="19" t="s">
        <v>199</v>
      </c>
      <c r="BE146" s="192">
        <f>IF(N146="základní",J146,0)</f>
        <v>0</v>
      </c>
      <c r="BF146" s="192">
        <f>IF(N146="snížená",J146,0)</f>
        <v>0</v>
      </c>
      <c r="BG146" s="192">
        <f>IF(N146="zákl. přenesená",J146,0)</f>
        <v>0</v>
      </c>
      <c r="BH146" s="192">
        <f>IF(N146="sníž. přenesená",J146,0)</f>
        <v>0</v>
      </c>
      <c r="BI146" s="192">
        <f>IF(N146="nulová",J146,0)</f>
        <v>0</v>
      </c>
      <c r="BJ146" s="19" t="s">
        <v>89</v>
      </c>
      <c r="BK146" s="192">
        <f>ROUND(I146*H146,2)</f>
        <v>0</v>
      </c>
      <c r="BL146" s="19" t="s">
        <v>206</v>
      </c>
      <c r="BM146" s="191" t="s">
        <v>1128</v>
      </c>
    </row>
    <row r="147" s="2" customFormat="1">
      <c r="A147" s="38"/>
      <c r="B147" s="39"/>
      <c r="C147" s="38"/>
      <c r="D147" s="193" t="s">
        <v>208</v>
      </c>
      <c r="E147" s="38"/>
      <c r="F147" s="194" t="s">
        <v>1129</v>
      </c>
      <c r="G147" s="38"/>
      <c r="H147" s="38"/>
      <c r="I147" s="195"/>
      <c r="J147" s="38"/>
      <c r="K147" s="38"/>
      <c r="L147" s="39"/>
      <c r="M147" s="196"/>
      <c r="N147" s="197"/>
      <c r="O147" s="77"/>
      <c r="P147" s="77"/>
      <c r="Q147" s="77"/>
      <c r="R147" s="77"/>
      <c r="S147" s="77"/>
      <c r="T147" s="78"/>
      <c r="U147" s="38"/>
      <c r="V147" s="38"/>
      <c r="W147" s="38"/>
      <c r="X147" s="38"/>
      <c r="Y147" s="38"/>
      <c r="Z147" s="38"/>
      <c r="AA147" s="38"/>
      <c r="AB147" s="38"/>
      <c r="AC147" s="38"/>
      <c r="AD147" s="38"/>
      <c r="AE147" s="38"/>
      <c r="AT147" s="19" t="s">
        <v>208</v>
      </c>
      <c r="AU147" s="19" t="s">
        <v>91</v>
      </c>
    </row>
    <row r="148" s="2" customFormat="1">
      <c r="A148" s="38"/>
      <c r="B148" s="39"/>
      <c r="C148" s="38"/>
      <c r="D148" s="193" t="s">
        <v>210</v>
      </c>
      <c r="E148" s="38"/>
      <c r="F148" s="198" t="s">
        <v>1130</v>
      </c>
      <c r="G148" s="38"/>
      <c r="H148" s="38"/>
      <c r="I148" s="195"/>
      <c r="J148" s="38"/>
      <c r="K148" s="38"/>
      <c r="L148" s="39"/>
      <c r="M148" s="196"/>
      <c r="N148" s="197"/>
      <c r="O148" s="77"/>
      <c r="P148" s="77"/>
      <c r="Q148" s="77"/>
      <c r="R148" s="77"/>
      <c r="S148" s="77"/>
      <c r="T148" s="78"/>
      <c r="U148" s="38"/>
      <c r="V148" s="38"/>
      <c r="W148" s="38"/>
      <c r="X148" s="38"/>
      <c r="Y148" s="38"/>
      <c r="Z148" s="38"/>
      <c r="AA148" s="38"/>
      <c r="AB148" s="38"/>
      <c r="AC148" s="38"/>
      <c r="AD148" s="38"/>
      <c r="AE148" s="38"/>
      <c r="AT148" s="19" t="s">
        <v>210</v>
      </c>
      <c r="AU148" s="19" t="s">
        <v>91</v>
      </c>
    </row>
    <row r="149" s="14" customFormat="1">
      <c r="A149" s="14"/>
      <c r="B149" s="207"/>
      <c r="C149" s="14"/>
      <c r="D149" s="193" t="s">
        <v>212</v>
      </c>
      <c r="E149" s="208" t="s">
        <v>1</v>
      </c>
      <c r="F149" s="209" t="s">
        <v>1131</v>
      </c>
      <c r="G149" s="14"/>
      <c r="H149" s="208" t="s">
        <v>1</v>
      </c>
      <c r="I149" s="210"/>
      <c r="J149" s="14"/>
      <c r="K149" s="14"/>
      <c r="L149" s="207"/>
      <c r="M149" s="211"/>
      <c r="N149" s="212"/>
      <c r="O149" s="212"/>
      <c r="P149" s="212"/>
      <c r="Q149" s="212"/>
      <c r="R149" s="212"/>
      <c r="S149" s="212"/>
      <c r="T149" s="213"/>
      <c r="U149" s="14"/>
      <c r="V149" s="14"/>
      <c r="W149" s="14"/>
      <c r="X149" s="14"/>
      <c r="Y149" s="14"/>
      <c r="Z149" s="14"/>
      <c r="AA149" s="14"/>
      <c r="AB149" s="14"/>
      <c r="AC149" s="14"/>
      <c r="AD149" s="14"/>
      <c r="AE149" s="14"/>
      <c r="AT149" s="208" t="s">
        <v>212</v>
      </c>
      <c r="AU149" s="208" t="s">
        <v>91</v>
      </c>
      <c r="AV149" s="14" t="s">
        <v>89</v>
      </c>
      <c r="AW149" s="14" t="s">
        <v>36</v>
      </c>
      <c r="AX149" s="14" t="s">
        <v>81</v>
      </c>
      <c r="AY149" s="208" t="s">
        <v>199</v>
      </c>
    </row>
    <row r="150" s="13" customFormat="1">
      <c r="A150" s="13"/>
      <c r="B150" s="199"/>
      <c r="C150" s="13"/>
      <c r="D150" s="193" t="s">
        <v>212</v>
      </c>
      <c r="E150" s="200" t="s">
        <v>1</v>
      </c>
      <c r="F150" s="201" t="s">
        <v>1132</v>
      </c>
      <c r="G150" s="13"/>
      <c r="H150" s="202">
        <v>112.65000000000001</v>
      </c>
      <c r="I150" s="203"/>
      <c r="J150" s="13"/>
      <c r="K150" s="13"/>
      <c r="L150" s="199"/>
      <c r="M150" s="204"/>
      <c r="N150" s="205"/>
      <c r="O150" s="205"/>
      <c r="P150" s="205"/>
      <c r="Q150" s="205"/>
      <c r="R150" s="205"/>
      <c r="S150" s="205"/>
      <c r="T150" s="206"/>
      <c r="U150" s="13"/>
      <c r="V150" s="13"/>
      <c r="W150" s="13"/>
      <c r="X150" s="13"/>
      <c r="Y150" s="13"/>
      <c r="Z150" s="13"/>
      <c r="AA150" s="13"/>
      <c r="AB150" s="13"/>
      <c r="AC150" s="13"/>
      <c r="AD150" s="13"/>
      <c r="AE150" s="13"/>
      <c r="AT150" s="200" t="s">
        <v>212</v>
      </c>
      <c r="AU150" s="200" t="s">
        <v>91</v>
      </c>
      <c r="AV150" s="13" t="s">
        <v>91</v>
      </c>
      <c r="AW150" s="13" t="s">
        <v>36</v>
      </c>
      <c r="AX150" s="13" t="s">
        <v>89</v>
      </c>
      <c r="AY150" s="200" t="s">
        <v>199</v>
      </c>
    </row>
    <row r="151" s="2" customFormat="1" ht="24.15" customHeight="1">
      <c r="A151" s="38"/>
      <c r="B151" s="179"/>
      <c r="C151" s="180" t="s">
        <v>243</v>
      </c>
      <c r="D151" s="180" t="s">
        <v>201</v>
      </c>
      <c r="E151" s="181" t="s">
        <v>1133</v>
      </c>
      <c r="F151" s="182" t="s">
        <v>1134</v>
      </c>
      <c r="G151" s="183" t="s">
        <v>345</v>
      </c>
      <c r="H151" s="184">
        <v>337.94999999999999</v>
      </c>
      <c r="I151" s="185"/>
      <c r="J151" s="186">
        <f>ROUND(I151*H151,2)</f>
        <v>0</v>
      </c>
      <c r="K151" s="182" t="s">
        <v>205</v>
      </c>
      <c r="L151" s="39"/>
      <c r="M151" s="187" t="s">
        <v>1</v>
      </c>
      <c r="N151" s="188" t="s">
        <v>46</v>
      </c>
      <c r="O151" s="77"/>
      <c r="P151" s="189">
        <f>O151*H151</f>
        <v>0</v>
      </c>
      <c r="Q151" s="189">
        <v>0.00011</v>
      </c>
      <c r="R151" s="189">
        <f>Q151*H151</f>
        <v>0.037174499999999999</v>
      </c>
      <c r="S151" s="189">
        <v>0</v>
      </c>
      <c r="T151" s="190">
        <f>S151*H151</f>
        <v>0</v>
      </c>
      <c r="U151" s="38"/>
      <c r="V151" s="38"/>
      <c r="W151" s="38"/>
      <c r="X151" s="38"/>
      <c r="Y151" s="38"/>
      <c r="Z151" s="38"/>
      <c r="AA151" s="38"/>
      <c r="AB151" s="38"/>
      <c r="AC151" s="38"/>
      <c r="AD151" s="38"/>
      <c r="AE151" s="38"/>
      <c r="AR151" s="191" t="s">
        <v>206</v>
      </c>
      <c r="AT151" s="191" t="s">
        <v>201</v>
      </c>
      <c r="AU151" s="191" t="s">
        <v>91</v>
      </c>
      <c r="AY151" s="19" t="s">
        <v>199</v>
      </c>
      <c r="BE151" s="192">
        <f>IF(N151="základní",J151,0)</f>
        <v>0</v>
      </c>
      <c r="BF151" s="192">
        <f>IF(N151="snížená",J151,0)</f>
        <v>0</v>
      </c>
      <c r="BG151" s="192">
        <f>IF(N151="zákl. přenesená",J151,0)</f>
        <v>0</v>
      </c>
      <c r="BH151" s="192">
        <f>IF(N151="sníž. přenesená",J151,0)</f>
        <v>0</v>
      </c>
      <c r="BI151" s="192">
        <f>IF(N151="nulová",J151,0)</f>
        <v>0</v>
      </c>
      <c r="BJ151" s="19" t="s">
        <v>89</v>
      </c>
      <c r="BK151" s="192">
        <f>ROUND(I151*H151,2)</f>
        <v>0</v>
      </c>
      <c r="BL151" s="19" t="s">
        <v>206</v>
      </c>
      <c r="BM151" s="191" t="s">
        <v>1135</v>
      </c>
    </row>
    <row r="152" s="2" customFormat="1">
      <c r="A152" s="38"/>
      <c r="B152" s="39"/>
      <c r="C152" s="38"/>
      <c r="D152" s="193" t="s">
        <v>208</v>
      </c>
      <c r="E152" s="38"/>
      <c r="F152" s="194" t="s">
        <v>1136</v>
      </c>
      <c r="G152" s="38"/>
      <c r="H152" s="38"/>
      <c r="I152" s="195"/>
      <c r="J152" s="38"/>
      <c r="K152" s="38"/>
      <c r="L152" s="39"/>
      <c r="M152" s="196"/>
      <c r="N152" s="197"/>
      <c r="O152" s="77"/>
      <c r="P152" s="77"/>
      <c r="Q152" s="77"/>
      <c r="R152" s="77"/>
      <c r="S152" s="77"/>
      <c r="T152" s="78"/>
      <c r="U152" s="38"/>
      <c r="V152" s="38"/>
      <c r="W152" s="38"/>
      <c r="X152" s="38"/>
      <c r="Y152" s="38"/>
      <c r="Z152" s="38"/>
      <c r="AA152" s="38"/>
      <c r="AB152" s="38"/>
      <c r="AC152" s="38"/>
      <c r="AD152" s="38"/>
      <c r="AE152" s="38"/>
      <c r="AT152" s="19" t="s">
        <v>208</v>
      </c>
      <c r="AU152" s="19" t="s">
        <v>91</v>
      </c>
    </row>
    <row r="153" s="2" customFormat="1">
      <c r="A153" s="38"/>
      <c r="B153" s="39"/>
      <c r="C153" s="38"/>
      <c r="D153" s="193" t="s">
        <v>210</v>
      </c>
      <c r="E153" s="38"/>
      <c r="F153" s="198" t="s">
        <v>1130</v>
      </c>
      <c r="G153" s="38"/>
      <c r="H153" s="38"/>
      <c r="I153" s="195"/>
      <c r="J153" s="38"/>
      <c r="K153" s="38"/>
      <c r="L153" s="39"/>
      <c r="M153" s="196"/>
      <c r="N153" s="197"/>
      <c r="O153" s="77"/>
      <c r="P153" s="77"/>
      <c r="Q153" s="77"/>
      <c r="R153" s="77"/>
      <c r="S153" s="77"/>
      <c r="T153" s="78"/>
      <c r="U153" s="38"/>
      <c r="V153" s="38"/>
      <c r="W153" s="38"/>
      <c r="X153" s="38"/>
      <c r="Y153" s="38"/>
      <c r="Z153" s="38"/>
      <c r="AA153" s="38"/>
      <c r="AB153" s="38"/>
      <c r="AC153" s="38"/>
      <c r="AD153" s="38"/>
      <c r="AE153" s="38"/>
      <c r="AT153" s="19" t="s">
        <v>210</v>
      </c>
      <c r="AU153" s="19" t="s">
        <v>91</v>
      </c>
    </row>
    <row r="154" s="14" customFormat="1">
      <c r="A154" s="14"/>
      <c r="B154" s="207"/>
      <c r="C154" s="14"/>
      <c r="D154" s="193" t="s">
        <v>212</v>
      </c>
      <c r="E154" s="208" t="s">
        <v>1</v>
      </c>
      <c r="F154" s="209" t="s">
        <v>1131</v>
      </c>
      <c r="G154" s="14"/>
      <c r="H154" s="208" t="s">
        <v>1</v>
      </c>
      <c r="I154" s="210"/>
      <c r="J154" s="14"/>
      <c r="K154" s="14"/>
      <c r="L154" s="207"/>
      <c r="M154" s="211"/>
      <c r="N154" s="212"/>
      <c r="O154" s="212"/>
      <c r="P154" s="212"/>
      <c r="Q154" s="212"/>
      <c r="R154" s="212"/>
      <c r="S154" s="212"/>
      <c r="T154" s="213"/>
      <c r="U154" s="14"/>
      <c r="V154" s="14"/>
      <c r="W154" s="14"/>
      <c r="X154" s="14"/>
      <c r="Y154" s="14"/>
      <c r="Z154" s="14"/>
      <c r="AA154" s="14"/>
      <c r="AB154" s="14"/>
      <c r="AC154" s="14"/>
      <c r="AD154" s="14"/>
      <c r="AE154" s="14"/>
      <c r="AT154" s="208" t="s">
        <v>212</v>
      </c>
      <c r="AU154" s="208" t="s">
        <v>91</v>
      </c>
      <c r="AV154" s="14" t="s">
        <v>89</v>
      </c>
      <c r="AW154" s="14" t="s">
        <v>36</v>
      </c>
      <c r="AX154" s="14" t="s">
        <v>81</v>
      </c>
      <c r="AY154" s="208" t="s">
        <v>199</v>
      </c>
    </row>
    <row r="155" s="13" customFormat="1">
      <c r="A155" s="13"/>
      <c r="B155" s="199"/>
      <c r="C155" s="13"/>
      <c r="D155" s="193" t="s">
        <v>212</v>
      </c>
      <c r="E155" s="200" t="s">
        <v>1</v>
      </c>
      <c r="F155" s="201" t="s">
        <v>1137</v>
      </c>
      <c r="G155" s="13"/>
      <c r="H155" s="202">
        <v>337.94999999999999</v>
      </c>
      <c r="I155" s="203"/>
      <c r="J155" s="13"/>
      <c r="K155" s="13"/>
      <c r="L155" s="199"/>
      <c r="M155" s="204"/>
      <c r="N155" s="205"/>
      <c r="O155" s="205"/>
      <c r="P155" s="205"/>
      <c r="Q155" s="205"/>
      <c r="R155" s="205"/>
      <c r="S155" s="205"/>
      <c r="T155" s="206"/>
      <c r="U155" s="13"/>
      <c r="V155" s="13"/>
      <c r="W155" s="13"/>
      <c r="X155" s="13"/>
      <c r="Y155" s="13"/>
      <c r="Z155" s="13"/>
      <c r="AA155" s="13"/>
      <c r="AB155" s="13"/>
      <c r="AC155" s="13"/>
      <c r="AD155" s="13"/>
      <c r="AE155" s="13"/>
      <c r="AT155" s="200" t="s">
        <v>212</v>
      </c>
      <c r="AU155" s="200" t="s">
        <v>91</v>
      </c>
      <c r="AV155" s="13" t="s">
        <v>91</v>
      </c>
      <c r="AW155" s="13" t="s">
        <v>36</v>
      </c>
      <c r="AX155" s="13" t="s">
        <v>89</v>
      </c>
      <c r="AY155" s="200" t="s">
        <v>199</v>
      </c>
    </row>
    <row r="156" s="2" customFormat="1" ht="24.15" customHeight="1">
      <c r="A156" s="38"/>
      <c r="B156" s="179"/>
      <c r="C156" s="180" t="s">
        <v>252</v>
      </c>
      <c r="D156" s="180" t="s">
        <v>201</v>
      </c>
      <c r="E156" s="181" t="s">
        <v>1138</v>
      </c>
      <c r="F156" s="182" t="s">
        <v>1139</v>
      </c>
      <c r="G156" s="183" t="s">
        <v>345</v>
      </c>
      <c r="H156" s="184">
        <v>300.39999999999998</v>
      </c>
      <c r="I156" s="185"/>
      <c r="J156" s="186">
        <f>ROUND(I156*H156,2)</f>
        <v>0</v>
      </c>
      <c r="K156" s="182" t="s">
        <v>205</v>
      </c>
      <c r="L156" s="39"/>
      <c r="M156" s="187" t="s">
        <v>1</v>
      </c>
      <c r="N156" s="188" t="s">
        <v>46</v>
      </c>
      <c r="O156" s="77"/>
      <c r="P156" s="189">
        <f>O156*H156</f>
        <v>0</v>
      </c>
      <c r="Q156" s="189">
        <v>0.00020000000000000001</v>
      </c>
      <c r="R156" s="189">
        <f>Q156*H156</f>
        <v>0.060080000000000001</v>
      </c>
      <c r="S156" s="189">
        <v>0</v>
      </c>
      <c r="T156" s="190">
        <f>S156*H156</f>
        <v>0</v>
      </c>
      <c r="U156" s="38"/>
      <c r="V156" s="38"/>
      <c r="W156" s="38"/>
      <c r="X156" s="38"/>
      <c r="Y156" s="38"/>
      <c r="Z156" s="38"/>
      <c r="AA156" s="38"/>
      <c r="AB156" s="38"/>
      <c r="AC156" s="38"/>
      <c r="AD156" s="38"/>
      <c r="AE156" s="38"/>
      <c r="AR156" s="191" t="s">
        <v>206</v>
      </c>
      <c r="AT156" s="191" t="s">
        <v>201</v>
      </c>
      <c r="AU156" s="191" t="s">
        <v>91</v>
      </c>
      <c r="AY156" s="19" t="s">
        <v>199</v>
      </c>
      <c r="BE156" s="192">
        <f>IF(N156="základní",J156,0)</f>
        <v>0</v>
      </c>
      <c r="BF156" s="192">
        <f>IF(N156="snížená",J156,0)</f>
        <v>0</v>
      </c>
      <c r="BG156" s="192">
        <f>IF(N156="zákl. přenesená",J156,0)</f>
        <v>0</v>
      </c>
      <c r="BH156" s="192">
        <f>IF(N156="sníž. přenesená",J156,0)</f>
        <v>0</v>
      </c>
      <c r="BI156" s="192">
        <f>IF(N156="nulová",J156,0)</f>
        <v>0</v>
      </c>
      <c r="BJ156" s="19" t="s">
        <v>89</v>
      </c>
      <c r="BK156" s="192">
        <f>ROUND(I156*H156,2)</f>
        <v>0</v>
      </c>
      <c r="BL156" s="19" t="s">
        <v>206</v>
      </c>
      <c r="BM156" s="191" t="s">
        <v>1140</v>
      </c>
    </row>
    <row r="157" s="2" customFormat="1">
      <c r="A157" s="38"/>
      <c r="B157" s="39"/>
      <c r="C157" s="38"/>
      <c r="D157" s="193" t="s">
        <v>208</v>
      </c>
      <c r="E157" s="38"/>
      <c r="F157" s="194" t="s">
        <v>1141</v>
      </c>
      <c r="G157" s="38"/>
      <c r="H157" s="38"/>
      <c r="I157" s="195"/>
      <c r="J157" s="38"/>
      <c r="K157" s="38"/>
      <c r="L157" s="39"/>
      <c r="M157" s="196"/>
      <c r="N157" s="197"/>
      <c r="O157" s="77"/>
      <c r="P157" s="77"/>
      <c r="Q157" s="77"/>
      <c r="R157" s="77"/>
      <c r="S157" s="77"/>
      <c r="T157" s="78"/>
      <c r="U157" s="38"/>
      <c r="V157" s="38"/>
      <c r="W157" s="38"/>
      <c r="X157" s="38"/>
      <c r="Y157" s="38"/>
      <c r="Z157" s="38"/>
      <c r="AA157" s="38"/>
      <c r="AB157" s="38"/>
      <c r="AC157" s="38"/>
      <c r="AD157" s="38"/>
      <c r="AE157" s="38"/>
      <c r="AT157" s="19" t="s">
        <v>208</v>
      </c>
      <c r="AU157" s="19" t="s">
        <v>91</v>
      </c>
    </row>
    <row r="158" s="2" customFormat="1">
      <c r="A158" s="38"/>
      <c r="B158" s="39"/>
      <c r="C158" s="38"/>
      <c r="D158" s="193" t="s">
        <v>210</v>
      </c>
      <c r="E158" s="38"/>
      <c r="F158" s="198" t="s">
        <v>1130</v>
      </c>
      <c r="G158" s="38"/>
      <c r="H158" s="38"/>
      <c r="I158" s="195"/>
      <c r="J158" s="38"/>
      <c r="K158" s="38"/>
      <c r="L158" s="39"/>
      <c r="M158" s="196"/>
      <c r="N158" s="197"/>
      <c r="O158" s="77"/>
      <c r="P158" s="77"/>
      <c r="Q158" s="77"/>
      <c r="R158" s="77"/>
      <c r="S158" s="77"/>
      <c r="T158" s="78"/>
      <c r="U158" s="38"/>
      <c r="V158" s="38"/>
      <c r="W158" s="38"/>
      <c r="X158" s="38"/>
      <c r="Y158" s="38"/>
      <c r="Z158" s="38"/>
      <c r="AA158" s="38"/>
      <c r="AB158" s="38"/>
      <c r="AC158" s="38"/>
      <c r="AD158" s="38"/>
      <c r="AE158" s="38"/>
      <c r="AT158" s="19" t="s">
        <v>210</v>
      </c>
      <c r="AU158" s="19" t="s">
        <v>91</v>
      </c>
    </row>
    <row r="159" s="14" customFormat="1">
      <c r="A159" s="14"/>
      <c r="B159" s="207"/>
      <c r="C159" s="14"/>
      <c r="D159" s="193" t="s">
        <v>212</v>
      </c>
      <c r="E159" s="208" t="s">
        <v>1</v>
      </c>
      <c r="F159" s="209" t="s">
        <v>1131</v>
      </c>
      <c r="G159" s="14"/>
      <c r="H159" s="208" t="s">
        <v>1</v>
      </c>
      <c r="I159" s="210"/>
      <c r="J159" s="14"/>
      <c r="K159" s="14"/>
      <c r="L159" s="207"/>
      <c r="M159" s="211"/>
      <c r="N159" s="212"/>
      <c r="O159" s="212"/>
      <c r="P159" s="212"/>
      <c r="Q159" s="212"/>
      <c r="R159" s="212"/>
      <c r="S159" s="212"/>
      <c r="T159" s="213"/>
      <c r="U159" s="14"/>
      <c r="V159" s="14"/>
      <c r="W159" s="14"/>
      <c r="X159" s="14"/>
      <c r="Y159" s="14"/>
      <c r="Z159" s="14"/>
      <c r="AA159" s="14"/>
      <c r="AB159" s="14"/>
      <c r="AC159" s="14"/>
      <c r="AD159" s="14"/>
      <c r="AE159" s="14"/>
      <c r="AT159" s="208" t="s">
        <v>212</v>
      </c>
      <c r="AU159" s="208" t="s">
        <v>91</v>
      </c>
      <c r="AV159" s="14" t="s">
        <v>89</v>
      </c>
      <c r="AW159" s="14" t="s">
        <v>36</v>
      </c>
      <c r="AX159" s="14" t="s">
        <v>81</v>
      </c>
      <c r="AY159" s="208" t="s">
        <v>199</v>
      </c>
    </row>
    <row r="160" s="13" customFormat="1">
      <c r="A160" s="13"/>
      <c r="B160" s="199"/>
      <c r="C160" s="13"/>
      <c r="D160" s="193" t="s">
        <v>212</v>
      </c>
      <c r="E160" s="200" t="s">
        <v>1</v>
      </c>
      <c r="F160" s="201" t="s">
        <v>1142</v>
      </c>
      <c r="G160" s="13"/>
      <c r="H160" s="202">
        <v>300.39999999999998</v>
      </c>
      <c r="I160" s="203"/>
      <c r="J160" s="13"/>
      <c r="K160" s="13"/>
      <c r="L160" s="199"/>
      <c r="M160" s="204"/>
      <c r="N160" s="205"/>
      <c r="O160" s="205"/>
      <c r="P160" s="205"/>
      <c r="Q160" s="205"/>
      <c r="R160" s="205"/>
      <c r="S160" s="205"/>
      <c r="T160" s="206"/>
      <c r="U160" s="13"/>
      <c r="V160" s="13"/>
      <c r="W160" s="13"/>
      <c r="X160" s="13"/>
      <c r="Y160" s="13"/>
      <c r="Z160" s="13"/>
      <c r="AA160" s="13"/>
      <c r="AB160" s="13"/>
      <c r="AC160" s="13"/>
      <c r="AD160" s="13"/>
      <c r="AE160" s="13"/>
      <c r="AT160" s="200" t="s">
        <v>212</v>
      </c>
      <c r="AU160" s="200" t="s">
        <v>91</v>
      </c>
      <c r="AV160" s="13" t="s">
        <v>91</v>
      </c>
      <c r="AW160" s="13" t="s">
        <v>36</v>
      </c>
      <c r="AX160" s="13" t="s">
        <v>89</v>
      </c>
      <c r="AY160" s="200" t="s">
        <v>199</v>
      </c>
    </row>
    <row r="161" s="2" customFormat="1" ht="37.8" customHeight="1">
      <c r="A161" s="38"/>
      <c r="B161" s="179"/>
      <c r="C161" s="180" t="s">
        <v>259</v>
      </c>
      <c r="D161" s="180" t="s">
        <v>201</v>
      </c>
      <c r="E161" s="181" t="s">
        <v>1143</v>
      </c>
      <c r="F161" s="182" t="s">
        <v>1144</v>
      </c>
      <c r="G161" s="183" t="s">
        <v>404</v>
      </c>
      <c r="H161" s="184">
        <v>41</v>
      </c>
      <c r="I161" s="185"/>
      <c r="J161" s="186">
        <f>ROUND(I161*H161,2)</f>
        <v>0</v>
      </c>
      <c r="K161" s="182" t="s">
        <v>205</v>
      </c>
      <c r="L161" s="39"/>
      <c r="M161" s="187" t="s">
        <v>1</v>
      </c>
      <c r="N161" s="188" t="s">
        <v>46</v>
      </c>
      <c r="O161" s="77"/>
      <c r="P161" s="189">
        <f>O161*H161</f>
        <v>0</v>
      </c>
      <c r="Q161" s="189">
        <v>0.028060000000000002</v>
      </c>
      <c r="R161" s="189">
        <f>Q161*H161</f>
        <v>1.15046</v>
      </c>
      <c r="S161" s="189">
        <v>0</v>
      </c>
      <c r="T161" s="190">
        <f>S161*H161</f>
        <v>0</v>
      </c>
      <c r="U161" s="38"/>
      <c r="V161" s="38"/>
      <c r="W161" s="38"/>
      <c r="X161" s="38"/>
      <c r="Y161" s="38"/>
      <c r="Z161" s="38"/>
      <c r="AA161" s="38"/>
      <c r="AB161" s="38"/>
      <c r="AC161" s="38"/>
      <c r="AD161" s="38"/>
      <c r="AE161" s="38"/>
      <c r="AR161" s="191" t="s">
        <v>206</v>
      </c>
      <c r="AT161" s="191" t="s">
        <v>201</v>
      </c>
      <c r="AU161" s="191" t="s">
        <v>91</v>
      </c>
      <c r="AY161" s="19" t="s">
        <v>199</v>
      </c>
      <c r="BE161" s="192">
        <f>IF(N161="základní",J161,0)</f>
        <v>0</v>
      </c>
      <c r="BF161" s="192">
        <f>IF(N161="snížená",J161,0)</f>
        <v>0</v>
      </c>
      <c r="BG161" s="192">
        <f>IF(N161="zákl. přenesená",J161,0)</f>
        <v>0</v>
      </c>
      <c r="BH161" s="192">
        <f>IF(N161="sníž. přenesená",J161,0)</f>
        <v>0</v>
      </c>
      <c r="BI161" s="192">
        <f>IF(N161="nulová",J161,0)</f>
        <v>0</v>
      </c>
      <c r="BJ161" s="19" t="s">
        <v>89</v>
      </c>
      <c r="BK161" s="192">
        <f>ROUND(I161*H161,2)</f>
        <v>0</v>
      </c>
      <c r="BL161" s="19" t="s">
        <v>206</v>
      </c>
      <c r="BM161" s="191" t="s">
        <v>1145</v>
      </c>
    </row>
    <row r="162" s="2" customFormat="1">
      <c r="A162" s="38"/>
      <c r="B162" s="39"/>
      <c r="C162" s="38"/>
      <c r="D162" s="193" t="s">
        <v>208</v>
      </c>
      <c r="E162" s="38"/>
      <c r="F162" s="194" t="s">
        <v>1146</v>
      </c>
      <c r="G162" s="38"/>
      <c r="H162" s="38"/>
      <c r="I162" s="195"/>
      <c r="J162" s="38"/>
      <c r="K162" s="38"/>
      <c r="L162" s="39"/>
      <c r="M162" s="196"/>
      <c r="N162" s="197"/>
      <c r="O162" s="77"/>
      <c r="P162" s="77"/>
      <c r="Q162" s="77"/>
      <c r="R162" s="77"/>
      <c r="S162" s="77"/>
      <c r="T162" s="78"/>
      <c r="U162" s="38"/>
      <c r="V162" s="38"/>
      <c r="W162" s="38"/>
      <c r="X162" s="38"/>
      <c r="Y162" s="38"/>
      <c r="Z162" s="38"/>
      <c r="AA162" s="38"/>
      <c r="AB162" s="38"/>
      <c r="AC162" s="38"/>
      <c r="AD162" s="38"/>
      <c r="AE162" s="38"/>
      <c r="AT162" s="19" t="s">
        <v>208</v>
      </c>
      <c r="AU162" s="19" t="s">
        <v>91</v>
      </c>
    </row>
    <row r="163" s="2" customFormat="1">
      <c r="A163" s="38"/>
      <c r="B163" s="39"/>
      <c r="C163" s="38"/>
      <c r="D163" s="193" t="s">
        <v>210</v>
      </c>
      <c r="E163" s="38"/>
      <c r="F163" s="198" t="s">
        <v>1147</v>
      </c>
      <c r="G163" s="38"/>
      <c r="H163" s="38"/>
      <c r="I163" s="195"/>
      <c r="J163" s="38"/>
      <c r="K163" s="38"/>
      <c r="L163" s="39"/>
      <c r="M163" s="196"/>
      <c r="N163" s="197"/>
      <c r="O163" s="77"/>
      <c r="P163" s="77"/>
      <c r="Q163" s="77"/>
      <c r="R163" s="77"/>
      <c r="S163" s="77"/>
      <c r="T163" s="78"/>
      <c r="U163" s="38"/>
      <c r="V163" s="38"/>
      <c r="W163" s="38"/>
      <c r="X163" s="38"/>
      <c r="Y163" s="38"/>
      <c r="Z163" s="38"/>
      <c r="AA163" s="38"/>
      <c r="AB163" s="38"/>
      <c r="AC163" s="38"/>
      <c r="AD163" s="38"/>
      <c r="AE163" s="38"/>
      <c r="AT163" s="19" t="s">
        <v>210</v>
      </c>
      <c r="AU163" s="19" t="s">
        <v>91</v>
      </c>
    </row>
    <row r="164" s="14" customFormat="1">
      <c r="A164" s="14"/>
      <c r="B164" s="207"/>
      <c r="C164" s="14"/>
      <c r="D164" s="193" t="s">
        <v>212</v>
      </c>
      <c r="E164" s="208" t="s">
        <v>1</v>
      </c>
      <c r="F164" s="209" t="s">
        <v>1131</v>
      </c>
      <c r="G164" s="14"/>
      <c r="H164" s="208" t="s">
        <v>1</v>
      </c>
      <c r="I164" s="210"/>
      <c r="J164" s="14"/>
      <c r="K164" s="14"/>
      <c r="L164" s="207"/>
      <c r="M164" s="211"/>
      <c r="N164" s="212"/>
      <c r="O164" s="212"/>
      <c r="P164" s="212"/>
      <c r="Q164" s="212"/>
      <c r="R164" s="212"/>
      <c r="S164" s="212"/>
      <c r="T164" s="213"/>
      <c r="U164" s="14"/>
      <c r="V164" s="14"/>
      <c r="W164" s="14"/>
      <c r="X164" s="14"/>
      <c r="Y164" s="14"/>
      <c r="Z164" s="14"/>
      <c r="AA164" s="14"/>
      <c r="AB164" s="14"/>
      <c r="AC164" s="14"/>
      <c r="AD164" s="14"/>
      <c r="AE164" s="14"/>
      <c r="AT164" s="208" t="s">
        <v>212</v>
      </c>
      <c r="AU164" s="208" t="s">
        <v>91</v>
      </c>
      <c r="AV164" s="14" t="s">
        <v>89</v>
      </c>
      <c r="AW164" s="14" t="s">
        <v>36</v>
      </c>
      <c r="AX164" s="14" t="s">
        <v>81</v>
      </c>
      <c r="AY164" s="208" t="s">
        <v>199</v>
      </c>
    </row>
    <row r="165" s="13" customFormat="1">
      <c r="A165" s="13"/>
      <c r="B165" s="199"/>
      <c r="C165" s="13"/>
      <c r="D165" s="193" t="s">
        <v>212</v>
      </c>
      <c r="E165" s="200" t="s">
        <v>1</v>
      </c>
      <c r="F165" s="201" t="s">
        <v>1148</v>
      </c>
      <c r="G165" s="13"/>
      <c r="H165" s="202">
        <v>41</v>
      </c>
      <c r="I165" s="203"/>
      <c r="J165" s="13"/>
      <c r="K165" s="13"/>
      <c r="L165" s="199"/>
      <c r="M165" s="204"/>
      <c r="N165" s="205"/>
      <c r="O165" s="205"/>
      <c r="P165" s="205"/>
      <c r="Q165" s="205"/>
      <c r="R165" s="205"/>
      <c r="S165" s="205"/>
      <c r="T165" s="206"/>
      <c r="U165" s="13"/>
      <c r="V165" s="13"/>
      <c r="W165" s="13"/>
      <c r="X165" s="13"/>
      <c r="Y165" s="13"/>
      <c r="Z165" s="13"/>
      <c r="AA165" s="13"/>
      <c r="AB165" s="13"/>
      <c r="AC165" s="13"/>
      <c r="AD165" s="13"/>
      <c r="AE165" s="13"/>
      <c r="AT165" s="200" t="s">
        <v>212</v>
      </c>
      <c r="AU165" s="200" t="s">
        <v>91</v>
      </c>
      <c r="AV165" s="13" t="s">
        <v>91</v>
      </c>
      <c r="AW165" s="13" t="s">
        <v>36</v>
      </c>
      <c r="AX165" s="13" t="s">
        <v>89</v>
      </c>
      <c r="AY165" s="200" t="s">
        <v>199</v>
      </c>
    </row>
    <row r="166" s="2" customFormat="1" ht="37.8" customHeight="1">
      <c r="A166" s="38"/>
      <c r="B166" s="179"/>
      <c r="C166" s="180" t="s">
        <v>271</v>
      </c>
      <c r="D166" s="180" t="s">
        <v>201</v>
      </c>
      <c r="E166" s="181" t="s">
        <v>1149</v>
      </c>
      <c r="F166" s="182" t="s">
        <v>1150</v>
      </c>
      <c r="G166" s="183" t="s">
        <v>404</v>
      </c>
      <c r="H166" s="184">
        <v>35</v>
      </c>
      <c r="I166" s="185"/>
      <c r="J166" s="186">
        <f>ROUND(I166*H166,2)</f>
        <v>0</v>
      </c>
      <c r="K166" s="182" t="s">
        <v>205</v>
      </c>
      <c r="L166" s="39"/>
      <c r="M166" s="187" t="s">
        <v>1</v>
      </c>
      <c r="N166" s="188" t="s">
        <v>46</v>
      </c>
      <c r="O166" s="77"/>
      <c r="P166" s="189">
        <f>O166*H166</f>
        <v>0</v>
      </c>
      <c r="Q166" s="189">
        <v>0.045760000000000002</v>
      </c>
      <c r="R166" s="189">
        <f>Q166*H166</f>
        <v>1.6016000000000001</v>
      </c>
      <c r="S166" s="189">
        <v>0</v>
      </c>
      <c r="T166" s="190">
        <f>S166*H166</f>
        <v>0</v>
      </c>
      <c r="U166" s="38"/>
      <c r="V166" s="38"/>
      <c r="W166" s="38"/>
      <c r="X166" s="38"/>
      <c r="Y166" s="38"/>
      <c r="Z166" s="38"/>
      <c r="AA166" s="38"/>
      <c r="AB166" s="38"/>
      <c r="AC166" s="38"/>
      <c r="AD166" s="38"/>
      <c r="AE166" s="38"/>
      <c r="AR166" s="191" t="s">
        <v>206</v>
      </c>
      <c r="AT166" s="191" t="s">
        <v>201</v>
      </c>
      <c r="AU166" s="191" t="s">
        <v>91</v>
      </c>
      <c r="AY166" s="19" t="s">
        <v>199</v>
      </c>
      <c r="BE166" s="192">
        <f>IF(N166="základní",J166,0)</f>
        <v>0</v>
      </c>
      <c r="BF166" s="192">
        <f>IF(N166="snížená",J166,0)</f>
        <v>0</v>
      </c>
      <c r="BG166" s="192">
        <f>IF(N166="zákl. přenesená",J166,0)</f>
        <v>0</v>
      </c>
      <c r="BH166" s="192">
        <f>IF(N166="sníž. přenesená",J166,0)</f>
        <v>0</v>
      </c>
      <c r="BI166" s="192">
        <f>IF(N166="nulová",J166,0)</f>
        <v>0</v>
      </c>
      <c r="BJ166" s="19" t="s">
        <v>89</v>
      </c>
      <c r="BK166" s="192">
        <f>ROUND(I166*H166,2)</f>
        <v>0</v>
      </c>
      <c r="BL166" s="19" t="s">
        <v>206</v>
      </c>
      <c r="BM166" s="191" t="s">
        <v>1151</v>
      </c>
    </row>
    <row r="167" s="2" customFormat="1">
      <c r="A167" s="38"/>
      <c r="B167" s="39"/>
      <c r="C167" s="38"/>
      <c r="D167" s="193" t="s">
        <v>208</v>
      </c>
      <c r="E167" s="38"/>
      <c r="F167" s="194" t="s">
        <v>1152</v>
      </c>
      <c r="G167" s="38"/>
      <c r="H167" s="38"/>
      <c r="I167" s="195"/>
      <c r="J167" s="38"/>
      <c r="K167" s="38"/>
      <c r="L167" s="39"/>
      <c r="M167" s="196"/>
      <c r="N167" s="197"/>
      <c r="O167" s="77"/>
      <c r="P167" s="77"/>
      <c r="Q167" s="77"/>
      <c r="R167" s="77"/>
      <c r="S167" s="77"/>
      <c r="T167" s="78"/>
      <c r="U167" s="38"/>
      <c r="V167" s="38"/>
      <c r="W167" s="38"/>
      <c r="X167" s="38"/>
      <c r="Y167" s="38"/>
      <c r="Z167" s="38"/>
      <c r="AA167" s="38"/>
      <c r="AB167" s="38"/>
      <c r="AC167" s="38"/>
      <c r="AD167" s="38"/>
      <c r="AE167" s="38"/>
      <c r="AT167" s="19" t="s">
        <v>208</v>
      </c>
      <c r="AU167" s="19" t="s">
        <v>91</v>
      </c>
    </row>
    <row r="168" s="2" customFormat="1">
      <c r="A168" s="38"/>
      <c r="B168" s="39"/>
      <c r="C168" s="38"/>
      <c r="D168" s="193" t="s">
        <v>210</v>
      </c>
      <c r="E168" s="38"/>
      <c r="F168" s="198" t="s">
        <v>1147</v>
      </c>
      <c r="G168" s="38"/>
      <c r="H168" s="38"/>
      <c r="I168" s="195"/>
      <c r="J168" s="38"/>
      <c r="K168" s="38"/>
      <c r="L168" s="39"/>
      <c r="M168" s="196"/>
      <c r="N168" s="197"/>
      <c r="O168" s="77"/>
      <c r="P168" s="77"/>
      <c r="Q168" s="77"/>
      <c r="R168" s="77"/>
      <c r="S168" s="77"/>
      <c r="T168" s="78"/>
      <c r="U168" s="38"/>
      <c r="V168" s="38"/>
      <c r="W168" s="38"/>
      <c r="X168" s="38"/>
      <c r="Y168" s="38"/>
      <c r="Z168" s="38"/>
      <c r="AA168" s="38"/>
      <c r="AB168" s="38"/>
      <c r="AC168" s="38"/>
      <c r="AD168" s="38"/>
      <c r="AE168" s="38"/>
      <c r="AT168" s="19" t="s">
        <v>210</v>
      </c>
      <c r="AU168" s="19" t="s">
        <v>91</v>
      </c>
    </row>
    <row r="169" s="14" customFormat="1">
      <c r="A169" s="14"/>
      <c r="B169" s="207"/>
      <c r="C169" s="14"/>
      <c r="D169" s="193" t="s">
        <v>212</v>
      </c>
      <c r="E169" s="208" t="s">
        <v>1</v>
      </c>
      <c r="F169" s="209" t="s">
        <v>1131</v>
      </c>
      <c r="G169" s="14"/>
      <c r="H169" s="208" t="s">
        <v>1</v>
      </c>
      <c r="I169" s="210"/>
      <c r="J169" s="14"/>
      <c r="K169" s="14"/>
      <c r="L169" s="207"/>
      <c r="M169" s="211"/>
      <c r="N169" s="212"/>
      <c r="O169" s="212"/>
      <c r="P169" s="212"/>
      <c r="Q169" s="212"/>
      <c r="R169" s="212"/>
      <c r="S169" s="212"/>
      <c r="T169" s="213"/>
      <c r="U169" s="14"/>
      <c r="V169" s="14"/>
      <c r="W169" s="14"/>
      <c r="X169" s="14"/>
      <c r="Y169" s="14"/>
      <c r="Z169" s="14"/>
      <c r="AA169" s="14"/>
      <c r="AB169" s="14"/>
      <c r="AC169" s="14"/>
      <c r="AD169" s="14"/>
      <c r="AE169" s="14"/>
      <c r="AT169" s="208" t="s">
        <v>212</v>
      </c>
      <c r="AU169" s="208" t="s">
        <v>91</v>
      </c>
      <c r="AV169" s="14" t="s">
        <v>89</v>
      </c>
      <c r="AW169" s="14" t="s">
        <v>36</v>
      </c>
      <c r="AX169" s="14" t="s">
        <v>81</v>
      </c>
      <c r="AY169" s="208" t="s">
        <v>199</v>
      </c>
    </row>
    <row r="170" s="13" customFormat="1">
      <c r="A170" s="13"/>
      <c r="B170" s="199"/>
      <c r="C170" s="13"/>
      <c r="D170" s="193" t="s">
        <v>212</v>
      </c>
      <c r="E170" s="200" t="s">
        <v>1</v>
      </c>
      <c r="F170" s="201" t="s">
        <v>1153</v>
      </c>
      <c r="G170" s="13"/>
      <c r="H170" s="202">
        <v>35</v>
      </c>
      <c r="I170" s="203"/>
      <c r="J170" s="13"/>
      <c r="K170" s="13"/>
      <c r="L170" s="199"/>
      <c r="M170" s="204"/>
      <c r="N170" s="205"/>
      <c r="O170" s="205"/>
      <c r="P170" s="205"/>
      <c r="Q170" s="205"/>
      <c r="R170" s="205"/>
      <c r="S170" s="205"/>
      <c r="T170" s="206"/>
      <c r="U170" s="13"/>
      <c r="V170" s="13"/>
      <c r="W170" s="13"/>
      <c r="X170" s="13"/>
      <c r="Y170" s="13"/>
      <c r="Z170" s="13"/>
      <c r="AA170" s="13"/>
      <c r="AB170" s="13"/>
      <c r="AC170" s="13"/>
      <c r="AD170" s="13"/>
      <c r="AE170" s="13"/>
      <c r="AT170" s="200" t="s">
        <v>212</v>
      </c>
      <c r="AU170" s="200" t="s">
        <v>91</v>
      </c>
      <c r="AV170" s="13" t="s">
        <v>91</v>
      </c>
      <c r="AW170" s="13" t="s">
        <v>36</v>
      </c>
      <c r="AX170" s="13" t="s">
        <v>89</v>
      </c>
      <c r="AY170" s="200" t="s">
        <v>199</v>
      </c>
    </row>
    <row r="171" s="2" customFormat="1" ht="24.15" customHeight="1">
      <c r="A171" s="38"/>
      <c r="B171" s="179"/>
      <c r="C171" s="180" t="s">
        <v>279</v>
      </c>
      <c r="D171" s="180" t="s">
        <v>201</v>
      </c>
      <c r="E171" s="181" t="s">
        <v>1154</v>
      </c>
      <c r="F171" s="182" t="s">
        <v>1155</v>
      </c>
      <c r="G171" s="183" t="s">
        <v>404</v>
      </c>
      <c r="H171" s="184">
        <v>91</v>
      </c>
      <c r="I171" s="185"/>
      <c r="J171" s="186">
        <f>ROUND(I171*H171,2)</f>
        <v>0</v>
      </c>
      <c r="K171" s="182" t="s">
        <v>205</v>
      </c>
      <c r="L171" s="39"/>
      <c r="M171" s="187" t="s">
        <v>1</v>
      </c>
      <c r="N171" s="188" t="s">
        <v>46</v>
      </c>
      <c r="O171" s="77"/>
      <c r="P171" s="189">
        <f>O171*H171</f>
        <v>0</v>
      </c>
      <c r="Q171" s="189">
        <v>0.037100000000000001</v>
      </c>
      <c r="R171" s="189">
        <f>Q171*H171</f>
        <v>3.3761000000000001</v>
      </c>
      <c r="S171" s="189">
        <v>0</v>
      </c>
      <c r="T171" s="190">
        <f>S171*H171</f>
        <v>0</v>
      </c>
      <c r="U171" s="38"/>
      <c r="V171" s="38"/>
      <c r="W171" s="38"/>
      <c r="X171" s="38"/>
      <c r="Y171" s="38"/>
      <c r="Z171" s="38"/>
      <c r="AA171" s="38"/>
      <c r="AB171" s="38"/>
      <c r="AC171" s="38"/>
      <c r="AD171" s="38"/>
      <c r="AE171" s="38"/>
      <c r="AR171" s="191" t="s">
        <v>206</v>
      </c>
      <c r="AT171" s="191" t="s">
        <v>201</v>
      </c>
      <c r="AU171" s="191" t="s">
        <v>91</v>
      </c>
      <c r="AY171" s="19" t="s">
        <v>199</v>
      </c>
      <c r="BE171" s="192">
        <f>IF(N171="základní",J171,0)</f>
        <v>0</v>
      </c>
      <c r="BF171" s="192">
        <f>IF(N171="snížená",J171,0)</f>
        <v>0</v>
      </c>
      <c r="BG171" s="192">
        <f>IF(N171="zákl. přenesená",J171,0)</f>
        <v>0</v>
      </c>
      <c r="BH171" s="192">
        <f>IF(N171="sníž. přenesená",J171,0)</f>
        <v>0</v>
      </c>
      <c r="BI171" s="192">
        <f>IF(N171="nulová",J171,0)</f>
        <v>0</v>
      </c>
      <c r="BJ171" s="19" t="s">
        <v>89</v>
      </c>
      <c r="BK171" s="192">
        <f>ROUND(I171*H171,2)</f>
        <v>0</v>
      </c>
      <c r="BL171" s="19" t="s">
        <v>206</v>
      </c>
      <c r="BM171" s="191" t="s">
        <v>1156</v>
      </c>
    </row>
    <row r="172" s="2" customFormat="1">
      <c r="A172" s="38"/>
      <c r="B172" s="39"/>
      <c r="C172" s="38"/>
      <c r="D172" s="193" t="s">
        <v>208</v>
      </c>
      <c r="E172" s="38"/>
      <c r="F172" s="194" t="s">
        <v>1157</v>
      </c>
      <c r="G172" s="38"/>
      <c r="H172" s="38"/>
      <c r="I172" s="195"/>
      <c r="J172" s="38"/>
      <c r="K172" s="38"/>
      <c r="L172" s="39"/>
      <c r="M172" s="196"/>
      <c r="N172" s="197"/>
      <c r="O172" s="77"/>
      <c r="P172" s="77"/>
      <c r="Q172" s="77"/>
      <c r="R172" s="77"/>
      <c r="S172" s="77"/>
      <c r="T172" s="78"/>
      <c r="U172" s="38"/>
      <c r="V172" s="38"/>
      <c r="W172" s="38"/>
      <c r="X172" s="38"/>
      <c r="Y172" s="38"/>
      <c r="Z172" s="38"/>
      <c r="AA172" s="38"/>
      <c r="AB172" s="38"/>
      <c r="AC172" s="38"/>
      <c r="AD172" s="38"/>
      <c r="AE172" s="38"/>
      <c r="AT172" s="19" t="s">
        <v>208</v>
      </c>
      <c r="AU172" s="19" t="s">
        <v>91</v>
      </c>
    </row>
    <row r="173" s="2" customFormat="1">
      <c r="A173" s="38"/>
      <c r="B173" s="39"/>
      <c r="C173" s="38"/>
      <c r="D173" s="193" t="s">
        <v>210</v>
      </c>
      <c r="E173" s="38"/>
      <c r="F173" s="198" t="s">
        <v>1158</v>
      </c>
      <c r="G173" s="38"/>
      <c r="H173" s="38"/>
      <c r="I173" s="195"/>
      <c r="J173" s="38"/>
      <c r="K173" s="38"/>
      <c r="L173" s="39"/>
      <c r="M173" s="196"/>
      <c r="N173" s="197"/>
      <c r="O173" s="77"/>
      <c r="P173" s="77"/>
      <c r="Q173" s="77"/>
      <c r="R173" s="77"/>
      <c r="S173" s="77"/>
      <c r="T173" s="78"/>
      <c r="U173" s="38"/>
      <c r="V173" s="38"/>
      <c r="W173" s="38"/>
      <c r="X173" s="38"/>
      <c r="Y173" s="38"/>
      <c r="Z173" s="38"/>
      <c r="AA173" s="38"/>
      <c r="AB173" s="38"/>
      <c r="AC173" s="38"/>
      <c r="AD173" s="38"/>
      <c r="AE173" s="38"/>
      <c r="AT173" s="19" t="s">
        <v>210</v>
      </c>
      <c r="AU173" s="19" t="s">
        <v>91</v>
      </c>
    </row>
    <row r="174" s="14" customFormat="1">
      <c r="A174" s="14"/>
      <c r="B174" s="207"/>
      <c r="C174" s="14"/>
      <c r="D174" s="193" t="s">
        <v>212</v>
      </c>
      <c r="E174" s="208" t="s">
        <v>1</v>
      </c>
      <c r="F174" s="209" t="s">
        <v>1131</v>
      </c>
      <c r="G174" s="14"/>
      <c r="H174" s="208" t="s">
        <v>1</v>
      </c>
      <c r="I174" s="210"/>
      <c r="J174" s="14"/>
      <c r="K174" s="14"/>
      <c r="L174" s="207"/>
      <c r="M174" s="211"/>
      <c r="N174" s="212"/>
      <c r="O174" s="212"/>
      <c r="P174" s="212"/>
      <c r="Q174" s="212"/>
      <c r="R174" s="212"/>
      <c r="S174" s="212"/>
      <c r="T174" s="213"/>
      <c r="U174" s="14"/>
      <c r="V174" s="14"/>
      <c r="W174" s="14"/>
      <c r="X174" s="14"/>
      <c r="Y174" s="14"/>
      <c r="Z174" s="14"/>
      <c r="AA174" s="14"/>
      <c r="AB174" s="14"/>
      <c r="AC174" s="14"/>
      <c r="AD174" s="14"/>
      <c r="AE174" s="14"/>
      <c r="AT174" s="208" t="s">
        <v>212</v>
      </c>
      <c r="AU174" s="208" t="s">
        <v>91</v>
      </c>
      <c r="AV174" s="14" t="s">
        <v>89</v>
      </c>
      <c r="AW174" s="14" t="s">
        <v>36</v>
      </c>
      <c r="AX174" s="14" t="s">
        <v>81</v>
      </c>
      <c r="AY174" s="208" t="s">
        <v>199</v>
      </c>
    </row>
    <row r="175" s="13" customFormat="1">
      <c r="A175" s="13"/>
      <c r="B175" s="199"/>
      <c r="C175" s="13"/>
      <c r="D175" s="193" t="s">
        <v>212</v>
      </c>
      <c r="E175" s="200" t="s">
        <v>1</v>
      </c>
      <c r="F175" s="201" t="s">
        <v>1159</v>
      </c>
      <c r="G175" s="13"/>
      <c r="H175" s="202">
        <v>91</v>
      </c>
      <c r="I175" s="203"/>
      <c r="J175" s="13"/>
      <c r="K175" s="13"/>
      <c r="L175" s="199"/>
      <c r="M175" s="204"/>
      <c r="N175" s="205"/>
      <c r="O175" s="205"/>
      <c r="P175" s="205"/>
      <c r="Q175" s="205"/>
      <c r="R175" s="205"/>
      <c r="S175" s="205"/>
      <c r="T175" s="206"/>
      <c r="U175" s="13"/>
      <c r="V175" s="13"/>
      <c r="W175" s="13"/>
      <c r="X175" s="13"/>
      <c r="Y175" s="13"/>
      <c r="Z175" s="13"/>
      <c r="AA175" s="13"/>
      <c r="AB175" s="13"/>
      <c r="AC175" s="13"/>
      <c r="AD175" s="13"/>
      <c r="AE175" s="13"/>
      <c r="AT175" s="200" t="s">
        <v>212</v>
      </c>
      <c r="AU175" s="200" t="s">
        <v>91</v>
      </c>
      <c r="AV175" s="13" t="s">
        <v>91</v>
      </c>
      <c r="AW175" s="13" t="s">
        <v>36</v>
      </c>
      <c r="AX175" s="13" t="s">
        <v>89</v>
      </c>
      <c r="AY175" s="200" t="s">
        <v>199</v>
      </c>
    </row>
    <row r="176" s="2" customFormat="1" ht="24.15" customHeight="1">
      <c r="A176" s="38"/>
      <c r="B176" s="179"/>
      <c r="C176" s="180" t="s">
        <v>284</v>
      </c>
      <c r="D176" s="180" t="s">
        <v>201</v>
      </c>
      <c r="E176" s="181" t="s">
        <v>1160</v>
      </c>
      <c r="F176" s="182" t="s">
        <v>1161</v>
      </c>
      <c r="G176" s="183" t="s">
        <v>204</v>
      </c>
      <c r="H176" s="184">
        <v>1100</v>
      </c>
      <c r="I176" s="185"/>
      <c r="J176" s="186">
        <f>ROUND(I176*H176,2)</f>
        <v>0</v>
      </c>
      <c r="K176" s="182" t="s">
        <v>205</v>
      </c>
      <c r="L176" s="39"/>
      <c r="M176" s="187" t="s">
        <v>1</v>
      </c>
      <c r="N176" s="188" t="s">
        <v>46</v>
      </c>
      <c r="O176" s="77"/>
      <c r="P176" s="189">
        <f>O176*H176</f>
        <v>0</v>
      </c>
      <c r="Q176" s="189">
        <v>0</v>
      </c>
      <c r="R176" s="189">
        <f>Q176*H176</f>
        <v>0</v>
      </c>
      <c r="S176" s="189">
        <v>0</v>
      </c>
      <c r="T176" s="190">
        <f>S176*H176</f>
        <v>0</v>
      </c>
      <c r="U176" s="38"/>
      <c r="V176" s="38"/>
      <c r="W176" s="38"/>
      <c r="X176" s="38"/>
      <c r="Y176" s="38"/>
      <c r="Z176" s="38"/>
      <c r="AA176" s="38"/>
      <c r="AB176" s="38"/>
      <c r="AC176" s="38"/>
      <c r="AD176" s="38"/>
      <c r="AE176" s="38"/>
      <c r="AR176" s="191" t="s">
        <v>206</v>
      </c>
      <c r="AT176" s="191" t="s">
        <v>201</v>
      </c>
      <c r="AU176" s="191" t="s">
        <v>91</v>
      </c>
      <c r="AY176" s="19" t="s">
        <v>199</v>
      </c>
      <c r="BE176" s="192">
        <f>IF(N176="základní",J176,0)</f>
        <v>0</v>
      </c>
      <c r="BF176" s="192">
        <f>IF(N176="snížená",J176,0)</f>
        <v>0</v>
      </c>
      <c r="BG176" s="192">
        <f>IF(N176="zákl. přenesená",J176,0)</f>
        <v>0</v>
      </c>
      <c r="BH176" s="192">
        <f>IF(N176="sníž. přenesená",J176,0)</f>
        <v>0</v>
      </c>
      <c r="BI176" s="192">
        <f>IF(N176="nulová",J176,0)</f>
        <v>0</v>
      </c>
      <c r="BJ176" s="19" t="s">
        <v>89</v>
      </c>
      <c r="BK176" s="192">
        <f>ROUND(I176*H176,2)</f>
        <v>0</v>
      </c>
      <c r="BL176" s="19" t="s">
        <v>206</v>
      </c>
      <c r="BM176" s="191" t="s">
        <v>1162</v>
      </c>
    </row>
    <row r="177" s="2" customFormat="1">
      <c r="A177" s="38"/>
      <c r="B177" s="39"/>
      <c r="C177" s="38"/>
      <c r="D177" s="193" t="s">
        <v>208</v>
      </c>
      <c r="E177" s="38"/>
      <c r="F177" s="194" t="s">
        <v>1163</v>
      </c>
      <c r="G177" s="38"/>
      <c r="H177" s="38"/>
      <c r="I177" s="195"/>
      <c r="J177" s="38"/>
      <c r="K177" s="38"/>
      <c r="L177" s="39"/>
      <c r="M177" s="196"/>
      <c r="N177" s="197"/>
      <c r="O177" s="77"/>
      <c r="P177" s="77"/>
      <c r="Q177" s="77"/>
      <c r="R177" s="77"/>
      <c r="S177" s="77"/>
      <c r="T177" s="78"/>
      <c r="U177" s="38"/>
      <c r="V177" s="38"/>
      <c r="W177" s="38"/>
      <c r="X177" s="38"/>
      <c r="Y177" s="38"/>
      <c r="Z177" s="38"/>
      <c r="AA177" s="38"/>
      <c r="AB177" s="38"/>
      <c r="AC177" s="38"/>
      <c r="AD177" s="38"/>
      <c r="AE177" s="38"/>
      <c r="AT177" s="19" t="s">
        <v>208</v>
      </c>
      <c r="AU177" s="19" t="s">
        <v>91</v>
      </c>
    </row>
    <row r="178" s="2" customFormat="1">
      <c r="A178" s="38"/>
      <c r="B178" s="39"/>
      <c r="C178" s="38"/>
      <c r="D178" s="193" t="s">
        <v>210</v>
      </c>
      <c r="E178" s="38"/>
      <c r="F178" s="198" t="s">
        <v>1164</v>
      </c>
      <c r="G178" s="38"/>
      <c r="H178" s="38"/>
      <c r="I178" s="195"/>
      <c r="J178" s="38"/>
      <c r="K178" s="38"/>
      <c r="L178" s="39"/>
      <c r="M178" s="196"/>
      <c r="N178" s="197"/>
      <c r="O178" s="77"/>
      <c r="P178" s="77"/>
      <c r="Q178" s="77"/>
      <c r="R178" s="77"/>
      <c r="S178" s="77"/>
      <c r="T178" s="78"/>
      <c r="U178" s="38"/>
      <c r="V178" s="38"/>
      <c r="W178" s="38"/>
      <c r="X178" s="38"/>
      <c r="Y178" s="38"/>
      <c r="Z178" s="38"/>
      <c r="AA178" s="38"/>
      <c r="AB178" s="38"/>
      <c r="AC178" s="38"/>
      <c r="AD178" s="38"/>
      <c r="AE178" s="38"/>
      <c r="AT178" s="19" t="s">
        <v>210</v>
      </c>
      <c r="AU178" s="19" t="s">
        <v>91</v>
      </c>
    </row>
    <row r="179" s="14" customFormat="1">
      <c r="A179" s="14"/>
      <c r="B179" s="207"/>
      <c r="C179" s="14"/>
      <c r="D179" s="193" t="s">
        <v>212</v>
      </c>
      <c r="E179" s="208" t="s">
        <v>1</v>
      </c>
      <c r="F179" s="209" t="s">
        <v>1131</v>
      </c>
      <c r="G179" s="14"/>
      <c r="H179" s="208" t="s">
        <v>1</v>
      </c>
      <c r="I179" s="210"/>
      <c r="J179" s="14"/>
      <c r="K179" s="14"/>
      <c r="L179" s="207"/>
      <c r="M179" s="211"/>
      <c r="N179" s="212"/>
      <c r="O179" s="212"/>
      <c r="P179" s="212"/>
      <c r="Q179" s="212"/>
      <c r="R179" s="212"/>
      <c r="S179" s="212"/>
      <c r="T179" s="213"/>
      <c r="U179" s="14"/>
      <c r="V179" s="14"/>
      <c r="W179" s="14"/>
      <c r="X179" s="14"/>
      <c r="Y179" s="14"/>
      <c r="Z179" s="14"/>
      <c r="AA179" s="14"/>
      <c r="AB179" s="14"/>
      <c r="AC179" s="14"/>
      <c r="AD179" s="14"/>
      <c r="AE179" s="14"/>
      <c r="AT179" s="208" t="s">
        <v>212</v>
      </c>
      <c r="AU179" s="208" t="s">
        <v>91</v>
      </c>
      <c r="AV179" s="14" t="s">
        <v>89</v>
      </c>
      <c r="AW179" s="14" t="s">
        <v>36</v>
      </c>
      <c r="AX179" s="14" t="s">
        <v>81</v>
      </c>
      <c r="AY179" s="208" t="s">
        <v>199</v>
      </c>
    </row>
    <row r="180" s="13" customFormat="1">
      <c r="A180" s="13"/>
      <c r="B180" s="199"/>
      <c r="C180" s="13"/>
      <c r="D180" s="193" t="s">
        <v>212</v>
      </c>
      <c r="E180" s="200" t="s">
        <v>1</v>
      </c>
      <c r="F180" s="201" t="s">
        <v>1165</v>
      </c>
      <c r="G180" s="13"/>
      <c r="H180" s="202">
        <v>1100</v>
      </c>
      <c r="I180" s="203"/>
      <c r="J180" s="13"/>
      <c r="K180" s="13"/>
      <c r="L180" s="199"/>
      <c r="M180" s="204"/>
      <c r="N180" s="205"/>
      <c r="O180" s="205"/>
      <c r="P180" s="205"/>
      <c r="Q180" s="205"/>
      <c r="R180" s="205"/>
      <c r="S180" s="205"/>
      <c r="T180" s="206"/>
      <c r="U180" s="13"/>
      <c r="V180" s="13"/>
      <c r="W180" s="13"/>
      <c r="X180" s="13"/>
      <c r="Y180" s="13"/>
      <c r="Z180" s="13"/>
      <c r="AA180" s="13"/>
      <c r="AB180" s="13"/>
      <c r="AC180" s="13"/>
      <c r="AD180" s="13"/>
      <c r="AE180" s="13"/>
      <c r="AT180" s="200" t="s">
        <v>212</v>
      </c>
      <c r="AU180" s="200" t="s">
        <v>91</v>
      </c>
      <c r="AV180" s="13" t="s">
        <v>91</v>
      </c>
      <c r="AW180" s="13" t="s">
        <v>36</v>
      </c>
      <c r="AX180" s="13" t="s">
        <v>89</v>
      </c>
      <c r="AY180" s="200" t="s">
        <v>199</v>
      </c>
    </row>
    <row r="181" s="2" customFormat="1" ht="24.15" customHeight="1">
      <c r="A181" s="38"/>
      <c r="B181" s="179"/>
      <c r="C181" s="222" t="s">
        <v>290</v>
      </c>
      <c r="D181" s="222" t="s">
        <v>272</v>
      </c>
      <c r="E181" s="223" t="s">
        <v>1166</v>
      </c>
      <c r="F181" s="224" t="s">
        <v>1167</v>
      </c>
      <c r="G181" s="225" t="s">
        <v>204</v>
      </c>
      <c r="H181" s="226">
        <v>1320</v>
      </c>
      <c r="I181" s="227"/>
      <c r="J181" s="228">
        <f>ROUND(I181*H181,2)</f>
        <v>0</v>
      </c>
      <c r="K181" s="224" t="s">
        <v>205</v>
      </c>
      <c r="L181" s="229"/>
      <c r="M181" s="230" t="s">
        <v>1</v>
      </c>
      <c r="N181" s="231" t="s">
        <v>46</v>
      </c>
      <c r="O181" s="77"/>
      <c r="P181" s="189">
        <f>O181*H181</f>
        <v>0</v>
      </c>
      <c r="Q181" s="189">
        <v>0.0020799999999999998</v>
      </c>
      <c r="R181" s="189">
        <f>Q181*H181</f>
        <v>2.7455999999999996</v>
      </c>
      <c r="S181" s="189">
        <v>0</v>
      </c>
      <c r="T181" s="190">
        <f>S181*H181</f>
        <v>0</v>
      </c>
      <c r="U181" s="38"/>
      <c r="V181" s="38"/>
      <c r="W181" s="38"/>
      <c r="X181" s="38"/>
      <c r="Y181" s="38"/>
      <c r="Z181" s="38"/>
      <c r="AA181" s="38"/>
      <c r="AB181" s="38"/>
      <c r="AC181" s="38"/>
      <c r="AD181" s="38"/>
      <c r="AE181" s="38"/>
      <c r="AR181" s="191" t="s">
        <v>259</v>
      </c>
      <c r="AT181" s="191" t="s">
        <v>272</v>
      </c>
      <c r="AU181" s="191" t="s">
        <v>91</v>
      </c>
      <c r="AY181" s="19" t="s">
        <v>199</v>
      </c>
      <c r="BE181" s="192">
        <f>IF(N181="základní",J181,0)</f>
        <v>0</v>
      </c>
      <c r="BF181" s="192">
        <f>IF(N181="snížená",J181,0)</f>
        <v>0</v>
      </c>
      <c r="BG181" s="192">
        <f>IF(N181="zákl. přenesená",J181,0)</f>
        <v>0</v>
      </c>
      <c r="BH181" s="192">
        <f>IF(N181="sníž. přenesená",J181,0)</f>
        <v>0</v>
      </c>
      <c r="BI181" s="192">
        <f>IF(N181="nulová",J181,0)</f>
        <v>0</v>
      </c>
      <c r="BJ181" s="19" t="s">
        <v>89</v>
      </c>
      <c r="BK181" s="192">
        <f>ROUND(I181*H181,2)</f>
        <v>0</v>
      </c>
      <c r="BL181" s="19" t="s">
        <v>206</v>
      </c>
      <c r="BM181" s="191" t="s">
        <v>1168</v>
      </c>
    </row>
    <row r="182" s="2" customFormat="1">
      <c r="A182" s="38"/>
      <c r="B182" s="39"/>
      <c r="C182" s="38"/>
      <c r="D182" s="193" t="s">
        <v>208</v>
      </c>
      <c r="E182" s="38"/>
      <c r="F182" s="194" t="s">
        <v>1167</v>
      </c>
      <c r="G182" s="38"/>
      <c r="H182" s="38"/>
      <c r="I182" s="195"/>
      <c r="J182" s="38"/>
      <c r="K182" s="38"/>
      <c r="L182" s="39"/>
      <c r="M182" s="196"/>
      <c r="N182" s="197"/>
      <c r="O182" s="77"/>
      <c r="P182" s="77"/>
      <c r="Q182" s="77"/>
      <c r="R182" s="77"/>
      <c r="S182" s="77"/>
      <c r="T182" s="78"/>
      <c r="U182" s="38"/>
      <c r="V182" s="38"/>
      <c r="W182" s="38"/>
      <c r="X182" s="38"/>
      <c r="Y182" s="38"/>
      <c r="Z182" s="38"/>
      <c r="AA182" s="38"/>
      <c r="AB182" s="38"/>
      <c r="AC182" s="38"/>
      <c r="AD182" s="38"/>
      <c r="AE182" s="38"/>
      <c r="AT182" s="19" t="s">
        <v>208</v>
      </c>
      <c r="AU182" s="19" t="s">
        <v>91</v>
      </c>
    </row>
    <row r="183" s="14" customFormat="1">
      <c r="A183" s="14"/>
      <c r="B183" s="207"/>
      <c r="C183" s="14"/>
      <c r="D183" s="193" t="s">
        <v>212</v>
      </c>
      <c r="E183" s="208" t="s">
        <v>1</v>
      </c>
      <c r="F183" s="209" t="s">
        <v>1169</v>
      </c>
      <c r="G183" s="14"/>
      <c r="H183" s="208" t="s">
        <v>1</v>
      </c>
      <c r="I183" s="210"/>
      <c r="J183" s="14"/>
      <c r="K183" s="14"/>
      <c r="L183" s="207"/>
      <c r="M183" s="211"/>
      <c r="N183" s="212"/>
      <c r="O183" s="212"/>
      <c r="P183" s="212"/>
      <c r="Q183" s="212"/>
      <c r="R183" s="212"/>
      <c r="S183" s="212"/>
      <c r="T183" s="213"/>
      <c r="U183" s="14"/>
      <c r="V183" s="14"/>
      <c r="W183" s="14"/>
      <c r="X183" s="14"/>
      <c r="Y183" s="14"/>
      <c r="Z183" s="14"/>
      <c r="AA183" s="14"/>
      <c r="AB183" s="14"/>
      <c r="AC183" s="14"/>
      <c r="AD183" s="14"/>
      <c r="AE183" s="14"/>
      <c r="AT183" s="208" t="s">
        <v>212</v>
      </c>
      <c r="AU183" s="208" t="s">
        <v>91</v>
      </c>
      <c r="AV183" s="14" t="s">
        <v>89</v>
      </c>
      <c r="AW183" s="14" t="s">
        <v>36</v>
      </c>
      <c r="AX183" s="14" t="s">
        <v>81</v>
      </c>
      <c r="AY183" s="208" t="s">
        <v>199</v>
      </c>
    </row>
    <row r="184" s="13" customFormat="1">
      <c r="A184" s="13"/>
      <c r="B184" s="199"/>
      <c r="C184" s="13"/>
      <c r="D184" s="193" t="s">
        <v>212</v>
      </c>
      <c r="E184" s="200" t="s">
        <v>1</v>
      </c>
      <c r="F184" s="201" t="s">
        <v>1170</v>
      </c>
      <c r="G184" s="13"/>
      <c r="H184" s="202">
        <v>1320</v>
      </c>
      <c r="I184" s="203"/>
      <c r="J184" s="13"/>
      <c r="K184" s="13"/>
      <c r="L184" s="199"/>
      <c r="M184" s="204"/>
      <c r="N184" s="205"/>
      <c r="O184" s="205"/>
      <c r="P184" s="205"/>
      <c r="Q184" s="205"/>
      <c r="R184" s="205"/>
      <c r="S184" s="205"/>
      <c r="T184" s="206"/>
      <c r="U184" s="13"/>
      <c r="V184" s="13"/>
      <c r="W184" s="13"/>
      <c r="X184" s="13"/>
      <c r="Y184" s="13"/>
      <c r="Z184" s="13"/>
      <c r="AA184" s="13"/>
      <c r="AB184" s="13"/>
      <c r="AC184" s="13"/>
      <c r="AD184" s="13"/>
      <c r="AE184" s="13"/>
      <c r="AT184" s="200" t="s">
        <v>212</v>
      </c>
      <c r="AU184" s="200" t="s">
        <v>91</v>
      </c>
      <c r="AV184" s="13" t="s">
        <v>91</v>
      </c>
      <c r="AW184" s="13" t="s">
        <v>36</v>
      </c>
      <c r="AX184" s="13" t="s">
        <v>89</v>
      </c>
      <c r="AY184" s="200" t="s">
        <v>199</v>
      </c>
    </row>
    <row r="185" s="2" customFormat="1" ht="24.15" customHeight="1">
      <c r="A185" s="38"/>
      <c r="B185" s="179"/>
      <c r="C185" s="180" t="s">
        <v>298</v>
      </c>
      <c r="D185" s="180" t="s">
        <v>201</v>
      </c>
      <c r="E185" s="181" t="s">
        <v>1171</v>
      </c>
      <c r="F185" s="182" t="s">
        <v>1172</v>
      </c>
      <c r="G185" s="183" t="s">
        <v>204</v>
      </c>
      <c r="H185" s="184">
        <v>1100</v>
      </c>
      <c r="I185" s="185"/>
      <c r="J185" s="186">
        <f>ROUND(I185*H185,2)</f>
        <v>0</v>
      </c>
      <c r="K185" s="182" t="s">
        <v>205</v>
      </c>
      <c r="L185" s="39"/>
      <c r="M185" s="187" t="s">
        <v>1</v>
      </c>
      <c r="N185" s="188" t="s">
        <v>46</v>
      </c>
      <c r="O185" s="77"/>
      <c r="P185" s="189">
        <f>O185*H185</f>
        <v>0</v>
      </c>
      <c r="Q185" s="189">
        <v>0</v>
      </c>
      <c r="R185" s="189">
        <f>Q185*H185</f>
        <v>0</v>
      </c>
      <c r="S185" s="189">
        <v>0</v>
      </c>
      <c r="T185" s="190">
        <f>S185*H185</f>
        <v>0</v>
      </c>
      <c r="U185" s="38"/>
      <c r="V185" s="38"/>
      <c r="W185" s="38"/>
      <c r="X185" s="38"/>
      <c r="Y185" s="38"/>
      <c r="Z185" s="38"/>
      <c r="AA185" s="38"/>
      <c r="AB185" s="38"/>
      <c r="AC185" s="38"/>
      <c r="AD185" s="38"/>
      <c r="AE185" s="38"/>
      <c r="AR185" s="191" t="s">
        <v>206</v>
      </c>
      <c r="AT185" s="191" t="s">
        <v>201</v>
      </c>
      <c r="AU185" s="191" t="s">
        <v>91</v>
      </c>
      <c r="AY185" s="19" t="s">
        <v>199</v>
      </c>
      <c r="BE185" s="192">
        <f>IF(N185="základní",J185,0)</f>
        <v>0</v>
      </c>
      <c r="BF185" s="192">
        <f>IF(N185="snížená",J185,0)</f>
        <v>0</v>
      </c>
      <c r="BG185" s="192">
        <f>IF(N185="zákl. přenesená",J185,0)</f>
        <v>0</v>
      </c>
      <c r="BH185" s="192">
        <f>IF(N185="sníž. přenesená",J185,0)</f>
        <v>0</v>
      </c>
      <c r="BI185" s="192">
        <f>IF(N185="nulová",J185,0)</f>
        <v>0</v>
      </c>
      <c r="BJ185" s="19" t="s">
        <v>89</v>
      </c>
      <c r="BK185" s="192">
        <f>ROUND(I185*H185,2)</f>
        <v>0</v>
      </c>
      <c r="BL185" s="19" t="s">
        <v>206</v>
      </c>
      <c r="BM185" s="191" t="s">
        <v>1173</v>
      </c>
    </row>
    <row r="186" s="2" customFormat="1">
      <c r="A186" s="38"/>
      <c r="B186" s="39"/>
      <c r="C186" s="38"/>
      <c r="D186" s="193" t="s">
        <v>208</v>
      </c>
      <c r="E186" s="38"/>
      <c r="F186" s="194" t="s">
        <v>1174</v>
      </c>
      <c r="G186" s="38"/>
      <c r="H186" s="38"/>
      <c r="I186" s="195"/>
      <c r="J186" s="38"/>
      <c r="K186" s="38"/>
      <c r="L186" s="39"/>
      <c r="M186" s="196"/>
      <c r="N186" s="197"/>
      <c r="O186" s="77"/>
      <c r="P186" s="77"/>
      <c r="Q186" s="77"/>
      <c r="R186" s="77"/>
      <c r="S186" s="77"/>
      <c r="T186" s="78"/>
      <c r="U186" s="38"/>
      <c r="V186" s="38"/>
      <c r="W186" s="38"/>
      <c r="X186" s="38"/>
      <c r="Y186" s="38"/>
      <c r="Z186" s="38"/>
      <c r="AA186" s="38"/>
      <c r="AB186" s="38"/>
      <c r="AC186" s="38"/>
      <c r="AD186" s="38"/>
      <c r="AE186" s="38"/>
      <c r="AT186" s="19" t="s">
        <v>208</v>
      </c>
      <c r="AU186" s="19" t="s">
        <v>91</v>
      </c>
    </row>
    <row r="187" s="2" customFormat="1">
      <c r="A187" s="38"/>
      <c r="B187" s="39"/>
      <c r="C187" s="38"/>
      <c r="D187" s="193" t="s">
        <v>210</v>
      </c>
      <c r="E187" s="38"/>
      <c r="F187" s="198" t="s">
        <v>1164</v>
      </c>
      <c r="G187" s="38"/>
      <c r="H187" s="38"/>
      <c r="I187" s="195"/>
      <c r="J187" s="38"/>
      <c r="K187" s="38"/>
      <c r="L187" s="39"/>
      <c r="M187" s="196"/>
      <c r="N187" s="197"/>
      <c r="O187" s="77"/>
      <c r="P187" s="77"/>
      <c r="Q187" s="77"/>
      <c r="R187" s="77"/>
      <c r="S187" s="77"/>
      <c r="T187" s="78"/>
      <c r="U187" s="38"/>
      <c r="V187" s="38"/>
      <c r="W187" s="38"/>
      <c r="X187" s="38"/>
      <c r="Y187" s="38"/>
      <c r="Z187" s="38"/>
      <c r="AA187" s="38"/>
      <c r="AB187" s="38"/>
      <c r="AC187" s="38"/>
      <c r="AD187" s="38"/>
      <c r="AE187" s="38"/>
      <c r="AT187" s="19" t="s">
        <v>210</v>
      </c>
      <c r="AU187" s="19" t="s">
        <v>91</v>
      </c>
    </row>
    <row r="188" s="14" customFormat="1">
      <c r="A188" s="14"/>
      <c r="B188" s="207"/>
      <c r="C188" s="14"/>
      <c r="D188" s="193" t="s">
        <v>212</v>
      </c>
      <c r="E188" s="208" t="s">
        <v>1</v>
      </c>
      <c r="F188" s="209" t="s">
        <v>1131</v>
      </c>
      <c r="G188" s="14"/>
      <c r="H188" s="208" t="s">
        <v>1</v>
      </c>
      <c r="I188" s="210"/>
      <c r="J188" s="14"/>
      <c r="K188" s="14"/>
      <c r="L188" s="207"/>
      <c r="M188" s="211"/>
      <c r="N188" s="212"/>
      <c r="O188" s="212"/>
      <c r="P188" s="212"/>
      <c r="Q188" s="212"/>
      <c r="R188" s="212"/>
      <c r="S188" s="212"/>
      <c r="T188" s="213"/>
      <c r="U188" s="14"/>
      <c r="V188" s="14"/>
      <c r="W188" s="14"/>
      <c r="X188" s="14"/>
      <c r="Y188" s="14"/>
      <c r="Z188" s="14"/>
      <c r="AA188" s="14"/>
      <c r="AB188" s="14"/>
      <c r="AC188" s="14"/>
      <c r="AD188" s="14"/>
      <c r="AE188" s="14"/>
      <c r="AT188" s="208" t="s">
        <v>212</v>
      </c>
      <c r="AU188" s="208" t="s">
        <v>91</v>
      </c>
      <c r="AV188" s="14" t="s">
        <v>89</v>
      </c>
      <c r="AW188" s="14" t="s">
        <v>36</v>
      </c>
      <c r="AX188" s="14" t="s">
        <v>81</v>
      </c>
      <c r="AY188" s="208" t="s">
        <v>199</v>
      </c>
    </row>
    <row r="189" s="13" customFormat="1">
      <c r="A189" s="13"/>
      <c r="B189" s="199"/>
      <c r="C189" s="13"/>
      <c r="D189" s="193" t="s">
        <v>212</v>
      </c>
      <c r="E189" s="200" t="s">
        <v>1</v>
      </c>
      <c r="F189" s="201" t="s">
        <v>1175</v>
      </c>
      <c r="G189" s="13"/>
      <c r="H189" s="202">
        <v>1100</v>
      </c>
      <c r="I189" s="203"/>
      <c r="J189" s="13"/>
      <c r="K189" s="13"/>
      <c r="L189" s="199"/>
      <c r="M189" s="204"/>
      <c r="N189" s="205"/>
      <c r="O189" s="205"/>
      <c r="P189" s="205"/>
      <c r="Q189" s="205"/>
      <c r="R189" s="205"/>
      <c r="S189" s="205"/>
      <c r="T189" s="206"/>
      <c r="U189" s="13"/>
      <c r="V189" s="13"/>
      <c r="W189" s="13"/>
      <c r="X189" s="13"/>
      <c r="Y189" s="13"/>
      <c r="Z189" s="13"/>
      <c r="AA189" s="13"/>
      <c r="AB189" s="13"/>
      <c r="AC189" s="13"/>
      <c r="AD189" s="13"/>
      <c r="AE189" s="13"/>
      <c r="AT189" s="200" t="s">
        <v>212</v>
      </c>
      <c r="AU189" s="200" t="s">
        <v>91</v>
      </c>
      <c r="AV189" s="13" t="s">
        <v>91</v>
      </c>
      <c r="AW189" s="13" t="s">
        <v>36</v>
      </c>
      <c r="AX189" s="13" t="s">
        <v>89</v>
      </c>
      <c r="AY189" s="200" t="s">
        <v>199</v>
      </c>
    </row>
    <row r="190" s="2" customFormat="1" ht="24.15" customHeight="1">
      <c r="A190" s="38"/>
      <c r="B190" s="179"/>
      <c r="C190" s="222" t="s">
        <v>306</v>
      </c>
      <c r="D190" s="222" t="s">
        <v>272</v>
      </c>
      <c r="E190" s="223" t="s">
        <v>1176</v>
      </c>
      <c r="F190" s="224" t="s">
        <v>1177</v>
      </c>
      <c r="G190" s="225" t="s">
        <v>204</v>
      </c>
      <c r="H190" s="226">
        <v>1320</v>
      </c>
      <c r="I190" s="227"/>
      <c r="J190" s="228">
        <f>ROUND(I190*H190,2)</f>
        <v>0</v>
      </c>
      <c r="K190" s="224" t="s">
        <v>246</v>
      </c>
      <c r="L190" s="229"/>
      <c r="M190" s="230" t="s">
        <v>1</v>
      </c>
      <c r="N190" s="231" t="s">
        <v>46</v>
      </c>
      <c r="O190" s="77"/>
      <c r="P190" s="189">
        <f>O190*H190</f>
        <v>0</v>
      </c>
      <c r="Q190" s="189">
        <v>0.00040999999999999999</v>
      </c>
      <c r="R190" s="189">
        <f>Q190*H190</f>
        <v>0.54120000000000001</v>
      </c>
      <c r="S190" s="189">
        <v>0</v>
      </c>
      <c r="T190" s="190">
        <f>S190*H190</f>
        <v>0</v>
      </c>
      <c r="U190" s="38"/>
      <c r="V190" s="38"/>
      <c r="W190" s="38"/>
      <c r="X190" s="38"/>
      <c r="Y190" s="38"/>
      <c r="Z190" s="38"/>
      <c r="AA190" s="38"/>
      <c r="AB190" s="38"/>
      <c r="AC190" s="38"/>
      <c r="AD190" s="38"/>
      <c r="AE190" s="38"/>
      <c r="AR190" s="191" t="s">
        <v>259</v>
      </c>
      <c r="AT190" s="191" t="s">
        <v>272</v>
      </c>
      <c r="AU190" s="191" t="s">
        <v>91</v>
      </c>
      <c r="AY190" s="19" t="s">
        <v>199</v>
      </c>
      <c r="BE190" s="192">
        <f>IF(N190="základní",J190,0)</f>
        <v>0</v>
      </c>
      <c r="BF190" s="192">
        <f>IF(N190="snížená",J190,0)</f>
        <v>0</v>
      </c>
      <c r="BG190" s="192">
        <f>IF(N190="zákl. přenesená",J190,0)</f>
        <v>0</v>
      </c>
      <c r="BH190" s="192">
        <f>IF(N190="sníž. přenesená",J190,0)</f>
        <v>0</v>
      </c>
      <c r="BI190" s="192">
        <f>IF(N190="nulová",J190,0)</f>
        <v>0</v>
      </c>
      <c r="BJ190" s="19" t="s">
        <v>89</v>
      </c>
      <c r="BK190" s="192">
        <f>ROUND(I190*H190,2)</f>
        <v>0</v>
      </c>
      <c r="BL190" s="19" t="s">
        <v>206</v>
      </c>
      <c r="BM190" s="191" t="s">
        <v>1178</v>
      </c>
    </row>
    <row r="191" s="2" customFormat="1">
      <c r="A191" s="38"/>
      <c r="B191" s="39"/>
      <c r="C191" s="38"/>
      <c r="D191" s="193" t="s">
        <v>208</v>
      </c>
      <c r="E191" s="38"/>
      <c r="F191" s="194" t="s">
        <v>1177</v>
      </c>
      <c r="G191" s="38"/>
      <c r="H191" s="38"/>
      <c r="I191" s="195"/>
      <c r="J191" s="38"/>
      <c r="K191" s="38"/>
      <c r="L191" s="39"/>
      <c r="M191" s="196"/>
      <c r="N191" s="197"/>
      <c r="O191" s="77"/>
      <c r="P191" s="77"/>
      <c r="Q191" s="77"/>
      <c r="R191" s="77"/>
      <c r="S191" s="77"/>
      <c r="T191" s="78"/>
      <c r="U191" s="38"/>
      <c r="V191" s="38"/>
      <c r="W191" s="38"/>
      <c r="X191" s="38"/>
      <c r="Y191" s="38"/>
      <c r="Z191" s="38"/>
      <c r="AA191" s="38"/>
      <c r="AB191" s="38"/>
      <c r="AC191" s="38"/>
      <c r="AD191" s="38"/>
      <c r="AE191" s="38"/>
      <c r="AT191" s="19" t="s">
        <v>208</v>
      </c>
      <c r="AU191" s="19" t="s">
        <v>91</v>
      </c>
    </row>
    <row r="192" s="13" customFormat="1">
      <c r="A192" s="13"/>
      <c r="B192" s="199"/>
      <c r="C192" s="13"/>
      <c r="D192" s="193" t="s">
        <v>212</v>
      </c>
      <c r="E192" s="13"/>
      <c r="F192" s="201" t="s">
        <v>1179</v>
      </c>
      <c r="G192" s="13"/>
      <c r="H192" s="202">
        <v>1320</v>
      </c>
      <c r="I192" s="203"/>
      <c r="J192" s="13"/>
      <c r="K192" s="13"/>
      <c r="L192" s="199"/>
      <c r="M192" s="204"/>
      <c r="N192" s="205"/>
      <c r="O192" s="205"/>
      <c r="P192" s="205"/>
      <c r="Q192" s="205"/>
      <c r="R192" s="205"/>
      <c r="S192" s="205"/>
      <c r="T192" s="206"/>
      <c r="U192" s="13"/>
      <c r="V192" s="13"/>
      <c r="W192" s="13"/>
      <c r="X192" s="13"/>
      <c r="Y192" s="13"/>
      <c r="Z192" s="13"/>
      <c r="AA192" s="13"/>
      <c r="AB192" s="13"/>
      <c r="AC192" s="13"/>
      <c r="AD192" s="13"/>
      <c r="AE192" s="13"/>
      <c r="AT192" s="200" t="s">
        <v>212</v>
      </c>
      <c r="AU192" s="200" t="s">
        <v>91</v>
      </c>
      <c r="AV192" s="13" t="s">
        <v>91</v>
      </c>
      <c r="AW192" s="13" t="s">
        <v>3</v>
      </c>
      <c r="AX192" s="13" t="s">
        <v>89</v>
      </c>
      <c r="AY192" s="200" t="s">
        <v>199</v>
      </c>
    </row>
    <row r="193" s="2" customFormat="1" ht="24.15" customHeight="1">
      <c r="A193" s="38"/>
      <c r="B193" s="179"/>
      <c r="C193" s="180" t="s">
        <v>8</v>
      </c>
      <c r="D193" s="180" t="s">
        <v>201</v>
      </c>
      <c r="E193" s="181" t="s">
        <v>1180</v>
      </c>
      <c r="F193" s="182" t="s">
        <v>1181</v>
      </c>
      <c r="G193" s="183" t="s">
        <v>345</v>
      </c>
      <c r="H193" s="184">
        <v>674</v>
      </c>
      <c r="I193" s="185"/>
      <c r="J193" s="186">
        <f>ROUND(I193*H193,2)</f>
        <v>0</v>
      </c>
      <c r="K193" s="182" t="s">
        <v>205</v>
      </c>
      <c r="L193" s="39"/>
      <c r="M193" s="187" t="s">
        <v>1</v>
      </c>
      <c r="N193" s="188" t="s">
        <v>46</v>
      </c>
      <c r="O193" s="77"/>
      <c r="P193" s="189">
        <f>O193*H193</f>
        <v>0</v>
      </c>
      <c r="Q193" s="189">
        <v>2.0000000000000002E-05</v>
      </c>
      <c r="R193" s="189">
        <f>Q193*H193</f>
        <v>0.013480000000000001</v>
      </c>
      <c r="S193" s="189">
        <v>0</v>
      </c>
      <c r="T193" s="190">
        <f>S193*H193</f>
        <v>0</v>
      </c>
      <c r="U193" s="38"/>
      <c r="V193" s="38"/>
      <c r="W193" s="38"/>
      <c r="X193" s="38"/>
      <c r="Y193" s="38"/>
      <c r="Z193" s="38"/>
      <c r="AA193" s="38"/>
      <c r="AB193" s="38"/>
      <c r="AC193" s="38"/>
      <c r="AD193" s="38"/>
      <c r="AE193" s="38"/>
      <c r="AR193" s="191" t="s">
        <v>206</v>
      </c>
      <c r="AT193" s="191" t="s">
        <v>201</v>
      </c>
      <c r="AU193" s="191" t="s">
        <v>91</v>
      </c>
      <c r="AY193" s="19" t="s">
        <v>199</v>
      </c>
      <c r="BE193" s="192">
        <f>IF(N193="základní",J193,0)</f>
        <v>0</v>
      </c>
      <c r="BF193" s="192">
        <f>IF(N193="snížená",J193,0)</f>
        <v>0</v>
      </c>
      <c r="BG193" s="192">
        <f>IF(N193="zákl. přenesená",J193,0)</f>
        <v>0</v>
      </c>
      <c r="BH193" s="192">
        <f>IF(N193="sníž. přenesená",J193,0)</f>
        <v>0</v>
      </c>
      <c r="BI193" s="192">
        <f>IF(N193="nulová",J193,0)</f>
        <v>0</v>
      </c>
      <c r="BJ193" s="19" t="s">
        <v>89</v>
      </c>
      <c r="BK193" s="192">
        <f>ROUND(I193*H193,2)</f>
        <v>0</v>
      </c>
      <c r="BL193" s="19" t="s">
        <v>206</v>
      </c>
      <c r="BM193" s="191" t="s">
        <v>1182</v>
      </c>
    </row>
    <row r="194" s="2" customFormat="1">
      <c r="A194" s="38"/>
      <c r="B194" s="39"/>
      <c r="C194" s="38"/>
      <c r="D194" s="193" t="s">
        <v>208</v>
      </c>
      <c r="E194" s="38"/>
      <c r="F194" s="194" t="s">
        <v>1183</v>
      </c>
      <c r="G194" s="38"/>
      <c r="H194" s="38"/>
      <c r="I194" s="195"/>
      <c r="J194" s="38"/>
      <c r="K194" s="38"/>
      <c r="L194" s="39"/>
      <c r="M194" s="196"/>
      <c r="N194" s="197"/>
      <c r="O194" s="77"/>
      <c r="P194" s="77"/>
      <c r="Q194" s="77"/>
      <c r="R194" s="77"/>
      <c r="S194" s="77"/>
      <c r="T194" s="78"/>
      <c r="U194" s="38"/>
      <c r="V194" s="38"/>
      <c r="W194" s="38"/>
      <c r="X194" s="38"/>
      <c r="Y194" s="38"/>
      <c r="Z194" s="38"/>
      <c r="AA194" s="38"/>
      <c r="AB194" s="38"/>
      <c r="AC194" s="38"/>
      <c r="AD194" s="38"/>
      <c r="AE194" s="38"/>
      <c r="AT194" s="19" t="s">
        <v>208</v>
      </c>
      <c r="AU194" s="19" t="s">
        <v>91</v>
      </c>
    </row>
    <row r="195" s="2" customFormat="1">
      <c r="A195" s="38"/>
      <c r="B195" s="39"/>
      <c r="C195" s="38"/>
      <c r="D195" s="193" t="s">
        <v>210</v>
      </c>
      <c r="E195" s="38"/>
      <c r="F195" s="198" t="s">
        <v>1164</v>
      </c>
      <c r="G195" s="38"/>
      <c r="H195" s="38"/>
      <c r="I195" s="195"/>
      <c r="J195" s="38"/>
      <c r="K195" s="38"/>
      <c r="L195" s="39"/>
      <c r="M195" s="196"/>
      <c r="N195" s="197"/>
      <c r="O195" s="77"/>
      <c r="P195" s="77"/>
      <c r="Q195" s="77"/>
      <c r="R195" s="77"/>
      <c r="S195" s="77"/>
      <c r="T195" s="78"/>
      <c r="U195" s="38"/>
      <c r="V195" s="38"/>
      <c r="W195" s="38"/>
      <c r="X195" s="38"/>
      <c r="Y195" s="38"/>
      <c r="Z195" s="38"/>
      <c r="AA195" s="38"/>
      <c r="AB195" s="38"/>
      <c r="AC195" s="38"/>
      <c r="AD195" s="38"/>
      <c r="AE195" s="38"/>
      <c r="AT195" s="19" t="s">
        <v>210</v>
      </c>
      <c r="AU195" s="19" t="s">
        <v>91</v>
      </c>
    </row>
    <row r="196" s="14" customFormat="1">
      <c r="A196" s="14"/>
      <c r="B196" s="207"/>
      <c r="C196" s="14"/>
      <c r="D196" s="193" t="s">
        <v>212</v>
      </c>
      <c r="E196" s="208" t="s">
        <v>1</v>
      </c>
      <c r="F196" s="209" t="s">
        <v>1131</v>
      </c>
      <c r="G196" s="14"/>
      <c r="H196" s="208" t="s">
        <v>1</v>
      </c>
      <c r="I196" s="210"/>
      <c r="J196" s="14"/>
      <c r="K196" s="14"/>
      <c r="L196" s="207"/>
      <c r="M196" s="211"/>
      <c r="N196" s="212"/>
      <c r="O196" s="212"/>
      <c r="P196" s="212"/>
      <c r="Q196" s="212"/>
      <c r="R196" s="212"/>
      <c r="S196" s="212"/>
      <c r="T196" s="213"/>
      <c r="U196" s="14"/>
      <c r="V196" s="14"/>
      <c r="W196" s="14"/>
      <c r="X196" s="14"/>
      <c r="Y196" s="14"/>
      <c r="Z196" s="14"/>
      <c r="AA196" s="14"/>
      <c r="AB196" s="14"/>
      <c r="AC196" s="14"/>
      <c r="AD196" s="14"/>
      <c r="AE196" s="14"/>
      <c r="AT196" s="208" t="s">
        <v>212</v>
      </c>
      <c r="AU196" s="208" t="s">
        <v>91</v>
      </c>
      <c r="AV196" s="14" t="s">
        <v>89</v>
      </c>
      <c r="AW196" s="14" t="s">
        <v>36</v>
      </c>
      <c r="AX196" s="14" t="s">
        <v>81</v>
      </c>
      <c r="AY196" s="208" t="s">
        <v>199</v>
      </c>
    </row>
    <row r="197" s="13" customFormat="1">
      <c r="A197" s="13"/>
      <c r="B197" s="199"/>
      <c r="C197" s="13"/>
      <c r="D197" s="193" t="s">
        <v>212</v>
      </c>
      <c r="E197" s="200" t="s">
        <v>1</v>
      </c>
      <c r="F197" s="201" t="s">
        <v>1184</v>
      </c>
      <c r="G197" s="13"/>
      <c r="H197" s="202">
        <v>674</v>
      </c>
      <c r="I197" s="203"/>
      <c r="J197" s="13"/>
      <c r="K197" s="13"/>
      <c r="L197" s="199"/>
      <c r="M197" s="204"/>
      <c r="N197" s="205"/>
      <c r="O197" s="205"/>
      <c r="P197" s="205"/>
      <c r="Q197" s="205"/>
      <c r="R197" s="205"/>
      <c r="S197" s="205"/>
      <c r="T197" s="206"/>
      <c r="U197" s="13"/>
      <c r="V197" s="13"/>
      <c r="W197" s="13"/>
      <c r="X197" s="13"/>
      <c r="Y197" s="13"/>
      <c r="Z197" s="13"/>
      <c r="AA197" s="13"/>
      <c r="AB197" s="13"/>
      <c r="AC197" s="13"/>
      <c r="AD197" s="13"/>
      <c r="AE197" s="13"/>
      <c r="AT197" s="200" t="s">
        <v>212</v>
      </c>
      <c r="AU197" s="200" t="s">
        <v>91</v>
      </c>
      <c r="AV197" s="13" t="s">
        <v>91</v>
      </c>
      <c r="AW197" s="13" t="s">
        <v>36</v>
      </c>
      <c r="AX197" s="13" t="s">
        <v>89</v>
      </c>
      <c r="AY197" s="200" t="s">
        <v>199</v>
      </c>
    </row>
    <row r="198" s="2" customFormat="1" ht="24.15" customHeight="1">
      <c r="A198" s="38"/>
      <c r="B198" s="179"/>
      <c r="C198" s="222" t="s">
        <v>318</v>
      </c>
      <c r="D198" s="222" t="s">
        <v>272</v>
      </c>
      <c r="E198" s="223" t="s">
        <v>1185</v>
      </c>
      <c r="F198" s="224" t="s">
        <v>1186</v>
      </c>
      <c r="G198" s="225" t="s">
        <v>345</v>
      </c>
      <c r="H198" s="226">
        <v>808.79999999999995</v>
      </c>
      <c r="I198" s="227"/>
      <c r="J198" s="228">
        <f>ROUND(I198*H198,2)</f>
        <v>0</v>
      </c>
      <c r="K198" s="224" t="s">
        <v>205</v>
      </c>
      <c r="L198" s="229"/>
      <c r="M198" s="230" t="s">
        <v>1</v>
      </c>
      <c r="N198" s="231" t="s">
        <v>46</v>
      </c>
      <c r="O198" s="77"/>
      <c r="P198" s="189">
        <f>O198*H198</f>
        <v>0</v>
      </c>
      <c r="Q198" s="189">
        <v>0.00059999999999999995</v>
      </c>
      <c r="R198" s="189">
        <f>Q198*H198</f>
        <v>0.48527999999999993</v>
      </c>
      <c r="S198" s="189">
        <v>0</v>
      </c>
      <c r="T198" s="190">
        <f>S198*H198</f>
        <v>0</v>
      </c>
      <c r="U198" s="38"/>
      <c r="V198" s="38"/>
      <c r="W198" s="38"/>
      <c r="X198" s="38"/>
      <c r="Y198" s="38"/>
      <c r="Z198" s="38"/>
      <c r="AA198" s="38"/>
      <c r="AB198" s="38"/>
      <c r="AC198" s="38"/>
      <c r="AD198" s="38"/>
      <c r="AE198" s="38"/>
      <c r="AR198" s="191" t="s">
        <v>259</v>
      </c>
      <c r="AT198" s="191" t="s">
        <v>272</v>
      </c>
      <c r="AU198" s="191" t="s">
        <v>91</v>
      </c>
      <c r="AY198" s="19" t="s">
        <v>199</v>
      </c>
      <c r="BE198" s="192">
        <f>IF(N198="základní",J198,0)</f>
        <v>0</v>
      </c>
      <c r="BF198" s="192">
        <f>IF(N198="snížená",J198,0)</f>
        <v>0</v>
      </c>
      <c r="BG198" s="192">
        <f>IF(N198="zákl. přenesená",J198,0)</f>
        <v>0</v>
      </c>
      <c r="BH198" s="192">
        <f>IF(N198="sníž. přenesená",J198,0)</f>
        <v>0</v>
      </c>
      <c r="BI198" s="192">
        <f>IF(N198="nulová",J198,0)</f>
        <v>0</v>
      </c>
      <c r="BJ198" s="19" t="s">
        <v>89</v>
      </c>
      <c r="BK198" s="192">
        <f>ROUND(I198*H198,2)</f>
        <v>0</v>
      </c>
      <c r="BL198" s="19" t="s">
        <v>206</v>
      </c>
      <c r="BM198" s="191" t="s">
        <v>1187</v>
      </c>
    </row>
    <row r="199" s="2" customFormat="1">
      <c r="A199" s="38"/>
      <c r="B199" s="39"/>
      <c r="C199" s="38"/>
      <c r="D199" s="193" t="s">
        <v>208</v>
      </c>
      <c r="E199" s="38"/>
      <c r="F199" s="194" t="s">
        <v>1186</v>
      </c>
      <c r="G199" s="38"/>
      <c r="H199" s="38"/>
      <c r="I199" s="195"/>
      <c r="J199" s="38"/>
      <c r="K199" s="38"/>
      <c r="L199" s="39"/>
      <c r="M199" s="196"/>
      <c r="N199" s="197"/>
      <c r="O199" s="77"/>
      <c r="P199" s="77"/>
      <c r="Q199" s="77"/>
      <c r="R199" s="77"/>
      <c r="S199" s="77"/>
      <c r="T199" s="78"/>
      <c r="U199" s="38"/>
      <c r="V199" s="38"/>
      <c r="W199" s="38"/>
      <c r="X199" s="38"/>
      <c r="Y199" s="38"/>
      <c r="Z199" s="38"/>
      <c r="AA199" s="38"/>
      <c r="AB199" s="38"/>
      <c r="AC199" s="38"/>
      <c r="AD199" s="38"/>
      <c r="AE199" s="38"/>
      <c r="AT199" s="19" t="s">
        <v>208</v>
      </c>
      <c r="AU199" s="19" t="s">
        <v>91</v>
      </c>
    </row>
    <row r="200" s="13" customFormat="1">
      <c r="A200" s="13"/>
      <c r="B200" s="199"/>
      <c r="C200" s="13"/>
      <c r="D200" s="193" t="s">
        <v>212</v>
      </c>
      <c r="E200" s="13"/>
      <c r="F200" s="201" t="s">
        <v>1188</v>
      </c>
      <c r="G200" s="13"/>
      <c r="H200" s="202">
        <v>808.79999999999995</v>
      </c>
      <c r="I200" s="203"/>
      <c r="J200" s="13"/>
      <c r="K200" s="13"/>
      <c r="L200" s="199"/>
      <c r="M200" s="204"/>
      <c r="N200" s="205"/>
      <c r="O200" s="205"/>
      <c r="P200" s="205"/>
      <c r="Q200" s="205"/>
      <c r="R200" s="205"/>
      <c r="S200" s="205"/>
      <c r="T200" s="206"/>
      <c r="U200" s="13"/>
      <c r="V200" s="13"/>
      <c r="W200" s="13"/>
      <c r="X200" s="13"/>
      <c r="Y200" s="13"/>
      <c r="Z200" s="13"/>
      <c r="AA200" s="13"/>
      <c r="AB200" s="13"/>
      <c r="AC200" s="13"/>
      <c r="AD200" s="13"/>
      <c r="AE200" s="13"/>
      <c r="AT200" s="200" t="s">
        <v>212</v>
      </c>
      <c r="AU200" s="200" t="s">
        <v>91</v>
      </c>
      <c r="AV200" s="13" t="s">
        <v>91</v>
      </c>
      <c r="AW200" s="13" t="s">
        <v>3</v>
      </c>
      <c r="AX200" s="13" t="s">
        <v>89</v>
      </c>
      <c r="AY200" s="200" t="s">
        <v>199</v>
      </c>
    </row>
    <row r="201" s="2" customFormat="1" ht="14.4" customHeight="1">
      <c r="A201" s="38"/>
      <c r="B201" s="179"/>
      <c r="C201" s="222" t="s">
        <v>325</v>
      </c>
      <c r="D201" s="222" t="s">
        <v>272</v>
      </c>
      <c r="E201" s="223" t="s">
        <v>1189</v>
      </c>
      <c r="F201" s="224" t="s">
        <v>1190</v>
      </c>
      <c r="G201" s="225" t="s">
        <v>404</v>
      </c>
      <c r="H201" s="226">
        <v>76</v>
      </c>
      <c r="I201" s="227"/>
      <c r="J201" s="228">
        <f>ROUND(I201*H201,2)</f>
        <v>0</v>
      </c>
      <c r="K201" s="224" t="s">
        <v>205</v>
      </c>
      <c r="L201" s="229"/>
      <c r="M201" s="230" t="s">
        <v>1</v>
      </c>
      <c r="N201" s="231" t="s">
        <v>46</v>
      </c>
      <c r="O201" s="77"/>
      <c r="P201" s="189">
        <f>O201*H201</f>
        <v>0</v>
      </c>
      <c r="Q201" s="189">
        <v>1.0000000000000001E-05</v>
      </c>
      <c r="R201" s="189">
        <f>Q201*H201</f>
        <v>0.00076000000000000004</v>
      </c>
      <c r="S201" s="189">
        <v>0</v>
      </c>
      <c r="T201" s="190">
        <f>S201*H201</f>
        <v>0</v>
      </c>
      <c r="U201" s="38"/>
      <c r="V201" s="38"/>
      <c r="W201" s="38"/>
      <c r="X201" s="38"/>
      <c r="Y201" s="38"/>
      <c r="Z201" s="38"/>
      <c r="AA201" s="38"/>
      <c r="AB201" s="38"/>
      <c r="AC201" s="38"/>
      <c r="AD201" s="38"/>
      <c r="AE201" s="38"/>
      <c r="AR201" s="191" t="s">
        <v>259</v>
      </c>
      <c r="AT201" s="191" t="s">
        <v>272</v>
      </c>
      <c r="AU201" s="191" t="s">
        <v>91</v>
      </c>
      <c r="AY201" s="19" t="s">
        <v>199</v>
      </c>
      <c r="BE201" s="192">
        <f>IF(N201="základní",J201,0)</f>
        <v>0</v>
      </c>
      <c r="BF201" s="192">
        <f>IF(N201="snížená",J201,0)</f>
        <v>0</v>
      </c>
      <c r="BG201" s="192">
        <f>IF(N201="zákl. přenesená",J201,0)</f>
        <v>0</v>
      </c>
      <c r="BH201" s="192">
        <f>IF(N201="sníž. přenesená",J201,0)</f>
        <v>0</v>
      </c>
      <c r="BI201" s="192">
        <f>IF(N201="nulová",J201,0)</f>
        <v>0</v>
      </c>
      <c r="BJ201" s="19" t="s">
        <v>89</v>
      </c>
      <c r="BK201" s="192">
        <f>ROUND(I201*H201,2)</f>
        <v>0</v>
      </c>
      <c r="BL201" s="19" t="s">
        <v>206</v>
      </c>
      <c r="BM201" s="191" t="s">
        <v>1191</v>
      </c>
    </row>
    <row r="202" s="2" customFormat="1">
      <c r="A202" s="38"/>
      <c r="B202" s="39"/>
      <c r="C202" s="38"/>
      <c r="D202" s="193" t="s">
        <v>208</v>
      </c>
      <c r="E202" s="38"/>
      <c r="F202" s="194" t="s">
        <v>1190</v>
      </c>
      <c r="G202" s="38"/>
      <c r="H202" s="38"/>
      <c r="I202" s="195"/>
      <c r="J202" s="38"/>
      <c r="K202" s="38"/>
      <c r="L202" s="39"/>
      <c r="M202" s="196"/>
      <c r="N202" s="197"/>
      <c r="O202" s="77"/>
      <c r="P202" s="77"/>
      <c r="Q202" s="77"/>
      <c r="R202" s="77"/>
      <c r="S202" s="77"/>
      <c r="T202" s="78"/>
      <c r="U202" s="38"/>
      <c r="V202" s="38"/>
      <c r="W202" s="38"/>
      <c r="X202" s="38"/>
      <c r="Y202" s="38"/>
      <c r="Z202" s="38"/>
      <c r="AA202" s="38"/>
      <c r="AB202" s="38"/>
      <c r="AC202" s="38"/>
      <c r="AD202" s="38"/>
      <c r="AE202" s="38"/>
      <c r="AT202" s="19" t="s">
        <v>208</v>
      </c>
      <c r="AU202" s="19" t="s">
        <v>91</v>
      </c>
    </row>
    <row r="203" s="14" customFormat="1">
      <c r="A203" s="14"/>
      <c r="B203" s="207"/>
      <c r="C203" s="14"/>
      <c r="D203" s="193" t="s">
        <v>212</v>
      </c>
      <c r="E203" s="208" t="s">
        <v>1</v>
      </c>
      <c r="F203" s="209" t="s">
        <v>1131</v>
      </c>
      <c r="G203" s="14"/>
      <c r="H203" s="208" t="s">
        <v>1</v>
      </c>
      <c r="I203" s="210"/>
      <c r="J203" s="14"/>
      <c r="K203" s="14"/>
      <c r="L203" s="207"/>
      <c r="M203" s="211"/>
      <c r="N203" s="212"/>
      <c r="O203" s="212"/>
      <c r="P203" s="212"/>
      <c r="Q203" s="212"/>
      <c r="R203" s="212"/>
      <c r="S203" s="212"/>
      <c r="T203" s="213"/>
      <c r="U203" s="14"/>
      <c r="V203" s="14"/>
      <c r="W203" s="14"/>
      <c r="X203" s="14"/>
      <c r="Y203" s="14"/>
      <c r="Z203" s="14"/>
      <c r="AA203" s="14"/>
      <c r="AB203" s="14"/>
      <c r="AC203" s="14"/>
      <c r="AD203" s="14"/>
      <c r="AE203" s="14"/>
      <c r="AT203" s="208" t="s">
        <v>212</v>
      </c>
      <c r="AU203" s="208" t="s">
        <v>91</v>
      </c>
      <c r="AV203" s="14" t="s">
        <v>89</v>
      </c>
      <c r="AW203" s="14" t="s">
        <v>36</v>
      </c>
      <c r="AX203" s="14" t="s">
        <v>81</v>
      </c>
      <c r="AY203" s="208" t="s">
        <v>199</v>
      </c>
    </row>
    <row r="204" s="13" customFormat="1">
      <c r="A204" s="13"/>
      <c r="B204" s="199"/>
      <c r="C204" s="13"/>
      <c r="D204" s="193" t="s">
        <v>212</v>
      </c>
      <c r="E204" s="200" t="s">
        <v>1</v>
      </c>
      <c r="F204" s="201" t="s">
        <v>1192</v>
      </c>
      <c r="G204" s="13"/>
      <c r="H204" s="202">
        <v>76</v>
      </c>
      <c r="I204" s="203"/>
      <c r="J204" s="13"/>
      <c r="K204" s="13"/>
      <c r="L204" s="199"/>
      <c r="M204" s="204"/>
      <c r="N204" s="205"/>
      <c r="O204" s="205"/>
      <c r="P204" s="205"/>
      <c r="Q204" s="205"/>
      <c r="R204" s="205"/>
      <c r="S204" s="205"/>
      <c r="T204" s="206"/>
      <c r="U204" s="13"/>
      <c r="V204" s="13"/>
      <c r="W204" s="13"/>
      <c r="X204" s="13"/>
      <c r="Y204" s="13"/>
      <c r="Z204" s="13"/>
      <c r="AA204" s="13"/>
      <c r="AB204" s="13"/>
      <c r="AC204" s="13"/>
      <c r="AD204" s="13"/>
      <c r="AE204" s="13"/>
      <c r="AT204" s="200" t="s">
        <v>212</v>
      </c>
      <c r="AU204" s="200" t="s">
        <v>91</v>
      </c>
      <c r="AV204" s="13" t="s">
        <v>91</v>
      </c>
      <c r="AW204" s="13" t="s">
        <v>36</v>
      </c>
      <c r="AX204" s="13" t="s">
        <v>89</v>
      </c>
      <c r="AY204" s="200" t="s">
        <v>199</v>
      </c>
    </row>
    <row r="205" s="2" customFormat="1" ht="14.4" customHeight="1">
      <c r="A205" s="38"/>
      <c r="B205" s="179"/>
      <c r="C205" s="222" t="s">
        <v>331</v>
      </c>
      <c r="D205" s="222" t="s">
        <v>272</v>
      </c>
      <c r="E205" s="223" t="s">
        <v>1193</v>
      </c>
      <c r="F205" s="224" t="s">
        <v>1194</v>
      </c>
      <c r="G205" s="225" t="s">
        <v>404</v>
      </c>
      <c r="H205" s="226">
        <v>15880</v>
      </c>
      <c r="I205" s="227"/>
      <c r="J205" s="228">
        <f>ROUND(I205*H205,2)</f>
        <v>0</v>
      </c>
      <c r="K205" s="224" t="s">
        <v>205</v>
      </c>
      <c r="L205" s="229"/>
      <c r="M205" s="230" t="s">
        <v>1</v>
      </c>
      <c r="N205" s="231" t="s">
        <v>46</v>
      </c>
      <c r="O205" s="77"/>
      <c r="P205" s="189">
        <f>O205*H205</f>
        <v>0</v>
      </c>
      <c r="Q205" s="189">
        <v>0</v>
      </c>
      <c r="R205" s="189">
        <f>Q205*H205</f>
        <v>0</v>
      </c>
      <c r="S205" s="189">
        <v>0</v>
      </c>
      <c r="T205" s="190">
        <f>S205*H205</f>
        <v>0</v>
      </c>
      <c r="U205" s="38"/>
      <c r="V205" s="38"/>
      <c r="W205" s="38"/>
      <c r="X205" s="38"/>
      <c r="Y205" s="38"/>
      <c r="Z205" s="38"/>
      <c r="AA205" s="38"/>
      <c r="AB205" s="38"/>
      <c r="AC205" s="38"/>
      <c r="AD205" s="38"/>
      <c r="AE205" s="38"/>
      <c r="AR205" s="191" t="s">
        <v>259</v>
      </c>
      <c r="AT205" s="191" t="s">
        <v>272</v>
      </c>
      <c r="AU205" s="191" t="s">
        <v>91</v>
      </c>
      <c r="AY205" s="19" t="s">
        <v>199</v>
      </c>
      <c r="BE205" s="192">
        <f>IF(N205="základní",J205,0)</f>
        <v>0</v>
      </c>
      <c r="BF205" s="192">
        <f>IF(N205="snížená",J205,0)</f>
        <v>0</v>
      </c>
      <c r="BG205" s="192">
        <f>IF(N205="zákl. přenesená",J205,0)</f>
        <v>0</v>
      </c>
      <c r="BH205" s="192">
        <f>IF(N205="sníž. přenesená",J205,0)</f>
        <v>0</v>
      </c>
      <c r="BI205" s="192">
        <f>IF(N205="nulová",J205,0)</f>
        <v>0</v>
      </c>
      <c r="BJ205" s="19" t="s">
        <v>89</v>
      </c>
      <c r="BK205" s="192">
        <f>ROUND(I205*H205,2)</f>
        <v>0</v>
      </c>
      <c r="BL205" s="19" t="s">
        <v>206</v>
      </c>
      <c r="BM205" s="191" t="s">
        <v>1195</v>
      </c>
    </row>
    <row r="206" s="2" customFormat="1">
      <c r="A206" s="38"/>
      <c r="B206" s="39"/>
      <c r="C206" s="38"/>
      <c r="D206" s="193" t="s">
        <v>208</v>
      </c>
      <c r="E206" s="38"/>
      <c r="F206" s="194" t="s">
        <v>1194</v>
      </c>
      <c r="G206" s="38"/>
      <c r="H206" s="38"/>
      <c r="I206" s="195"/>
      <c r="J206" s="38"/>
      <c r="K206" s="38"/>
      <c r="L206" s="39"/>
      <c r="M206" s="196"/>
      <c r="N206" s="197"/>
      <c r="O206" s="77"/>
      <c r="P206" s="77"/>
      <c r="Q206" s="77"/>
      <c r="R206" s="77"/>
      <c r="S206" s="77"/>
      <c r="T206" s="78"/>
      <c r="U206" s="38"/>
      <c r="V206" s="38"/>
      <c r="W206" s="38"/>
      <c r="X206" s="38"/>
      <c r="Y206" s="38"/>
      <c r="Z206" s="38"/>
      <c r="AA206" s="38"/>
      <c r="AB206" s="38"/>
      <c r="AC206" s="38"/>
      <c r="AD206" s="38"/>
      <c r="AE206" s="38"/>
      <c r="AT206" s="19" t="s">
        <v>208</v>
      </c>
      <c r="AU206" s="19" t="s">
        <v>91</v>
      </c>
    </row>
    <row r="207" s="14" customFormat="1">
      <c r="A207" s="14"/>
      <c r="B207" s="207"/>
      <c r="C207" s="14"/>
      <c r="D207" s="193" t="s">
        <v>212</v>
      </c>
      <c r="E207" s="208" t="s">
        <v>1</v>
      </c>
      <c r="F207" s="209" t="s">
        <v>1131</v>
      </c>
      <c r="G207" s="14"/>
      <c r="H207" s="208" t="s">
        <v>1</v>
      </c>
      <c r="I207" s="210"/>
      <c r="J207" s="14"/>
      <c r="K207" s="14"/>
      <c r="L207" s="207"/>
      <c r="M207" s="211"/>
      <c r="N207" s="212"/>
      <c r="O207" s="212"/>
      <c r="P207" s="212"/>
      <c r="Q207" s="212"/>
      <c r="R207" s="212"/>
      <c r="S207" s="212"/>
      <c r="T207" s="213"/>
      <c r="U207" s="14"/>
      <c r="V207" s="14"/>
      <c r="W207" s="14"/>
      <c r="X207" s="14"/>
      <c r="Y207" s="14"/>
      <c r="Z207" s="14"/>
      <c r="AA207" s="14"/>
      <c r="AB207" s="14"/>
      <c r="AC207" s="14"/>
      <c r="AD207" s="14"/>
      <c r="AE207" s="14"/>
      <c r="AT207" s="208" t="s">
        <v>212</v>
      </c>
      <c r="AU207" s="208" t="s">
        <v>91</v>
      </c>
      <c r="AV207" s="14" t="s">
        <v>89</v>
      </c>
      <c r="AW207" s="14" t="s">
        <v>36</v>
      </c>
      <c r="AX207" s="14" t="s">
        <v>81</v>
      </c>
      <c r="AY207" s="208" t="s">
        <v>199</v>
      </c>
    </row>
    <row r="208" s="13" customFormat="1">
      <c r="A208" s="13"/>
      <c r="B208" s="199"/>
      <c r="C208" s="13"/>
      <c r="D208" s="193" t="s">
        <v>212</v>
      </c>
      <c r="E208" s="200" t="s">
        <v>1</v>
      </c>
      <c r="F208" s="201" t="s">
        <v>1196</v>
      </c>
      <c r="G208" s="13"/>
      <c r="H208" s="202">
        <v>9900</v>
      </c>
      <c r="I208" s="203"/>
      <c r="J208" s="13"/>
      <c r="K208" s="13"/>
      <c r="L208" s="199"/>
      <c r="M208" s="204"/>
      <c r="N208" s="205"/>
      <c r="O208" s="205"/>
      <c r="P208" s="205"/>
      <c r="Q208" s="205"/>
      <c r="R208" s="205"/>
      <c r="S208" s="205"/>
      <c r="T208" s="206"/>
      <c r="U208" s="13"/>
      <c r="V208" s="13"/>
      <c r="W208" s="13"/>
      <c r="X208" s="13"/>
      <c r="Y208" s="13"/>
      <c r="Z208" s="13"/>
      <c r="AA208" s="13"/>
      <c r="AB208" s="13"/>
      <c r="AC208" s="13"/>
      <c r="AD208" s="13"/>
      <c r="AE208" s="13"/>
      <c r="AT208" s="200" t="s">
        <v>212</v>
      </c>
      <c r="AU208" s="200" t="s">
        <v>91</v>
      </c>
      <c r="AV208" s="13" t="s">
        <v>91</v>
      </c>
      <c r="AW208" s="13" t="s">
        <v>36</v>
      </c>
      <c r="AX208" s="13" t="s">
        <v>81</v>
      </c>
      <c r="AY208" s="200" t="s">
        <v>199</v>
      </c>
    </row>
    <row r="209" s="13" customFormat="1">
      <c r="A209" s="13"/>
      <c r="B209" s="199"/>
      <c r="C209" s="13"/>
      <c r="D209" s="193" t="s">
        <v>212</v>
      </c>
      <c r="E209" s="200" t="s">
        <v>1</v>
      </c>
      <c r="F209" s="201" t="s">
        <v>1197</v>
      </c>
      <c r="G209" s="13"/>
      <c r="H209" s="202">
        <v>4950</v>
      </c>
      <c r="I209" s="203"/>
      <c r="J209" s="13"/>
      <c r="K209" s="13"/>
      <c r="L209" s="199"/>
      <c r="M209" s="204"/>
      <c r="N209" s="205"/>
      <c r="O209" s="205"/>
      <c r="P209" s="205"/>
      <c r="Q209" s="205"/>
      <c r="R209" s="205"/>
      <c r="S209" s="205"/>
      <c r="T209" s="206"/>
      <c r="U209" s="13"/>
      <c r="V209" s="13"/>
      <c r="W209" s="13"/>
      <c r="X209" s="13"/>
      <c r="Y209" s="13"/>
      <c r="Z209" s="13"/>
      <c r="AA209" s="13"/>
      <c r="AB209" s="13"/>
      <c r="AC209" s="13"/>
      <c r="AD209" s="13"/>
      <c r="AE209" s="13"/>
      <c r="AT209" s="200" t="s">
        <v>212</v>
      </c>
      <c r="AU209" s="200" t="s">
        <v>91</v>
      </c>
      <c r="AV209" s="13" t="s">
        <v>91</v>
      </c>
      <c r="AW209" s="13" t="s">
        <v>36</v>
      </c>
      <c r="AX209" s="13" t="s">
        <v>81</v>
      </c>
      <c r="AY209" s="200" t="s">
        <v>199</v>
      </c>
    </row>
    <row r="210" s="13" customFormat="1">
      <c r="A210" s="13"/>
      <c r="B210" s="199"/>
      <c r="C210" s="13"/>
      <c r="D210" s="193" t="s">
        <v>212</v>
      </c>
      <c r="E210" s="200" t="s">
        <v>1</v>
      </c>
      <c r="F210" s="201" t="s">
        <v>1198</v>
      </c>
      <c r="G210" s="13"/>
      <c r="H210" s="202">
        <v>1030</v>
      </c>
      <c r="I210" s="203"/>
      <c r="J210" s="13"/>
      <c r="K210" s="13"/>
      <c r="L210" s="199"/>
      <c r="M210" s="204"/>
      <c r="N210" s="205"/>
      <c r="O210" s="205"/>
      <c r="P210" s="205"/>
      <c r="Q210" s="205"/>
      <c r="R210" s="205"/>
      <c r="S210" s="205"/>
      <c r="T210" s="206"/>
      <c r="U210" s="13"/>
      <c r="V210" s="13"/>
      <c r="W210" s="13"/>
      <c r="X210" s="13"/>
      <c r="Y210" s="13"/>
      <c r="Z210" s="13"/>
      <c r="AA210" s="13"/>
      <c r="AB210" s="13"/>
      <c r="AC210" s="13"/>
      <c r="AD210" s="13"/>
      <c r="AE210" s="13"/>
      <c r="AT210" s="200" t="s">
        <v>212</v>
      </c>
      <c r="AU210" s="200" t="s">
        <v>91</v>
      </c>
      <c r="AV210" s="13" t="s">
        <v>91</v>
      </c>
      <c r="AW210" s="13" t="s">
        <v>36</v>
      </c>
      <c r="AX210" s="13" t="s">
        <v>81</v>
      </c>
      <c r="AY210" s="200" t="s">
        <v>199</v>
      </c>
    </row>
    <row r="211" s="15" customFormat="1">
      <c r="A211" s="15"/>
      <c r="B211" s="214"/>
      <c r="C211" s="15"/>
      <c r="D211" s="193" t="s">
        <v>212</v>
      </c>
      <c r="E211" s="215" t="s">
        <v>1</v>
      </c>
      <c r="F211" s="216" t="s">
        <v>234</v>
      </c>
      <c r="G211" s="15"/>
      <c r="H211" s="217">
        <v>15880</v>
      </c>
      <c r="I211" s="218"/>
      <c r="J211" s="15"/>
      <c r="K211" s="15"/>
      <c r="L211" s="214"/>
      <c r="M211" s="219"/>
      <c r="N211" s="220"/>
      <c r="O211" s="220"/>
      <c r="P211" s="220"/>
      <c r="Q211" s="220"/>
      <c r="R211" s="220"/>
      <c r="S211" s="220"/>
      <c r="T211" s="221"/>
      <c r="U211" s="15"/>
      <c r="V211" s="15"/>
      <c r="W211" s="15"/>
      <c r="X211" s="15"/>
      <c r="Y211" s="15"/>
      <c r="Z211" s="15"/>
      <c r="AA211" s="15"/>
      <c r="AB211" s="15"/>
      <c r="AC211" s="15"/>
      <c r="AD211" s="15"/>
      <c r="AE211" s="15"/>
      <c r="AT211" s="215" t="s">
        <v>212</v>
      </c>
      <c r="AU211" s="215" t="s">
        <v>91</v>
      </c>
      <c r="AV211" s="15" t="s">
        <v>206</v>
      </c>
      <c r="AW211" s="15" t="s">
        <v>36</v>
      </c>
      <c r="AX211" s="15" t="s">
        <v>89</v>
      </c>
      <c r="AY211" s="215" t="s">
        <v>199</v>
      </c>
    </row>
    <row r="212" s="2" customFormat="1" ht="24.15" customHeight="1">
      <c r="A212" s="38"/>
      <c r="B212" s="179"/>
      <c r="C212" s="180" t="s">
        <v>337</v>
      </c>
      <c r="D212" s="180" t="s">
        <v>201</v>
      </c>
      <c r="E212" s="181" t="s">
        <v>726</v>
      </c>
      <c r="F212" s="182" t="s">
        <v>727</v>
      </c>
      <c r="G212" s="183" t="s">
        <v>228</v>
      </c>
      <c r="H212" s="184">
        <v>3368.75</v>
      </c>
      <c r="I212" s="185"/>
      <c r="J212" s="186">
        <f>ROUND(I212*H212,2)</f>
        <v>0</v>
      </c>
      <c r="K212" s="182" t="s">
        <v>205</v>
      </c>
      <c r="L212" s="39"/>
      <c r="M212" s="187" t="s">
        <v>1</v>
      </c>
      <c r="N212" s="188" t="s">
        <v>46</v>
      </c>
      <c r="O212" s="77"/>
      <c r="P212" s="189">
        <f>O212*H212</f>
        <v>0</v>
      </c>
      <c r="Q212" s="189">
        <v>0</v>
      </c>
      <c r="R212" s="189">
        <f>Q212*H212</f>
        <v>0</v>
      </c>
      <c r="S212" s="189">
        <v>0</v>
      </c>
      <c r="T212" s="190">
        <f>S212*H212</f>
        <v>0</v>
      </c>
      <c r="U212" s="38"/>
      <c r="V212" s="38"/>
      <c r="W212" s="38"/>
      <c r="X212" s="38"/>
      <c r="Y212" s="38"/>
      <c r="Z212" s="38"/>
      <c r="AA212" s="38"/>
      <c r="AB212" s="38"/>
      <c r="AC212" s="38"/>
      <c r="AD212" s="38"/>
      <c r="AE212" s="38"/>
      <c r="AR212" s="191" t="s">
        <v>206</v>
      </c>
      <c r="AT212" s="191" t="s">
        <v>201</v>
      </c>
      <c r="AU212" s="191" t="s">
        <v>91</v>
      </c>
      <c r="AY212" s="19" t="s">
        <v>199</v>
      </c>
      <c r="BE212" s="192">
        <f>IF(N212="základní",J212,0)</f>
        <v>0</v>
      </c>
      <c r="BF212" s="192">
        <f>IF(N212="snížená",J212,0)</f>
        <v>0</v>
      </c>
      <c r="BG212" s="192">
        <f>IF(N212="zákl. přenesená",J212,0)</f>
        <v>0</v>
      </c>
      <c r="BH212" s="192">
        <f>IF(N212="sníž. přenesená",J212,0)</f>
        <v>0</v>
      </c>
      <c r="BI212" s="192">
        <f>IF(N212="nulová",J212,0)</f>
        <v>0</v>
      </c>
      <c r="BJ212" s="19" t="s">
        <v>89</v>
      </c>
      <c r="BK212" s="192">
        <f>ROUND(I212*H212,2)</f>
        <v>0</v>
      </c>
      <c r="BL212" s="19" t="s">
        <v>206</v>
      </c>
      <c r="BM212" s="191" t="s">
        <v>1199</v>
      </c>
    </row>
    <row r="213" s="2" customFormat="1">
      <c r="A213" s="38"/>
      <c r="B213" s="39"/>
      <c r="C213" s="38"/>
      <c r="D213" s="193" t="s">
        <v>208</v>
      </c>
      <c r="E213" s="38"/>
      <c r="F213" s="194" t="s">
        <v>729</v>
      </c>
      <c r="G213" s="38"/>
      <c r="H213" s="38"/>
      <c r="I213" s="195"/>
      <c r="J213" s="38"/>
      <c r="K213" s="38"/>
      <c r="L213" s="39"/>
      <c r="M213" s="196"/>
      <c r="N213" s="197"/>
      <c r="O213" s="77"/>
      <c r="P213" s="77"/>
      <c r="Q213" s="77"/>
      <c r="R213" s="77"/>
      <c r="S213" s="77"/>
      <c r="T213" s="78"/>
      <c r="U213" s="38"/>
      <c r="V213" s="38"/>
      <c r="W213" s="38"/>
      <c r="X213" s="38"/>
      <c r="Y213" s="38"/>
      <c r="Z213" s="38"/>
      <c r="AA213" s="38"/>
      <c r="AB213" s="38"/>
      <c r="AC213" s="38"/>
      <c r="AD213" s="38"/>
      <c r="AE213" s="38"/>
      <c r="AT213" s="19" t="s">
        <v>208</v>
      </c>
      <c r="AU213" s="19" t="s">
        <v>91</v>
      </c>
    </row>
    <row r="214" s="2" customFormat="1">
      <c r="A214" s="38"/>
      <c r="B214" s="39"/>
      <c r="C214" s="38"/>
      <c r="D214" s="193" t="s">
        <v>210</v>
      </c>
      <c r="E214" s="38"/>
      <c r="F214" s="198" t="s">
        <v>723</v>
      </c>
      <c r="G214" s="38"/>
      <c r="H214" s="38"/>
      <c r="I214" s="195"/>
      <c r="J214" s="38"/>
      <c r="K214" s="38"/>
      <c r="L214" s="39"/>
      <c r="M214" s="196"/>
      <c r="N214" s="197"/>
      <c r="O214" s="77"/>
      <c r="P214" s="77"/>
      <c r="Q214" s="77"/>
      <c r="R214" s="77"/>
      <c r="S214" s="77"/>
      <c r="T214" s="78"/>
      <c r="U214" s="38"/>
      <c r="V214" s="38"/>
      <c r="W214" s="38"/>
      <c r="X214" s="38"/>
      <c r="Y214" s="38"/>
      <c r="Z214" s="38"/>
      <c r="AA214" s="38"/>
      <c r="AB214" s="38"/>
      <c r="AC214" s="38"/>
      <c r="AD214" s="38"/>
      <c r="AE214" s="38"/>
      <c r="AT214" s="19" t="s">
        <v>210</v>
      </c>
      <c r="AU214" s="19" t="s">
        <v>91</v>
      </c>
    </row>
    <row r="215" s="14" customFormat="1">
      <c r="A215" s="14"/>
      <c r="B215" s="207"/>
      <c r="C215" s="14"/>
      <c r="D215" s="193" t="s">
        <v>212</v>
      </c>
      <c r="E215" s="208" t="s">
        <v>1</v>
      </c>
      <c r="F215" s="209" t="s">
        <v>1200</v>
      </c>
      <c r="G215" s="14"/>
      <c r="H215" s="208" t="s">
        <v>1</v>
      </c>
      <c r="I215" s="210"/>
      <c r="J215" s="14"/>
      <c r="K215" s="14"/>
      <c r="L215" s="207"/>
      <c r="M215" s="211"/>
      <c r="N215" s="212"/>
      <c r="O215" s="212"/>
      <c r="P215" s="212"/>
      <c r="Q215" s="212"/>
      <c r="R215" s="212"/>
      <c r="S215" s="212"/>
      <c r="T215" s="213"/>
      <c r="U215" s="14"/>
      <c r="V215" s="14"/>
      <c r="W215" s="14"/>
      <c r="X215" s="14"/>
      <c r="Y215" s="14"/>
      <c r="Z215" s="14"/>
      <c r="AA215" s="14"/>
      <c r="AB215" s="14"/>
      <c r="AC215" s="14"/>
      <c r="AD215" s="14"/>
      <c r="AE215" s="14"/>
      <c r="AT215" s="208" t="s">
        <v>212</v>
      </c>
      <c r="AU215" s="208" t="s">
        <v>91</v>
      </c>
      <c r="AV215" s="14" t="s">
        <v>89</v>
      </c>
      <c r="AW215" s="14" t="s">
        <v>36</v>
      </c>
      <c r="AX215" s="14" t="s">
        <v>81</v>
      </c>
      <c r="AY215" s="208" t="s">
        <v>199</v>
      </c>
    </row>
    <row r="216" s="13" customFormat="1">
      <c r="A216" s="13"/>
      <c r="B216" s="199"/>
      <c r="C216" s="13"/>
      <c r="D216" s="193" t="s">
        <v>212</v>
      </c>
      <c r="E216" s="200" t="s">
        <v>1</v>
      </c>
      <c r="F216" s="201" t="s">
        <v>1201</v>
      </c>
      <c r="G216" s="13"/>
      <c r="H216" s="202">
        <v>3368.75</v>
      </c>
      <c r="I216" s="203"/>
      <c r="J216" s="13"/>
      <c r="K216" s="13"/>
      <c r="L216" s="199"/>
      <c r="M216" s="204"/>
      <c r="N216" s="205"/>
      <c r="O216" s="205"/>
      <c r="P216" s="205"/>
      <c r="Q216" s="205"/>
      <c r="R216" s="205"/>
      <c r="S216" s="205"/>
      <c r="T216" s="206"/>
      <c r="U216" s="13"/>
      <c r="V216" s="13"/>
      <c r="W216" s="13"/>
      <c r="X216" s="13"/>
      <c r="Y216" s="13"/>
      <c r="Z216" s="13"/>
      <c r="AA216" s="13"/>
      <c r="AB216" s="13"/>
      <c r="AC216" s="13"/>
      <c r="AD216" s="13"/>
      <c r="AE216" s="13"/>
      <c r="AT216" s="200" t="s">
        <v>212</v>
      </c>
      <c r="AU216" s="200" t="s">
        <v>91</v>
      </c>
      <c r="AV216" s="13" t="s">
        <v>91</v>
      </c>
      <c r="AW216" s="13" t="s">
        <v>36</v>
      </c>
      <c r="AX216" s="13" t="s">
        <v>81</v>
      </c>
      <c r="AY216" s="200" t="s">
        <v>199</v>
      </c>
    </row>
    <row r="217" s="15" customFormat="1">
      <c r="A217" s="15"/>
      <c r="B217" s="214"/>
      <c r="C217" s="15"/>
      <c r="D217" s="193" t="s">
        <v>212</v>
      </c>
      <c r="E217" s="215" t="s">
        <v>1</v>
      </c>
      <c r="F217" s="216" t="s">
        <v>234</v>
      </c>
      <c r="G217" s="15"/>
      <c r="H217" s="217">
        <v>3368.75</v>
      </c>
      <c r="I217" s="218"/>
      <c r="J217" s="15"/>
      <c r="K217" s="15"/>
      <c r="L217" s="214"/>
      <c r="M217" s="219"/>
      <c r="N217" s="220"/>
      <c r="O217" s="220"/>
      <c r="P217" s="220"/>
      <c r="Q217" s="220"/>
      <c r="R217" s="220"/>
      <c r="S217" s="220"/>
      <c r="T217" s="221"/>
      <c r="U217" s="15"/>
      <c r="V217" s="15"/>
      <c r="W217" s="15"/>
      <c r="X217" s="15"/>
      <c r="Y217" s="15"/>
      <c r="Z217" s="15"/>
      <c r="AA217" s="15"/>
      <c r="AB217" s="15"/>
      <c r="AC217" s="15"/>
      <c r="AD217" s="15"/>
      <c r="AE217" s="15"/>
      <c r="AT217" s="215" t="s">
        <v>212</v>
      </c>
      <c r="AU217" s="215" t="s">
        <v>91</v>
      </c>
      <c r="AV217" s="15" t="s">
        <v>206</v>
      </c>
      <c r="AW217" s="15" t="s">
        <v>36</v>
      </c>
      <c r="AX217" s="15" t="s">
        <v>89</v>
      </c>
      <c r="AY217" s="215" t="s">
        <v>199</v>
      </c>
    </row>
    <row r="218" s="2" customFormat="1" ht="14.4" customHeight="1">
      <c r="A218" s="38"/>
      <c r="B218" s="179"/>
      <c r="C218" s="180" t="s">
        <v>342</v>
      </c>
      <c r="D218" s="180" t="s">
        <v>201</v>
      </c>
      <c r="E218" s="181" t="s">
        <v>732</v>
      </c>
      <c r="F218" s="182" t="s">
        <v>733</v>
      </c>
      <c r="G218" s="183" t="s">
        <v>228</v>
      </c>
      <c r="H218" s="184">
        <v>2756.25</v>
      </c>
      <c r="I218" s="185"/>
      <c r="J218" s="186">
        <f>ROUND(I218*H218,2)</f>
        <v>0</v>
      </c>
      <c r="K218" s="182" t="s">
        <v>246</v>
      </c>
      <c r="L218" s="39"/>
      <c r="M218" s="187" t="s">
        <v>1</v>
      </c>
      <c r="N218" s="188" t="s">
        <v>46</v>
      </c>
      <c r="O218" s="77"/>
      <c r="P218" s="189">
        <f>O218*H218</f>
        <v>0</v>
      </c>
      <c r="Q218" s="189">
        <v>0</v>
      </c>
      <c r="R218" s="189">
        <f>Q218*H218</f>
        <v>0</v>
      </c>
      <c r="S218" s="189">
        <v>0</v>
      </c>
      <c r="T218" s="190">
        <f>S218*H218</f>
        <v>0</v>
      </c>
      <c r="U218" s="38"/>
      <c r="V218" s="38"/>
      <c r="W218" s="38"/>
      <c r="X218" s="38"/>
      <c r="Y218" s="38"/>
      <c r="Z218" s="38"/>
      <c r="AA218" s="38"/>
      <c r="AB218" s="38"/>
      <c r="AC218" s="38"/>
      <c r="AD218" s="38"/>
      <c r="AE218" s="38"/>
      <c r="AR218" s="191" t="s">
        <v>206</v>
      </c>
      <c r="AT218" s="191" t="s">
        <v>201</v>
      </c>
      <c r="AU218" s="191" t="s">
        <v>91</v>
      </c>
      <c r="AY218" s="19" t="s">
        <v>199</v>
      </c>
      <c r="BE218" s="192">
        <f>IF(N218="základní",J218,0)</f>
        <v>0</v>
      </c>
      <c r="BF218" s="192">
        <f>IF(N218="snížená",J218,0)</f>
        <v>0</v>
      </c>
      <c r="BG218" s="192">
        <f>IF(N218="zákl. přenesená",J218,0)</f>
        <v>0</v>
      </c>
      <c r="BH218" s="192">
        <f>IF(N218="sníž. přenesená",J218,0)</f>
        <v>0</v>
      </c>
      <c r="BI218" s="192">
        <f>IF(N218="nulová",J218,0)</f>
        <v>0</v>
      </c>
      <c r="BJ218" s="19" t="s">
        <v>89</v>
      </c>
      <c r="BK218" s="192">
        <f>ROUND(I218*H218,2)</f>
        <v>0</v>
      </c>
      <c r="BL218" s="19" t="s">
        <v>206</v>
      </c>
      <c r="BM218" s="191" t="s">
        <v>1202</v>
      </c>
    </row>
    <row r="219" s="2" customFormat="1">
      <c r="A219" s="38"/>
      <c r="B219" s="39"/>
      <c r="C219" s="38"/>
      <c r="D219" s="193" t="s">
        <v>248</v>
      </c>
      <c r="E219" s="38"/>
      <c r="F219" s="198" t="s">
        <v>735</v>
      </c>
      <c r="G219" s="38"/>
      <c r="H219" s="38"/>
      <c r="I219" s="195"/>
      <c r="J219" s="38"/>
      <c r="K219" s="38"/>
      <c r="L219" s="39"/>
      <c r="M219" s="196"/>
      <c r="N219" s="197"/>
      <c r="O219" s="77"/>
      <c r="P219" s="77"/>
      <c r="Q219" s="77"/>
      <c r="R219" s="77"/>
      <c r="S219" s="77"/>
      <c r="T219" s="78"/>
      <c r="U219" s="38"/>
      <c r="V219" s="38"/>
      <c r="W219" s="38"/>
      <c r="X219" s="38"/>
      <c r="Y219" s="38"/>
      <c r="Z219" s="38"/>
      <c r="AA219" s="38"/>
      <c r="AB219" s="38"/>
      <c r="AC219" s="38"/>
      <c r="AD219" s="38"/>
      <c r="AE219" s="38"/>
      <c r="AT219" s="19" t="s">
        <v>248</v>
      </c>
      <c r="AU219" s="19" t="s">
        <v>91</v>
      </c>
    </row>
    <row r="220" s="13" customFormat="1">
      <c r="A220" s="13"/>
      <c r="B220" s="199"/>
      <c r="C220" s="13"/>
      <c r="D220" s="193" t="s">
        <v>212</v>
      </c>
      <c r="E220" s="200" t="s">
        <v>1</v>
      </c>
      <c r="F220" s="201" t="s">
        <v>1203</v>
      </c>
      <c r="G220" s="13"/>
      <c r="H220" s="202">
        <v>2756.25</v>
      </c>
      <c r="I220" s="203"/>
      <c r="J220" s="13"/>
      <c r="K220" s="13"/>
      <c r="L220" s="199"/>
      <c r="M220" s="204"/>
      <c r="N220" s="205"/>
      <c r="O220" s="205"/>
      <c r="P220" s="205"/>
      <c r="Q220" s="205"/>
      <c r="R220" s="205"/>
      <c r="S220" s="205"/>
      <c r="T220" s="206"/>
      <c r="U220" s="13"/>
      <c r="V220" s="13"/>
      <c r="W220" s="13"/>
      <c r="X220" s="13"/>
      <c r="Y220" s="13"/>
      <c r="Z220" s="13"/>
      <c r="AA220" s="13"/>
      <c r="AB220" s="13"/>
      <c r="AC220" s="13"/>
      <c r="AD220" s="13"/>
      <c r="AE220" s="13"/>
      <c r="AT220" s="200" t="s">
        <v>212</v>
      </c>
      <c r="AU220" s="200" t="s">
        <v>91</v>
      </c>
      <c r="AV220" s="13" t="s">
        <v>91</v>
      </c>
      <c r="AW220" s="13" t="s">
        <v>36</v>
      </c>
      <c r="AX220" s="13" t="s">
        <v>89</v>
      </c>
      <c r="AY220" s="200" t="s">
        <v>199</v>
      </c>
    </row>
    <row r="221" s="2" customFormat="1" ht="24.15" customHeight="1">
      <c r="A221" s="38"/>
      <c r="B221" s="179"/>
      <c r="C221" s="180" t="s">
        <v>7</v>
      </c>
      <c r="D221" s="180" t="s">
        <v>201</v>
      </c>
      <c r="E221" s="181" t="s">
        <v>1204</v>
      </c>
      <c r="F221" s="182" t="s">
        <v>1205</v>
      </c>
      <c r="G221" s="183" t="s">
        <v>228</v>
      </c>
      <c r="H221" s="184">
        <v>2756.25</v>
      </c>
      <c r="I221" s="185"/>
      <c r="J221" s="186">
        <f>ROUND(I221*H221,2)</f>
        <v>0</v>
      </c>
      <c r="K221" s="182" t="s">
        <v>205</v>
      </c>
      <c r="L221" s="39"/>
      <c r="M221" s="187" t="s">
        <v>1</v>
      </c>
      <c r="N221" s="188" t="s">
        <v>46</v>
      </c>
      <c r="O221" s="77"/>
      <c r="P221" s="189">
        <f>O221*H221</f>
        <v>0</v>
      </c>
      <c r="Q221" s="189">
        <v>0</v>
      </c>
      <c r="R221" s="189">
        <f>Q221*H221</f>
        <v>0</v>
      </c>
      <c r="S221" s="189">
        <v>0</v>
      </c>
      <c r="T221" s="190">
        <f>S221*H221</f>
        <v>0</v>
      </c>
      <c r="U221" s="38"/>
      <c r="V221" s="38"/>
      <c r="W221" s="38"/>
      <c r="X221" s="38"/>
      <c r="Y221" s="38"/>
      <c r="Z221" s="38"/>
      <c r="AA221" s="38"/>
      <c r="AB221" s="38"/>
      <c r="AC221" s="38"/>
      <c r="AD221" s="38"/>
      <c r="AE221" s="38"/>
      <c r="AR221" s="191" t="s">
        <v>206</v>
      </c>
      <c r="AT221" s="191" t="s">
        <v>201</v>
      </c>
      <c r="AU221" s="191" t="s">
        <v>91</v>
      </c>
      <c r="AY221" s="19" t="s">
        <v>199</v>
      </c>
      <c r="BE221" s="192">
        <f>IF(N221="základní",J221,0)</f>
        <v>0</v>
      </c>
      <c r="BF221" s="192">
        <f>IF(N221="snížená",J221,0)</f>
        <v>0</v>
      </c>
      <c r="BG221" s="192">
        <f>IF(N221="zákl. přenesená",J221,0)</f>
        <v>0</v>
      </c>
      <c r="BH221" s="192">
        <f>IF(N221="sníž. přenesená",J221,0)</f>
        <v>0</v>
      </c>
      <c r="BI221" s="192">
        <f>IF(N221="nulová",J221,0)</f>
        <v>0</v>
      </c>
      <c r="BJ221" s="19" t="s">
        <v>89</v>
      </c>
      <c r="BK221" s="192">
        <f>ROUND(I221*H221,2)</f>
        <v>0</v>
      </c>
      <c r="BL221" s="19" t="s">
        <v>206</v>
      </c>
      <c r="BM221" s="191" t="s">
        <v>1206</v>
      </c>
    </row>
    <row r="222" s="2" customFormat="1">
      <c r="A222" s="38"/>
      <c r="B222" s="39"/>
      <c r="C222" s="38"/>
      <c r="D222" s="193" t="s">
        <v>208</v>
      </c>
      <c r="E222" s="38"/>
      <c r="F222" s="194" t="s">
        <v>1207</v>
      </c>
      <c r="G222" s="38"/>
      <c r="H222" s="38"/>
      <c r="I222" s="195"/>
      <c r="J222" s="38"/>
      <c r="K222" s="38"/>
      <c r="L222" s="39"/>
      <c r="M222" s="196"/>
      <c r="N222" s="197"/>
      <c r="O222" s="77"/>
      <c r="P222" s="77"/>
      <c r="Q222" s="77"/>
      <c r="R222" s="77"/>
      <c r="S222" s="77"/>
      <c r="T222" s="78"/>
      <c r="U222" s="38"/>
      <c r="V222" s="38"/>
      <c r="W222" s="38"/>
      <c r="X222" s="38"/>
      <c r="Y222" s="38"/>
      <c r="Z222" s="38"/>
      <c r="AA222" s="38"/>
      <c r="AB222" s="38"/>
      <c r="AC222" s="38"/>
      <c r="AD222" s="38"/>
      <c r="AE222" s="38"/>
      <c r="AT222" s="19" t="s">
        <v>208</v>
      </c>
      <c r="AU222" s="19" t="s">
        <v>91</v>
      </c>
    </row>
    <row r="223" s="2" customFormat="1">
      <c r="A223" s="38"/>
      <c r="B223" s="39"/>
      <c r="C223" s="38"/>
      <c r="D223" s="193" t="s">
        <v>210</v>
      </c>
      <c r="E223" s="38"/>
      <c r="F223" s="198" t="s">
        <v>742</v>
      </c>
      <c r="G223" s="38"/>
      <c r="H223" s="38"/>
      <c r="I223" s="195"/>
      <c r="J223" s="38"/>
      <c r="K223" s="38"/>
      <c r="L223" s="39"/>
      <c r="M223" s="196"/>
      <c r="N223" s="197"/>
      <c r="O223" s="77"/>
      <c r="P223" s="77"/>
      <c r="Q223" s="77"/>
      <c r="R223" s="77"/>
      <c r="S223" s="77"/>
      <c r="T223" s="78"/>
      <c r="U223" s="38"/>
      <c r="V223" s="38"/>
      <c r="W223" s="38"/>
      <c r="X223" s="38"/>
      <c r="Y223" s="38"/>
      <c r="Z223" s="38"/>
      <c r="AA223" s="38"/>
      <c r="AB223" s="38"/>
      <c r="AC223" s="38"/>
      <c r="AD223" s="38"/>
      <c r="AE223" s="38"/>
      <c r="AT223" s="19" t="s">
        <v>210</v>
      </c>
      <c r="AU223" s="19" t="s">
        <v>91</v>
      </c>
    </row>
    <row r="224" s="14" customFormat="1">
      <c r="A224" s="14"/>
      <c r="B224" s="207"/>
      <c r="C224" s="14"/>
      <c r="D224" s="193" t="s">
        <v>212</v>
      </c>
      <c r="E224" s="208" t="s">
        <v>1</v>
      </c>
      <c r="F224" s="209" t="s">
        <v>1208</v>
      </c>
      <c r="G224" s="14"/>
      <c r="H224" s="208" t="s">
        <v>1</v>
      </c>
      <c r="I224" s="210"/>
      <c r="J224" s="14"/>
      <c r="K224" s="14"/>
      <c r="L224" s="207"/>
      <c r="M224" s="211"/>
      <c r="N224" s="212"/>
      <c r="O224" s="212"/>
      <c r="P224" s="212"/>
      <c r="Q224" s="212"/>
      <c r="R224" s="212"/>
      <c r="S224" s="212"/>
      <c r="T224" s="213"/>
      <c r="U224" s="14"/>
      <c r="V224" s="14"/>
      <c r="W224" s="14"/>
      <c r="X224" s="14"/>
      <c r="Y224" s="14"/>
      <c r="Z224" s="14"/>
      <c r="AA224" s="14"/>
      <c r="AB224" s="14"/>
      <c r="AC224" s="14"/>
      <c r="AD224" s="14"/>
      <c r="AE224" s="14"/>
      <c r="AT224" s="208" t="s">
        <v>212</v>
      </c>
      <c r="AU224" s="208" t="s">
        <v>91</v>
      </c>
      <c r="AV224" s="14" t="s">
        <v>89</v>
      </c>
      <c r="AW224" s="14" t="s">
        <v>36</v>
      </c>
      <c r="AX224" s="14" t="s">
        <v>81</v>
      </c>
      <c r="AY224" s="208" t="s">
        <v>199</v>
      </c>
    </row>
    <row r="225" s="13" customFormat="1">
      <c r="A225" s="13"/>
      <c r="B225" s="199"/>
      <c r="C225" s="13"/>
      <c r="D225" s="193" t="s">
        <v>212</v>
      </c>
      <c r="E225" s="200" t="s">
        <v>1</v>
      </c>
      <c r="F225" s="201" t="s">
        <v>1203</v>
      </c>
      <c r="G225" s="13"/>
      <c r="H225" s="202">
        <v>2756.25</v>
      </c>
      <c r="I225" s="203"/>
      <c r="J225" s="13"/>
      <c r="K225" s="13"/>
      <c r="L225" s="199"/>
      <c r="M225" s="204"/>
      <c r="N225" s="205"/>
      <c r="O225" s="205"/>
      <c r="P225" s="205"/>
      <c r="Q225" s="205"/>
      <c r="R225" s="205"/>
      <c r="S225" s="205"/>
      <c r="T225" s="206"/>
      <c r="U225" s="13"/>
      <c r="V225" s="13"/>
      <c r="W225" s="13"/>
      <c r="X225" s="13"/>
      <c r="Y225" s="13"/>
      <c r="Z225" s="13"/>
      <c r="AA225" s="13"/>
      <c r="AB225" s="13"/>
      <c r="AC225" s="13"/>
      <c r="AD225" s="13"/>
      <c r="AE225" s="13"/>
      <c r="AT225" s="200" t="s">
        <v>212</v>
      </c>
      <c r="AU225" s="200" t="s">
        <v>91</v>
      </c>
      <c r="AV225" s="13" t="s">
        <v>91</v>
      </c>
      <c r="AW225" s="13" t="s">
        <v>36</v>
      </c>
      <c r="AX225" s="13" t="s">
        <v>89</v>
      </c>
      <c r="AY225" s="200" t="s">
        <v>199</v>
      </c>
    </row>
    <row r="226" s="2" customFormat="1" ht="24.15" customHeight="1">
      <c r="A226" s="38"/>
      <c r="B226" s="179"/>
      <c r="C226" s="180" t="s">
        <v>354</v>
      </c>
      <c r="D226" s="180" t="s">
        <v>201</v>
      </c>
      <c r="E226" s="181" t="s">
        <v>1209</v>
      </c>
      <c r="F226" s="182" t="s">
        <v>1210</v>
      </c>
      <c r="G226" s="183" t="s">
        <v>228</v>
      </c>
      <c r="H226" s="184">
        <v>3368.75</v>
      </c>
      <c r="I226" s="185"/>
      <c r="J226" s="186">
        <f>ROUND(I226*H226,2)</f>
        <v>0</v>
      </c>
      <c r="K226" s="182" t="s">
        <v>205</v>
      </c>
      <c r="L226" s="39"/>
      <c r="M226" s="187" t="s">
        <v>1</v>
      </c>
      <c r="N226" s="188" t="s">
        <v>46</v>
      </c>
      <c r="O226" s="77"/>
      <c r="P226" s="189">
        <f>O226*H226</f>
        <v>0</v>
      </c>
      <c r="Q226" s="189">
        <v>0</v>
      </c>
      <c r="R226" s="189">
        <f>Q226*H226</f>
        <v>0</v>
      </c>
      <c r="S226" s="189">
        <v>0</v>
      </c>
      <c r="T226" s="190">
        <f>S226*H226</f>
        <v>0</v>
      </c>
      <c r="U226" s="38"/>
      <c r="V226" s="38"/>
      <c r="W226" s="38"/>
      <c r="X226" s="38"/>
      <c r="Y226" s="38"/>
      <c r="Z226" s="38"/>
      <c r="AA226" s="38"/>
      <c r="AB226" s="38"/>
      <c r="AC226" s="38"/>
      <c r="AD226" s="38"/>
      <c r="AE226" s="38"/>
      <c r="AR226" s="191" t="s">
        <v>206</v>
      </c>
      <c r="AT226" s="191" t="s">
        <v>201</v>
      </c>
      <c r="AU226" s="191" t="s">
        <v>91</v>
      </c>
      <c r="AY226" s="19" t="s">
        <v>199</v>
      </c>
      <c r="BE226" s="192">
        <f>IF(N226="základní",J226,0)</f>
        <v>0</v>
      </c>
      <c r="BF226" s="192">
        <f>IF(N226="snížená",J226,0)</f>
        <v>0</v>
      </c>
      <c r="BG226" s="192">
        <f>IF(N226="zákl. přenesená",J226,0)</f>
        <v>0</v>
      </c>
      <c r="BH226" s="192">
        <f>IF(N226="sníž. přenesená",J226,0)</f>
        <v>0</v>
      </c>
      <c r="BI226" s="192">
        <f>IF(N226="nulová",J226,0)</f>
        <v>0</v>
      </c>
      <c r="BJ226" s="19" t="s">
        <v>89</v>
      </c>
      <c r="BK226" s="192">
        <f>ROUND(I226*H226,2)</f>
        <v>0</v>
      </c>
      <c r="BL226" s="19" t="s">
        <v>206</v>
      </c>
      <c r="BM226" s="191" t="s">
        <v>1211</v>
      </c>
    </row>
    <row r="227" s="2" customFormat="1">
      <c r="A227" s="38"/>
      <c r="B227" s="39"/>
      <c r="C227" s="38"/>
      <c r="D227" s="193" t="s">
        <v>208</v>
      </c>
      <c r="E227" s="38"/>
      <c r="F227" s="194" t="s">
        <v>1212</v>
      </c>
      <c r="G227" s="38"/>
      <c r="H227" s="38"/>
      <c r="I227" s="195"/>
      <c r="J227" s="38"/>
      <c r="K227" s="38"/>
      <c r="L227" s="39"/>
      <c r="M227" s="196"/>
      <c r="N227" s="197"/>
      <c r="O227" s="77"/>
      <c r="P227" s="77"/>
      <c r="Q227" s="77"/>
      <c r="R227" s="77"/>
      <c r="S227" s="77"/>
      <c r="T227" s="78"/>
      <c r="U227" s="38"/>
      <c r="V227" s="38"/>
      <c r="W227" s="38"/>
      <c r="X227" s="38"/>
      <c r="Y227" s="38"/>
      <c r="Z227" s="38"/>
      <c r="AA227" s="38"/>
      <c r="AB227" s="38"/>
      <c r="AC227" s="38"/>
      <c r="AD227" s="38"/>
      <c r="AE227" s="38"/>
      <c r="AT227" s="19" t="s">
        <v>208</v>
      </c>
      <c r="AU227" s="19" t="s">
        <v>91</v>
      </c>
    </row>
    <row r="228" s="2" customFormat="1">
      <c r="A228" s="38"/>
      <c r="B228" s="39"/>
      <c r="C228" s="38"/>
      <c r="D228" s="193" t="s">
        <v>210</v>
      </c>
      <c r="E228" s="38"/>
      <c r="F228" s="198" t="s">
        <v>742</v>
      </c>
      <c r="G228" s="38"/>
      <c r="H228" s="38"/>
      <c r="I228" s="195"/>
      <c r="J228" s="38"/>
      <c r="K228" s="38"/>
      <c r="L228" s="39"/>
      <c r="M228" s="196"/>
      <c r="N228" s="197"/>
      <c r="O228" s="77"/>
      <c r="P228" s="77"/>
      <c r="Q228" s="77"/>
      <c r="R228" s="77"/>
      <c r="S228" s="77"/>
      <c r="T228" s="78"/>
      <c r="U228" s="38"/>
      <c r="V228" s="38"/>
      <c r="W228" s="38"/>
      <c r="X228" s="38"/>
      <c r="Y228" s="38"/>
      <c r="Z228" s="38"/>
      <c r="AA228" s="38"/>
      <c r="AB228" s="38"/>
      <c r="AC228" s="38"/>
      <c r="AD228" s="38"/>
      <c r="AE228" s="38"/>
      <c r="AT228" s="19" t="s">
        <v>210</v>
      </c>
      <c r="AU228" s="19" t="s">
        <v>91</v>
      </c>
    </row>
    <row r="229" s="14" customFormat="1">
      <c r="A229" s="14"/>
      <c r="B229" s="207"/>
      <c r="C229" s="14"/>
      <c r="D229" s="193" t="s">
        <v>212</v>
      </c>
      <c r="E229" s="208" t="s">
        <v>1</v>
      </c>
      <c r="F229" s="209" t="s">
        <v>1213</v>
      </c>
      <c r="G229" s="14"/>
      <c r="H229" s="208" t="s">
        <v>1</v>
      </c>
      <c r="I229" s="210"/>
      <c r="J229" s="14"/>
      <c r="K229" s="14"/>
      <c r="L229" s="207"/>
      <c r="M229" s="211"/>
      <c r="N229" s="212"/>
      <c r="O229" s="212"/>
      <c r="P229" s="212"/>
      <c r="Q229" s="212"/>
      <c r="R229" s="212"/>
      <c r="S229" s="212"/>
      <c r="T229" s="213"/>
      <c r="U229" s="14"/>
      <c r="V229" s="14"/>
      <c r="W229" s="14"/>
      <c r="X229" s="14"/>
      <c r="Y229" s="14"/>
      <c r="Z229" s="14"/>
      <c r="AA229" s="14"/>
      <c r="AB229" s="14"/>
      <c r="AC229" s="14"/>
      <c r="AD229" s="14"/>
      <c r="AE229" s="14"/>
      <c r="AT229" s="208" t="s">
        <v>212</v>
      </c>
      <c r="AU229" s="208" t="s">
        <v>91</v>
      </c>
      <c r="AV229" s="14" t="s">
        <v>89</v>
      </c>
      <c r="AW229" s="14" t="s">
        <v>36</v>
      </c>
      <c r="AX229" s="14" t="s">
        <v>81</v>
      </c>
      <c r="AY229" s="208" t="s">
        <v>199</v>
      </c>
    </row>
    <row r="230" s="13" customFormat="1">
      <c r="A230" s="13"/>
      <c r="B230" s="199"/>
      <c r="C230" s="13"/>
      <c r="D230" s="193" t="s">
        <v>212</v>
      </c>
      <c r="E230" s="200" t="s">
        <v>1</v>
      </c>
      <c r="F230" s="201" t="s">
        <v>1201</v>
      </c>
      <c r="G230" s="13"/>
      <c r="H230" s="202">
        <v>3368.75</v>
      </c>
      <c r="I230" s="203"/>
      <c r="J230" s="13"/>
      <c r="K230" s="13"/>
      <c r="L230" s="199"/>
      <c r="M230" s="204"/>
      <c r="N230" s="205"/>
      <c r="O230" s="205"/>
      <c r="P230" s="205"/>
      <c r="Q230" s="205"/>
      <c r="R230" s="205"/>
      <c r="S230" s="205"/>
      <c r="T230" s="206"/>
      <c r="U230" s="13"/>
      <c r="V230" s="13"/>
      <c r="W230" s="13"/>
      <c r="X230" s="13"/>
      <c r="Y230" s="13"/>
      <c r="Z230" s="13"/>
      <c r="AA230" s="13"/>
      <c r="AB230" s="13"/>
      <c r="AC230" s="13"/>
      <c r="AD230" s="13"/>
      <c r="AE230" s="13"/>
      <c r="AT230" s="200" t="s">
        <v>212</v>
      </c>
      <c r="AU230" s="200" t="s">
        <v>91</v>
      </c>
      <c r="AV230" s="13" t="s">
        <v>91</v>
      </c>
      <c r="AW230" s="13" t="s">
        <v>36</v>
      </c>
      <c r="AX230" s="13" t="s">
        <v>89</v>
      </c>
      <c r="AY230" s="200" t="s">
        <v>199</v>
      </c>
    </row>
    <row r="231" s="2" customFormat="1" ht="14.4" customHeight="1">
      <c r="A231" s="38"/>
      <c r="B231" s="179"/>
      <c r="C231" s="180" t="s">
        <v>360</v>
      </c>
      <c r="D231" s="180" t="s">
        <v>201</v>
      </c>
      <c r="E231" s="181" t="s">
        <v>746</v>
      </c>
      <c r="F231" s="182" t="s">
        <v>747</v>
      </c>
      <c r="G231" s="183" t="s">
        <v>228</v>
      </c>
      <c r="H231" s="184">
        <v>3368.75</v>
      </c>
      <c r="I231" s="185"/>
      <c r="J231" s="186">
        <f>ROUND(I231*H231,2)</f>
        <v>0</v>
      </c>
      <c r="K231" s="182" t="s">
        <v>205</v>
      </c>
      <c r="L231" s="39"/>
      <c r="M231" s="187" t="s">
        <v>1</v>
      </c>
      <c r="N231" s="188" t="s">
        <v>46</v>
      </c>
      <c r="O231" s="77"/>
      <c r="P231" s="189">
        <f>O231*H231</f>
        <v>0</v>
      </c>
      <c r="Q231" s="189">
        <v>0</v>
      </c>
      <c r="R231" s="189">
        <f>Q231*H231</f>
        <v>0</v>
      </c>
      <c r="S231" s="189">
        <v>0</v>
      </c>
      <c r="T231" s="190">
        <f>S231*H231</f>
        <v>0</v>
      </c>
      <c r="U231" s="38"/>
      <c r="V231" s="38"/>
      <c r="W231" s="38"/>
      <c r="X231" s="38"/>
      <c r="Y231" s="38"/>
      <c r="Z231" s="38"/>
      <c r="AA231" s="38"/>
      <c r="AB231" s="38"/>
      <c r="AC231" s="38"/>
      <c r="AD231" s="38"/>
      <c r="AE231" s="38"/>
      <c r="AR231" s="191" t="s">
        <v>206</v>
      </c>
      <c r="AT231" s="191" t="s">
        <v>201</v>
      </c>
      <c r="AU231" s="191" t="s">
        <v>91</v>
      </c>
      <c r="AY231" s="19" t="s">
        <v>199</v>
      </c>
      <c r="BE231" s="192">
        <f>IF(N231="základní",J231,0)</f>
        <v>0</v>
      </c>
      <c r="BF231" s="192">
        <f>IF(N231="snížená",J231,0)</f>
        <v>0</v>
      </c>
      <c r="BG231" s="192">
        <f>IF(N231="zákl. přenesená",J231,0)</f>
        <v>0</v>
      </c>
      <c r="BH231" s="192">
        <f>IF(N231="sníž. přenesená",J231,0)</f>
        <v>0</v>
      </c>
      <c r="BI231" s="192">
        <f>IF(N231="nulová",J231,0)</f>
        <v>0</v>
      </c>
      <c r="BJ231" s="19" t="s">
        <v>89</v>
      </c>
      <c r="BK231" s="192">
        <f>ROUND(I231*H231,2)</f>
        <v>0</v>
      </c>
      <c r="BL231" s="19" t="s">
        <v>206</v>
      </c>
      <c r="BM231" s="191" t="s">
        <v>1214</v>
      </c>
    </row>
    <row r="232" s="2" customFormat="1">
      <c r="A232" s="38"/>
      <c r="B232" s="39"/>
      <c r="C232" s="38"/>
      <c r="D232" s="193" t="s">
        <v>208</v>
      </c>
      <c r="E232" s="38"/>
      <c r="F232" s="194" t="s">
        <v>749</v>
      </c>
      <c r="G232" s="38"/>
      <c r="H232" s="38"/>
      <c r="I232" s="195"/>
      <c r="J232" s="38"/>
      <c r="K232" s="38"/>
      <c r="L232" s="39"/>
      <c r="M232" s="196"/>
      <c r="N232" s="197"/>
      <c r="O232" s="77"/>
      <c r="P232" s="77"/>
      <c r="Q232" s="77"/>
      <c r="R232" s="77"/>
      <c r="S232" s="77"/>
      <c r="T232" s="78"/>
      <c r="U232" s="38"/>
      <c r="V232" s="38"/>
      <c r="W232" s="38"/>
      <c r="X232" s="38"/>
      <c r="Y232" s="38"/>
      <c r="Z232" s="38"/>
      <c r="AA232" s="38"/>
      <c r="AB232" s="38"/>
      <c r="AC232" s="38"/>
      <c r="AD232" s="38"/>
      <c r="AE232" s="38"/>
      <c r="AT232" s="19" t="s">
        <v>208</v>
      </c>
      <c r="AU232" s="19" t="s">
        <v>91</v>
      </c>
    </row>
    <row r="233" s="2" customFormat="1">
      <c r="A233" s="38"/>
      <c r="B233" s="39"/>
      <c r="C233" s="38"/>
      <c r="D233" s="193" t="s">
        <v>210</v>
      </c>
      <c r="E233" s="38"/>
      <c r="F233" s="198" t="s">
        <v>750</v>
      </c>
      <c r="G233" s="38"/>
      <c r="H233" s="38"/>
      <c r="I233" s="195"/>
      <c r="J233" s="38"/>
      <c r="K233" s="38"/>
      <c r="L233" s="39"/>
      <c r="M233" s="196"/>
      <c r="N233" s="197"/>
      <c r="O233" s="77"/>
      <c r="P233" s="77"/>
      <c r="Q233" s="77"/>
      <c r="R233" s="77"/>
      <c r="S233" s="77"/>
      <c r="T233" s="78"/>
      <c r="U233" s="38"/>
      <c r="V233" s="38"/>
      <c r="W233" s="38"/>
      <c r="X233" s="38"/>
      <c r="Y233" s="38"/>
      <c r="Z233" s="38"/>
      <c r="AA233" s="38"/>
      <c r="AB233" s="38"/>
      <c r="AC233" s="38"/>
      <c r="AD233" s="38"/>
      <c r="AE233" s="38"/>
      <c r="AT233" s="19" t="s">
        <v>210</v>
      </c>
      <c r="AU233" s="19" t="s">
        <v>91</v>
      </c>
    </row>
    <row r="234" s="13" customFormat="1">
      <c r="A234" s="13"/>
      <c r="B234" s="199"/>
      <c r="C234" s="13"/>
      <c r="D234" s="193" t="s">
        <v>212</v>
      </c>
      <c r="E234" s="200" t="s">
        <v>1</v>
      </c>
      <c r="F234" s="201" t="s">
        <v>1201</v>
      </c>
      <c r="G234" s="13"/>
      <c r="H234" s="202">
        <v>3368.75</v>
      </c>
      <c r="I234" s="203"/>
      <c r="J234" s="13"/>
      <c r="K234" s="13"/>
      <c r="L234" s="199"/>
      <c r="M234" s="204"/>
      <c r="N234" s="205"/>
      <c r="O234" s="205"/>
      <c r="P234" s="205"/>
      <c r="Q234" s="205"/>
      <c r="R234" s="205"/>
      <c r="S234" s="205"/>
      <c r="T234" s="206"/>
      <c r="U234" s="13"/>
      <c r="V234" s="13"/>
      <c r="W234" s="13"/>
      <c r="X234" s="13"/>
      <c r="Y234" s="13"/>
      <c r="Z234" s="13"/>
      <c r="AA234" s="13"/>
      <c r="AB234" s="13"/>
      <c r="AC234" s="13"/>
      <c r="AD234" s="13"/>
      <c r="AE234" s="13"/>
      <c r="AT234" s="200" t="s">
        <v>212</v>
      </c>
      <c r="AU234" s="200" t="s">
        <v>91</v>
      </c>
      <c r="AV234" s="13" t="s">
        <v>91</v>
      </c>
      <c r="AW234" s="13" t="s">
        <v>36</v>
      </c>
      <c r="AX234" s="13" t="s">
        <v>89</v>
      </c>
      <c r="AY234" s="200" t="s">
        <v>199</v>
      </c>
    </row>
    <row r="235" s="12" customFormat="1" ht="22.8" customHeight="1">
      <c r="A235" s="12"/>
      <c r="B235" s="166"/>
      <c r="C235" s="12"/>
      <c r="D235" s="167" t="s">
        <v>80</v>
      </c>
      <c r="E235" s="177" t="s">
        <v>627</v>
      </c>
      <c r="F235" s="177" t="s">
        <v>628</v>
      </c>
      <c r="G235" s="12"/>
      <c r="H235" s="12"/>
      <c r="I235" s="169"/>
      <c r="J235" s="178">
        <f>BK235</f>
        <v>0</v>
      </c>
      <c r="K235" s="12"/>
      <c r="L235" s="166"/>
      <c r="M235" s="171"/>
      <c r="N235" s="172"/>
      <c r="O235" s="172"/>
      <c r="P235" s="173">
        <f>SUM(P236:P238)</f>
        <v>0</v>
      </c>
      <c r="Q235" s="172"/>
      <c r="R235" s="173">
        <f>SUM(R236:R238)</f>
        <v>0</v>
      </c>
      <c r="S235" s="172"/>
      <c r="T235" s="174">
        <f>SUM(T236:T238)</f>
        <v>0</v>
      </c>
      <c r="U235" s="12"/>
      <c r="V235" s="12"/>
      <c r="W235" s="12"/>
      <c r="X235" s="12"/>
      <c r="Y235" s="12"/>
      <c r="Z235" s="12"/>
      <c r="AA235" s="12"/>
      <c r="AB235" s="12"/>
      <c r="AC235" s="12"/>
      <c r="AD235" s="12"/>
      <c r="AE235" s="12"/>
      <c r="AR235" s="167" t="s">
        <v>89</v>
      </c>
      <c r="AT235" s="175" t="s">
        <v>80</v>
      </c>
      <c r="AU235" s="175" t="s">
        <v>89</v>
      </c>
      <c r="AY235" s="167" t="s">
        <v>199</v>
      </c>
      <c r="BK235" s="176">
        <f>SUM(BK236:BK238)</f>
        <v>0</v>
      </c>
    </row>
    <row r="236" s="2" customFormat="1" ht="14.4" customHeight="1">
      <c r="A236" s="38"/>
      <c r="B236" s="179"/>
      <c r="C236" s="180" t="s">
        <v>368</v>
      </c>
      <c r="D236" s="180" t="s">
        <v>201</v>
      </c>
      <c r="E236" s="181" t="s">
        <v>1215</v>
      </c>
      <c r="F236" s="182" t="s">
        <v>1216</v>
      </c>
      <c r="G236" s="183" t="s">
        <v>275</v>
      </c>
      <c r="H236" s="184">
        <v>15.901</v>
      </c>
      <c r="I236" s="185"/>
      <c r="J236" s="186">
        <f>ROUND(I236*H236,2)</f>
        <v>0</v>
      </c>
      <c r="K236" s="182" t="s">
        <v>205</v>
      </c>
      <c r="L236" s="39"/>
      <c r="M236" s="187" t="s">
        <v>1</v>
      </c>
      <c r="N236" s="188" t="s">
        <v>46</v>
      </c>
      <c r="O236" s="77"/>
      <c r="P236" s="189">
        <f>O236*H236</f>
        <v>0</v>
      </c>
      <c r="Q236" s="189">
        <v>0</v>
      </c>
      <c r="R236" s="189">
        <f>Q236*H236</f>
        <v>0</v>
      </c>
      <c r="S236" s="189">
        <v>0</v>
      </c>
      <c r="T236" s="190">
        <f>S236*H236</f>
        <v>0</v>
      </c>
      <c r="U236" s="38"/>
      <c r="V236" s="38"/>
      <c r="W236" s="38"/>
      <c r="X236" s="38"/>
      <c r="Y236" s="38"/>
      <c r="Z236" s="38"/>
      <c r="AA236" s="38"/>
      <c r="AB236" s="38"/>
      <c r="AC236" s="38"/>
      <c r="AD236" s="38"/>
      <c r="AE236" s="38"/>
      <c r="AR236" s="191" t="s">
        <v>206</v>
      </c>
      <c r="AT236" s="191" t="s">
        <v>201</v>
      </c>
      <c r="AU236" s="191" t="s">
        <v>91</v>
      </c>
      <c r="AY236" s="19" t="s">
        <v>199</v>
      </c>
      <c r="BE236" s="192">
        <f>IF(N236="základní",J236,0)</f>
        <v>0</v>
      </c>
      <c r="BF236" s="192">
        <f>IF(N236="snížená",J236,0)</f>
        <v>0</v>
      </c>
      <c r="BG236" s="192">
        <f>IF(N236="zákl. přenesená",J236,0)</f>
        <v>0</v>
      </c>
      <c r="BH236" s="192">
        <f>IF(N236="sníž. přenesená",J236,0)</f>
        <v>0</v>
      </c>
      <c r="BI236" s="192">
        <f>IF(N236="nulová",J236,0)</f>
        <v>0</v>
      </c>
      <c r="BJ236" s="19" t="s">
        <v>89</v>
      </c>
      <c r="BK236" s="192">
        <f>ROUND(I236*H236,2)</f>
        <v>0</v>
      </c>
      <c r="BL236" s="19" t="s">
        <v>206</v>
      </c>
      <c r="BM236" s="191" t="s">
        <v>1217</v>
      </c>
    </row>
    <row r="237" s="2" customFormat="1">
      <c r="A237" s="38"/>
      <c r="B237" s="39"/>
      <c r="C237" s="38"/>
      <c r="D237" s="193" t="s">
        <v>208</v>
      </c>
      <c r="E237" s="38"/>
      <c r="F237" s="194" t="s">
        <v>1218</v>
      </c>
      <c r="G237" s="38"/>
      <c r="H237" s="38"/>
      <c r="I237" s="195"/>
      <c r="J237" s="38"/>
      <c r="K237" s="38"/>
      <c r="L237" s="39"/>
      <c r="M237" s="196"/>
      <c r="N237" s="197"/>
      <c r="O237" s="77"/>
      <c r="P237" s="77"/>
      <c r="Q237" s="77"/>
      <c r="R237" s="77"/>
      <c r="S237" s="77"/>
      <c r="T237" s="78"/>
      <c r="U237" s="38"/>
      <c r="V237" s="38"/>
      <c r="W237" s="38"/>
      <c r="X237" s="38"/>
      <c r="Y237" s="38"/>
      <c r="Z237" s="38"/>
      <c r="AA237" s="38"/>
      <c r="AB237" s="38"/>
      <c r="AC237" s="38"/>
      <c r="AD237" s="38"/>
      <c r="AE237" s="38"/>
      <c r="AT237" s="19" t="s">
        <v>208</v>
      </c>
      <c r="AU237" s="19" t="s">
        <v>91</v>
      </c>
    </row>
    <row r="238" s="2" customFormat="1">
      <c r="A238" s="38"/>
      <c r="B238" s="39"/>
      <c r="C238" s="38"/>
      <c r="D238" s="193" t="s">
        <v>210</v>
      </c>
      <c r="E238" s="38"/>
      <c r="F238" s="198" t="s">
        <v>1219</v>
      </c>
      <c r="G238" s="38"/>
      <c r="H238" s="38"/>
      <c r="I238" s="195"/>
      <c r="J238" s="38"/>
      <c r="K238" s="38"/>
      <c r="L238" s="39"/>
      <c r="M238" s="196"/>
      <c r="N238" s="197"/>
      <c r="O238" s="77"/>
      <c r="P238" s="77"/>
      <c r="Q238" s="77"/>
      <c r="R238" s="77"/>
      <c r="S238" s="77"/>
      <c r="T238" s="78"/>
      <c r="U238" s="38"/>
      <c r="V238" s="38"/>
      <c r="W238" s="38"/>
      <c r="X238" s="38"/>
      <c r="Y238" s="38"/>
      <c r="Z238" s="38"/>
      <c r="AA238" s="38"/>
      <c r="AB238" s="38"/>
      <c r="AC238" s="38"/>
      <c r="AD238" s="38"/>
      <c r="AE238" s="38"/>
      <c r="AT238" s="19" t="s">
        <v>210</v>
      </c>
      <c r="AU238" s="19" t="s">
        <v>91</v>
      </c>
    </row>
    <row r="239" s="12" customFormat="1" ht="25.92" customHeight="1">
      <c r="A239" s="12"/>
      <c r="B239" s="166"/>
      <c r="C239" s="12"/>
      <c r="D239" s="167" t="s">
        <v>80</v>
      </c>
      <c r="E239" s="168" t="s">
        <v>639</v>
      </c>
      <c r="F239" s="168" t="s">
        <v>640</v>
      </c>
      <c r="G239" s="12"/>
      <c r="H239" s="12"/>
      <c r="I239" s="169"/>
      <c r="J239" s="170">
        <f>BK239</f>
        <v>0</v>
      </c>
      <c r="K239" s="12"/>
      <c r="L239" s="166"/>
      <c r="M239" s="171"/>
      <c r="N239" s="172"/>
      <c r="O239" s="172"/>
      <c r="P239" s="173">
        <f>P240</f>
        <v>0</v>
      </c>
      <c r="Q239" s="172"/>
      <c r="R239" s="173">
        <f>R240</f>
        <v>0.186556</v>
      </c>
      <c r="S239" s="172"/>
      <c r="T239" s="174">
        <f>T240</f>
        <v>0</v>
      </c>
      <c r="U239" s="12"/>
      <c r="V239" s="12"/>
      <c r="W239" s="12"/>
      <c r="X239" s="12"/>
      <c r="Y239" s="12"/>
      <c r="Z239" s="12"/>
      <c r="AA239" s="12"/>
      <c r="AB239" s="12"/>
      <c r="AC239" s="12"/>
      <c r="AD239" s="12"/>
      <c r="AE239" s="12"/>
      <c r="AR239" s="167" t="s">
        <v>91</v>
      </c>
      <c r="AT239" s="175" t="s">
        <v>80</v>
      </c>
      <c r="AU239" s="175" t="s">
        <v>81</v>
      </c>
      <c r="AY239" s="167" t="s">
        <v>199</v>
      </c>
      <c r="BK239" s="176">
        <f>BK240</f>
        <v>0</v>
      </c>
    </row>
    <row r="240" s="12" customFormat="1" ht="22.8" customHeight="1">
      <c r="A240" s="12"/>
      <c r="B240" s="166"/>
      <c r="C240" s="12"/>
      <c r="D240" s="167" t="s">
        <v>80</v>
      </c>
      <c r="E240" s="177" t="s">
        <v>1220</v>
      </c>
      <c r="F240" s="177" t="s">
        <v>1221</v>
      </c>
      <c r="G240" s="12"/>
      <c r="H240" s="12"/>
      <c r="I240" s="169"/>
      <c r="J240" s="178">
        <f>BK240</f>
        <v>0</v>
      </c>
      <c r="K240" s="12"/>
      <c r="L240" s="166"/>
      <c r="M240" s="171"/>
      <c r="N240" s="172"/>
      <c r="O240" s="172"/>
      <c r="P240" s="173">
        <f>SUM(P241:P256)</f>
        <v>0</v>
      </c>
      <c r="Q240" s="172"/>
      <c r="R240" s="173">
        <f>SUM(R241:R256)</f>
        <v>0.186556</v>
      </c>
      <c r="S240" s="172"/>
      <c r="T240" s="174">
        <f>SUM(T241:T256)</f>
        <v>0</v>
      </c>
      <c r="U240" s="12"/>
      <c r="V240" s="12"/>
      <c r="W240" s="12"/>
      <c r="X240" s="12"/>
      <c r="Y240" s="12"/>
      <c r="Z240" s="12"/>
      <c r="AA240" s="12"/>
      <c r="AB240" s="12"/>
      <c r="AC240" s="12"/>
      <c r="AD240" s="12"/>
      <c r="AE240" s="12"/>
      <c r="AR240" s="167" t="s">
        <v>91</v>
      </c>
      <c r="AT240" s="175" t="s">
        <v>80</v>
      </c>
      <c r="AU240" s="175" t="s">
        <v>89</v>
      </c>
      <c r="AY240" s="167" t="s">
        <v>199</v>
      </c>
      <c r="BK240" s="176">
        <f>SUM(BK241:BK256)</f>
        <v>0</v>
      </c>
    </row>
    <row r="241" s="2" customFormat="1" ht="24.15" customHeight="1">
      <c r="A241" s="38"/>
      <c r="B241" s="179"/>
      <c r="C241" s="180" t="s">
        <v>376</v>
      </c>
      <c r="D241" s="180" t="s">
        <v>201</v>
      </c>
      <c r="E241" s="181" t="s">
        <v>1222</v>
      </c>
      <c r="F241" s="182" t="s">
        <v>1223</v>
      </c>
      <c r="G241" s="183" t="s">
        <v>204</v>
      </c>
      <c r="H241" s="184">
        <v>17.117999999999999</v>
      </c>
      <c r="I241" s="185"/>
      <c r="J241" s="186">
        <f>ROUND(I241*H241,2)</f>
        <v>0</v>
      </c>
      <c r="K241" s="182" t="s">
        <v>205</v>
      </c>
      <c r="L241" s="39"/>
      <c r="M241" s="187" t="s">
        <v>1</v>
      </c>
      <c r="N241" s="188" t="s">
        <v>46</v>
      </c>
      <c r="O241" s="77"/>
      <c r="P241" s="189">
        <f>O241*H241</f>
        <v>0</v>
      </c>
      <c r="Q241" s="189">
        <v>0</v>
      </c>
      <c r="R241" s="189">
        <f>Q241*H241</f>
        <v>0</v>
      </c>
      <c r="S241" s="189">
        <v>0</v>
      </c>
      <c r="T241" s="190">
        <f>S241*H241</f>
        <v>0</v>
      </c>
      <c r="U241" s="38"/>
      <c r="V241" s="38"/>
      <c r="W241" s="38"/>
      <c r="X241" s="38"/>
      <c r="Y241" s="38"/>
      <c r="Z241" s="38"/>
      <c r="AA241" s="38"/>
      <c r="AB241" s="38"/>
      <c r="AC241" s="38"/>
      <c r="AD241" s="38"/>
      <c r="AE241" s="38"/>
      <c r="AR241" s="191" t="s">
        <v>318</v>
      </c>
      <c r="AT241" s="191" t="s">
        <v>201</v>
      </c>
      <c r="AU241" s="191" t="s">
        <v>91</v>
      </c>
      <c r="AY241" s="19" t="s">
        <v>199</v>
      </c>
      <c r="BE241" s="192">
        <f>IF(N241="základní",J241,0)</f>
        <v>0</v>
      </c>
      <c r="BF241" s="192">
        <f>IF(N241="snížená",J241,0)</f>
        <v>0</v>
      </c>
      <c r="BG241" s="192">
        <f>IF(N241="zákl. přenesená",J241,0)</f>
        <v>0</v>
      </c>
      <c r="BH241" s="192">
        <f>IF(N241="sníž. přenesená",J241,0)</f>
        <v>0</v>
      </c>
      <c r="BI241" s="192">
        <f>IF(N241="nulová",J241,0)</f>
        <v>0</v>
      </c>
      <c r="BJ241" s="19" t="s">
        <v>89</v>
      </c>
      <c r="BK241" s="192">
        <f>ROUND(I241*H241,2)</f>
        <v>0</v>
      </c>
      <c r="BL241" s="19" t="s">
        <v>318</v>
      </c>
      <c r="BM241" s="191" t="s">
        <v>1224</v>
      </c>
    </row>
    <row r="242" s="2" customFormat="1">
      <c r="A242" s="38"/>
      <c r="B242" s="39"/>
      <c r="C242" s="38"/>
      <c r="D242" s="193" t="s">
        <v>208</v>
      </c>
      <c r="E242" s="38"/>
      <c r="F242" s="194" t="s">
        <v>1225</v>
      </c>
      <c r="G242" s="38"/>
      <c r="H242" s="38"/>
      <c r="I242" s="195"/>
      <c r="J242" s="38"/>
      <c r="K242" s="38"/>
      <c r="L242" s="39"/>
      <c r="M242" s="196"/>
      <c r="N242" s="197"/>
      <c r="O242" s="77"/>
      <c r="P242" s="77"/>
      <c r="Q242" s="77"/>
      <c r="R242" s="77"/>
      <c r="S242" s="77"/>
      <c r="T242" s="78"/>
      <c r="U242" s="38"/>
      <c r="V242" s="38"/>
      <c r="W242" s="38"/>
      <c r="X242" s="38"/>
      <c r="Y242" s="38"/>
      <c r="Z242" s="38"/>
      <c r="AA242" s="38"/>
      <c r="AB242" s="38"/>
      <c r="AC242" s="38"/>
      <c r="AD242" s="38"/>
      <c r="AE242" s="38"/>
      <c r="AT242" s="19" t="s">
        <v>208</v>
      </c>
      <c r="AU242" s="19" t="s">
        <v>91</v>
      </c>
    </row>
    <row r="243" s="14" customFormat="1">
      <c r="A243" s="14"/>
      <c r="B243" s="207"/>
      <c r="C243" s="14"/>
      <c r="D243" s="193" t="s">
        <v>212</v>
      </c>
      <c r="E243" s="208" t="s">
        <v>1</v>
      </c>
      <c r="F243" s="209" t="s">
        <v>1131</v>
      </c>
      <c r="G243" s="14"/>
      <c r="H243" s="208" t="s">
        <v>1</v>
      </c>
      <c r="I243" s="210"/>
      <c r="J243" s="14"/>
      <c r="K243" s="14"/>
      <c r="L243" s="207"/>
      <c r="M243" s="211"/>
      <c r="N243" s="212"/>
      <c r="O243" s="212"/>
      <c r="P243" s="212"/>
      <c r="Q243" s="212"/>
      <c r="R243" s="212"/>
      <c r="S243" s="212"/>
      <c r="T243" s="213"/>
      <c r="U243" s="14"/>
      <c r="V243" s="14"/>
      <c r="W243" s="14"/>
      <c r="X243" s="14"/>
      <c r="Y243" s="14"/>
      <c r="Z243" s="14"/>
      <c r="AA243" s="14"/>
      <c r="AB243" s="14"/>
      <c r="AC243" s="14"/>
      <c r="AD243" s="14"/>
      <c r="AE243" s="14"/>
      <c r="AT243" s="208" t="s">
        <v>212</v>
      </c>
      <c r="AU243" s="208" t="s">
        <v>91</v>
      </c>
      <c r="AV243" s="14" t="s">
        <v>89</v>
      </c>
      <c r="AW243" s="14" t="s">
        <v>36</v>
      </c>
      <c r="AX243" s="14" t="s">
        <v>81</v>
      </c>
      <c r="AY243" s="208" t="s">
        <v>199</v>
      </c>
    </row>
    <row r="244" s="13" customFormat="1">
      <c r="A244" s="13"/>
      <c r="B244" s="199"/>
      <c r="C244" s="13"/>
      <c r="D244" s="193" t="s">
        <v>212</v>
      </c>
      <c r="E244" s="200" t="s">
        <v>1</v>
      </c>
      <c r="F244" s="201" t="s">
        <v>1226</v>
      </c>
      <c r="G244" s="13"/>
      <c r="H244" s="202">
        <v>17.117999999999999</v>
      </c>
      <c r="I244" s="203"/>
      <c r="J244" s="13"/>
      <c r="K244" s="13"/>
      <c r="L244" s="199"/>
      <c r="M244" s="204"/>
      <c r="N244" s="205"/>
      <c r="O244" s="205"/>
      <c r="P244" s="205"/>
      <c r="Q244" s="205"/>
      <c r="R244" s="205"/>
      <c r="S244" s="205"/>
      <c r="T244" s="206"/>
      <c r="U244" s="13"/>
      <c r="V244" s="13"/>
      <c r="W244" s="13"/>
      <c r="X244" s="13"/>
      <c r="Y244" s="13"/>
      <c r="Z244" s="13"/>
      <c r="AA244" s="13"/>
      <c r="AB244" s="13"/>
      <c r="AC244" s="13"/>
      <c r="AD244" s="13"/>
      <c r="AE244" s="13"/>
      <c r="AT244" s="200" t="s">
        <v>212</v>
      </c>
      <c r="AU244" s="200" t="s">
        <v>91</v>
      </c>
      <c r="AV244" s="13" t="s">
        <v>91</v>
      </c>
      <c r="AW244" s="13" t="s">
        <v>36</v>
      </c>
      <c r="AX244" s="13" t="s">
        <v>89</v>
      </c>
      <c r="AY244" s="200" t="s">
        <v>199</v>
      </c>
    </row>
    <row r="245" s="2" customFormat="1" ht="14.4" customHeight="1">
      <c r="A245" s="38"/>
      <c r="B245" s="179"/>
      <c r="C245" s="222" t="s">
        <v>382</v>
      </c>
      <c r="D245" s="222" t="s">
        <v>272</v>
      </c>
      <c r="E245" s="223" t="s">
        <v>1227</v>
      </c>
      <c r="F245" s="224" t="s">
        <v>1228</v>
      </c>
      <c r="G245" s="225" t="s">
        <v>309</v>
      </c>
      <c r="H245" s="226">
        <v>17.117999999999999</v>
      </c>
      <c r="I245" s="227"/>
      <c r="J245" s="228">
        <f>ROUND(I245*H245,2)</f>
        <v>0</v>
      </c>
      <c r="K245" s="224" t="s">
        <v>205</v>
      </c>
      <c r="L245" s="229"/>
      <c r="M245" s="230" t="s">
        <v>1</v>
      </c>
      <c r="N245" s="231" t="s">
        <v>46</v>
      </c>
      <c r="O245" s="77"/>
      <c r="P245" s="189">
        <f>O245*H245</f>
        <v>0</v>
      </c>
      <c r="Q245" s="189">
        <v>0.001</v>
      </c>
      <c r="R245" s="189">
        <f>Q245*H245</f>
        <v>0.017117999999999998</v>
      </c>
      <c r="S245" s="189">
        <v>0</v>
      </c>
      <c r="T245" s="190">
        <f>S245*H245</f>
        <v>0</v>
      </c>
      <c r="U245" s="38"/>
      <c r="V245" s="38"/>
      <c r="W245" s="38"/>
      <c r="X245" s="38"/>
      <c r="Y245" s="38"/>
      <c r="Z245" s="38"/>
      <c r="AA245" s="38"/>
      <c r="AB245" s="38"/>
      <c r="AC245" s="38"/>
      <c r="AD245" s="38"/>
      <c r="AE245" s="38"/>
      <c r="AR245" s="191" t="s">
        <v>427</v>
      </c>
      <c r="AT245" s="191" t="s">
        <v>272</v>
      </c>
      <c r="AU245" s="191" t="s">
        <v>91</v>
      </c>
      <c r="AY245" s="19" t="s">
        <v>199</v>
      </c>
      <c r="BE245" s="192">
        <f>IF(N245="základní",J245,0)</f>
        <v>0</v>
      </c>
      <c r="BF245" s="192">
        <f>IF(N245="snížená",J245,0)</f>
        <v>0</v>
      </c>
      <c r="BG245" s="192">
        <f>IF(N245="zákl. přenesená",J245,0)</f>
        <v>0</v>
      </c>
      <c r="BH245" s="192">
        <f>IF(N245="sníž. přenesená",J245,0)</f>
        <v>0</v>
      </c>
      <c r="BI245" s="192">
        <f>IF(N245="nulová",J245,0)</f>
        <v>0</v>
      </c>
      <c r="BJ245" s="19" t="s">
        <v>89</v>
      </c>
      <c r="BK245" s="192">
        <f>ROUND(I245*H245,2)</f>
        <v>0</v>
      </c>
      <c r="BL245" s="19" t="s">
        <v>318</v>
      </c>
      <c r="BM245" s="191" t="s">
        <v>1229</v>
      </c>
    </row>
    <row r="246" s="2" customFormat="1">
      <c r="A246" s="38"/>
      <c r="B246" s="39"/>
      <c r="C246" s="38"/>
      <c r="D246" s="193" t="s">
        <v>208</v>
      </c>
      <c r="E246" s="38"/>
      <c r="F246" s="194" t="s">
        <v>1228</v>
      </c>
      <c r="G246" s="38"/>
      <c r="H246" s="38"/>
      <c r="I246" s="195"/>
      <c r="J246" s="38"/>
      <c r="K246" s="38"/>
      <c r="L246" s="39"/>
      <c r="M246" s="196"/>
      <c r="N246" s="197"/>
      <c r="O246" s="77"/>
      <c r="P246" s="77"/>
      <c r="Q246" s="77"/>
      <c r="R246" s="77"/>
      <c r="S246" s="77"/>
      <c r="T246" s="78"/>
      <c r="U246" s="38"/>
      <c r="V246" s="38"/>
      <c r="W246" s="38"/>
      <c r="X246" s="38"/>
      <c r="Y246" s="38"/>
      <c r="Z246" s="38"/>
      <c r="AA246" s="38"/>
      <c r="AB246" s="38"/>
      <c r="AC246" s="38"/>
      <c r="AD246" s="38"/>
      <c r="AE246" s="38"/>
      <c r="AT246" s="19" t="s">
        <v>208</v>
      </c>
      <c r="AU246" s="19" t="s">
        <v>91</v>
      </c>
    </row>
    <row r="247" s="2" customFormat="1" ht="24.15" customHeight="1">
      <c r="A247" s="38"/>
      <c r="B247" s="179"/>
      <c r="C247" s="180" t="s">
        <v>390</v>
      </c>
      <c r="D247" s="180" t="s">
        <v>201</v>
      </c>
      <c r="E247" s="181" t="s">
        <v>1230</v>
      </c>
      <c r="F247" s="182" t="s">
        <v>1231</v>
      </c>
      <c r="G247" s="183" t="s">
        <v>204</v>
      </c>
      <c r="H247" s="184">
        <v>17.117999999999999</v>
      </c>
      <c r="I247" s="185"/>
      <c r="J247" s="186">
        <f>ROUND(I247*H247,2)</f>
        <v>0</v>
      </c>
      <c r="K247" s="182" t="s">
        <v>205</v>
      </c>
      <c r="L247" s="39"/>
      <c r="M247" s="187" t="s">
        <v>1</v>
      </c>
      <c r="N247" s="188" t="s">
        <v>46</v>
      </c>
      <c r="O247" s="77"/>
      <c r="P247" s="189">
        <f>O247*H247</f>
        <v>0</v>
      </c>
      <c r="Q247" s="189">
        <v>0</v>
      </c>
      <c r="R247" s="189">
        <f>Q247*H247</f>
        <v>0</v>
      </c>
      <c r="S247" s="189">
        <v>0</v>
      </c>
      <c r="T247" s="190">
        <f>S247*H247</f>
        <v>0</v>
      </c>
      <c r="U247" s="38"/>
      <c r="V247" s="38"/>
      <c r="W247" s="38"/>
      <c r="X247" s="38"/>
      <c r="Y247" s="38"/>
      <c r="Z247" s="38"/>
      <c r="AA247" s="38"/>
      <c r="AB247" s="38"/>
      <c r="AC247" s="38"/>
      <c r="AD247" s="38"/>
      <c r="AE247" s="38"/>
      <c r="AR247" s="191" t="s">
        <v>318</v>
      </c>
      <c r="AT247" s="191" t="s">
        <v>201</v>
      </c>
      <c r="AU247" s="191" t="s">
        <v>91</v>
      </c>
      <c r="AY247" s="19" t="s">
        <v>199</v>
      </c>
      <c r="BE247" s="192">
        <f>IF(N247="základní",J247,0)</f>
        <v>0</v>
      </c>
      <c r="BF247" s="192">
        <f>IF(N247="snížená",J247,0)</f>
        <v>0</v>
      </c>
      <c r="BG247" s="192">
        <f>IF(N247="zákl. přenesená",J247,0)</f>
        <v>0</v>
      </c>
      <c r="BH247" s="192">
        <f>IF(N247="sníž. přenesená",J247,0)</f>
        <v>0</v>
      </c>
      <c r="BI247" s="192">
        <f>IF(N247="nulová",J247,0)</f>
        <v>0</v>
      </c>
      <c r="BJ247" s="19" t="s">
        <v>89</v>
      </c>
      <c r="BK247" s="192">
        <f>ROUND(I247*H247,2)</f>
        <v>0</v>
      </c>
      <c r="BL247" s="19" t="s">
        <v>318</v>
      </c>
      <c r="BM247" s="191" t="s">
        <v>1232</v>
      </c>
    </row>
    <row r="248" s="2" customFormat="1">
      <c r="A248" s="38"/>
      <c r="B248" s="39"/>
      <c r="C248" s="38"/>
      <c r="D248" s="193" t="s">
        <v>208</v>
      </c>
      <c r="E248" s="38"/>
      <c r="F248" s="194" t="s">
        <v>1233</v>
      </c>
      <c r="G248" s="38"/>
      <c r="H248" s="38"/>
      <c r="I248" s="195"/>
      <c r="J248" s="38"/>
      <c r="K248" s="38"/>
      <c r="L248" s="39"/>
      <c r="M248" s="196"/>
      <c r="N248" s="197"/>
      <c r="O248" s="77"/>
      <c r="P248" s="77"/>
      <c r="Q248" s="77"/>
      <c r="R248" s="77"/>
      <c r="S248" s="77"/>
      <c r="T248" s="78"/>
      <c r="U248" s="38"/>
      <c r="V248" s="38"/>
      <c r="W248" s="38"/>
      <c r="X248" s="38"/>
      <c r="Y248" s="38"/>
      <c r="Z248" s="38"/>
      <c r="AA248" s="38"/>
      <c r="AB248" s="38"/>
      <c r="AC248" s="38"/>
      <c r="AD248" s="38"/>
      <c r="AE248" s="38"/>
      <c r="AT248" s="19" t="s">
        <v>208</v>
      </c>
      <c r="AU248" s="19" t="s">
        <v>91</v>
      </c>
    </row>
    <row r="249" s="14" customFormat="1">
      <c r="A249" s="14"/>
      <c r="B249" s="207"/>
      <c r="C249" s="14"/>
      <c r="D249" s="193" t="s">
        <v>212</v>
      </c>
      <c r="E249" s="208" t="s">
        <v>1</v>
      </c>
      <c r="F249" s="209" t="s">
        <v>1131</v>
      </c>
      <c r="G249" s="14"/>
      <c r="H249" s="208" t="s">
        <v>1</v>
      </c>
      <c r="I249" s="210"/>
      <c r="J249" s="14"/>
      <c r="K249" s="14"/>
      <c r="L249" s="207"/>
      <c r="M249" s="211"/>
      <c r="N249" s="212"/>
      <c r="O249" s="212"/>
      <c r="P249" s="212"/>
      <c r="Q249" s="212"/>
      <c r="R249" s="212"/>
      <c r="S249" s="212"/>
      <c r="T249" s="213"/>
      <c r="U249" s="14"/>
      <c r="V249" s="14"/>
      <c r="W249" s="14"/>
      <c r="X249" s="14"/>
      <c r="Y249" s="14"/>
      <c r="Z249" s="14"/>
      <c r="AA249" s="14"/>
      <c r="AB249" s="14"/>
      <c r="AC249" s="14"/>
      <c r="AD249" s="14"/>
      <c r="AE249" s="14"/>
      <c r="AT249" s="208" t="s">
        <v>212</v>
      </c>
      <c r="AU249" s="208" t="s">
        <v>91</v>
      </c>
      <c r="AV249" s="14" t="s">
        <v>89</v>
      </c>
      <c r="AW249" s="14" t="s">
        <v>36</v>
      </c>
      <c r="AX249" s="14" t="s">
        <v>81</v>
      </c>
      <c r="AY249" s="208" t="s">
        <v>199</v>
      </c>
    </row>
    <row r="250" s="13" customFormat="1">
      <c r="A250" s="13"/>
      <c r="B250" s="199"/>
      <c r="C250" s="13"/>
      <c r="D250" s="193" t="s">
        <v>212</v>
      </c>
      <c r="E250" s="200" t="s">
        <v>1</v>
      </c>
      <c r="F250" s="201" t="s">
        <v>1226</v>
      </c>
      <c r="G250" s="13"/>
      <c r="H250" s="202">
        <v>17.117999999999999</v>
      </c>
      <c r="I250" s="203"/>
      <c r="J250" s="13"/>
      <c r="K250" s="13"/>
      <c r="L250" s="199"/>
      <c r="M250" s="204"/>
      <c r="N250" s="205"/>
      <c r="O250" s="205"/>
      <c r="P250" s="205"/>
      <c r="Q250" s="205"/>
      <c r="R250" s="205"/>
      <c r="S250" s="205"/>
      <c r="T250" s="206"/>
      <c r="U250" s="13"/>
      <c r="V250" s="13"/>
      <c r="W250" s="13"/>
      <c r="X250" s="13"/>
      <c r="Y250" s="13"/>
      <c r="Z250" s="13"/>
      <c r="AA250" s="13"/>
      <c r="AB250" s="13"/>
      <c r="AC250" s="13"/>
      <c r="AD250" s="13"/>
      <c r="AE250" s="13"/>
      <c r="AT250" s="200" t="s">
        <v>212</v>
      </c>
      <c r="AU250" s="200" t="s">
        <v>91</v>
      </c>
      <c r="AV250" s="13" t="s">
        <v>91</v>
      </c>
      <c r="AW250" s="13" t="s">
        <v>36</v>
      </c>
      <c r="AX250" s="13" t="s">
        <v>89</v>
      </c>
      <c r="AY250" s="200" t="s">
        <v>199</v>
      </c>
    </row>
    <row r="251" s="2" customFormat="1" ht="24.15" customHeight="1">
      <c r="A251" s="38"/>
      <c r="B251" s="179"/>
      <c r="C251" s="222" t="s">
        <v>401</v>
      </c>
      <c r="D251" s="222" t="s">
        <v>272</v>
      </c>
      <c r="E251" s="223" t="s">
        <v>1234</v>
      </c>
      <c r="F251" s="224" t="s">
        <v>1235</v>
      </c>
      <c r="G251" s="225" t="s">
        <v>204</v>
      </c>
      <c r="H251" s="226">
        <v>128</v>
      </c>
      <c r="I251" s="227"/>
      <c r="J251" s="228">
        <f>ROUND(I251*H251,2)</f>
        <v>0</v>
      </c>
      <c r="K251" s="224" t="s">
        <v>205</v>
      </c>
      <c r="L251" s="229"/>
      <c r="M251" s="230" t="s">
        <v>1</v>
      </c>
      <c r="N251" s="231" t="s">
        <v>46</v>
      </c>
      <c r="O251" s="77"/>
      <c r="P251" s="189">
        <f>O251*H251</f>
        <v>0</v>
      </c>
      <c r="Q251" s="189">
        <v>0.0011900000000000001</v>
      </c>
      <c r="R251" s="189">
        <f>Q251*H251</f>
        <v>0.15232000000000001</v>
      </c>
      <c r="S251" s="189">
        <v>0</v>
      </c>
      <c r="T251" s="190">
        <f>S251*H251</f>
        <v>0</v>
      </c>
      <c r="U251" s="38"/>
      <c r="V251" s="38"/>
      <c r="W251" s="38"/>
      <c r="X251" s="38"/>
      <c r="Y251" s="38"/>
      <c r="Z251" s="38"/>
      <c r="AA251" s="38"/>
      <c r="AB251" s="38"/>
      <c r="AC251" s="38"/>
      <c r="AD251" s="38"/>
      <c r="AE251" s="38"/>
      <c r="AR251" s="191" t="s">
        <v>427</v>
      </c>
      <c r="AT251" s="191" t="s">
        <v>272</v>
      </c>
      <c r="AU251" s="191" t="s">
        <v>91</v>
      </c>
      <c r="AY251" s="19" t="s">
        <v>199</v>
      </c>
      <c r="BE251" s="192">
        <f>IF(N251="základní",J251,0)</f>
        <v>0</v>
      </c>
      <c r="BF251" s="192">
        <f>IF(N251="snížená",J251,0)</f>
        <v>0</v>
      </c>
      <c r="BG251" s="192">
        <f>IF(N251="zákl. přenesená",J251,0)</f>
        <v>0</v>
      </c>
      <c r="BH251" s="192">
        <f>IF(N251="sníž. přenesená",J251,0)</f>
        <v>0</v>
      </c>
      <c r="BI251" s="192">
        <f>IF(N251="nulová",J251,0)</f>
        <v>0</v>
      </c>
      <c r="BJ251" s="19" t="s">
        <v>89</v>
      </c>
      <c r="BK251" s="192">
        <f>ROUND(I251*H251,2)</f>
        <v>0</v>
      </c>
      <c r="BL251" s="19" t="s">
        <v>318</v>
      </c>
      <c r="BM251" s="191" t="s">
        <v>1236</v>
      </c>
    </row>
    <row r="252" s="2" customFormat="1">
      <c r="A252" s="38"/>
      <c r="B252" s="39"/>
      <c r="C252" s="38"/>
      <c r="D252" s="193" t="s">
        <v>208</v>
      </c>
      <c r="E252" s="38"/>
      <c r="F252" s="194" t="s">
        <v>1235</v>
      </c>
      <c r="G252" s="38"/>
      <c r="H252" s="38"/>
      <c r="I252" s="195"/>
      <c r="J252" s="38"/>
      <c r="K252" s="38"/>
      <c r="L252" s="39"/>
      <c r="M252" s="196"/>
      <c r="N252" s="197"/>
      <c r="O252" s="77"/>
      <c r="P252" s="77"/>
      <c r="Q252" s="77"/>
      <c r="R252" s="77"/>
      <c r="S252" s="77"/>
      <c r="T252" s="78"/>
      <c r="U252" s="38"/>
      <c r="V252" s="38"/>
      <c r="W252" s="38"/>
      <c r="X252" s="38"/>
      <c r="Y252" s="38"/>
      <c r="Z252" s="38"/>
      <c r="AA252" s="38"/>
      <c r="AB252" s="38"/>
      <c r="AC252" s="38"/>
      <c r="AD252" s="38"/>
      <c r="AE252" s="38"/>
      <c r="AT252" s="19" t="s">
        <v>208</v>
      </c>
      <c r="AU252" s="19" t="s">
        <v>91</v>
      </c>
    </row>
    <row r="253" s="14" customFormat="1">
      <c r="A253" s="14"/>
      <c r="B253" s="207"/>
      <c r="C253" s="14"/>
      <c r="D253" s="193" t="s">
        <v>212</v>
      </c>
      <c r="E253" s="208" t="s">
        <v>1</v>
      </c>
      <c r="F253" s="209" t="s">
        <v>1131</v>
      </c>
      <c r="G253" s="14"/>
      <c r="H253" s="208" t="s">
        <v>1</v>
      </c>
      <c r="I253" s="210"/>
      <c r="J253" s="14"/>
      <c r="K253" s="14"/>
      <c r="L253" s="207"/>
      <c r="M253" s="211"/>
      <c r="N253" s="212"/>
      <c r="O253" s="212"/>
      <c r="P253" s="212"/>
      <c r="Q253" s="212"/>
      <c r="R253" s="212"/>
      <c r="S253" s="212"/>
      <c r="T253" s="213"/>
      <c r="U253" s="14"/>
      <c r="V253" s="14"/>
      <c r="W253" s="14"/>
      <c r="X253" s="14"/>
      <c r="Y253" s="14"/>
      <c r="Z253" s="14"/>
      <c r="AA253" s="14"/>
      <c r="AB253" s="14"/>
      <c r="AC253" s="14"/>
      <c r="AD253" s="14"/>
      <c r="AE253" s="14"/>
      <c r="AT253" s="208" t="s">
        <v>212</v>
      </c>
      <c r="AU253" s="208" t="s">
        <v>91</v>
      </c>
      <c r="AV253" s="14" t="s">
        <v>89</v>
      </c>
      <c r="AW253" s="14" t="s">
        <v>36</v>
      </c>
      <c r="AX253" s="14" t="s">
        <v>81</v>
      </c>
      <c r="AY253" s="208" t="s">
        <v>199</v>
      </c>
    </row>
    <row r="254" s="13" customFormat="1">
      <c r="A254" s="13"/>
      <c r="B254" s="199"/>
      <c r="C254" s="13"/>
      <c r="D254" s="193" t="s">
        <v>212</v>
      </c>
      <c r="E254" s="200" t="s">
        <v>1</v>
      </c>
      <c r="F254" s="201" t="s">
        <v>1237</v>
      </c>
      <c r="G254" s="13"/>
      <c r="H254" s="202">
        <v>128</v>
      </c>
      <c r="I254" s="203"/>
      <c r="J254" s="13"/>
      <c r="K254" s="13"/>
      <c r="L254" s="199"/>
      <c r="M254" s="204"/>
      <c r="N254" s="205"/>
      <c r="O254" s="205"/>
      <c r="P254" s="205"/>
      <c r="Q254" s="205"/>
      <c r="R254" s="205"/>
      <c r="S254" s="205"/>
      <c r="T254" s="206"/>
      <c r="U254" s="13"/>
      <c r="V254" s="13"/>
      <c r="W254" s="13"/>
      <c r="X254" s="13"/>
      <c r="Y254" s="13"/>
      <c r="Z254" s="13"/>
      <c r="AA254" s="13"/>
      <c r="AB254" s="13"/>
      <c r="AC254" s="13"/>
      <c r="AD254" s="13"/>
      <c r="AE254" s="13"/>
      <c r="AT254" s="200" t="s">
        <v>212</v>
      </c>
      <c r="AU254" s="200" t="s">
        <v>91</v>
      </c>
      <c r="AV254" s="13" t="s">
        <v>91</v>
      </c>
      <c r="AW254" s="13" t="s">
        <v>36</v>
      </c>
      <c r="AX254" s="13" t="s">
        <v>89</v>
      </c>
      <c r="AY254" s="200" t="s">
        <v>199</v>
      </c>
    </row>
    <row r="255" s="2" customFormat="1" ht="14.4" customHeight="1">
      <c r="A255" s="38"/>
      <c r="B255" s="179"/>
      <c r="C255" s="222" t="s">
        <v>406</v>
      </c>
      <c r="D255" s="222" t="s">
        <v>272</v>
      </c>
      <c r="E255" s="223" t="s">
        <v>1238</v>
      </c>
      <c r="F255" s="224" t="s">
        <v>1239</v>
      </c>
      <c r="G255" s="225" t="s">
        <v>309</v>
      </c>
      <c r="H255" s="226">
        <v>17.117999999999999</v>
      </c>
      <c r="I255" s="227"/>
      <c r="J255" s="228">
        <f>ROUND(I255*H255,2)</f>
        <v>0</v>
      </c>
      <c r="K255" s="224" t="s">
        <v>205</v>
      </c>
      <c r="L255" s="229"/>
      <c r="M255" s="230" t="s">
        <v>1</v>
      </c>
      <c r="N255" s="231" t="s">
        <v>46</v>
      </c>
      <c r="O255" s="77"/>
      <c r="P255" s="189">
        <f>O255*H255</f>
        <v>0</v>
      </c>
      <c r="Q255" s="189">
        <v>0.001</v>
      </c>
      <c r="R255" s="189">
        <f>Q255*H255</f>
        <v>0.017117999999999998</v>
      </c>
      <c r="S255" s="189">
        <v>0</v>
      </c>
      <c r="T255" s="190">
        <f>S255*H255</f>
        <v>0</v>
      </c>
      <c r="U255" s="38"/>
      <c r="V255" s="38"/>
      <c r="W255" s="38"/>
      <c r="X255" s="38"/>
      <c r="Y255" s="38"/>
      <c r="Z255" s="38"/>
      <c r="AA255" s="38"/>
      <c r="AB255" s="38"/>
      <c r="AC255" s="38"/>
      <c r="AD255" s="38"/>
      <c r="AE255" s="38"/>
      <c r="AR255" s="191" t="s">
        <v>427</v>
      </c>
      <c r="AT255" s="191" t="s">
        <v>272</v>
      </c>
      <c r="AU255" s="191" t="s">
        <v>91</v>
      </c>
      <c r="AY255" s="19" t="s">
        <v>199</v>
      </c>
      <c r="BE255" s="192">
        <f>IF(N255="základní",J255,0)</f>
        <v>0</v>
      </c>
      <c r="BF255" s="192">
        <f>IF(N255="snížená",J255,0)</f>
        <v>0</v>
      </c>
      <c r="BG255" s="192">
        <f>IF(N255="zákl. přenesená",J255,0)</f>
        <v>0</v>
      </c>
      <c r="BH255" s="192">
        <f>IF(N255="sníž. přenesená",J255,0)</f>
        <v>0</v>
      </c>
      <c r="BI255" s="192">
        <f>IF(N255="nulová",J255,0)</f>
        <v>0</v>
      </c>
      <c r="BJ255" s="19" t="s">
        <v>89</v>
      </c>
      <c r="BK255" s="192">
        <f>ROUND(I255*H255,2)</f>
        <v>0</v>
      </c>
      <c r="BL255" s="19" t="s">
        <v>318</v>
      </c>
      <c r="BM255" s="191" t="s">
        <v>1240</v>
      </c>
    </row>
    <row r="256" s="2" customFormat="1">
      <c r="A256" s="38"/>
      <c r="B256" s="39"/>
      <c r="C256" s="38"/>
      <c r="D256" s="193" t="s">
        <v>208</v>
      </c>
      <c r="E256" s="38"/>
      <c r="F256" s="194" t="s">
        <v>1239</v>
      </c>
      <c r="G256" s="38"/>
      <c r="H256" s="38"/>
      <c r="I256" s="195"/>
      <c r="J256" s="38"/>
      <c r="K256" s="38"/>
      <c r="L256" s="39"/>
      <c r="M256" s="232"/>
      <c r="N256" s="233"/>
      <c r="O256" s="234"/>
      <c r="P256" s="234"/>
      <c r="Q256" s="234"/>
      <c r="R256" s="234"/>
      <c r="S256" s="234"/>
      <c r="T256" s="235"/>
      <c r="U256" s="38"/>
      <c r="V256" s="38"/>
      <c r="W256" s="38"/>
      <c r="X256" s="38"/>
      <c r="Y256" s="38"/>
      <c r="Z256" s="38"/>
      <c r="AA256" s="38"/>
      <c r="AB256" s="38"/>
      <c r="AC256" s="38"/>
      <c r="AD256" s="38"/>
      <c r="AE256" s="38"/>
      <c r="AT256" s="19" t="s">
        <v>208</v>
      </c>
      <c r="AU256" s="19" t="s">
        <v>91</v>
      </c>
    </row>
    <row r="257" s="2" customFormat="1" ht="6.96" customHeight="1">
      <c r="A257" s="38"/>
      <c r="B257" s="60"/>
      <c r="C257" s="61"/>
      <c r="D257" s="61"/>
      <c r="E257" s="61"/>
      <c r="F257" s="61"/>
      <c r="G257" s="61"/>
      <c r="H257" s="61"/>
      <c r="I257" s="61"/>
      <c r="J257" s="61"/>
      <c r="K257" s="61"/>
      <c r="L257" s="39"/>
      <c r="M257" s="38"/>
      <c r="O257" s="38"/>
      <c r="P257" s="38"/>
      <c r="Q257" s="38"/>
      <c r="R257" s="38"/>
      <c r="S257" s="38"/>
      <c r="T257" s="38"/>
      <c r="U257" s="38"/>
      <c r="V257" s="38"/>
      <c r="W257" s="38"/>
      <c r="X257" s="38"/>
      <c r="Y257" s="38"/>
      <c r="Z257" s="38"/>
      <c r="AA257" s="38"/>
      <c r="AB257" s="38"/>
      <c r="AC257" s="38"/>
      <c r="AD257" s="38"/>
      <c r="AE257" s="38"/>
    </row>
  </sheetData>
  <autoFilter ref="C124:K256"/>
  <mergeCells count="12">
    <mergeCell ref="E7:H7"/>
    <mergeCell ref="E9:H9"/>
    <mergeCell ref="E11:H11"/>
    <mergeCell ref="E20:H20"/>
    <mergeCell ref="E29:H29"/>
    <mergeCell ref="E85:H85"/>
    <mergeCell ref="E87:H87"/>
    <mergeCell ref="E89:H89"/>
    <mergeCell ref="E113:H113"/>
    <mergeCell ref="E115:H115"/>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106</v>
      </c>
    </row>
    <row r="3" s="1" customFormat="1" ht="6.96" customHeight="1">
      <c r="B3" s="20"/>
      <c r="C3" s="21"/>
      <c r="D3" s="21"/>
      <c r="E3" s="21"/>
      <c r="F3" s="21"/>
      <c r="G3" s="21"/>
      <c r="H3" s="21"/>
      <c r="I3" s="21"/>
      <c r="J3" s="21"/>
      <c r="K3" s="21"/>
      <c r="L3" s="22"/>
      <c r="AT3" s="19" t="s">
        <v>91</v>
      </c>
    </row>
    <row r="4" s="1" customFormat="1" ht="24.96" customHeight="1">
      <c r="B4" s="22"/>
      <c r="D4" s="23" t="s">
        <v>158</v>
      </c>
      <c r="L4" s="22"/>
      <c r="M4" s="128" t="s">
        <v>10</v>
      </c>
      <c r="AT4" s="19" t="s">
        <v>3</v>
      </c>
    </row>
    <row r="5" s="1" customFormat="1" ht="6.96" customHeight="1">
      <c r="B5" s="22"/>
      <c r="L5" s="22"/>
    </row>
    <row r="6" s="1" customFormat="1" ht="12" customHeight="1">
      <c r="B6" s="22"/>
      <c r="D6" s="32" t="s">
        <v>16</v>
      </c>
      <c r="L6" s="22"/>
    </row>
    <row r="7" s="1" customFormat="1" ht="16.5" customHeight="1">
      <c r="B7" s="22"/>
      <c r="E7" s="129" t="str">
        <f>'Rekapitulace stavby'!K6</f>
        <v>VD Letovice, rekonstrukce VD</v>
      </c>
      <c r="F7" s="32"/>
      <c r="G7" s="32"/>
      <c r="H7" s="32"/>
      <c r="L7" s="22"/>
    </row>
    <row r="8" s="1" customFormat="1" ht="12" customHeight="1">
      <c r="B8" s="22"/>
      <c r="D8" s="32" t="s">
        <v>159</v>
      </c>
      <c r="L8" s="22"/>
    </row>
    <row r="9" s="2" customFormat="1" ht="16.5" customHeight="1">
      <c r="A9" s="38"/>
      <c r="B9" s="39"/>
      <c r="C9" s="38"/>
      <c r="D9" s="38"/>
      <c r="E9" s="129" t="s">
        <v>1100</v>
      </c>
      <c r="F9" s="38"/>
      <c r="G9" s="38"/>
      <c r="H9" s="38"/>
      <c r="I9" s="38"/>
      <c r="J9" s="38"/>
      <c r="K9" s="38"/>
      <c r="L9" s="55"/>
      <c r="S9" s="38"/>
      <c r="T9" s="38"/>
      <c r="U9" s="38"/>
      <c r="V9" s="38"/>
      <c r="W9" s="38"/>
      <c r="X9" s="38"/>
      <c r="Y9" s="38"/>
      <c r="Z9" s="38"/>
      <c r="AA9" s="38"/>
      <c r="AB9" s="38"/>
      <c r="AC9" s="38"/>
      <c r="AD9" s="38"/>
      <c r="AE9" s="38"/>
    </row>
    <row r="10" s="2" customFormat="1" ht="12" customHeight="1">
      <c r="A10" s="38"/>
      <c r="B10" s="39"/>
      <c r="C10" s="38"/>
      <c r="D10" s="32" t="s">
        <v>1101</v>
      </c>
      <c r="E10" s="38"/>
      <c r="F10" s="38"/>
      <c r="G10" s="38"/>
      <c r="H10" s="38"/>
      <c r="I10" s="38"/>
      <c r="J10" s="38"/>
      <c r="K10" s="38"/>
      <c r="L10" s="55"/>
      <c r="S10" s="38"/>
      <c r="T10" s="38"/>
      <c r="U10" s="38"/>
      <c r="V10" s="38"/>
      <c r="W10" s="38"/>
      <c r="X10" s="38"/>
      <c r="Y10" s="38"/>
      <c r="Z10" s="38"/>
      <c r="AA10" s="38"/>
      <c r="AB10" s="38"/>
      <c r="AC10" s="38"/>
      <c r="AD10" s="38"/>
      <c r="AE10" s="38"/>
    </row>
    <row r="11" s="2" customFormat="1" ht="16.5" customHeight="1">
      <c r="A11" s="38"/>
      <c r="B11" s="39"/>
      <c r="C11" s="38"/>
      <c r="D11" s="38"/>
      <c r="E11" s="67" t="s">
        <v>1241</v>
      </c>
      <c r="F11" s="38"/>
      <c r="G11" s="38"/>
      <c r="H11" s="38"/>
      <c r="I11" s="38"/>
      <c r="J11" s="38"/>
      <c r="K11" s="38"/>
      <c r="L11" s="55"/>
      <c r="S11" s="38"/>
      <c r="T11" s="38"/>
      <c r="U11" s="38"/>
      <c r="V11" s="38"/>
      <c r="W11" s="38"/>
      <c r="X11" s="38"/>
      <c r="Y11" s="38"/>
      <c r="Z11" s="38"/>
      <c r="AA11" s="38"/>
      <c r="AB11" s="38"/>
      <c r="AC11" s="38"/>
      <c r="AD11" s="38"/>
      <c r="AE11" s="38"/>
    </row>
    <row r="12" s="2" customFormat="1">
      <c r="A12" s="38"/>
      <c r="B12" s="39"/>
      <c r="C12" s="38"/>
      <c r="D12" s="38"/>
      <c r="E12" s="38"/>
      <c r="F12" s="38"/>
      <c r="G12" s="38"/>
      <c r="H12" s="38"/>
      <c r="I12" s="38"/>
      <c r="J12" s="38"/>
      <c r="K12" s="38"/>
      <c r="L12" s="55"/>
      <c r="S12" s="38"/>
      <c r="T12" s="38"/>
      <c r="U12" s="38"/>
      <c r="V12" s="38"/>
      <c r="W12" s="38"/>
      <c r="X12" s="38"/>
      <c r="Y12" s="38"/>
      <c r="Z12" s="38"/>
      <c r="AA12" s="38"/>
      <c r="AB12" s="38"/>
      <c r="AC12" s="38"/>
      <c r="AD12" s="38"/>
      <c r="AE12" s="38"/>
    </row>
    <row r="13" s="2" customFormat="1" ht="12" customHeight="1">
      <c r="A13" s="38"/>
      <c r="B13" s="39"/>
      <c r="C13" s="38"/>
      <c r="D13" s="32" t="s">
        <v>18</v>
      </c>
      <c r="E13" s="38"/>
      <c r="F13" s="27" t="s">
        <v>1</v>
      </c>
      <c r="G13" s="38"/>
      <c r="H13" s="38"/>
      <c r="I13" s="32" t="s">
        <v>19</v>
      </c>
      <c r="J13" s="27" t="s">
        <v>1</v>
      </c>
      <c r="K13" s="38"/>
      <c r="L13" s="55"/>
      <c r="S13" s="38"/>
      <c r="T13" s="38"/>
      <c r="U13" s="38"/>
      <c r="V13" s="38"/>
      <c r="W13" s="38"/>
      <c r="X13" s="38"/>
      <c r="Y13" s="38"/>
      <c r="Z13" s="38"/>
      <c r="AA13" s="38"/>
      <c r="AB13" s="38"/>
      <c r="AC13" s="38"/>
      <c r="AD13" s="38"/>
      <c r="AE13" s="38"/>
    </row>
    <row r="14" s="2" customFormat="1" ht="12" customHeight="1">
      <c r="A14" s="38"/>
      <c r="B14" s="39"/>
      <c r="C14" s="38"/>
      <c r="D14" s="32" t="s">
        <v>20</v>
      </c>
      <c r="E14" s="38"/>
      <c r="F14" s="27" t="s">
        <v>21</v>
      </c>
      <c r="G14" s="38"/>
      <c r="H14" s="38"/>
      <c r="I14" s="32" t="s">
        <v>22</v>
      </c>
      <c r="J14" s="69" t="str">
        <f>'Rekapitulace stavby'!AN8</f>
        <v>2. 12. 2020</v>
      </c>
      <c r="K14" s="38"/>
      <c r="L14" s="55"/>
      <c r="S14" s="38"/>
      <c r="T14" s="38"/>
      <c r="U14" s="38"/>
      <c r="V14" s="38"/>
      <c r="W14" s="38"/>
      <c r="X14" s="38"/>
      <c r="Y14" s="38"/>
      <c r="Z14" s="38"/>
      <c r="AA14" s="38"/>
      <c r="AB14" s="38"/>
      <c r="AC14" s="38"/>
      <c r="AD14" s="38"/>
      <c r="AE14" s="38"/>
    </row>
    <row r="15" s="2" customFormat="1" ht="10.8" customHeight="1">
      <c r="A15" s="38"/>
      <c r="B15" s="39"/>
      <c r="C15" s="38"/>
      <c r="D15" s="38"/>
      <c r="E15" s="38"/>
      <c r="F15" s="38"/>
      <c r="G15" s="38"/>
      <c r="H15" s="38"/>
      <c r="I15" s="38"/>
      <c r="J15" s="38"/>
      <c r="K15" s="38"/>
      <c r="L15" s="55"/>
      <c r="S15" s="38"/>
      <c r="T15" s="38"/>
      <c r="U15" s="38"/>
      <c r="V15" s="38"/>
      <c r="W15" s="38"/>
      <c r="X15" s="38"/>
      <c r="Y15" s="38"/>
      <c r="Z15" s="38"/>
      <c r="AA15" s="38"/>
      <c r="AB15" s="38"/>
      <c r="AC15" s="38"/>
      <c r="AD15" s="38"/>
      <c r="AE15" s="38"/>
    </row>
    <row r="16" s="2" customFormat="1" ht="12" customHeight="1">
      <c r="A16" s="38"/>
      <c r="B16" s="39"/>
      <c r="C16" s="38"/>
      <c r="D16" s="32" t="s">
        <v>24</v>
      </c>
      <c r="E16" s="38"/>
      <c r="F16" s="38"/>
      <c r="G16" s="38"/>
      <c r="H16" s="38"/>
      <c r="I16" s="32" t="s">
        <v>25</v>
      </c>
      <c r="J16" s="27" t="s">
        <v>26</v>
      </c>
      <c r="K16" s="38"/>
      <c r="L16" s="55"/>
      <c r="S16" s="38"/>
      <c r="T16" s="38"/>
      <c r="U16" s="38"/>
      <c r="V16" s="38"/>
      <c r="W16" s="38"/>
      <c r="X16" s="38"/>
      <c r="Y16" s="38"/>
      <c r="Z16" s="38"/>
      <c r="AA16" s="38"/>
      <c r="AB16" s="38"/>
      <c r="AC16" s="38"/>
      <c r="AD16" s="38"/>
      <c r="AE16" s="38"/>
    </row>
    <row r="17" s="2" customFormat="1" ht="18" customHeight="1">
      <c r="A17" s="38"/>
      <c r="B17" s="39"/>
      <c r="C17" s="38"/>
      <c r="D17" s="38"/>
      <c r="E17" s="27" t="s">
        <v>27</v>
      </c>
      <c r="F17" s="38"/>
      <c r="G17" s="38"/>
      <c r="H17" s="38"/>
      <c r="I17" s="32" t="s">
        <v>28</v>
      </c>
      <c r="J17" s="27" t="s">
        <v>29</v>
      </c>
      <c r="K17" s="38"/>
      <c r="L17" s="55"/>
      <c r="S17" s="38"/>
      <c r="T17" s="38"/>
      <c r="U17" s="38"/>
      <c r="V17" s="38"/>
      <c r="W17" s="38"/>
      <c r="X17" s="38"/>
      <c r="Y17" s="38"/>
      <c r="Z17" s="38"/>
      <c r="AA17" s="38"/>
      <c r="AB17" s="38"/>
      <c r="AC17" s="38"/>
      <c r="AD17" s="38"/>
      <c r="AE17" s="38"/>
    </row>
    <row r="18" s="2" customFormat="1" ht="6.96" customHeight="1">
      <c r="A18" s="38"/>
      <c r="B18" s="39"/>
      <c r="C18" s="38"/>
      <c r="D18" s="38"/>
      <c r="E18" s="38"/>
      <c r="F18" s="38"/>
      <c r="G18" s="38"/>
      <c r="H18" s="38"/>
      <c r="I18" s="38"/>
      <c r="J18" s="38"/>
      <c r="K18" s="38"/>
      <c r="L18" s="55"/>
      <c r="S18" s="38"/>
      <c r="T18" s="38"/>
      <c r="U18" s="38"/>
      <c r="V18" s="38"/>
      <c r="W18" s="38"/>
      <c r="X18" s="38"/>
      <c r="Y18" s="38"/>
      <c r="Z18" s="38"/>
      <c r="AA18" s="38"/>
      <c r="AB18" s="38"/>
      <c r="AC18" s="38"/>
      <c r="AD18" s="38"/>
      <c r="AE18" s="38"/>
    </row>
    <row r="19" s="2" customFormat="1" ht="12" customHeight="1">
      <c r="A19" s="38"/>
      <c r="B19" s="39"/>
      <c r="C19" s="38"/>
      <c r="D19" s="32" t="s">
        <v>30</v>
      </c>
      <c r="E19" s="38"/>
      <c r="F19" s="38"/>
      <c r="G19" s="38"/>
      <c r="H19" s="38"/>
      <c r="I19" s="32" t="s">
        <v>25</v>
      </c>
      <c r="J19" s="33" t="str">
        <f>'Rekapitulace stavby'!AN13</f>
        <v>Vyplň údaj</v>
      </c>
      <c r="K19" s="38"/>
      <c r="L19" s="55"/>
      <c r="S19" s="38"/>
      <c r="T19" s="38"/>
      <c r="U19" s="38"/>
      <c r="V19" s="38"/>
      <c r="W19" s="38"/>
      <c r="X19" s="38"/>
      <c r="Y19" s="38"/>
      <c r="Z19" s="38"/>
      <c r="AA19" s="38"/>
      <c r="AB19" s="38"/>
      <c r="AC19" s="38"/>
      <c r="AD19" s="38"/>
      <c r="AE19" s="38"/>
    </row>
    <row r="20" s="2" customFormat="1" ht="18" customHeight="1">
      <c r="A20" s="38"/>
      <c r="B20" s="39"/>
      <c r="C20" s="38"/>
      <c r="D20" s="38"/>
      <c r="E20" s="33" t="str">
        <f>'Rekapitulace stavby'!E14</f>
        <v>Vyplň údaj</v>
      </c>
      <c r="F20" s="27"/>
      <c r="G20" s="27"/>
      <c r="H20" s="27"/>
      <c r="I20" s="32" t="s">
        <v>28</v>
      </c>
      <c r="J20" s="33" t="str">
        <f>'Rekapitulace stavby'!AN14</f>
        <v>Vyplň údaj</v>
      </c>
      <c r="K20" s="38"/>
      <c r="L20" s="55"/>
      <c r="S20" s="38"/>
      <c r="T20" s="38"/>
      <c r="U20" s="38"/>
      <c r="V20" s="38"/>
      <c r="W20" s="38"/>
      <c r="X20" s="38"/>
      <c r="Y20" s="38"/>
      <c r="Z20" s="38"/>
      <c r="AA20" s="38"/>
      <c r="AB20" s="38"/>
      <c r="AC20" s="38"/>
      <c r="AD20" s="38"/>
      <c r="AE20" s="38"/>
    </row>
    <row r="21" s="2" customFormat="1" ht="6.96" customHeight="1">
      <c r="A21" s="38"/>
      <c r="B21" s="39"/>
      <c r="C21" s="38"/>
      <c r="D21" s="38"/>
      <c r="E21" s="38"/>
      <c r="F21" s="38"/>
      <c r="G21" s="38"/>
      <c r="H21" s="38"/>
      <c r="I21" s="38"/>
      <c r="J21" s="38"/>
      <c r="K21" s="38"/>
      <c r="L21" s="55"/>
      <c r="S21" s="38"/>
      <c r="T21" s="38"/>
      <c r="U21" s="38"/>
      <c r="V21" s="38"/>
      <c r="W21" s="38"/>
      <c r="X21" s="38"/>
      <c r="Y21" s="38"/>
      <c r="Z21" s="38"/>
      <c r="AA21" s="38"/>
      <c r="AB21" s="38"/>
      <c r="AC21" s="38"/>
      <c r="AD21" s="38"/>
      <c r="AE21" s="38"/>
    </row>
    <row r="22" s="2" customFormat="1" ht="12" customHeight="1">
      <c r="A22" s="38"/>
      <c r="B22" s="39"/>
      <c r="C22" s="38"/>
      <c r="D22" s="32" t="s">
        <v>32</v>
      </c>
      <c r="E22" s="38"/>
      <c r="F22" s="38"/>
      <c r="G22" s="38"/>
      <c r="H22" s="38"/>
      <c r="I22" s="32" t="s">
        <v>25</v>
      </c>
      <c r="J22" s="27" t="s">
        <v>33</v>
      </c>
      <c r="K22" s="38"/>
      <c r="L22" s="55"/>
      <c r="S22" s="38"/>
      <c r="T22" s="38"/>
      <c r="U22" s="38"/>
      <c r="V22" s="38"/>
      <c r="W22" s="38"/>
      <c r="X22" s="38"/>
      <c r="Y22" s="38"/>
      <c r="Z22" s="38"/>
      <c r="AA22" s="38"/>
      <c r="AB22" s="38"/>
      <c r="AC22" s="38"/>
      <c r="AD22" s="38"/>
      <c r="AE22" s="38"/>
    </row>
    <row r="23" s="2" customFormat="1" ht="18" customHeight="1">
      <c r="A23" s="38"/>
      <c r="B23" s="39"/>
      <c r="C23" s="38"/>
      <c r="D23" s="38"/>
      <c r="E23" s="27" t="s">
        <v>34</v>
      </c>
      <c r="F23" s="38"/>
      <c r="G23" s="38"/>
      <c r="H23" s="38"/>
      <c r="I23" s="32" t="s">
        <v>28</v>
      </c>
      <c r="J23" s="27" t="s">
        <v>35</v>
      </c>
      <c r="K23" s="38"/>
      <c r="L23" s="55"/>
      <c r="S23" s="38"/>
      <c r="T23" s="38"/>
      <c r="U23" s="38"/>
      <c r="V23" s="38"/>
      <c r="W23" s="38"/>
      <c r="X23" s="38"/>
      <c r="Y23" s="38"/>
      <c r="Z23" s="38"/>
      <c r="AA23" s="38"/>
      <c r="AB23" s="38"/>
      <c r="AC23" s="38"/>
      <c r="AD23" s="38"/>
      <c r="AE23" s="38"/>
    </row>
    <row r="24" s="2" customFormat="1" ht="6.96" customHeight="1">
      <c r="A24" s="38"/>
      <c r="B24" s="39"/>
      <c r="C24" s="38"/>
      <c r="D24" s="38"/>
      <c r="E24" s="38"/>
      <c r="F24" s="38"/>
      <c r="G24" s="38"/>
      <c r="H24" s="38"/>
      <c r="I24" s="38"/>
      <c r="J24" s="38"/>
      <c r="K24" s="38"/>
      <c r="L24" s="55"/>
      <c r="S24" s="38"/>
      <c r="T24" s="38"/>
      <c r="U24" s="38"/>
      <c r="V24" s="38"/>
      <c r="W24" s="38"/>
      <c r="X24" s="38"/>
      <c r="Y24" s="38"/>
      <c r="Z24" s="38"/>
      <c r="AA24" s="38"/>
      <c r="AB24" s="38"/>
      <c r="AC24" s="38"/>
      <c r="AD24" s="38"/>
      <c r="AE24" s="38"/>
    </row>
    <row r="25" s="2" customFormat="1" ht="12" customHeight="1">
      <c r="A25" s="38"/>
      <c r="B25" s="39"/>
      <c r="C25" s="38"/>
      <c r="D25" s="32" t="s">
        <v>37</v>
      </c>
      <c r="E25" s="38"/>
      <c r="F25" s="38"/>
      <c r="G25" s="38"/>
      <c r="H25" s="38"/>
      <c r="I25" s="32" t="s">
        <v>25</v>
      </c>
      <c r="J25" s="27" t="str">
        <f>IF('Rekapitulace stavby'!AN19="","",'Rekapitulace stavby'!AN19)</f>
        <v/>
      </c>
      <c r="K25" s="38"/>
      <c r="L25" s="55"/>
      <c r="S25" s="38"/>
      <c r="T25" s="38"/>
      <c r="U25" s="38"/>
      <c r="V25" s="38"/>
      <c r="W25" s="38"/>
      <c r="X25" s="38"/>
      <c r="Y25" s="38"/>
      <c r="Z25" s="38"/>
      <c r="AA25" s="38"/>
      <c r="AB25" s="38"/>
      <c r="AC25" s="38"/>
      <c r="AD25" s="38"/>
      <c r="AE25" s="38"/>
    </row>
    <row r="26" s="2" customFormat="1" ht="18" customHeight="1">
      <c r="A26" s="38"/>
      <c r="B26" s="39"/>
      <c r="C26" s="38"/>
      <c r="D26" s="38"/>
      <c r="E26" s="27" t="str">
        <f>IF('Rekapitulace stavby'!E20="","",'Rekapitulace stavby'!E20)</f>
        <v xml:space="preserve"> </v>
      </c>
      <c r="F26" s="38"/>
      <c r="G26" s="38"/>
      <c r="H26" s="38"/>
      <c r="I26" s="32" t="s">
        <v>28</v>
      </c>
      <c r="J26" s="27" t="str">
        <f>IF('Rekapitulace stavby'!AN20="","",'Rekapitulace stavby'!AN20)</f>
        <v/>
      </c>
      <c r="K26" s="38"/>
      <c r="L26" s="55"/>
      <c r="S26" s="38"/>
      <c r="T26" s="38"/>
      <c r="U26" s="38"/>
      <c r="V26" s="38"/>
      <c r="W26" s="38"/>
      <c r="X26" s="38"/>
      <c r="Y26" s="38"/>
      <c r="Z26" s="38"/>
      <c r="AA26" s="38"/>
      <c r="AB26" s="38"/>
      <c r="AC26" s="38"/>
      <c r="AD26" s="38"/>
      <c r="AE26" s="38"/>
    </row>
    <row r="27" s="2" customFormat="1" ht="6.96" customHeight="1">
      <c r="A27" s="38"/>
      <c r="B27" s="39"/>
      <c r="C27" s="38"/>
      <c r="D27" s="38"/>
      <c r="E27" s="38"/>
      <c r="F27" s="38"/>
      <c r="G27" s="38"/>
      <c r="H27" s="38"/>
      <c r="I27" s="38"/>
      <c r="J27" s="38"/>
      <c r="K27" s="38"/>
      <c r="L27" s="55"/>
      <c r="S27" s="38"/>
      <c r="T27" s="38"/>
      <c r="U27" s="38"/>
      <c r="V27" s="38"/>
      <c r="W27" s="38"/>
      <c r="X27" s="38"/>
      <c r="Y27" s="38"/>
      <c r="Z27" s="38"/>
      <c r="AA27" s="38"/>
      <c r="AB27" s="38"/>
      <c r="AC27" s="38"/>
      <c r="AD27" s="38"/>
      <c r="AE27" s="38"/>
    </row>
    <row r="28" s="2" customFormat="1" ht="12" customHeight="1">
      <c r="A28" s="38"/>
      <c r="B28" s="39"/>
      <c r="C28" s="38"/>
      <c r="D28" s="32" t="s">
        <v>39</v>
      </c>
      <c r="E28" s="38"/>
      <c r="F28" s="38"/>
      <c r="G28" s="38"/>
      <c r="H28" s="38"/>
      <c r="I28" s="38"/>
      <c r="J28" s="38"/>
      <c r="K28" s="38"/>
      <c r="L28" s="55"/>
      <c r="S28" s="38"/>
      <c r="T28" s="38"/>
      <c r="U28" s="38"/>
      <c r="V28" s="38"/>
      <c r="W28" s="38"/>
      <c r="X28" s="38"/>
      <c r="Y28" s="38"/>
      <c r="Z28" s="38"/>
      <c r="AA28" s="38"/>
      <c r="AB28" s="38"/>
      <c r="AC28" s="38"/>
      <c r="AD28" s="38"/>
      <c r="AE28" s="38"/>
    </row>
    <row r="29" s="8" customFormat="1" ht="16.5" customHeight="1">
      <c r="A29" s="130"/>
      <c r="B29" s="131"/>
      <c r="C29" s="130"/>
      <c r="D29" s="130"/>
      <c r="E29" s="36" t="s">
        <v>1</v>
      </c>
      <c r="F29" s="36"/>
      <c r="G29" s="36"/>
      <c r="H29" s="36"/>
      <c r="I29" s="130"/>
      <c r="J29" s="130"/>
      <c r="K29" s="130"/>
      <c r="L29" s="132"/>
      <c r="S29" s="130"/>
      <c r="T29" s="130"/>
      <c r="U29" s="130"/>
      <c r="V29" s="130"/>
      <c r="W29" s="130"/>
      <c r="X29" s="130"/>
      <c r="Y29" s="130"/>
      <c r="Z29" s="130"/>
      <c r="AA29" s="130"/>
      <c r="AB29" s="130"/>
      <c r="AC29" s="130"/>
      <c r="AD29" s="130"/>
      <c r="AE29" s="130"/>
    </row>
    <row r="30" s="2" customFormat="1" ht="6.96" customHeight="1">
      <c r="A30" s="38"/>
      <c r="B30" s="39"/>
      <c r="C30" s="38"/>
      <c r="D30" s="38"/>
      <c r="E30" s="38"/>
      <c r="F30" s="38"/>
      <c r="G30" s="38"/>
      <c r="H30" s="38"/>
      <c r="I30" s="38"/>
      <c r="J30" s="38"/>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90"/>
      <c r="J31" s="90"/>
      <c r="K31" s="90"/>
      <c r="L31" s="55"/>
      <c r="S31" s="38"/>
      <c r="T31" s="38"/>
      <c r="U31" s="38"/>
      <c r="V31" s="38"/>
      <c r="W31" s="38"/>
      <c r="X31" s="38"/>
      <c r="Y31" s="38"/>
      <c r="Z31" s="38"/>
      <c r="AA31" s="38"/>
      <c r="AB31" s="38"/>
      <c r="AC31" s="38"/>
      <c r="AD31" s="38"/>
      <c r="AE31" s="38"/>
    </row>
    <row r="32" s="2" customFormat="1" ht="25.44" customHeight="1">
      <c r="A32" s="38"/>
      <c r="B32" s="39"/>
      <c r="C32" s="38"/>
      <c r="D32" s="133" t="s">
        <v>41</v>
      </c>
      <c r="E32" s="38"/>
      <c r="F32" s="38"/>
      <c r="G32" s="38"/>
      <c r="H32" s="38"/>
      <c r="I32" s="38"/>
      <c r="J32" s="96">
        <f>ROUND(J137, 2)</f>
        <v>0</v>
      </c>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14.4" customHeight="1">
      <c r="A34" s="38"/>
      <c r="B34" s="39"/>
      <c r="C34" s="38"/>
      <c r="D34" s="38"/>
      <c r="E34" s="38"/>
      <c r="F34" s="43" t="s">
        <v>43</v>
      </c>
      <c r="G34" s="38"/>
      <c r="H34" s="38"/>
      <c r="I34" s="43" t="s">
        <v>42</v>
      </c>
      <c r="J34" s="43" t="s">
        <v>44</v>
      </c>
      <c r="K34" s="38"/>
      <c r="L34" s="55"/>
      <c r="S34" s="38"/>
      <c r="T34" s="38"/>
      <c r="U34" s="38"/>
      <c r="V34" s="38"/>
      <c r="W34" s="38"/>
      <c r="X34" s="38"/>
      <c r="Y34" s="38"/>
      <c r="Z34" s="38"/>
      <c r="AA34" s="38"/>
      <c r="AB34" s="38"/>
      <c r="AC34" s="38"/>
      <c r="AD34" s="38"/>
      <c r="AE34" s="38"/>
    </row>
    <row r="35" s="2" customFormat="1" ht="14.4" customHeight="1">
      <c r="A35" s="38"/>
      <c r="B35" s="39"/>
      <c r="C35" s="38"/>
      <c r="D35" s="134" t="s">
        <v>45</v>
      </c>
      <c r="E35" s="32" t="s">
        <v>46</v>
      </c>
      <c r="F35" s="135">
        <f>ROUND((SUM(BE137:BE470)),  2)</f>
        <v>0</v>
      </c>
      <c r="G35" s="38"/>
      <c r="H35" s="38"/>
      <c r="I35" s="136">
        <v>0.20999999999999999</v>
      </c>
      <c r="J35" s="135">
        <f>ROUND(((SUM(BE137:BE470))*I35),  2)</f>
        <v>0</v>
      </c>
      <c r="K35" s="38"/>
      <c r="L35" s="55"/>
      <c r="S35" s="38"/>
      <c r="T35" s="38"/>
      <c r="U35" s="38"/>
      <c r="V35" s="38"/>
      <c r="W35" s="38"/>
      <c r="X35" s="38"/>
      <c r="Y35" s="38"/>
      <c r="Z35" s="38"/>
      <c r="AA35" s="38"/>
      <c r="AB35" s="38"/>
      <c r="AC35" s="38"/>
      <c r="AD35" s="38"/>
      <c r="AE35" s="38"/>
    </row>
    <row r="36" s="2" customFormat="1" ht="14.4" customHeight="1">
      <c r="A36" s="38"/>
      <c r="B36" s="39"/>
      <c r="C36" s="38"/>
      <c r="D36" s="38"/>
      <c r="E36" s="32" t="s">
        <v>47</v>
      </c>
      <c r="F36" s="135">
        <f>ROUND((SUM(BF137:BF470)),  2)</f>
        <v>0</v>
      </c>
      <c r="G36" s="38"/>
      <c r="H36" s="38"/>
      <c r="I36" s="136">
        <v>0.14999999999999999</v>
      </c>
      <c r="J36" s="135">
        <f>ROUND(((SUM(BF137:BF470))*I36),  2)</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48</v>
      </c>
      <c r="F37" s="135">
        <f>ROUND((SUM(BG137:BG470)),  2)</f>
        <v>0</v>
      </c>
      <c r="G37" s="38"/>
      <c r="H37" s="38"/>
      <c r="I37" s="136">
        <v>0.20999999999999999</v>
      </c>
      <c r="J37" s="135">
        <f>0</f>
        <v>0</v>
      </c>
      <c r="K37" s="38"/>
      <c r="L37" s="55"/>
      <c r="S37" s="38"/>
      <c r="T37" s="38"/>
      <c r="U37" s="38"/>
      <c r="V37" s="38"/>
      <c r="W37" s="38"/>
      <c r="X37" s="38"/>
      <c r="Y37" s="38"/>
      <c r="Z37" s="38"/>
      <c r="AA37" s="38"/>
      <c r="AB37" s="38"/>
      <c r="AC37" s="38"/>
      <c r="AD37" s="38"/>
      <c r="AE37" s="38"/>
    </row>
    <row r="38" hidden="1" s="2" customFormat="1" ht="14.4" customHeight="1">
      <c r="A38" s="38"/>
      <c r="B38" s="39"/>
      <c r="C38" s="38"/>
      <c r="D38" s="38"/>
      <c r="E38" s="32" t="s">
        <v>49</v>
      </c>
      <c r="F38" s="135">
        <f>ROUND((SUM(BH137:BH470)),  2)</f>
        <v>0</v>
      </c>
      <c r="G38" s="38"/>
      <c r="H38" s="38"/>
      <c r="I38" s="136">
        <v>0.14999999999999999</v>
      </c>
      <c r="J38" s="135">
        <f>0</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50</v>
      </c>
      <c r="F39" s="135">
        <f>ROUND((SUM(BI137:BI470)),  2)</f>
        <v>0</v>
      </c>
      <c r="G39" s="38"/>
      <c r="H39" s="38"/>
      <c r="I39" s="136">
        <v>0</v>
      </c>
      <c r="J39" s="135">
        <f>0</f>
        <v>0</v>
      </c>
      <c r="K39" s="38"/>
      <c r="L39" s="55"/>
      <c r="S39" s="38"/>
      <c r="T39" s="38"/>
      <c r="U39" s="38"/>
      <c r="V39" s="38"/>
      <c r="W39" s="38"/>
      <c r="X39" s="38"/>
      <c r="Y39" s="38"/>
      <c r="Z39" s="38"/>
      <c r="AA39" s="38"/>
      <c r="AB39" s="38"/>
      <c r="AC39" s="38"/>
      <c r="AD39" s="38"/>
      <c r="AE39" s="38"/>
    </row>
    <row r="40" s="2" customFormat="1" ht="6.96" customHeight="1">
      <c r="A40" s="38"/>
      <c r="B40" s="39"/>
      <c r="C40" s="38"/>
      <c r="D40" s="38"/>
      <c r="E40" s="38"/>
      <c r="F40" s="38"/>
      <c r="G40" s="38"/>
      <c r="H40" s="38"/>
      <c r="I40" s="38"/>
      <c r="J40" s="38"/>
      <c r="K40" s="38"/>
      <c r="L40" s="55"/>
      <c r="S40" s="38"/>
      <c r="T40" s="38"/>
      <c r="U40" s="38"/>
      <c r="V40" s="38"/>
      <c r="W40" s="38"/>
      <c r="X40" s="38"/>
      <c r="Y40" s="38"/>
      <c r="Z40" s="38"/>
      <c r="AA40" s="38"/>
      <c r="AB40" s="38"/>
      <c r="AC40" s="38"/>
      <c r="AD40" s="38"/>
      <c r="AE40" s="38"/>
    </row>
    <row r="41" s="2" customFormat="1" ht="25.44" customHeight="1">
      <c r="A41" s="38"/>
      <c r="B41" s="39"/>
      <c r="C41" s="137"/>
      <c r="D41" s="138" t="s">
        <v>51</v>
      </c>
      <c r="E41" s="81"/>
      <c r="F41" s="81"/>
      <c r="G41" s="139" t="s">
        <v>52</v>
      </c>
      <c r="H41" s="140" t="s">
        <v>53</v>
      </c>
      <c r="I41" s="81"/>
      <c r="J41" s="141">
        <f>SUM(J32:J39)</f>
        <v>0</v>
      </c>
      <c r="K41" s="142"/>
      <c r="L41" s="55"/>
      <c r="S41" s="38"/>
      <c r="T41" s="38"/>
      <c r="U41" s="38"/>
      <c r="V41" s="38"/>
      <c r="W41" s="38"/>
      <c r="X41" s="38"/>
      <c r="Y41" s="38"/>
      <c r="Z41" s="38"/>
      <c r="AA41" s="38"/>
      <c r="AB41" s="38"/>
      <c r="AC41" s="38"/>
      <c r="AD41" s="38"/>
      <c r="AE41" s="38"/>
    </row>
    <row r="42" s="2" customFormat="1" ht="14.4"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54</v>
      </c>
      <c r="E50" s="57"/>
      <c r="F50" s="57"/>
      <c r="G50" s="56" t="s">
        <v>55</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56</v>
      </c>
      <c r="E61" s="41"/>
      <c r="F61" s="143" t="s">
        <v>57</v>
      </c>
      <c r="G61" s="58" t="s">
        <v>56</v>
      </c>
      <c r="H61" s="41"/>
      <c r="I61" s="41"/>
      <c r="J61" s="144" t="s">
        <v>57</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58</v>
      </c>
      <c r="E65" s="59"/>
      <c r="F65" s="59"/>
      <c r="G65" s="56" t="s">
        <v>59</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56</v>
      </c>
      <c r="E76" s="41"/>
      <c r="F76" s="143" t="s">
        <v>57</v>
      </c>
      <c r="G76" s="58" t="s">
        <v>56</v>
      </c>
      <c r="H76" s="41"/>
      <c r="I76" s="41"/>
      <c r="J76" s="144" t="s">
        <v>57</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162</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29" t="str">
        <f>E7</f>
        <v>VD Letovice, rekonstrukce VD</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159</v>
      </c>
      <c r="L86" s="22"/>
    </row>
    <row r="87" s="2" customFormat="1" ht="16.5" customHeight="1">
      <c r="A87" s="38"/>
      <c r="B87" s="39"/>
      <c r="C87" s="38"/>
      <c r="D87" s="38"/>
      <c r="E87" s="129" t="s">
        <v>1100</v>
      </c>
      <c r="F87" s="38"/>
      <c r="G87" s="38"/>
      <c r="H87" s="38"/>
      <c r="I87" s="38"/>
      <c r="J87" s="38"/>
      <c r="K87" s="38"/>
      <c r="L87" s="55"/>
      <c r="S87" s="38"/>
      <c r="T87" s="38"/>
      <c r="U87" s="38"/>
      <c r="V87" s="38"/>
      <c r="W87" s="38"/>
      <c r="X87" s="38"/>
      <c r="Y87" s="38"/>
      <c r="Z87" s="38"/>
      <c r="AA87" s="38"/>
      <c r="AB87" s="38"/>
      <c r="AC87" s="38"/>
      <c r="AD87" s="38"/>
      <c r="AE87" s="38"/>
    </row>
    <row r="88" s="2" customFormat="1" ht="12" customHeight="1">
      <c r="A88" s="38"/>
      <c r="B88" s="39"/>
      <c r="C88" s="32" t="s">
        <v>1101</v>
      </c>
      <c r="D88" s="38"/>
      <c r="E88" s="38"/>
      <c r="F88" s="38"/>
      <c r="G88" s="38"/>
      <c r="H88" s="38"/>
      <c r="I88" s="38"/>
      <c r="J88" s="38"/>
      <c r="K88" s="38"/>
      <c r="L88" s="55"/>
      <c r="S88" s="38"/>
      <c r="T88" s="38"/>
      <c r="U88" s="38"/>
      <c r="V88" s="38"/>
      <c r="W88" s="38"/>
      <c r="X88" s="38"/>
      <c r="Y88" s="38"/>
      <c r="Z88" s="38"/>
      <c r="AA88" s="38"/>
      <c r="AB88" s="38"/>
      <c r="AC88" s="38"/>
      <c r="AD88" s="38"/>
      <c r="AE88" s="38"/>
    </row>
    <row r="89" s="2" customFormat="1" ht="16.5" customHeight="1">
      <c r="A89" s="38"/>
      <c r="B89" s="39"/>
      <c r="C89" s="38"/>
      <c r="D89" s="38"/>
      <c r="E89" s="67" t="str">
        <f>E11</f>
        <v>SO 04.2 - Skluz</v>
      </c>
      <c r="F89" s="38"/>
      <c r="G89" s="38"/>
      <c r="H89" s="38"/>
      <c r="I89" s="38"/>
      <c r="J89" s="38"/>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2" customHeight="1">
      <c r="A91" s="38"/>
      <c r="B91" s="39"/>
      <c r="C91" s="32" t="s">
        <v>20</v>
      </c>
      <c r="D91" s="38"/>
      <c r="E91" s="38"/>
      <c r="F91" s="27" t="str">
        <f>F14</f>
        <v>VD Letovice</v>
      </c>
      <c r="G91" s="38"/>
      <c r="H91" s="38"/>
      <c r="I91" s="32" t="s">
        <v>22</v>
      </c>
      <c r="J91" s="69" t="str">
        <f>IF(J14="","",J14)</f>
        <v>2. 12. 2020</v>
      </c>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25.65" customHeight="1">
      <c r="A93" s="38"/>
      <c r="B93" s="39"/>
      <c r="C93" s="32" t="s">
        <v>24</v>
      </c>
      <c r="D93" s="38"/>
      <c r="E93" s="38"/>
      <c r="F93" s="27" t="str">
        <f>E17</f>
        <v>Povodí Moravy, s.p., Dřevařská 11, 60175 Brno</v>
      </c>
      <c r="G93" s="38"/>
      <c r="H93" s="38"/>
      <c r="I93" s="32" t="s">
        <v>32</v>
      </c>
      <c r="J93" s="36" t="str">
        <f>E23</f>
        <v>Sweco Hydroprojekt a.s.</v>
      </c>
      <c r="K93" s="38"/>
      <c r="L93" s="55"/>
      <c r="S93" s="38"/>
      <c r="T93" s="38"/>
      <c r="U93" s="38"/>
      <c r="V93" s="38"/>
      <c r="W93" s="38"/>
      <c r="X93" s="38"/>
      <c r="Y93" s="38"/>
      <c r="Z93" s="38"/>
      <c r="AA93" s="38"/>
      <c r="AB93" s="38"/>
      <c r="AC93" s="38"/>
      <c r="AD93" s="38"/>
      <c r="AE93" s="38"/>
    </row>
    <row r="94" s="2" customFormat="1" ht="15.15" customHeight="1">
      <c r="A94" s="38"/>
      <c r="B94" s="39"/>
      <c r="C94" s="32" t="s">
        <v>30</v>
      </c>
      <c r="D94" s="38"/>
      <c r="E94" s="38"/>
      <c r="F94" s="27" t="str">
        <f>IF(E20="","",E20)</f>
        <v>Vyplň údaj</v>
      </c>
      <c r="G94" s="38"/>
      <c r="H94" s="38"/>
      <c r="I94" s="32" t="s">
        <v>37</v>
      </c>
      <c r="J94" s="36" t="str">
        <f>E26</f>
        <v xml:space="preserve"> </v>
      </c>
      <c r="K94" s="38"/>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38"/>
      <c r="J95" s="38"/>
      <c r="K95" s="38"/>
      <c r="L95" s="55"/>
      <c r="S95" s="38"/>
      <c r="T95" s="38"/>
      <c r="U95" s="38"/>
      <c r="V95" s="38"/>
      <c r="W95" s="38"/>
      <c r="X95" s="38"/>
      <c r="Y95" s="38"/>
      <c r="Z95" s="38"/>
      <c r="AA95" s="38"/>
      <c r="AB95" s="38"/>
      <c r="AC95" s="38"/>
      <c r="AD95" s="38"/>
      <c r="AE95" s="38"/>
    </row>
    <row r="96" s="2" customFormat="1" ht="29.28" customHeight="1">
      <c r="A96" s="38"/>
      <c r="B96" s="39"/>
      <c r="C96" s="145" t="s">
        <v>163</v>
      </c>
      <c r="D96" s="137"/>
      <c r="E96" s="137"/>
      <c r="F96" s="137"/>
      <c r="G96" s="137"/>
      <c r="H96" s="137"/>
      <c r="I96" s="137"/>
      <c r="J96" s="146" t="s">
        <v>164</v>
      </c>
      <c r="K96" s="137"/>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2.8" customHeight="1">
      <c r="A98" s="38"/>
      <c r="B98" s="39"/>
      <c r="C98" s="147" t="s">
        <v>165</v>
      </c>
      <c r="D98" s="38"/>
      <c r="E98" s="38"/>
      <c r="F98" s="38"/>
      <c r="G98" s="38"/>
      <c r="H98" s="38"/>
      <c r="I98" s="38"/>
      <c r="J98" s="96">
        <f>J137</f>
        <v>0</v>
      </c>
      <c r="K98" s="38"/>
      <c r="L98" s="55"/>
      <c r="S98" s="38"/>
      <c r="T98" s="38"/>
      <c r="U98" s="38"/>
      <c r="V98" s="38"/>
      <c r="W98" s="38"/>
      <c r="X98" s="38"/>
      <c r="Y98" s="38"/>
      <c r="Z98" s="38"/>
      <c r="AA98" s="38"/>
      <c r="AB98" s="38"/>
      <c r="AC98" s="38"/>
      <c r="AD98" s="38"/>
      <c r="AE98" s="38"/>
      <c r="AU98" s="19" t="s">
        <v>166</v>
      </c>
    </row>
    <row r="99" s="9" customFormat="1" ht="24.96" customHeight="1">
      <c r="A99" s="9"/>
      <c r="B99" s="148"/>
      <c r="C99" s="9"/>
      <c r="D99" s="149" t="s">
        <v>167</v>
      </c>
      <c r="E99" s="150"/>
      <c r="F99" s="150"/>
      <c r="G99" s="150"/>
      <c r="H99" s="150"/>
      <c r="I99" s="150"/>
      <c r="J99" s="151">
        <f>J138</f>
        <v>0</v>
      </c>
      <c r="K99" s="9"/>
      <c r="L99" s="148"/>
      <c r="S99" s="9"/>
      <c r="T99" s="9"/>
      <c r="U99" s="9"/>
      <c r="V99" s="9"/>
      <c r="W99" s="9"/>
      <c r="X99" s="9"/>
      <c r="Y99" s="9"/>
      <c r="Z99" s="9"/>
      <c r="AA99" s="9"/>
      <c r="AB99" s="9"/>
      <c r="AC99" s="9"/>
      <c r="AD99" s="9"/>
      <c r="AE99" s="9"/>
    </row>
    <row r="100" s="10" customFormat="1" ht="19.92" customHeight="1">
      <c r="A100" s="10"/>
      <c r="B100" s="152"/>
      <c r="C100" s="10"/>
      <c r="D100" s="153" t="s">
        <v>168</v>
      </c>
      <c r="E100" s="154"/>
      <c r="F100" s="154"/>
      <c r="G100" s="154"/>
      <c r="H100" s="154"/>
      <c r="I100" s="154"/>
      <c r="J100" s="155">
        <f>J139</f>
        <v>0</v>
      </c>
      <c r="K100" s="10"/>
      <c r="L100" s="152"/>
      <c r="S100" s="10"/>
      <c r="T100" s="10"/>
      <c r="U100" s="10"/>
      <c r="V100" s="10"/>
      <c r="W100" s="10"/>
      <c r="X100" s="10"/>
      <c r="Y100" s="10"/>
      <c r="Z100" s="10"/>
      <c r="AA100" s="10"/>
      <c r="AB100" s="10"/>
      <c r="AC100" s="10"/>
      <c r="AD100" s="10"/>
      <c r="AE100" s="10"/>
    </row>
    <row r="101" s="10" customFormat="1" ht="19.92" customHeight="1">
      <c r="A101" s="10"/>
      <c r="B101" s="152"/>
      <c r="C101" s="10"/>
      <c r="D101" s="153" t="s">
        <v>169</v>
      </c>
      <c r="E101" s="154"/>
      <c r="F101" s="154"/>
      <c r="G101" s="154"/>
      <c r="H101" s="154"/>
      <c r="I101" s="154"/>
      <c r="J101" s="155">
        <f>J204</f>
        <v>0</v>
      </c>
      <c r="K101" s="10"/>
      <c r="L101" s="152"/>
      <c r="S101" s="10"/>
      <c r="T101" s="10"/>
      <c r="U101" s="10"/>
      <c r="V101" s="10"/>
      <c r="W101" s="10"/>
      <c r="X101" s="10"/>
      <c r="Y101" s="10"/>
      <c r="Z101" s="10"/>
      <c r="AA101" s="10"/>
      <c r="AB101" s="10"/>
      <c r="AC101" s="10"/>
      <c r="AD101" s="10"/>
      <c r="AE101" s="10"/>
    </row>
    <row r="102" s="10" customFormat="1" ht="19.92" customHeight="1">
      <c r="A102" s="10"/>
      <c r="B102" s="152"/>
      <c r="C102" s="10"/>
      <c r="D102" s="153" t="s">
        <v>170</v>
      </c>
      <c r="E102" s="154"/>
      <c r="F102" s="154"/>
      <c r="G102" s="154"/>
      <c r="H102" s="154"/>
      <c r="I102" s="154"/>
      <c r="J102" s="155">
        <f>J218</f>
        <v>0</v>
      </c>
      <c r="K102" s="10"/>
      <c r="L102" s="152"/>
      <c r="S102" s="10"/>
      <c r="T102" s="10"/>
      <c r="U102" s="10"/>
      <c r="V102" s="10"/>
      <c r="W102" s="10"/>
      <c r="X102" s="10"/>
      <c r="Y102" s="10"/>
      <c r="Z102" s="10"/>
      <c r="AA102" s="10"/>
      <c r="AB102" s="10"/>
      <c r="AC102" s="10"/>
      <c r="AD102" s="10"/>
      <c r="AE102" s="10"/>
    </row>
    <row r="103" s="10" customFormat="1" ht="19.92" customHeight="1">
      <c r="A103" s="10"/>
      <c r="B103" s="152"/>
      <c r="C103" s="10"/>
      <c r="D103" s="153" t="s">
        <v>171</v>
      </c>
      <c r="E103" s="154"/>
      <c r="F103" s="154"/>
      <c r="G103" s="154"/>
      <c r="H103" s="154"/>
      <c r="I103" s="154"/>
      <c r="J103" s="155">
        <f>J278</f>
        <v>0</v>
      </c>
      <c r="K103" s="10"/>
      <c r="L103" s="152"/>
      <c r="S103" s="10"/>
      <c r="T103" s="10"/>
      <c r="U103" s="10"/>
      <c r="V103" s="10"/>
      <c r="W103" s="10"/>
      <c r="X103" s="10"/>
      <c r="Y103" s="10"/>
      <c r="Z103" s="10"/>
      <c r="AA103" s="10"/>
      <c r="AB103" s="10"/>
      <c r="AC103" s="10"/>
      <c r="AD103" s="10"/>
      <c r="AE103" s="10"/>
    </row>
    <row r="104" s="10" customFormat="1" ht="19.92" customHeight="1">
      <c r="A104" s="10"/>
      <c r="B104" s="152"/>
      <c r="C104" s="10"/>
      <c r="D104" s="153" t="s">
        <v>173</v>
      </c>
      <c r="E104" s="154"/>
      <c r="F104" s="154"/>
      <c r="G104" s="154"/>
      <c r="H104" s="154"/>
      <c r="I104" s="154"/>
      <c r="J104" s="155">
        <f>J298</f>
        <v>0</v>
      </c>
      <c r="K104" s="10"/>
      <c r="L104" s="152"/>
      <c r="S104" s="10"/>
      <c r="T104" s="10"/>
      <c r="U104" s="10"/>
      <c r="V104" s="10"/>
      <c r="W104" s="10"/>
      <c r="X104" s="10"/>
      <c r="Y104" s="10"/>
      <c r="Z104" s="10"/>
      <c r="AA104" s="10"/>
      <c r="AB104" s="10"/>
      <c r="AC104" s="10"/>
      <c r="AD104" s="10"/>
      <c r="AE104" s="10"/>
    </row>
    <row r="105" s="10" customFormat="1" ht="19.92" customHeight="1">
      <c r="A105" s="10"/>
      <c r="B105" s="152"/>
      <c r="C105" s="10"/>
      <c r="D105" s="153" t="s">
        <v>174</v>
      </c>
      <c r="E105" s="154"/>
      <c r="F105" s="154"/>
      <c r="G105" s="154"/>
      <c r="H105" s="154"/>
      <c r="I105" s="154"/>
      <c r="J105" s="155">
        <f>J311</f>
        <v>0</v>
      </c>
      <c r="K105" s="10"/>
      <c r="L105" s="152"/>
      <c r="S105" s="10"/>
      <c r="T105" s="10"/>
      <c r="U105" s="10"/>
      <c r="V105" s="10"/>
      <c r="W105" s="10"/>
      <c r="X105" s="10"/>
      <c r="Y105" s="10"/>
      <c r="Z105" s="10"/>
      <c r="AA105" s="10"/>
      <c r="AB105" s="10"/>
      <c r="AC105" s="10"/>
      <c r="AD105" s="10"/>
      <c r="AE105" s="10"/>
    </row>
    <row r="106" s="10" customFormat="1" ht="19.92" customHeight="1">
      <c r="A106" s="10"/>
      <c r="B106" s="152"/>
      <c r="C106" s="10"/>
      <c r="D106" s="153" t="s">
        <v>175</v>
      </c>
      <c r="E106" s="154"/>
      <c r="F106" s="154"/>
      <c r="G106" s="154"/>
      <c r="H106" s="154"/>
      <c r="I106" s="154"/>
      <c r="J106" s="155">
        <f>J327</f>
        <v>0</v>
      </c>
      <c r="K106" s="10"/>
      <c r="L106" s="152"/>
      <c r="S106" s="10"/>
      <c r="T106" s="10"/>
      <c r="U106" s="10"/>
      <c r="V106" s="10"/>
      <c r="W106" s="10"/>
      <c r="X106" s="10"/>
      <c r="Y106" s="10"/>
      <c r="Z106" s="10"/>
      <c r="AA106" s="10"/>
      <c r="AB106" s="10"/>
      <c r="AC106" s="10"/>
      <c r="AD106" s="10"/>
      <c r="AE106" s="10"/>
    </row>
    <row r="107" s="10" customFormat="1" ht="14.88" customHeight="1">
      <c r="A107" s="10"/>
      <c r="B107" s="152"/>
      <c r="C107" s="10"/>
      <c r="D107" s="153" t="s">
        <v>177</v>
      </c>
      <c r="E107" s="154"/>
      <c r="F107" s="154"/>
      <c r="G107" s="154"/>
      <c r="H107" s="154"/>
      <c r="I107" s="154"/>
      <c r="J107" s="155">
        <f>J328</f>
        <v>0</v>
      </c>
      <c r="K107" s="10"/>
      <c r="L107" s="152"/>
      <c r="S107" s="10"/>
      <c r="T107" s="10"/>
      <c r="U107" s="10"/>
      <c r="V107" s="10"/>
      <c r="W107" s="10"/>
      <c r="X107" s="10"/>
      <c r="Y107" s="10"/>
      <c r="Z107" s="10"/>
      <c r="AA107" s="10"/>
      <c r="AB107" s="10"/>
      <c r="AC107" s="10"/>
      <c r="AD107" s="10"/>
      <c r="AE107" s="10"/>
    </row>
    <row r="108" s="10" customFormat="1" ht="14.88" customHeight="1">
      <c r="A108" s="10"/>
      <c r="B108" s="152"/>
      <c r="C108" s="10"/>
      <c r="D108" s="153" t="s">
        <v>700</v>
      </c>
      <c r="E108" s="154"/>
      <c r="F108" s="154"/>
      <c r="G108" s="154"/>
      <c r="H108" s="154"/>
      <c r="I108" s="154"/>
      <c r="J108" s="155">
        <f>J374</f>
        <v>0</v>
      </c>
      <c r="K108" s="10"/>
      <c r="L108" s="152"/>
      <c r="S108" s="10"/>
      <c r="T108" s="10"/>
      <c r="U108" s="10"/>
      <c r="V108" s="10"/>
      <c r="W108" s="10"/>
      <c r="X108" s="10"/>
      <c r="Y108" s="10"/>
      <c r="Z108" s="10"/>
      <c r="AA108" s="10"/>
      <c r="AB108" s="10"/>
      <c r="AC108" s="10"/>
      <c r="AD108" s="10"/>
      <c r="AE108" s="10"/>
    </row>
    <row r="109" s="10" customFormat="1" ht="14.88" customHeight="1">
      <c r="A109" s="10"/>
      <c r="B109" s="152"/>
      <c r="C109" s="10"/>
      <c r="D109" s="153" t="s">
        <v>178</v>
      </c>
      <c r="E109" s="154"/>
      <c r="F109" s="154"/>
      <c r="G109" s="154"/>
      <c r="H109" s="154"/>
      <c r="I109" s="154"/>
      <c r="J109" s="155">
        <f>J388</f>
        <v>0</v>
      </c>
      <c r="K109" s="10"/>
      <c r="L109" s="152"/>
      <c r="S109" s="10"/>
      <c r="T109" s="10"/>
      <c r="U109" s="10"/>
      <c r="V109" s="10"/>
      <c r="W109" s="10"/>
      <c r="X109" s="10"/>
      <c r="Y109" s="10"/>
      <c r="Z109" s="10"/>
      <c r="AA109" s="10"/>
      <c r="AB109" s="10"/>
      <c r="AC109" s="10"/>
      <c r="AD109" s="10"/>
      <c r="AE109" s="10"/>
    </row>
    <row r="110" s="10" customFormat="1" ht="14.88" customHeight="1">
      <c r="A110" s="10"/>
      <c r="B110" s="152"/>
      <c r="C110" s="10"/>
      <c r="D110" s="153" t="s">
        <v>179</v>
      </c>
      <c r="E110" s="154"/>
      <c r="F110" s="154"/>
      <c r="G110" s="154"/>
      <c r="H110" s="154"/>
      <c r="I110" s="154"/>
      <c r="J110" s="155">
        <f>J413</f>
        <v>0</v>
      </c>
      <c r="K110" s="10"/>
      <c r="L110" s="152"/>
      <c r="S110" s="10"/>
      <c r="T110" s="10"/>
      <c r="U110" s="10"/>
      <c r="V110" s="10"/>
      <c r="W110" s="10"/>
      <c r="X110" s="10"/>
      <c r="Y110" s="10"/>
      <c r="Z110" s="10"/>
      <c r="AA110" s="10"/>
      <c r="AB110" s="10"/>
      <c r="AC110" s="10"/>
      <c r="AD110" s="10"/>
      <c r="AE110" s="10"/>
    </row>
    <row r="111" s="10" customFormat="1" ht="14.88" customHeight="1">
      <c r="A111" s="10"/>
      <c r="B111" s="152"/>
      <c r="C111" s="10"/>
      <c r="D111" s="153" t="s">
        <v>701</v>
      </c>
      <c r="E111" s="154"/>
      <c r="F111" s="154"/>
      <c r="G111" s="154"/>
      <c r="H111" s="154"/>
      <c r="I111" s="154"/>
      <c r="J111" s="155">
        <f>J422</f>
        <v>0</v>
      </c>
      <c r="K111" s="10"/>
      <c r="L111" s="152"/>
      <c r="S111" s="10"/>
      <c r="T111" s="10"/>
      <c r="U111" s="10"/>
      <c r="V111" s="10"/>
      <c r="W111" s="10"/>
      <c r="X111" s="10"/>
      <c r="Y111" s="10"/>
      <c r="Z111" s="10"/>
      <c r="AA111" s="10"/>
      <c r="AB111" s="10"/>
      <c r="AC111" s="10"/>
      <c r="AD111" s="10"/>
      <c r="AE111" s="10"/>
    </row>
    <row r="112" s="10" customFormat="1" ht="19.92" customHeight="1">
      <c r="A112" s="10"/>
      <c r="B112" s="152"/>
      <c r="C112" s="10"/>
      <c r="D112" s="153" t="s">
        <v>180</v>
      </c>
      <c r="E112" s="154"/>
      <c r="F112" s="154"/>
      <c r="G112" s="154"/>
      <c r="H112" s="154"/>
      <c r="I112" s="154"/>
      <c r="J112" s="155">
        <f>J439</f>
        <v>0</v>
      </c>
      <c r="K112" s="10"/>
      <c r="L112" s="152"/>
      <c r="S112" s="10"/>
      <c r="T112" s="10"/>
      <c r="U112" s="10"/>
      <c r="V112" s="10"/>
      <c r="W112" s="10"/>
      <c r="X112" s="10"/>
      <c r="Y112" s="10"/>
      <c r="Z112" s="10"/>
      <c r="AA112" s="10"/>
      <c r="AB112" s="10"/>
      <c r="AC112" s="10"/>
      <c r="AD112" s="10"/>
      <c r="AE112" s="10"/>
    </row>
    <row r="113" s="10" customFormat="1" ht="19.92" customHeight="1">
      <c r="A113" s="10"/>
      <c r="B113" s="152"/>
      <c r="C113" s="10"/>
      <c r="D113" s="153" t="s">
        <v>181</v>
      </c>
      <c r="E113" s="154"/>
      <c r="F113" s="154"/>
      <c r="G113" s="154"/>
      <c r="H113" s="154"/>
      <c r="I113" s="154"/>
      <c r="J113" s="155">
        <f>J443</f>
        <v>0</v>
      </c>
      <c r="K113" s="10"/>
      <c r="L113" s="152"/>
      <c r="S113" s="10"/>
      <c r="T113" s="10"/>
      <c r="U113" s="10"/>
      <c r="V113" s="10"/>
      <c r="W113" s="10"/>
      <c r="X113" s="10"/>
      <c r="Y113" s="10"/>
      <c r="Z113" s="10"/>
      <c r="AA113" s="10"/>
      <c r="AB113" s="10"/>
      <c r="AC113" s="10"/>
      <c r="AD113" s="10"/>
      <c r="AE113" s="10"/>
    </row>
    <row r="114" s="9" customFormat="1" ht="24.96" customHeight="1">
      <c r="A114" s="9"/>
      <c r="B114" s="148"/>
      <c r="C114" s="9"/>
      <c r="D114" s="149" t="s">
        <v>182</v>
      </c>
      <c r="E114" s="150"/>
      <c r="F114" s="150"/>
      <c r="G114" s="150"/>
      <c r="H114" s="150"/>
      <c r="I114" s="150"/>
      <c r="J114" s="151">
        <f>J448</f>
        <v>0</v>
      </c>
      <c r="K114" s="9"/>
      <c r="L114" s="148"/>
      <c r="S114" s="9"/>
      <c r="T114" s="9"/>
      <c r="U114" s="9"/>
      <c r="V114" s="9"/>
      <c r="W114" s="9"/>
      <c r="X114" s="9"/>
      <c r="Y114" s="9"/>
      <c r="Z114" s="9"/>
      <c r="AA114" s="9"/>
      <c r="AB114" s="9"/>
      <c r="AC114" s="9"/>
      <c r="AD114" s="9"/>
      <c r="AE114" s="9"/>
    </row>
    <row r="115" s="10" customFormat="1" ht="19.92" customHeight="1">
      <c r="A115" s="10"/>
      <c r="B115" s="152"/>
      <c r="C115" s="10"/>
      <c r="D115" s="153" t="s">
        <v>183</v>
      </c>
      <c r="E115" s="154"/>
      <c r="F115" s="154"/>
      <c r="G115" s="154"/>
      <c r="H115" s="154"/>
      <c r="I115" s="154"/>
      <c r="J115" s="155">
        <f>J449</f>
        <v>0</v>
      </c>
      <c r="K115" s="10"/>
      <c r="L115" s="152"/>
      <c r="S115" s="10"/>
      <c r="T115" s="10"/>
      <c r="U115" s="10"/>
      <c r="V115" s="10"/>
      <c r="W115" s="10"/>
      <c r="X115" s="10"/>
      <c r="Y115" s="10"/>
      <c r="Z115" s="10"/>
      <c r="AA115" s="10"/>
      <c r="AB115" s="10"/>
      <c r="AC115" s="10"/>
      <c r="AD115" s="10"/>
      <c r="AE115" s="10"/>
    </row>
    <row r="116" s="2" customFormat="1" ht="21.84" customHeight="1">
      <c r="A116" s="38"/>
      <c r="B116" s="39"/>
      <c r="C116" s="38"/>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6.96" customHeight="1">
      <c r="A117" s="38"/>
      <c r="B117" s="60"/>
      <c r="C117" s="61"/>
      <c r="D117" s="61"/>
      <c r="E117" s="61"/>
      <c r="F117" s="61"/>
      <c r="G117" s="61"/>
      <c r="H117" s="61"/>
      <c r="I117" s="61"/>
      <c r="J117" s="61"/>
      <c r="K117" s="61"/>
      <c r="L117" s="55"/>
      <c r="S117" s="38"/>
      <c r="T117" s="38"/>
      <c r="U117" s="38"/>
      <c r="V117" s="38"/>
      <c r="W117" s="38"/>
      <c r="X117" s="38"/>
      <c r="Y117" s="38"/>
      <c r="Z117" s="38"/>
      <c r="AA117" s="38"/>
      <c r="AB117" s="38"/>
      <c r="AC117" s="38"/>
      <c r="AD117" s="38"/>
      <c r="AE117" s="38"/>
    </row>
    <row r="121" s="2" customFormat="1" ht="6.96" customHeight="1">
      <c r="A121" s="38"/>
      <c r="B121" s="62"/>
      <c r="C121" s="63"/>
      <c r="D121" s="63"/>
      <c r="E121" s="63"/>
      <c r="F121" s="63"/>
      <c r="G121" s="63"/>
      <c r="H121" s="63"/>
      <c r="I121" s="63"/>
      <c r="J121" s="63"/>
      <c r="K121" s="63"/>
      <c r="L121" s="55"/>
      <c r="S121" s="38"/>
      <c r="T121" s="38"/>
      <c r="U121" s="38"/>
      <c r="V121" s="38"/>
      <c r="W121" s="38"/>
      <c r="X121" s="38"/>
      <c r="Y121" s="38"/>
      <c r="Z121" s="38"/>
      <c r="AA121" s="38"/>
      <c r="AB121" s="38"/>
      <c r="AC121" s="38"/>
      <c r="AD121" s="38"/>
      <c r="AE121" s="38"/>
    </row>
    <row r="122" s="2" customFormat="1" ht="24.96" customHeight="1">
      <c r="A122" s="38"/>
      <c r="B122" s="39"/>
      <c r="C122" s="23" t="s">
        <v>184</v>
      </c>
      <c r="D122" s="38"/>
      <c r="E122" s="38"/>
      <c r="F122" s="38"/>
      <c r="G122" s="38"/>
      <c r="H122" s="38"/>
      <c r="I122" s="38"/>
      <c r="J122" s="38"/>
      <c r="K122" s="38"/>
      <c r="L122" s="55"/>
      <c r="S122" s="38"/>
      <c r="T122" s="38"/>
      <c r="U122" s="38"/>
      <c r="V122" s="38"/>
      <c r="W122" s="38"/>
      <c r="X122" s="38"/>
      <c r="Y122" s="38"/>
      <c r="Z122" s="38"/>
      <c r="AA122" s="38"/>
      <c r="AB122" s="38"/>
      <c r="AC122" s="38"/>
      <c r="AD122" s="38"/>
      <c r="AE122" s="38"/>
    </row>
    <row r="123" s="2" customFormat="1" ht="6.96" customHeight="1">
      <c r="A123" s="38"/>
      <c r="B123" s="39"/>
      <c r="C123" s="38"/>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2" customFormat="1" ht="12" customHeight="1">
      <c r="A124" s="38"/>
      <c r="B124" s="39"/>
      <c r="C124" s="32" t="s">
        <v>16</v>
      </c>
      <c r="D124" s="38"/>
      <c r="E124" s="38"/>
      <c r="F124" s="38"/>
      <c r="G124" s="38"/>
      <c r="H124" s="38"/>
      <c r="I124" s="38"/>
      <c r="J124" s="38"/>
      <c r="K124" s="38"/>
      <c r="L124" s="55"/>
      <c r="S124" s="38"/>
      <c r="T124" s="38"/>
      <c r="U124" s="38"/>
      <c r="V124" s="38"/>
      <c r="W124" s="38"/>
      <c r="X124" s="38"/>
      <c r="Y124" s="38"/>
      <c r="Z124" s="38"/>
      <c r="AA124" s="38"/>
      <c r="AB124" s="38"/>
      <c r="AC124" s="38"/>
      <c r="AD124" s="38"/>
      <c r="AE124" s="38"/>
    </row>
    <row r="125" s="2" customFormat="1" ht="16.5" customHeight="1">
      <c r="A125" s="38"/>
      <c r="B125" s="39"/>
      <c r="C125" s="38"/>
      <c r="D125" s="38"/>
      <c r="E125" s="129" t="str">
        <f>E7</f>
        <v>VD Letovice, rekonstrukce VD</v>
      </c>
      <c r="F125" s="32"/>
      <c r="G125" s="32"/>
      <c r="H125" s="32"/>
      <c r="I125" s="38"/>
      <c r="J125" s="38"/>
      <c r="K125" s="38"/>
      <c r="L125" s="55"/>
      <c r="S125" s="38"/>
      <c r="T125" s="38"/>
      <c r="U125" s="38"/>
      <c r="V125" s="38"/>
      <c r="W125" s="38"/>
      <c r="X125" s="38"/>
      <c r="Y125" s="38"/>
      <c r="Z125" s="38"/>
      <c r="AA125" s="38"/>
      <c r="AB125" s="38"/>
      <c r="AC125" s="38"/>
      <c r="AD125" s="38"/>
      <c r="AE125" s="38"/>
    </row>
    <row r="126" s="1" customFormat="1" ht="12" customHeight="1">
      <c r="B126" s="22"/>
      <c r="C126" s="32" t="s">
        <v>159</v>
      </c>
      <c r="L126" s="22"/>
    </row>
    <row r="127" s="2" customFormat="1" ht="16.5" customHeight="1">
      <c r="A127" s="38"/>
      <c r="B127" s="39"/>
      <c r="C127" s="38"/>
      <c r="D127" s="38"/>
      <c r="E127" s="129" t="s">
        <v>1100</v>
      </c>
      <c r="F127" s="38"/>
      <c r="G127" s="38"/>
      <c r="H127" s="38"/>
      <c r="I127" s="38"/>
      <c r="J127" s="38"/>
      <c r="K127" s="38"/>
      <c r="L127" s="55"/>
      <c r="S127" s="38"/>
      <c r="T127" s="38"/>
      <c r="U127" s="38"/>
      <c r="V127" s="38"/>
      <c r="W127" s="38"/>
      <c r="X127" s="38"/>
      <c r="Y127" s="38"/>
      <c r="Z127" s="38"/>
      <c r="AA127" s="38"/>
      <c r="AB127" s="38"/>
      <c r="AC127" s="38"/>
      <c r="AD127" s="38"/>
      <c r="AE127" s="38"/>
    </row>
    <row r="128" s="2" customFormat="1" ht="12" customHeight="1">
      <c r="A128" s="38"/>
      <c r="B128" s="39"/>
      <c r="C128" s="32" t="s">
        <v>1101</v>
      </c>
      <c r="D128" s="38"/>
      <c r="E128" s="38"/>
      <c r="F128" s="38"/>
      <c r="G128" s="38"/>
      <c r="H128" s="38"/>
      <c r="I128" s="38"/>
      <c r="J128" s="38"/>
      <c r="K128" s="38"/>
      <c r="L128" s="55"/>
      <c r="S128" s="38"/>
      <c r="T128" s="38"/>
      <c r="U128" s="38"/>
      <c r="V128" s="38"/>
      <c r="W128" s="38"/>
      <c r="X128" s="38"/>
      <c r="Y128" s="38"/>
      <c r="Z128" s="38"/>
      <c r="AA128" s="38"/>
      <c r="AB128" s="38"/>
      <c r="AC128" s="38"/>
      <c r="AD128" s="38"/>
      <c r="AE128" s="38"/>
    </row>
    <row r="129" s="2" customFormat="1" ht="16.5" customHeight="1">
      <c r="A129" s="38"/>
      <c r="B129" s="39"/>
      <c r="C129" s="38"/>
      <c r="D129" s="38"/>
      <c r="E129" s="67" t="str">
        <f>E11</f>
        <v>SO 04.2 - Skluz</v>
      </c>
      <c r="F129" s="38"/>
      <c r="G129" s="38"/>
      <c r="H129" s="38"/>
      <c r="I129" s="38"/>
      <c r="J129" s="38"/>
      <c r="K129" s="38"/>
      <c r="L129" s="55"/>
      <c r="S129" s="38"/>
      <c r="T129" s="38"/>
      <c r="U129" s="38"/>
      <c r="V129" s="38"/>
      <c r="W129" s="38"/>
      <c r="X129" s="38"/>
      <c r="Y129" s="38"/>
      <c r="Z129" s="38"/>
      <c r="AA129" s="38"/>
      <c r="AB129" s="38"/>
      <c r="AC129" s="38"/>
      <c r="AD129" s="38"/>
      <c r="AE129" s="38"/>
    </row>
    <row r="130" s="2" customFormat="1" ht="6.96" customHeight="1">
      <c r="A130" s="38"/>
      <c r="B130" s="39"/>
      <c r="C130" s="38"/>
      <c r="D130" s="38"/>
      <c r="E130" s="38"/>
      <c r="F130" s="38"/>
      <c r="G130" s="38"/>
      <c r="H130" s="38"/>
      <c r="I130" s="38"/>
      <c r="J130" s="38"/>
      <c r="K130" s="38"/>
      <c r="L130" s="55"/>
      <c r="S130" s="38"/>
      <c r="T130" s="38"/>
      <c r="U130" s="38"/>
      <c r="V130" s="38"/>
      <c r="W130" s="38"/>
      <c r="X130" s="38"/>
      <c r="Y130" s="38"/>
      <c r="Z130" s="38"/>
      <c r="AA130" s="38"/>
      <c r="AB130" s="38"/>
      <c r="AC130" s="38"/>
      <c r="AD130" s="38"/>
      <c r="AE130" s="38"/>
    </row>
    <row r="131" s="2" customFormat="1" ht="12" customHeight="1">
      <c r="A131" s="38"/>
      <c r="B131" s="39"/>
      <c r="C131" s="32" t="s">
        <v>20</v>
      </c>
      <c r="D131" s="38"/>
      <c r="E131" s="38"/>
      <c r="F131" s="27" t="str">
        <f>F14</f>
        <v>VD Letovice</v>
      </c>
      <c r="G131" s="38"/>
      <c r="H131" s="38"/>
      <c r="I131" s="32" t="s">
        <v>22</v>
      </c>
      <c r="J131" s="69" t="str">
        <f>IF(J14="","",J14)</f>
        <v>2. 12. 2020</v>
      </c>
      <c r="K131" s="38"/>
      <c r="L131" s="55"/>
      <c r="S131" s="38"/>
      <c r="T131" s="38"/>
      <c r="U131" s="38"/>
      <c r="V131" s="38"/>
      <c r="W131" s="38"/>
      <c r="X131" s="38"/>
      <c r="Y131" s="38"/>
      <c r="Z131" s="38"/>
      <c r="AA131" s="38"/>
      <c r="AB131" s="38"/>
      <c r="AC131" s="38"/>
      <c r="AD131" s="38"/>
      <c r="AE131" s="38"/>
    </row>
    <row r="132" s="2" customFormat="1" ht="6.96" customHeight="1">
      <c r="A132" s="38"/>
      <c r="B132" s="39"/>
      <c r="C132" s="38"/>
      <c r="D132" s="38"/>
      <c r="E132" s="38"/>
      <c r="F132" s="38"/>
      <c r="G132" s="38"/>
      <c r="H132" s="38"/>
      <c r="I132" s="38"/>
      <c r="J132" s="38"/>
      <c r="K132" s="38"/>
      <c r="L132" s="55"/>
      <c r="S132" s="38"/>
      <c r="T132" s="38"/>
      <c r="U132" s="38"/>
      <c r="V132" s="38"/>
      <c r="W132" s="38"/>
      <c r="X132" s="38"/>
      <c r="Y132" s="38"/>
      <c r="Z132" s="38"/>
      <c r="AA132" s="38"/>
      <c r="AB132" s="38"/>
      <c r="AC132" s="38"/>
      <c r="AD132" s="38"/>
      <c r="AE132" s="38"/>
    </row>
    <row r="133" s="2" customFormat="1" ht="25.65" customHeight="1">
      <c r="A133" s="38"/>
      <c r="B133" s="39"/>
      <c r="C133" s="32" t="s">
        <v>24</v>
      </c>
      <c r="D133" s="38"/>
      <c r="E133" s="38"/>
      <c r="F133" s="27" t="str">
        <f>E17</f>
        <v>Povodí Moravy, s.p., Dřevařská 11, 60175 Brno</v>
      </c>
      <c r="G133" s="38"/>
      <c r="H133" s="38"/>
      <c r="I133" s="32" t="s">
        <v>32</v>
      </c>
      <c r="J133" s="36" t="str">
        <f>E23</f>
        <v>Sweco Hydroprojekt a.s.</v>
      </c>
      <c r="K133" s="38"/>
      <c r="L133" s="55"/>
      <c r="S133" s="38"/>
      <c r="T133" s="38"/>
      <c r="U133" s="38"/>
      <c r="V133" s="38"/>
      <c r="W133" s="38"/>
      <c r="X133" s="38"/>
      <c r="Y133" s="38"/>
      <c r="Z133" s="38"/>
      <c r="AA133" s="38"/>
      <c r="AB133" s="38"/>
      <c r="AC133" s="38"/>
      <c r="AD133" s="38"/>
      <c r="AE133" s="38"/>
    </row>
    <row r="134" s="2" customFormat="1" ht="15.15" customHeight="1">
      <c r="A134" s="38"/>
      <c r="B134" s="39"/>
      <c r="C134" s="32" t="s">
        <v>30</v>
      </c>
      <c r="D134" s="38"/>
      <c r="E134" s="38"/>
      <c r="F134" s="27" t="str">
        <f>IF(E20="","",E20)</f>
        <v>Vyplň údaj</v>
      </c>
      <c r="G134" s="38"/>
      <c r="H134" s="38"/>
      <c r="I134" s="32" t="s">
        <v>37</v>
      </c>
      <c r="J134" s="36" t="str">
        <f>E26</f>
        <v xml:space="preserve"> </v>
      </c>
      <c r="K134" s="38"/>
      <c r="L134" s="55"/>
      <c r="S134" s="38"/>
      <c r="T134" s="38"/>
      <c r="U134" s="38"/>
      <c r="V134" s="38"/>
      <c r="W134" s="38"/>
      <c r="X134" s="38"/>
      <c r="Y134" s="38"/>
      <c r="Z134" s="38"/>
      <c r="AA134" s="38"/>
      <c r="AB134" s="38"/>
      <c r="AC134" s="38"/>
      <c r="AD134" s="38"/>
      <c r="AE134" s="38"/>
    </row>
    <row r="135" s="2" customFormat="1" ht="10.32" customHeight="1">
      <c r="A135" s="38"/>
      <c r="B135" s="39"/>
      <c r="C135" s="38"/>
      <c r="D135" s="38"/>
      <c r="E135" s="38"/>
      <c r="F135" s="38"/>
      <c r="G135" s="38"/>
      <c r="H135" s="38"/>
      <c r="I135" s="38"/>
      <c r="J135" s="38"/>
      <c r="K135" s="38"/>
      <c r="L135" s="55"/>
      <c r="S135" s="38"/>
      <c r="T135" s="38"/>
      <c r="U135" s="38"/>
      <c r="V135" s="38"/>
      <c r="W135" s="38"/>
      <c r="X135" s="38"/>
      <c r="Y135" s="38"/>
      <c r="Z135" s="38"/>
      <c r="AA135" s="38"/>
      <c r="AB135" s="38"/>
      <c r="AC135" s="38"/>
      <c r="AD135" s="38"/>
      <c r="AE135" s="38"/>
    </row>
    <row r="136" s="11" customFormat="1" ht="29.28" customHeight="1">
      <c r="A136" s="156"/>
      <c r="B136" s="157"/>
      <c r="C136" s="158" t="s">
        <v>185</v>
      </c>
      <c r="D136" s="159" t="s">
        <v>66</v>
      </c>
      <c r="E136" s="159" t="s">
        <v>62</v>
      </c>
      <c r="F136" s="159" t="s">
        <v>63</v>
      </c>
      <c r="G136" s="159" t="s">
        <v>186</v>
      </c>
      <c r="H136" s="159" t="s">
        <v>187</v>
      </c>
      <c r="I136" s="159" t="s">
        <v>188</v>
      </c>
      <c r="J136" s="159" t="s">
        <v>164</v>
      </c>
      <c r="K136" s="160" t="s">
        <v>189</v>
      </c>
      <c r="L136" s="161"/>
      <c r="M136" s="86" t="s">
        <v>1</v>
      </c>
      <c r="N136" s="87" t="s">
        <v>45</v>
      </c>
      <c r="O136" s="87" t="s">
        <v>190</v>
      </c>
      <c r="P136" s="87" t="s">
        <v>191</v>
      </c>
      <c r="Q136" s="87" t="s">
        <v>192</v>
      </c>
      <c r="R136" s="87" t="s">
        <v>193</v>
      </c>
      <c r="S136" s="87" t="s">
        <v>194</v>
      </c>
      <c r="T136" s="88" t="s">
        <v>195</v>
      </c>
      <c r="U136" s="156"/>
      <c r="V136" s="156"/>
      <c r="W136" s="156"/>
      <c r="X136" s="156"/>
      <c r="Y136" s="156"/>
      <c r="Z136" s="156"/>
      <c r="AA136" s="156"/>
      <c r="AB136" s="156"/>
      <c r="AC136" s="156"/>
      <c r="AD136" s="156"/>
      <c r="AE136" s="156"/>
    </row>
    <row r="137" s="2" customFormat="1" ht="22.8" customHeight="1">
      <c r="A137" s="38"/>
      <c r="B137" s="39"/>
      <c r="C137" s="93" t="s">
        <v>196</v>
      </c>
      <c r="D137" s="38"/>
      <c r="E137" s="38"/>
      <c r="F137" s="38"/>
      <c r="G137" s="38"/>
      <c r="H137" s="38"/>
      <c r="I137" s="38"/>
      <c r="J137" s="162">
        <f>BK137</f>
        <v>0</v>
      </c>
      <c r="K137" s="38"/>
      <c r="L137" s="39"/>
      <c r="M137" s="89"/>
      <c r="N137" s="73"/>
      <c r="O137" s="90"/>
      <c r="P137" s="163">
        <f>P138+P448</f>
        <v>0</v>
      </c>
      <c r="Q137" s="90"/>
      <c r="R137" s="163">
        <f>R138+R448</f>
        <v>244.85540610999999</v>
      </c>
      <c r="S137" s="90"/>
      <c r="T137" s="164">
        <f>T138+T448</f>
        <v>2548.152</v>
      </c>
      <c r="U137" s="38"/>
      <c r="V137" s="38"/>
      <c r="W137" s="38"/>
      <c r="X137" s="38"/>
      <c r="Y137" s="38"/>
      <c r="Z137" s="38"/>
      <c r="AA137" s="38"/>
      <c r="AB137" s="38"/>
      <c r="AC137" s="38"/>
      <c r="AD137" s="38"/>
      <c r="AE137" s="38"/>
      <c r="AT137" s="19" t="s">
        <v>80</v>
      </c>
      <c r="AU137" s="19" t="s">
        <v>166</v>
      </c>
      <c r="BK137" s="165">
        <f>BK138+BK448</f>
        <v>0</v>
      </c>
    </row>
    <row r="138" s="12" customFormat="1" ht="25.92" customHeight="1">
      <c r="A138" s="12"/>
      <c r="B138" s="166"/>
      <c r="C138" s="12"/>
      <c r="D138" s="167" t="s">
        <v>80</v>
      </c>
      <c r="E138" s="168" t="s">
        <v>197</v>
      </c>
      <c r="F138" s="168" t="s">
        <v>198</v>
      </c>
      <c r="G138" s="12"/>
      <c r="H138" s="12"/>
      <c r="I138" s="169"/>
      <c r="J138" s="170">
        <f>BK138</f>
        <v>0</v>
      </c>
      <c r="K138" s="12"/>
      <c r="L138" s="166"/>
      <c r="M138" s="171"/>
      <c r="N138" s="172"/>
      <c r="O138" s="172"/>
      <c r="P138" s="173">
        <f>P139+P204+P218+P278+P298+P311+P327+P439+P443</f>
        <v>0</v>
      </c>
      <c r="Q138" s="172"/>
      <c r="R138" s="173">
        <f>R139+R204+R218+R278+R298+R311+R327+R439+R443</f>
        <v>244.69440610999999</v>
      </c>
      <c r="S138" s="172"/>
      <c r="T138" s="174">
        <f>T139+T204+T218+T278+T298+T311+T327+T439+T443</f>
        <v>2548.152</v>
      </c>
      <c r="U138" s="12"/>
      <c r="V138" s="12"/>
      <c r="W138" s="12"/>
      <c r="X138" s="12"/>
      <c r="Y138" s="12"/>
      <c r="Z138" s="12"/>
      <c r="AA138" s="12"/>
      <c r="AB138" s="12"/>
      <c r="AC138" s="12"/>
      <c r="AD138" s="12"/>
      <c r="AE138" s="12"/>
      <c r="AR138" s="167" t="s">
        <v>89</v>
      </c>
      <c r="AT138" s="175" t="s">
        <v>80</v>
      </c>
      <c r="AU138" s="175" t="s">
        <v>81</v>
      </c>
      <c r="AY138" s="167" t="s">
        <v>199</v>
      </c>
      <c r="BK138" s="176">
        <f>BK139+BK204+BK218+BK278+BK298+BK311+BK327+BK439+BK443</f>
        <v>0</v>
      </c>
    </row>
    <row r="139" s="12" customFormat="1" ht="22.8" customHeight="1">
      <c r="A139" s="12"/>
      <c r="B139" s="166"/>
      <c r="C139" s="12"/>
      <c r="D139" s="167" t="s">
        <v>80</v>
      </c>
      <c r="E139" s="177" t="s">
        <v>89</v>
      </c>
      <c r="F139" s="177" t="s">
        <v>200</v>
      </c>
      <c r="G139" s="12"/>
      <c r="H139" s="12"/>
      <c r="I139" s="169"/>
      <c r="J139" s="178">
        <f>BK139</f>
        <v>0</v>
      </c>
      <c r="K139" s="12"/>
      <c r="L139" s="166"/>
      <c r="M139" s="171"/>
      <c r="N139" s="172"/>
      <c r="O139" s="172"/>
      <c r="P139" s="173">
        <f>SUM(P140:P203)</f>
        <v>0</v>
      </c>
      <c r="Q139" s="172"/>
      <c r="R139" s="173">
        <f>SUM(R140:R203)</f>
        <v>20.225895999999999</v>
      </c>
      <c r="S139" s="172"/>
      <c r="T139" s="174">
        <f>SUM(T140:T203)</f>
        <v>0</v>
      </c>
      <c r="U139" s="12"/>
      <c r="V139" s="12"/>
      <c r="W139" s="12"/>
      <c r="X139" s="12"/>
      <c r="Y139" s="12"/>
      <c r="Z139" s="12"/>
      <c r="AA139" s="12"/>
      <c r="AB139" s="12"/>
      <c r="AC139" s="12"/>
      <c r="AD139" s="12"/>
      <c r="AE139" s="12"/>
      <c r="AR139" s="167" t="s">
        <v>89</v>
      </c>
      <c r="AT139" s="175" t="s">
        <v>80</v>
      </c>
      <c r="AU139" s="175" t="s">
        <v>89</v>
      </c>
      <c r="AY139" s="167" t="s">
        <v>199</v>
      </c>
      <c r="BK139" s="176">
        <f>SUM(BK140:BK203)</f>
        <v>0</v>
      </c>
    </row>
    <row r="140" s="2" customFormat="1" ht="24.15" customHeight="1">
      <c r="A140" s="38"/>
      <c r="B140" s="179"/>
      <c r="C140" s="180" t="s">
        <v>89</v>
      </c>
      <c r="D140" s="180" t="s">
        <v>201</v>
      </c>
      <c r="E140" s="181" t="s">
        <v>1242</v>
      </c>
      <c r="F140" s="182" t="s">
        <v>1243</v>
      </c>
      <c r="G140" s="183" t="s">
        <v>228</v>
      </c>
      <c r="H140" s="184">
        <v>871.15599999999995</v>
      </c>
      <c r="I140" s="185"/>
      <c r="J140" s="186">
        <f>ROUND(I140*H140,2)</f>
        <v>0</v>
      </c>
      <c r="K140" s="182" t="s">
        <v>205</v>
      </c>
      <c r="L140" s="39"/>
      <c r="M140" s="187" t="s">
        <v>1</v>
      </c>
      <c r="N140" s="188" t="s">
        <v>46</v>
      </c>
      <c r="O140" s="77"/>
      <c r="P140" s="189">
        <f>O140*H140</f>
        <v>0</v>
      </c>
      <c r="Q140" s="189">
        <v>0</v>
      </c>
      <c r="R140" s="189">
        <f>Q140*H140</f>
        <v>0</v>
      </c>
      <c r="S140" s="189">
        <v>0</v>
      </c>
      <c r="T140" s="190">
        <f>S140*H140</f>
        <v>0</v>
      </c>
      <c r="U140" s="38"/>
      <c r="V140" s="38"/>
      <c r="W140" s="38"/>
      <c r="X140" s="38"/>
      <c r="Y140" s="38"/>
      <c r="Z140" s="38"/>
      <c r="AA140" s="38"/>
      <c r="AB140" s="38"/>
      <c r="AC140" s="38"/>
      <c r="AD140" s="38"/>
      <c r="AE140" s="38"/>
      <c r="AR140" s="191" t="s">
        <v>206</v>
      </c>
      <c r="AT140" s="191" t="s">
        <v>201</v>
      </c>
      <c r="AU140" s="191" t="s">
        <v>91</v>
      </c>
      <c r="AY140" s="19" t="s">
        <v>199</v>
      </c>
      <c r="BE140" s="192">
        <f>IF(N140="základní",J140,0)</f>
        <v>0</v>
      </c>
      <c r="BF140" s="192">
        <f>IF(N140="snížená",J140,0)</f>
        <v>0</v>
      </c>
      <c r="BG140" s="192">
        <f>IF(N140="zákl. přenesená",J140,0)</f>
        <v>0</v>
      </c>
      <c r="BH140" s="192">
        <f>IF(N140="sníž. přenesená",J140,0)</f>
        <v>0</v>
      </c>
      <c r="BI140" s="192">
        <f>IF(N140="nulová",J140,0)</f>
        <v>0</v>
      </c>
      <c r="BJ140" s="19" t="s">
        <v>89</v>
      </c>
      <c r="BK140" s="192">
        <f>ROUND(I140*H140,2)</f>
        <v>0</v>
      </c>
      <c r="BL140" s="19" t="s">
        <v>206</v>
      </c>
      <c r="BM140" s="191" t="s">
        <v>1244</v>
      </c>
    </row>
    <row r="141" s="2" customFormat="1">
      <c r="A141" s="38"/>
      <c r="B141" s="39"/>
      <c r="C141" s="38"/>
      <c r="D141" s="193" t="s">
        <v>208</v>
      </c>
      <c r="E141" s="38"/>
      <c r="F141" s="194" t="s">
        <v>1245</v>
      </c>
      <c r="G141" s="38"/>
      <c r="H141" s="38"/>
      <c r="I141" s="195"/>
      <c r="J141" s="38"/>
      <c r="K141" s="38"/>
      <c r="L141" s="39"/>
      <c r="M141" s="196"/>
      <c r="N141" s="197"/>
      <c r="O141" s="77"/>
      <c r="P141" s="77"/>
      <c r="Q141" s="77"/>
      <c r="R141" s="77"/>
      <c r="S141" s="77"/>
      <c r="T141" s="78"/>
      <c r="U141" s="38"/>
      <c r="V141" s="38"/>
      <c r="W141" s="38"/>
      <c r="X141" s="38"/>
      <c r="Y141" s="38"/>
      <c r="Z141" s="38"/>
      <c r="AA141" s="38"/>
      <c r="AB141" s="38"/>
      <c r="AC141" s="38"/>
      <c r="AD141" s="38"/>
      <c r="AE141" s="38"/>
      <c r="AT141" s="19" t="s">
        <v>208</v>
      </c>
      <c r="AU141" s="19" t="s">
        <v>91</v>
      </c>
    </row>
    <row r="142" s="2" customFormat="1">
      <c r="A142" s="38"/>
      <c r="B142" s="39"/>
      <c r="C142" s="38"/>
      <c r="D142" s="193" t="s">
        <v>210</v>
      </c>
      <c r="E142" s="38"/>
      <c r="F142" s="198" t="s">
        <v>707</v>
      </c>
      <c r="G142" s="38"/>
      <c r="H142" s="38"/>
      <c r="I142" s="195"/>
      <c r="J142" s="38"/>
      <c r="K142" s="38"/>
      <c r="L142" s="39"/>
      <c r="M142" s="196"/>
      <c r="N142" s="197"/>
      <c r="O142" s="77"/>
      <c r="P142" s="77"/>
      <c r="Q142" s="77"/>
      <c r="R142" s="77"/>
      <c r="S142" s="77"/>
      <c r="T142" s="78"/>
      <c r="U142" s="38"/>
      <c r="V142" s="38"/>
      <c r="W142" s="38"/>
      <c r="X142" s="38"/>
      <c r="Y142" s="38"/>
      <c r="Z142" s="38"/>
      <c r="AA142" s="38"/>
      <c r="AB142" s="38"/>
      <c r="AC142" s="38"/>
      <c r="AD142" s="38"/>
      <c r="AE142" s="38"/>
      <c r="AT142" s="19" t="s">
        <v>210</v>
      </c>
      <c r="AU142" s="19" t="s">
        <v>91</v>
      </c>
    </row>
    <row r="143" s="14" customFormat="1">
      <c r="A143" s="14"/>
      <c r="B143" s="207"/>
      <c r="C143" s="14"/>
      <c r="D143" s="193" t="s">
        <v>212</v>
      </c>
      <c r="E143" s="208" t="s">
        <v>1</v>
      </c>
      <c r="F143" s="209" t="s">
        <v>1246</v>
      </c>
      <c r="G143" s="14"/>
      <c r="H143" s="208" t="s">
        <v>1</v>
      </c>
      <c r="I143" s="210"/>
      <c r="J143" s="14"/>
      <c r="K143" s="14"/>
      <c r="L143" s="207"/>
      <c r="M143" s="211"/>
      <c r="N143" s="212"/>
      <c r="O143" s="212"/>
      <c r="P143" s="212"/>
      <c r="Q143" s="212"/>
      <c r="R143" s="212"/>
      <c r="S143" s="212"/>
      <c r="T143" s="213"/>
      <c r="U143" s="14"/>
      <c r="V143" s="14"/>
      <c r="W143" s="14"/>
      <c r="X143" s="14"/>
      <c r="Y143" s="14"/>
      <c r="Z143" s="14"/>
      <c r="AA143" s="14"/>
      <c r="AB143" s="14"/>
      <c r="AC143" s="14"/>
      <c r="AD143" s="14"/>
      <c r="AE143" s="14"/>
      <c r="AT143" s="208" t="s">
        <v>212</v>
      </c>
      <c r="AU143" s="208" t="s">
        <v>91</v>
      </c>
      <c r="AV143" s="14" t="s">
        <v>89</v>
      </c>
      <c r="AW143" s="14" t="s">
        <v>36</v>
      </c>
      <c r="AX143" s="14" t="s">
        <v>81</v>
      </c>
      <c r="AY143" s="208" t="s">
        <v>199</v>
      </c>
    </row>
    <row r="144" s="13" customFormat="1">
      <c r="A144" s="13"/>
      <c r="B144" s="199"/>
      <c r="C144" s="13"/>
      <c r="D144" s="193" t="s">
        <v>212</v>
      </c>
      <c r="E144" s="200" t="s">
        <v>1</v>
      </c>
      <c r="F144" s="201" t="s">
        <v>1247</v>
      </c>
      <c r="G144" s="13"/>
      <c r="H144" s="202">
        <v>871.15599999999995</v>
      </c>
      <c r="I144" s="203"/>
      <c r="J144" s="13"/>
      <c r="K144" s="13"/>
      <c r="L144" s="199"/>
      <c r="M144" s="204"/>
      <c r="N144" s="205"/>
      <c r="O144" s="205"/>
      <c r="P144" s="205"/>
      <c r="Q144" s="205"/>
      <c r="R144" s="205"/>
      <c r="S144" s="205"/>
      <c r="T144" s="206"/>
      <c r="U144" s="13"/>
      <c r="V144" s="13"/>
      <c r="W144" s="13"/>
      <c r="X144" s="13"/>
      <c r="Y144" s="13"/>
      <c r="Z144" s="13"/>
      <c r="AA144" s="13"/>
      <c r="AB144" s="13"/>
      <c r="AC144" s="13"/>
      <c r="AD144" s="13"/>
      <c r="AE144" s="13"/>
      <c r="AT144" s="200" t="s">
        <v>212</v>
      </c>
      <c r="AU144" s="200" t="s">
        <v>91</v>
      </c>
      <c r="AV144" s="13" t="s">
        <v>91</v>
      </c>
      <c r="AW144" s="13" t="s">
        <v>36</v>
      </c>
      <c r="AX144" s="13" t="s">
        <v>81</v>
      </c>
      <c r="AY144" s="200" t="s">
        <v>199</v>
      </c>
    </row>
    <row r="145" s="15" customFormat="1">
      <c r="A145" s="15"/>
      <c r="B145" s="214"/>
      <c r="C145" s="15"/>
      <c r="D145" s="193" t="s">
        <v>212</v>
      </c>
      <c r="E145" s="215" t="s">
        <v>1</v>
      </c>
      <c r="F145" s="216" t="s">
        <v>234</v>
      </c>
      <c r="G145" s="15"/>
      <c r="H145" s="217">
        <v>871.15599999999995</v>
      </c>
      <c r="I145" s="218"/>
      <c r="J145" s="15"/>
      <c r="K145" s="15"/>
      <c r="L145" s="214"/>
      <c r="M145" s="219"/>
      <c r="N145" s="220"/>
      <c r="O145" s="220"/>
      <c r="P145" s="220"/>
      <c r="Q145" s="220"/>
      <c r="R145" s="220"/>
      <c r="S145" s="220"/>
      <c r="T145" s="221"/>
      <c r="U145" s="15"/>
      <c r="V145" s="15"/>
      <c r="W145" s="15"/>
      <c r="X145" s="15"/>
      <c r="Y145" s="15"/>
      <c r="Z145" s="15"/>
      <c r="AA145" s="15"/>
      <c r="AB145" s="15"/>
      <c r="AC145" s="15"/>
      <c r="AD145" s="15"/>
      <c r="AE145" s="15"/>
      <c r="AT145" s="215" t="s">
        <v>212</v>
      </c>
      <c r="AU145" s="215" t="s">
        <v>91</v>
      </c>
      <c r="AV145" s="15" t="s">
        <v>206</v>
      </c>
      <c r="AW145" s="15" t="s">
        <v>36</v>
      </c>
      <c r="AX145" s="15" t="s">
        <v>89</v>
      </c>
      <c r="AY145" s="215" t="s">
        <v>199</v>
      </c>
    </row>
    <row r="146" s="14" customFormat="1">
      <c r="A146" s="14"/>
      <c r="B146" s="207"/>
      <c r="C146" s="14"/>
      <c r="D146" s="193" t="s">
        <v>212</v>
      </c>
      <c r="E146" s="208" t="s">
        <v>1</v>
      </c>
      <c r="F146" s="209" t="s">
        <v>1248</v>
      </c>
      <c r="G146" s="14"/>
      <c r="H146" s="208" t="s">
        <v>1</v>
      </c>
      <c r="I146" s="210"/>
      <c r="J146" s="14"/>
      <c r="K146" s="14"/>
      <c r="L146" s="207"/>
      <c r="M146" s="211"/>
      <c r="N146" s="212"/>
      <c r="O146" s="212"/>
      <c r="P146" s="212"/>
      <c r="Q146" s="212"/>
      <c r="R146" s="212"/>
      <c r="S146" s="212"/>
      <c r="T146" s="213"/>
      <c r="U146" s="14"/>
      <c r="V146" s="14"/>
      <c r="W146" s="14"/>
      <c r="X146" s="14"/>
      <c r="Y146" s="14"/>
      <c r="Z146" s="14"/>
      <c r="AA146" s="14"/>
      <c r="AB146" s="14"/>
      <c r="AC146" s="14"/>
      <c r="AD146" s="14"/>
      <c r="AE146" s="14"/>
      <c r="AT146" s="208" t="s">
        <v>212</v>
      </c>
      <c r="AU146" s="208" t="s">
        <v>91</v>
      </c>
      <c r="AV146" s="14" t="s">
        <v>89</v>
      </c>
      <c r="AW146" s="14" t="s">
        <v>36</v>
      </c>
      <c r="AX146" s="14" t="s">
        <v>81</v>
      </c>
      <c r="AY146" s="208" t="s">
        <v>199</v>
      </c>
    </row>
    <row r="147" s="2" customFormat="1" ht="24.15" customHeight="1">
      <c r="A147" s="38"/>
      <c r="B147" s="179"/>
      <c r="C147" s="180" t="s">
        <v>91</v>
      </c>
      <c r="D147" s="180" t="s">
        <v>201</v>
      </c>
      <c r="E147" s="181" t="s">
        <v>719</v>
      </c>
      <c r="F147" s="182" t="s">
        <v>720</v>
      </c>
      <c r="G147" s="183" t="s">
        <v>228</v>
      </c>
      <c r="H147" s="184">
        <v>744.74000000000001</v>
      </c>
      <c r="I147" s="185"/>
      <c r="J147" s="186">
        <f>ROUND(I147*H147,2)</f>
        <v>0</v>
      </c>
      <c r="K147" s="182" t="s">
        <v>205</v>
      </c>
      <c r="L147" s="39"/>
      <c r="M147" s="187" t="s">
        <v>1</v>
      </c>
      <c r="N147" s="188" t="s">
        <v>46</v>
      </c>
      <c r="O147" s="77"/>
      <c r="P147" s="189">
        <f>O147*H147</f>
        <v>0</v>
      </c>
      <c r="Q147" s="189">
        <v>0</v>
      </c>
      <c r="R147" s="189">
        <f>Q147*H147</f>
        <v>0</v>
      </c>
      <c r="S147" s="189">
        <v>0</v>
      </c>
      <c r="T147" s="190">
        <f>S147*H147</f>
        <v>0</v>
      </c>
      <c r="U147" s="38"/>
      <c r="V147" s="38"/>
      <c r="W147" s="38"/>
      <c r="X147" s="38"/>
      <c r="Y147" s="38"/>
      <c r="Z147" s="38"/>
      <c r="AA147" s="38"/>
      <c r="AB147" s="38"/>
      <c r="AC147" s="38"/>
      <c r="AD147" s="38"/>
      <c r="AE147" s="38"/>
      <c r="AR147" s="191" t="s">
        <v>206</v>
      </c>
      <c r="AT147" s="191" t="s">
        <v>201</v>
      </c>
      <c r="AU147" s="191" t="s">
        <v>91</v>
      </c>
      <c r="AY147" s="19" t="s">
        <v>199</v>
      </c>
      <c r="BE147" s="192">
        <f>IF(N147="základní",J147,0)</f>
        <v>0</v>
      </c>
      <c r="BF147" s="192">
        <f>IF(N147="snížená",J147,0)</f>
        <v>0</v>
      </c>
      <c r="BG147" s="192">
        <f>IF(N147="zákl. přenesená",J147,0)</f>
        <v>0</v>
      </c>
      <c r="BH147" s="192">
        <f>IF(N147="sníž. přenesená",J147,0)</f>
        <v>0</v>
      </c>
      <c r="BI147" s="192">
        <f>IF(N147="nulová",J147,0)</f>
        <v>0</v>
      </c>
      <c r="BJ147" s="19" t="s">
        <v>89</v>
      </c>
      <c r="BK147" s="192">
        <f>ROUND(I147*H147,2)</f>
        <v>0</v>
      </c>
      <c r="BL147" s="19" t="s">
        <v>206</v>
      </c>
      <c r="BM147" s="191" t="s">
        <v>1249</v>
      </c>
    </row>
    <row r="148" s="2" customFormat="1">
      <c r="A148" s="38"/>
      <c r="B148" s="39"/>
      <c r="C148" s="38"/>
      <c r="D148" s="193" t="s">
        <v>208</v>
      </c>
      <c r="E148" s="38"/>
      <c r="F148" s="194" t="s">
        <v>722</v>
      </c>
      <c r="G148" s="38"/>
      <c r="H148" s="38"/>
      <c r="I148" s="195"/>
      <c r="J148" s="38"/>
      <c r="K148" s="38"/>
      <c r="L148" s="39"/>
      <c r="M148" s="196"/>
      <c r="N148" s="197"/>
      <c r="O148" s="77"/>
      <c r="P148" s="77"/>
      <c r="Q148" s="77"/>
      <c r="R148" s="77"/>
      <c r="S148" s="77"/>
      <c r="T148" s="78"/>
      <c r="U148" s="38"/>
      <c r="V148" s="38"/>
      <c r="W148" s="38"/>
      <c r="X148" s="38"/>
      <c r="Y148" s="38"/>
      <c r="Z148" s="38"/>
      <c r="AA148" s="38"/>
      <c r="AB148" s="38"/>
      <c r="AC148" s="38"/>
      <c r="AD148" s="38"/>
      <c r="AE148" s="38"/>
      <c r="AT148" s="19" t="s">
        <v>208</v>
      </c>
      <c r="AU148" s="19" t="s">
        <v>91</v>
      </c>
    </row>
    <row r="149" s="2" customFormat="1">
      <c r="A149" s="38"/>
      <c r="B149" s="39"/>
      <c r="C149" s="38"/>
      <c r="D149" s="193" t="s">
        <v>210</v>
      </c>
      <c r="E149" s="38"/>
      <c r="F149" s="198" t="s">
        <v>723</v>
      </c>
      <c r="G149" s="38"/>
      <c r="H149" s="38"/>
      <c r="I149" s="195"/>
      <c r="J149" s="38"/>
      <c r="K149" s="38"/>
      <c r="L149" s="39"/>
      <c r="M149" s="196"/>
      <c r="N149" s="197"/>
      <c r="O149" s="77"/>
      <c r="P149" s="77"/>
      <c r="Q149" s="77"/>
      <c r="R149" s="77"/>
      <c r="S149" s="77"/>
      <c r="T149" s="78"/>
      <c r="U149" s="38"/>
      <c r="V149" s="38"/>
      <c r="W149" s="38"/>
      <c r="X149" s="38"/>
      <c r="Y149" s="38"/>
      <c r="Z149" s="38"/>
      <c r="AA149" s="38"/>
      <c r="AB149" s="38"/>
      <c r="AC149" s="38"/>
      <c r="AD149" s="38"/>
      <c r="AE149" s="38"/>
      <c r="AT149" s="19" t="s">
        <v>210</v>
      </c>
      <c r="AU149" s="19" t="s">
        <v>91</v>
      </c>
    </row>
    <row r="150" s="14" customFormat="1">
      <c r="A150" s="14"/>
      <c r="B150" s="207"/>
      <c r="C150" s="14"/>
      <c r="D150" s="193" t="s">
        <v>212</v>
      </c>
      <c r="E150" s="208" t="s">
        <v>1</v>
      </c>
      <c r="F150" s="209" t="s">
        <v>1250</v>
      </c>
      <c r="G150" s="14"/>
      <c r="H150" s="208" t="s">
        <v>1</v>
      </c>
      <c r="I150" s="210"/>
      <c r="J150" s="14"/>
      <c r="K150" s="14"/>
      <c r="L150" s="207"/>
      <c r="M150" s="211"/>
      <c r="N150" s="212"/>
      <c r="O150" s="212"/>
      <c r="P150" s="212"/>
      <c r="Q150" s="212"/>
      <c r="R150" s="212"/>
      <c r="S150" s="212"/>
      <c r="T150" s="213"/>
      <c r="U150" s="14"/>
      <c r="V150" s="14"/>
      <c r="W150" s="14"/>
      <c r="X150" s="14"/>
      <c r="Y150" s="14"/>
      <c r="Z150" s="14"/>
      <c r="AA150" s="14"/>
      <c r="AB150" s="14"/>
      <c r="AC150" s="14"/>
      <c r="AD150" s="14"/>
      <c r="AE150" s="14"/>
      <c r="AT150" s="208" t="s">
        <v>212</v>
      </c>
      <c r="AU150" s="208" t="s">
        <v>91</v>
      </c>
      <c r="AV150" s="14" t="s">
        <v>89</v>
      </c>
      <c r="AW150" s="14" t="s">
        <v>36</v>
      </c>
      <c r="AX150" s="14" t="s">
        <v>81</v>
      </c>
      <c r="AY150" s="208" t="s">
        <v>199</v>
      </c>
    </row>
    <row r="151" s="13" customFormat="1">
      <c r="A151" s="13"/>
      <c r="B151" s="199"/>
      <c r="C151" s="13"/>
      <c r="D151" s="193" t="s">
        <v>212</v>
      </c>
      <c r="E151" s="200" t="s">
        <v>1</v>
      </c>
      <c r="F151" s="201" t="s">
        <v>1251</v>
      </c>
      <c r="G151" s="13"/>
      <c r="H151" s="202">
        <v>744.74000000000001</v>
      </c>
      <c r="I151" s="203"/>
      <c r="J151" s="13"/>
      <c r="K151" s="13"/>
      <c r="L151" s="199"/>
      <c r="M151" s="204"/>
      <c r="N151" s="205"/>
      <c r="O151" s="205"/>
      <c r="P151" s="205"/>
      <c r="Q151" s="205"/>
      <c r="R151" s="205"/>
      <c r="S151" s="205"/>
      <c r="T151" s="206"/>
      <c r="U151" s="13"/>
      <c r="V151" s="13"/>
      <c r="W151" s="13"/>
      <c r="X151" s="13"/>
      <c r="Y151" s="13"/>
      <c r="Z151" s="13"/>
      <c r="AA151" s="13"/>
      <c r="AB151" s="13"/>
      <c r="AC151" s="13"/>
      <c r="AD151" s="13"/>
      <c r="AE151" s="13"/>
      <c r="AT151" s="200" t="s">
        <v>212</v>
      </c>
      <c r="AU151" s="200" t="s">
        <v>91</v>
      </c>
      <c r="AV151" s="13" t="s">
        <v>91</v>
      </c>
      <c r="AW151" s="13" t="s">
        <v>36</v>
      </c>
      <c r="AX151" s="13" t="s">
        <v>81</v>
      </c>
      <c r="AY151" s="200" t="s">
        <v>199</v>
      </c>
    </row>
    <row r="152" s="15" customFormat="1">
      <c r="A152" s="15"/>
      <c r="B152" s="214"/>
      <c r="C152" s="15"/>
      <c r="D152" s="193" t="s">
        <v>212</v>
      </c>
      <c r="E152" s="215" t="s">
        <v>1</v>
      </c>
      <c r="F152" s="216" t="s">
        <v>234</v>
      </c>
      <c r="G152" s="15"/>
      <c r="H152" s="217">
        <v>744.74000000000001</v>
      </c>
      <c r="I152" s="218"/>
      <c r="J152" s="15"/>
      <c r="K152" s="15"/>
      <c r="L152" s="214"/>
      <c r="M152" s="219"/>
      <c r="N152" s="220"/>
      <c r="O152" s="220"/>
      <c r="P152" s="220"/>
      <c r="Q152" s="220"/>
      <c r="R152" s="220"/>
      <c r="S152" s="220"/>
      <c r="T152" s="221"/>
      <c r="U152" s="15"/>
      <c r="V152" s="15"/>
      <c r="W152" s="15"/>
      <c r="X152" s="15"/>
      <c r="Y152" s="15"/>
      <c r="Z152" s="15"/>
      <c r="AA152" s="15"/>
      <c r="AB152" s="15"/>
      <c r="AC152" s="15"/>
      <c r="AD152" s="15"/>
      <c r="AE152" s="15"/>
      <c r="AT152" s="215" t="s">
        <v>212</v>
      </c>
      <c r="AU152" s="215" t="s">
        <v>91</v>
      </c>
      <c r="AV152" s="15" t="s">
        <v>206</v>
      </c>
      <c r="AW152" s="15" t="s">
        <v>36</v>
      </c>
      <c r="AX152" s="15" t="s">
        <v>89</v>
      </c>
      <c r="AY152" s="215" t="s">
        <v>199</v>
      </c>
    </row>
    <row r="153" s="2" customFormat="1" ht="14.4" customHeight="1">
      <c r="A153" s="38"/>
      <c r="B153" s="179"/>
      <c r="C153" s="180" t="s">
        <v>221</v>
      </c>
      <c r="D153" s="180" t="s">
        <v>201</v>
      </c>
      <c r="E153" s="181" t="s">
        <v>732</v>
      </c>
      <c r="F153" s="182" t="s">
        <v>733</v>
      </c>
      <c r="G153" s="183" t="s">
        <v>228</v>
      </c>
      <c r="H153" s="184">
        <v>498.786</v>
      </c>
      <c r="I153" s="185"/>
      <c r="J153" s="186">
        <f>ROUND(I153*H153,2)</f>
        <v>0</v>
      </c>
      <c r="K153" s="182" t="s">
        <v>246</v>
      </c>
      <c r="L153" s="39"/>
      <c r="M153" s="187" t="s">
        <v>1</v>
      </c>
      <c r="N153" s="188" t="s">
        <v>46</v>
      </c>
      <c r="O153" s="77"/>
      <c r="P153" s="189">
        <f>O153*H153</f>
        <v>0</v>
      </c>
      <c r="Q153" s="189">
        <v>0</v>
      </c>
      <c r="R153" s="189">
        <f>Q153*H153</f>
        <v>0</v>
      </c>
      <c r="S153" s="189">
        <v>0</v>
      </c>
      <c r="T153" s="190">
        <f>S153*H153</f>
        <v>0</v>
      </c>
      <c r="U153" s="38"/>
      <c r="V153" s="38"/>
      <c r="W153" s="38"/>
      <c r="X153" s="38"/>
      <c r="Y153" s="38"/>
      <c r="Z153" s="38"/>
      <c r="AA153" s="38"/>
      <c r="AB153" s="38"/>
      <c r="AC153" s="38"/>
      <c r="AD153" s="38"/>
      <c r="AE153" s="38"/>
      <c r="AR153" s="191" t="s">
        <v>206</v>
      </c>
      <c r="AT153" s="191" t="s">
        <v>201</v>
      </c>
      <c r="AU153" s="191" t="s">
        <v>91</v>
      </c>
      <c r="AY153" s="19" t="s">
        <v>199</v>
      </c>
      <c r="BE153" s="192">
        <f>IF(N153="základní",J153,0)</f>
        <v>0</v>
      </c>
      <c r="BF153" s="192">
        <f>IF(N153="snížená",J153,0)</f>
        <v>0</v>
      </c>
      <c r="BG153" s="192">
        <f>IF(N153="zákl. přenesená",J153,0)</f>
        <v>0</v>
      </c>
      <c r="BH153" s="192">
        <f>IF(N153="sníž. přenesená",J153,0)</f>
        <v>0</v>
      </c>
      <c r="BI153" s="192">
        <f>IF(N153="nulová",J153,0)</f>
        <v>0</v>
      </c>
      <c r="BJ153" s="19" t="s">
        <v>89</v>
      </c>
      <c r="BK153" s="192">
        <f>ROUND(I153*H153,2)</f>
        <v>0</v>
      </c>
      <c r="BL153" s="19" t="s">
        <v>206</v>
      </c>
      <c r="BM153" s="191" t="s">
        <v>1252</v>
      </c>
    </row>
    <row r="154" s="2" customFormat="1">
      <c r="A154" s="38"/>
      <c r="B154" s="39"/>
      <c r="C154" s="38"/>
      <c r="D154" s="193" t="s">
        <v>248</v>
      </c>
      <c r="E154" s="38"/>
      <c r="F154" s="198" t="s">
        <v>735</v>
      </c>
      <c r="G154" s="38"/>
      <c r="H154" s="38"/>
      <c r="I154" s="195"/>
      <c r="J154" s="38"/>
      <c r="K154" s="38"/>
      <c r="L154" s="39"/>
      <c r="M154" s="196"/>
      <c r="N154" s="197"/>
      <c r="O154" s="77"/>
      <c r="P154" s="77"/>
      <c r="Q154" s="77"/>
      <c r="R154" s="77"/>
      <c r="S154" s="77"/>
      <c r="T154" s="78"/>
      <c r="U154" s="38"/>
      <c r="V154" s="38"/>
      <c r="W154" s="38"/>
      <c r="X154" s="38"/>
      <c r="Y154" s="38"/>
      <c r="Z154" s="38"/>
      <c r="AA154" s="38"/>
      <c r="AB154" s="38"/>
      <c r="AC154" s="38"/>
      <c r="AD154" s="38"/>
      <c r="AE154" s="38"/>
      <c r="AT154" s="19" t="s">
        <v>248</v>
      </c>
      <c r="AU154" s="19" t="s">
        <v>91</v>
      </c>
    </row>
    <row r="155" s="14" customFormat="1">
      <c r="A155" s="14"/>
      <c r="B155" s="207"/>
      <c r="C155" s="14"/>
      <c r="D155" s="193" t="s">
        <v>212</v>
      </c>
      <c r="E155" s="208" t="s">
        <v>1</v>
      </c>
      <c r="F155" s="209" t="s">
        <v>1208</v>
      </c>
      <c r="G155" s="14"/>
      <c r="H155" s="208" t="s">
        <v>1</v>
      </c>
      <c r="I155" s="210"/>
      <c r="J155" s="14"/>
      <c r="K155" s="14"/>
      <c r="L155" s="207"/>
      <c r="M155" s="211"/>
      <c r="N155" s="212"/>
      <c r="O155" s="212"/>
      <c r="P155" s="212"/>
      <c r="Q155" s="212"/>
      <c r="R155" s="212"/>
      <c r="S155" s="212"/>
      <c r="T155" s="213"/>
      <c r="U155" s="14"/>
      <c r="V155" s="14"/>
      <c r="W155" s="14"/>
      <c r="X155" s="14"/>
      <c r="Y155" s="14"/>
      <c r="Z155" s="14"/>
      <c r="AA155" s="14"/>
      <c r="AB155" s="14"/>
      <c r="AC155" s="14"/>
      <c r="AD155" s="14"/>
      <c r="AE155" s="14"/>
      <c r="AT155" s="208" t="s">
        <v>212</v>
      </c>
      <c r="AU155" s="208" t="s">
        <v>91</v>
      </c>
      <c r="AV155" s="14" t="s">
        <v>89</v>
      </c>
      <c r="AW155" s="14" t="s">
        <v>36</v>
      </c>
      <c r="AX155" s="14" t="s">
        <v>81</v>
      </c>
      <c r="AY155" s="208" t="s">
        <v>199</v>
      </c>
    </row>
    <row r="156" s="13" customFormat="1">
      <c r="A156" s="13"/>
      <c r="B156" s="199"/>
      <c r="C156" s="13"/>
      <c r="D156" s="193" t="s">
        <v>212</v>
      </c>
      <c r="E156" s="200" t="s">
        <v>1</v>
      </c>
      <c r="F156" s="201" t="s">
        <v>1253</v>
      </c>
      <c r="G156" s="13"/>
      <c r="H156" s="202">
        <v>871.15599999999995</v>
      </c>
      <c r="I156" s="203"/>
      <c r="J156" s="13"/>
      <c r="K156" s="13"/>
      <c r="L156" s="199"/>
      <c r="M156" s="204"/>
      <c r="N156" s="205"/>
      <c r="O156" s="205"/>
      <c r="P156" s="205"/>
      <c r="Q156" s="205"/>
      <c r="R156" s="205"/>
      <c r="S156" s="205"/>
      <c r="T156" s="206"/>
      <c r="U156" s="13"/>
      <c r="V156" s="13"/>
      <c r="W156" s="13"/>
      <c r="X156" s="13"/>
      <c r="Y156" s="13"/>
      <c r="Z156" s="13"/>
      <c r="AA156" s="13"/>
      <c r="AB156" s="13"/>
      <c r="AC156" s="13"/>
      <c r="AD156" s="13"/>
      <c r="AE156" s="13"/>
      <c r="AT156" s="200" t="s">
        <v>212</v>
      </c>
      <c r="AU156" s="200" t="s">
        <v>91</v>
      </c>
      <c r="AV156" s="13" t="s">
        <v>91</v>
      </c>
      <c r="AW156" s="13" t="s">
        <v>36</v>
      </c>
      <c r="AX156" s="13" t="s">
        <v>81</v>
      </c>
      <c r="AY156" s="200" t="s">
        <v>199</v>
      </c>
    </row>
    <row r="157" s="13" customFormat="1">
      <c r="A157" s="13"/>
      <c r="B157" s="199"/>
      <c r="C157" s="13"/>
      <c r="D157" s="193" t="s">
        <v>212</v>
      </c>
      <c r="E157" s="200" t="s">
        <v>1</v>
      </c>
      <c r="F157" s="201" t="s">
        <v>1254</v>
      </c>
      <c r="G157" s="13"/>
      <c r="H157" s="202">
        <v>-372.37</v>
      </c>
      <c r="I157" s="203"/>
      <c r="J157" s="13"/>
      <c r="K157" s="13"/>
      <c r="L157" s="199"/>
      <c r="M157" s="204"/>
      <c r="N157" s="205"/>
      <c r="O157" s="205"/>
      <c r="P157" s="205"/>
      <c r="Q157" s="205"/>
      <c r="R157" s="205"/>
      <c r="S157" s="205"/>
      <c r="T157" s="206"/>
      <c r="U157" s="13"/>
      <c r="V157" s="13"/>
      <c r="W157" s="13"/>
      <c r="X157" s="13"/>
      <c r="Y157" s="13"/>
      <c r="Z157" s="13"/>
      <c r="AA157" s="13"/>
      <c r="AB157" s="13"/>
      <c r="AC157" s="13"/>
      <c r="AD157" s="13"/>
      <c r="AE157" s="13"/>
      <c r="AT157" s="200" t="s">
        <v>212</v>
      </c>
      <c r="AU157" s="200" t="s">
        <v>91</v>
      </c>
      <c r="AV157" s="13" t="s">
        <v>91</v>
      </c>
      <c r="AW157" s="13" t="s">
        <v>36</v>
      </c>
      <c r="AX157" s="13" t="s">
        <v>81</v>
      </c>
      <c r="AY157" s="200" t="s">
        <v>199</v>
      </c>
    </row>
    <row r="158" s="15" customFormat="1">
      <c r="A158" s="15"/>
      <c r="B158" s="214"/>
      <c r="C158" s="15"/>
      <c r="D158" s="193" t="s">
        <v>212</v>
      </c>
      <c r="E158" s="215" t="s">
        <v>1</v>
      </c>
      <c r="F158" s="216" t="s">
        <v>234</v>
      </c>
      <c r="G158" s="15"/>
      <c r="H158" s="217">
        <v>498.78599999999994</v>
      </c>
      <c r="I158" s="218"/>
      <c r="J158" s="15"/>
      <c r="K158" s="15"/>
      <c r="L158" s="214"/>
      <c r="M158" s="219"/>
      <c r="N158" s="220"/>
      <c r="O158" s="220"/>
      <c r="P158" s="220"/>
      <c r="Q158" s="220"/>
      <c r="R158" s="220"/>
      <c r="S158" s="220"/>
      <c r="T158" s="221"/>
      <c r="U158" s="15"/>
      <c r="V158" s="15"/>
      <c r="W158" s="15"/>
      <c r="X158" s="15"/>
      <c r="Y158" s="15"/>
      <c r="Z158" s="15"/>
      <c r="AA158" s="15"/>
      <c r="AB158" s="15"/>
      <c r="AC158" s="15"/>
      <c r="AD158" s="15"/>
      <c r="AE158" s="15"/>
      <c r="AT158" s="215" t="s">
        <v>212</v>
      </c>
      <c r="AU158" s="215" t="s">
        <v>91</v>
      </c>
      <c r="AV158" s="15" t="s">
        <v>206</v>
      </c>
      <c r="AW158" s="15" t="s">
        <v>36</v>
      </c>
      <c r="AX158" s="15" t="s">
        <v>89</v>
      </c>
      <c r="AY158" s="215" t="s">
        <v>199</v>
      </c>
    </row>
    <row r="159" s="2" customFormat="1" ht="24.15" customHeight="1">
      <c r="A159" s="38"/>
      <c r="B159" s="179"/>
      <c r="C159" s="180" t="s">
        <v>206</v>
      </c>
      <c r="D159" s="180" t="s">
        <v>201</v>
      </c>
      <c r="E159" s="181" t="s">
        <v>738</v>
      </c>
      <c r="F159" s="182" t="s">
        <v>739</v>
      </c>
      <c r="G159" s="183" t="s">
        <v>228</v>
      </c>
      <c r="H159" s="184">
        <v>372.37</v>
      </c>
      <c r="I159" s="185"/>
      <c r="J159" s="186">
        <f>ROUND(I159*H159,2)</f>
        <v>0</v>
      </c>
      <c r="K159" s="182" t="s">
        <v>205</v>
      </c>
      <c r="L159" s="39"/>
      <c r="M159" s="187" t="s">
        <v>1</v>
      </c>
      <c r="N159" s="188" t="s">
        <v>46</v>
      </c>
      <c r="O159" s="77"/>
      <c r="P159" s="189">
        <f>O159*H159</f>
        <v>0</v>
      </c>
      <c r="Q159" s="189">
        <v>0</v>
      </c>
      <c r="R159" s="189">
        <f>Q159*H159</f>
        <v>0</v>
      </c>
      <c r="S159" s="189">
        <v>0</v>
      </c>
      <c r="T159" s="190">
        <f>S159*H159</f>
        <v>0</v>
      </c>
      <c r="U159" s="38"/>
      <c r="V159" s="38"/>
      <c r="W159" s="38"/>
      <c r="X159" s="38"/>
      <c r="Y159" s="38"/>
      <c r="Z159" s="38"/>
      <c r="AA159" s="38"/>
      <c r="AB159" s="38"/>
      <c r="AC159" s="38"/>
      <c r="AD159" s="38"/>
      <c r="AE159" s="38"/>
      <c r="AR159" s="191" t="s">
        <v>206</v>
      </c>
      <c r="AT159" s="191" t="s">
        <v>201</v>
      </c>
      <c r="AU159" s="191" t="s">
        <v>91</v>
      </c>
      <c r="AY159" s="19" t="s">
        <v>199</v>
      </c>
      <c r="BE159" s="192">
        <f>IF(N159="základní",J159,0)</f>
        <v>0</v>
      </c>
      <c r="BF159" s="192">
        <f>IF(N159="snížená",J159,0)</f>
        <v>0</v>
      </c>
      <c r="BG159" s="192">
        <f>IF(N159="zákl. přenesená",J159,0)</f>
        <v>0</v>
      </c>
      <c r="BH159" s="192">
        <f>IF(N159="sníž. přenesená",J159,0)</f>
        <v>0</v>
      </c>
      <c r="BI159" s="192">
        <f>IF(N159="nulová",J159,0)</f>
        <v>0</v>
      </c>
      <c r="BJ159" s="19" t="s">
        <v>89</v>
      </c>
      <c r="BK159" s="192">
        <f>ROUND(I159*H159,2)</f>
        <v>0</v>
      </c>
      <c r="BL159" s="19" t="s">
        <v>206</v>
      </c>
      <c r="BM159" s="191" t="s">
        <v>1255</v>
      </c>
    </row>
    <row r="160" s="2" customFormat="1">
      <c r="A160" s="38"/>
      <c r="B160" s="39"/>
      <c r="C160" s="38"/>
      <c r="D160" s="193" t="s">
        <v>208</v>
      </c>
      <c r="E160" s="38"/>
      <c r="F160" s="194" t="s">
        <v>741</v>
      </c>
      <c r="G160" s="38"/>
      <c r="H160" s="38"/>
      <c r="I160" s="195"/>
      <c r="J160" s="38"/>
      <c r="K160" s="38"/>
      <c r="L160" s="39"/>
      <c r="M160" s="196"/>
      <c r="N160" s="197"/>
      <c r="O160" s="77"/>
      <c r="P160" s="77"/>
      <c r="Q160" s="77"/>
      <c r="R160" s="77"/>
      <c r="S160" s="77"/>
      <c r="T160" s="78"/>
      <c r="U160" s="38"/>
      <c r="V160" s="38"/>
      <c r="W160" s="38"/>
      <c r="X160" s="38"/>
      <c r="Y160" s="38"/>
      <c r="Z160" s="38"/>
      <c r="AA160" s="38"/>
      <c r="AB160" s="38"/>
      <c r="AC160" s="38"/>
      <c r="AD160" s="38"/>
      <c r="AE160" s="38"/>
      <c r="AT160" s="19" t="s">
        <v>208</v>
      </c>
      <c r="AU160" s="19" t="s">
        <v>91</v>
      </c>
    </row>
    <row r="161" s="2" customFormat="1">
      <c r="A161" s="38"/>
      <c r="B161" s="39"/>
      <c r="C161" s="38"/>
      <c r="D161" s="193" t="s">
        <v>210</v>
      </c>
      <c r="E161" s="38"/>
      <c r="F161" s="198" t="s">
        <v>742</v>
      </c>
      <c r="G161" s="38"/>
      <c r="H161" s="38"/>
      <c r="I161" s="195"/>
      <c r="J161" s="38"/>
      <c r="K161" s="38"/>
      <c r="L161" s="39"/>
      <c r="M161" s="196"/>
      <c r="N161" s="197"/>
      <c r="O161" s="77"/>
      <c r="P161" s="77"/>
      <c r="Q161" s="77"/>
      <c r="R161" s="77"/>
      <c r="S161" s="77"/>
      <c r="T161" s="78"/>
      <c r="U161" s="38"/>
      <c r="V161" s="38"/>
      <c r="W161" s="38"/>
      <c r="X161" s="38"/>
      <c r="Y161" s="38"/>
      <c r="Z161" s="38"/>
      <c r="AA161" s="38"/>
      <c r="AB161" s="38"/>
      <c r="AC161" s="38"/>
      <c r="AD161" s="38"/>
      <c r="AE161" s="38"/>
      <c r="AT161" s="19" t="s">
        <v>210</v>
      </c>
      <c r="AU161" s="19" t="s">
        <v>91</v>
      </c>
    </row>
    <row r="162" s="14" customFormat="1">
      <c r="A162" s="14"/>
      <c r="B162" s="207"/>
      <c r="C162" s="14"/>
      <c r="D162" s="193" t="s">
        <v>212</v>
      </c>
      <c r="E162" s="208" t="s">
        <v>1</v>
      </c>
      <c r="F162" s="209" t="s">
        <v>743</v>
      </c>
      <c r="G162" s="14"/>
      <c r="H162" s="208" t="s">
        <v>1</v>
      </c>
      <c r="I162" s="210"/>
      <c r="J162" s="14"/>
      <c r="K162" s="14"/>
      <c r="L162" s="207"/>
      <c r="M162" s="211"/>
      <c r="N162" s="212"/>
      <c r="O162" s="212"/>
      <c r="P162" s="212"/>
      <c r="Q162" s="212"/>
      <c r="R162" s="212"/>
      <c r="S162" s="212"/>
      <c r="T162" s="213"/>
      <c r="U162" s="14"/>
      <c r="V162" s="14"/>
      <c r="W162" s="14"/>
      <c r="X162" s="14"/>
      <c r="Y162" s="14"/>
      <c r="Z162" s="14"/>
      <c r="AA162" s="14"/>
      <c r="AB162" s="14"/>
      <c r="AC162" s="14"/>
      <c r="AD162" s="14"/>
      <c r="AE162" s="14"/>
      <c r="AT162" s="208" t="s">
        <v>212</v>
      </c>
      <c r="AU162" s="208" t="s">
        <v>91</v>
      </c>
      <c r="AV162" s="14" t="s">
        <v>89</v>
      </c>
      <c r="AW162" s="14" t="s">
        <v>36</v>
      </c>
      <c r="AX162" s="14" t="s">
        <v>81</v>
      </c>
      <c r="AY162" s="208" t="s">
        <v>199</v>
      </c>
    </row>
    <row r="163" s="13" customFormat="1">
      <c r="A163" s="13"/>
      <c r="B163" s="199"/>
      <c r="C163" s="13"/>
      <c r="D163" s="193" t="s">
        <v>212</v>
      </c>
      <c r="E163" s="200" t="s">
        <v>1</v>
      </c>
      <c r="F163" s="201" t="s">
        <v>1256</v>
      </c>
      <c r="G163" s="13"/>
      <c r="H163" s="202">
        <v>332.47000000000003</v>
      </c>
      <c r="I163" s="203"/>
      <c r="J163" s="13"/>
      <c r="K163" s="13"/>
      <c r="L163" s="199"/>
      <c r="M163" s="204"/>
      <c r="N163" s="205"/>
      <c r="O163" s="205"/>
      <c r="P163" s="205"/>
      <c r="Q163" s="205"/>
      <c r="R163" s="205"/>
      <c r="S163" s="205"/>
      <c r="T163" s="206"/>
      <c r="U163" s="13"/>
      <c r="V163" s="13"/>
      <c r="W163" s="13"/>
      <c r="X163" s="13"/>
      <c r="Y163" s="13"/>
      <c r="Z163" s="13"/>
      <c r="AA163" s="13"/>
      <c r="AB163" s="13"/>
      <c r="AC163" s="13"/>
      <c r="AD163" s="13"/>
      <c r="AE163" s="13"/>
      <c r="AT163" s="200" t="s">
        <v>212</v>
      </c>
      <c r="AU163" s="200" t="s">
        <v>91</v>
      </c>
      <c r="AV163" s="13" t="s">
        <v>91</v>
      </c>
      <c r="AW163" s="13" t="s">
        <v>36</v>
      </c>
      <c r="AX163" s="13" t="s">
        <v>81</v>
      </c>
      <c r="AY163" s="200" t="s">
        <v>199</v>
      </c>
    </row>
    <row r="164" s="14" customFormat="1">
      <c r="A164" s="14"/>
      <c r="B164" s="207"/>
      <c r="C164" s="14"/>
      <c r="D164" s="193" t="s">
        <v>212</v>
      </c>
      <c r="E164" s="208" t="s">
        <v>1</v>
      </c>
      <c r="F164" s="209" t="s">
        <v>1257</v>
      </c>
      <c r="G164" s="14"/>
      <c r="H164" s="208" t="s">
        <v>1</v>
      </c>
      <c r="I164" s="210"/>
      <c r="J164" s="14"/>
      <c r="K164" s="14"/>
      <c r="L164" s="207"/>
      <c r="M164" s="211"/>
      <c r="N164" s="212"/>
      <c r="O164" s="212"/>
      <c r="P164" s="212"/>
      <c r="Q164" s="212"/>
      <c r="R164" s="212"/>
      <c r="S164" s="212"/>
      <c r="T164" s="213"/>
      <c r="U164" s="14"/>
      <c r="V164" s="14"/>
      <c r="W164" s="14"/>
      <c r="X164" s="14"/>
      <c r="Y164" s="14"/>
      <c r="Z164" s="14"/>
      <c r="AA164" s="14"/>
      <c r="AB164" s="14"/>
      <c r="AC164" s="14"/>
      <c r="AD164" s="14"/>
      <c r="AE164" s="14"/>
      <c r="AT164" s="208" t="s">
        <v>212</v>
      </c>
      <c r="AU164" s="208" t="s">
        <v>91</v>
      </c>
      <c r="AV164" s="14" t="s">
        <v>89</v>
      </c>
      <c r="AW164" s="14" t="s">
        <v>36</v>
      </c>
      <c r="AX164" s="14" t="s">
        <v>81</v>
      </c>
      <c r="AY164" s="208" t="s">
        <v>199</v>
      </c>
    </row>
    <row r="165" s="13" customFormat="1">
      <c r="A165" s="13"/>
      <c r="B165" s="199"/>
      <c r="C165" s="13"/>
      <c r="D165" s="193" t="s">
        <v>212</v>
      </c>
      <c r="E165" s="200" t="s">
        <v>1</v>
      </c>
      <c r="F165" s="201" t="s">
        <v>1258</v>
      </c>
      <c r="G165" s="13"/>
      <c r="H165" s="202">
        <v>39.899999999999999</v>
      </c>
      <c r="I165" s="203"/>
      <c r="J165" s="13"/>
      <c r="K165" s="13"/>
      <c r="L165" s="199"/>
      <c r="M165" s="204"/>
      <c r="N165" s="205"/>
      <c r="O165" s="205"/>
      <c r="P165" s="205"/>
      <c r="Q165" s="205"/>
      <c r="R165" s="205"/>
      <c r="S165" s="205"/>
      <c r="T165" s="206"/>
      <c r="U165" s="13"/>
      <c r="V165" s="13"/>
      <c r="W165" s="13"/>
      <c r="X165" s="13"/>
      <c r="Y165" s="13"/>
      <c r="Z165" s="13"/>
      <c r="AA165" s="13"/>
      <c r="AB165" s="13"/>
      <c r="AC165" s="13"/>
      <c r="AD165" s="13"/>
      <c r="AE165" s="13"/>
      <c r="AT165" s="200" t="s">
        <v>212</v>
      </c>
      <c r="AU165" s="200" t="s">
        <v>91</v>
      </c>
      <c r="AV165" s="13" t="s">
        <v>91</v>
      </c>
      <c r="AW165" s="13" t="s">
        <v>36</v>
      </c>
      <c r="AX165" s="13" t="s">
        <v>81</v>
      </c>
      <c r="AY165" s="200" t="s">
        <v>199</v>
      </c>
    </row>
    <row r="166" s="15" customFormat="1">
      <c r="A166" s="15"/>
      <c r="B166" s="214"/>
      <c r="C166" s="15"/>
      <c r="D166" s="193" t="s">
        <v>212</v>
      </c>
      <c r="E166" s="215" t="s">
        <v>1</v>
      </c>
      <c r="F166" s="216" t="s">
        <v>234</v>
      </c>
      <c r="G166" s="15"/>
      <c r="H166" s="217">
        <v>372.37</v>
      </c>
      <c r="I166" s="218"/>
      <c r="J166" s="15"/>
      <c r="K166" s="15"/>
      <c r="L166" s="214"/>
      <c r="M166" s="219"/>
      <c r="N166" s="220"/>
      <c r="O166" s="220"/>
      <c r="P166" s="220"/>
      <c r="Q166" s="220"/>
      <c r="R166" s="220"/>
      <c r="S166" s="220"/>
      <c r="T166" s="221"/>
      <c r="U166" s="15"/>
      <c r="V166" s="15"/>
      <c r="W166" s="15"/>
      <c r="X166" s="15"/>
      <c r="Y166" s="15"/>
      <c r="Z166" s="15"/>
      <c r="AA166" s="15"/>
      <c r="AB166" s="15"/>
      <c r="AC166" s="15"/>
      <c r="AD166" s="15"/>
      <c r="AE166" s="15"/>
      <c r="AT166" s="215" t="s">
        <v>212</v>
      </c>
      <c r="AU166" s="215" t="s">
        <v>91</v>
      </c>
      <c r="AV166" s="15" t="s">
        <v>206</v>
      </c>
      <c r="AW166" s="15" t="s">
        <v>36</v>
      </c>
      <c r="AX166" s="15" t="s">
        <v>89</v>
      </c>
      <c r="AY166" s="215" t="s">
        <v>199</v>
      </c>
    </row>
    <row r="167" s="2" customFormat="1" ht="24.15" customHeight="1">
      <c r="A167" s="38"/>
      <c r="B167" s="179"/>
      <c r="C167" s="180" t="s">
        <v>235</v>
      </c>
      <c r="D167" s="180" t="s">
        <v>201</v>
      </c>
      <c r="E167" s="181" t="s">
        <v>291</v>
      </c>
      <c r="F167" s="182" t="s">
        <v>292</v>
      </c>
      <c r="G167" s="183" t="s">
        <v>228</v>
      </c>
      <c r="H167" s="184">
        <v>332.47000000000003</v>
      </c>
      <c r="I167" s="185"/>
      <c r="J167" s="186">
        <f>ROUND(I167*H167,2)</f>
        <v>0</v>
      </c>
      <c r="K167" s="182" t="s">
        <v>205</v>
      </c>
      <c r="L167" s="39"/>
      <c r="M167" s="187" t="s">
        <v>1</v>
      </c>
      <c r="N167" s="188" t="s">
        <v>46</v>
      </c>
      <c r="O167" s="77"/>
      <c r="P167" s="189">
        <f>O167*H167</f>
        <v>0</v>
      </c>
      <c r="Q167" s="189">
        <v>0</v>
      </c>
      <c r="R167" s="189">
        <f>Q167*H167</f>
        <v>0</v>
      </c>
      <c r="S167" s="189">
        <v>0</v>
      </c>
      <c r="T167" s="190">
        <f>S167*H167</f>
        <v>0</v>
      </c>
      <c r="U167" s="38"/>
      <c r="V167" s="38"/>
      <c r="W167" s="38"/>
      <c r="X167" s="38"/>
      <c r="Y167" s="38"/>
      <c r="Z167" s="38"/>
      <c r="AA167" s="38"/>
      <c r="AB167" s="38"/>
      <c r="AC167" s="38"/>
      <c r="AD167" s="38"/>
      <c r="AE167" s="38"/>
      <c r="AR167" s="191" t="s">
        <v>206</v>
      </c>
      <c r="AT167" s="191" t="s">
        <v>201</v>
      </c>
      <c r="AU167" s="191" t="s">
        <v>91</v>
      </c>
      <c r="AY167" s="19" t="s">
        <v>199</v>
      </c>
      <c r="BE167" s="192">
        <f>IF(N167="základní",J167,0)</f>
        <v>0</v>
      </c>
      <c r="BF167" s="192">
        <f>IF(N167="snížená",J167,0)</f>
        <v>0</v>
      </c>
      <c r="BG167" s="192">
        <f>IF(N167="zákl. přenesená",J167,0)</f>
        <v>0</v>
      </c>
      <c r="BH167" s="192">
        <f>IF(N167="sníž. přenesená",J167,0)</f>
        <v>0</v>
      </c>
      <c r="BI167" s="192">
        <f>IF(N167="nulová",J167,0)</f>
        <v>0</v>
      </c>
      <c r="BJ167" s="19" t="s">
        <v>89</v>
      </c>
      <c r="BK167" s="192">
        <f>ROUND(I167*H167,2)</f>
        <v>0</v>
      </c>
      <c r="BL167" s="19" t="s">
        <v>206</v>
      </c>
      <c r="BM167" s="191" t="s">
        <v>1259</v>
      </c>
    </row>
    <row r="168" s="2" customFormat="1">
      <c r="A168" s="38"/>
      <c r="B168" s="39"/>
      <c r="C168" s="38"/>
      <c r="D168" s="193" t="s">
        <v>208</v>
      </c>
      <c r="E168" s="38"/>
      <c r="F168" s="194" t="s">
        <v>294</v>
      </c>
      <c r="G168" s="38"/>
      <c r="H168" s="38"/>
      <c r="I168" s="195"/>
      <c r="J168" s="38"/>
      <c r="K168" s="38"/>
      <c r="L168" s="39"/>
      <c r="M168" s="196"/>
      <c r="N168" s="197"/>
      <c r="O168" s="77"/>
      <c r="P168" s="77"/>
      <c r="Q168" s="77"/>
      <c r="R168" s="77"/>
      <c r="S168" s="77"/>
      <c r="T168" s="78"/>
      <c r="U168" s="38"/>
      <c r="V168" s="38"/>
      <c r="W168" s="38"/>
      <c r="X168" s="38"/>
      <c r="Y168" s="38"/>
      <c r="Z168" s="38"/>
      <c r="AA168" s="38"/>
      <c r="AB168" s="38"/>
      <c r="AC168" s="38"/>
      <c r="AD168" s="38"/>
      <c r="AE168" s="38"/>
      <c r="AT168" s="19" t="s">
        <v>208</v>
      </c>
      <c r="AU168" s="19" t="s">
        <v>91</v>
      </c>
    </row>
    <row r="169" s="2" customFormat="1">
      <c r="A169" s="38"/>
      <c r="B169" s="39"/>
      <c r="C169" s="38"/>
      <c r="D169" s="193" t="s">
        <v>210</v>
      </c>
      <c r="E169" s="38"/>
      <c r="F169" s="198" t="s">
        <v>295</v>
      </c>
      <c r="G169" s="38"/>
      <c r="H169" s="38"/>
      <c r="I169" s="195"/>
      <c r="J169" s="38"/>
      <c r="K169" s="38"/>
      <c r="L169" s="39"/>
      <c r="M169" s="196"/>
      <c r="N169" s="197"/>
      <c r="O169" s="77"/>
      <c r="P169" s="77"/>
      <c r="Q169" s="77"/>
      <c r="R169" s="77"/>
      <c r="S169" s="77"/>
      <c r="T169" s="78"/>
      <c r="U169" s="38"/>
      <c r="V169" s="38"/>
      <c r="W169" s="38"/>
      <c r="X169" s="38"/>
      <c r="Y169" s="38"/>
      <c r="Z169" s="38"/>
      <c r="AA169" s="38"/>
      <c r="AB169" s="38"/>
      <c r="AC169" s="38"/>
      <c r="AD169" s="38"/>
      <c r="AE169" s="38"/>
      <c r="AT169" s="19" t="s">
        <v>210</v>
      </c>
      <c r="AU169" s="19" t="s">
        <v>91</v>
      </c>
    </row>
    <row r="170" s="14" customFormat="1">
      <c r="A170" s="14"/>
      <c r="B170" s="207"/>
      <c r="C170" s="14"/>
      <c r="D170" s="193" t="s">
        <v>212</v>
      </c>
      <c r="E170" s="208" t="s">
        <v>1</v>
      </c>
      <c r="F170" s="209" t="s">
        <v>1260</v>
      </c>
      <c r="G170" s="14"/>
      <c r="H170" s="208" t="s">
        <v>1</v>
      </c>
      <c r="I170" s="210"/>
      <c r="J170" s="14"/>
      <c r="K170" s="14"/>
      <c r="L170" s="207"/>
      <c r="M170" s="211"/>
      <c r="N170" s="212"/>
      <c r="O170" s="212"/>
      <c r="P170" s="212"/>
      <c r="Q170" s="212"/>
      <c r="R170" s="212"/>
      <c r="S170" s="212"/>
      <c r="T170" s="213"/>
      <c r="U170" s="14"/>
      <c r="V170" s="14"/>
      <c r="W170" s="14"/>
      <c r="X170" s="14"/>
      <c r="Y170" s="14"/>
      <c r="Z170" s="14"/>
      <c r="AA170" s="14"/>
      <c r="AB170" s="14"/>
      <c r="AC170" s="14"/>
      <c r="AD170" s="14"/>
      <c r="AE170" s="14"/>
      <c r="AT170" s="208" t="s">
        <v>212</v>
      </c>
      <c r="AU170" s="208" t="s">
        <v>91</v>
      </c>
      <c r="AV170" s="14" t="s">
        <v>89</v>
      </c>
      <c r="AW170" s="14" t="s">
        <v>36</v>
      </c>
      <c r="AX170" s="14" t="s">
        <v>81</v>
      </c>
      <c r="AY170" s="208" t="s">
        <v>199</v>
      </c>
    </row>
    <row r="171" s="13" customFormat="1">
      <c r="A171" s="13"/>
      <c r="B171" s="199"/>
      <c r="C171" s="13"/>
      <c r="D171" s="193" t="s">
        <v>212</v>
      </c>
      <c r="E171" s="200" t="s">
        <v>1</v>
      </c>
      <c r="F171" s="201" t="s">
        <v>1261</v>
      </c>
      <c r="G171" s="13"/>
      <c r="H171" s="202">
        <v>332.47000000000003</v>
      </c>
      <c r="I171" s="203"/>
      <c r="J171" s="13"/>
      <c r="K171" s="13"/>
      <c r="L171" s="199"/>
      <c r="M171" s="204"/>
      <c r="N171" s="205"/>
      <c r="O171" s="205"/>
      <c r="P171" s="205"/>
      <c r="Q171" s="205"/>
      <c r="R171" s="205"/>
      <c r="S171" s="205"/>
      <c r="T171" s="206"/>
      <c r="U171" s="13"/>
      <c r="V171" s="13"/>
      <c r="W171" s="13"/>
      <c r="X171" s="13"/>
      <c r="Y171" s="13"/>
      <c r="Z171" s="13"/>
      <c r="AA171" s="13"/>
      <c r="AB171" s="13"/>
      <c r="AC171" s="13"/>
      <c r="AD171" s="13"/>
      <c r="AE171" s="13"/>
      <c r="AT171" s="200" t="s">
        <v>212</v>
      </c>
      <c r="AU171" s="200" t="s">
        <v>91</v>
      </c>
      <c r="AV171" s="13" t="s">
        <v>91</v>
      </c>
      <c r="AW171" s="13" t="s">
        <v>36</v>
      </c>
      <c r="AX171" s="13" t="s">
        <v>89</v>
      </c>
      <c r="AY171" s="200" t="s">
        <v>199</v>
      </c>
    </row>
    <row r="172" s="2" customFormat="1" ht="24.15" customHeight="1">
      <c r="A172" s="38"/>
      <c r="B172" s="179"/>
      <c r="C172" s="180" t="s">
        <v>243</v>
      </c>
      <c r="D172" s="180" t="s">
        <v>201</v>
      </c>
      <c r="E172" s="181" t="s">
        <v>754</v>
      </c>
      <c r="F172" s="182" t="s">
        <v>755</v>
      </c>
      <c r="G172" s="183" t="s">
        <v>228</v>
      </c>
      <c r="H172" s="184">
        <v>39.899999999999999</v>
      </c>
      <c r="I172" s="185"/>
      <c r="J172" s="186">
        <f>ROUND(I172*H172,2)</f>
        <v>0</v>
      </c>
      <c r="K172" s="182" t="s">
        <v>205</v>
      </c>
      <c r="L172" s="39"/>
      <c r="M172" s="187" t="s">
        <v>1</v>
      </c>
      <c r="N172" s="188" t="s">
        <v>46</v>
      </c>
      <c r="O172" s="77"/>
      <c r="P172" s="189">
        <f>O172*H172</f>
        <v>0</v>
      </c>
      <c r="Q172" s="189">
        <v>0</v>
      </c>
      <c r="R172" s="189">
        <f>Q172*H172</f>
        <v>0</v>
      </c>
      <c r="S172" s="189">
        <v>0</v>
      </c>
      <c r="T172" s="190">
        <f>S172*H172</f>
        <v>0</v>
      </c>
      <c r="U172" s="38"/>
      <c r="V172" s="38"/>
      <c r="W172" s="38"/>
      <c r="X172" s="38"/>
      <c r="Y172" s="38"/>
      <c r="Z172" s="38"/>
      <c r="AA172" s="38"/>
      <c r="AB172" s="38"/>
      <c r="AC172" s="38"/>
      <c r="AD172" s="38"/>
      <c r="AE172" s="38"/>
      <c r="AR172" s="191" t="s">
        <v>206</v>
      </c>
      <c r="AT172" s="191" t="s">
        <v>201</v>
      </c>
      <c r="AU172" s="191" t="s">
        <v>91</v>
      </c>
      <c r="AY172" s="19" t="s">
        <v>199</v>
      </c>
      <c r="BE172" s="192">
        <f>IF(N172="základní",J172,0)</f>
        <v>0</v>
      </c>
      <c r="BF172" s="192">
        <f>IF(N172="snížená",J172,0)</f>
        <v>0</v>
      </c>
      <c r="BG172" s="192">
        <f>IF(N172="zákl. přenesená",J172,0)</f>
        <v>0</v>
      </c>
      <c r="BH172" s="192">
        <f>IF(N172="sníž. přenesená",J172,0)</f>
        <v>0</v>
      </c>
      <c r="BI172" s="192">
        <f>IF(N172="nulová",J172,0)</f>
        <v>0</v>
      </c>
      <c r="BJ172" s="19" t="s">
        <v>89</v>
      </c>
      <c r="BK172" s="192">
        <f>ROUND(I172*H172,2)</f>
        <v>0</v>
      </c>
      <c r="BL172" s="19" t="s">
        <v>206</v>
      </c>
      <c r="BM172" s="191" t="s">
        <v>1262</v>
      </c>
    </row>
    <row r="173" s="2" customFormat="1">
      <c r="A173" s="38"/>
      <c r="B173" s="39"/>
      <c r="C173" s="38"/>
      <c r="D173" s="193" t="s">
        <v>208</v>
      </c>
      <c r="E173" s="38"/>
      <c r="F173" s="194" t="s">
        <v>757</v>
      </c>
      <c r="G173" s="38"/>
      <c r="H173" s="38"/>
      <c r="I173" s="195"/>
      <c r="J173" s="38"/>
      <c r="K173" s="38"/>
      <c r="L173" s="39"/>
      <c r="M173" s="196"/>
      <c r="N173" s="197"/>
      <c r="O173" s="77"/>
      <c r="P173" s="77"/>
      <c r="Q173" s="77"/>
      <c r="R173" s="77"/>
      <c r="S173" s="77"/>
      <c r="T173" s="78"/>
      <c r="U173" s="38"/>
      <c r="V173" s="38"/>
      <c r="W173" s="38"/>
      <c r="X173" s="38"/>
      <c r="Y173" s="38"/>
      <c r="Z173" s="38"/>
      <c r="AA173" s="38"/>
      <c r="AB173" s="38"/>
      <c r="AC173" s="38"/>
      <c r="AD173" s="38"/>
      <c r="AE173" s="38"/>
      <c r="AT173" s="19" t="s">
        <v>208</v>
      </c>
      <c r="AU173" s="19" t="s">
        <v>91</v>
      </c>
    </row>
    <row r="174" s="2" customFormat="1">
      <c r="A174" s="38"/>
      <c r="B174" s="39"/>
      <c r="C174" s="38"/>
      <c r="D174" s="193" t="s">
        <v>210</v>
      </c>
      <c r="E174" s="38"/>
      <c r="F174" s="198" t="s">
        <v>758</v>
      </c>
      <c r="G174" s="38"/>
      <c r="H174" s="38"/>
      <c r="I174" s="195"/>
      <c r="J174" s="38"/>
      <c r="K174" s="38"/>
      <c r="L174" s="39"/>
      <c r="M174" s="196"/>
      <c r="N174" s="197"/>
      <c r="O174" s="77"/>
      <c r="P174" s="77"/>
      <c r="Q174" s="77"/>
      <c r="R174" s="77"/>
      <c r="S174" s="77"/>
      <c r="T174" s="78"/>
      <c r="U174" s="38"/>
      <c r="V174" s="38"/>
      <c r="W174" s="38"/>
      <c r="X174" s="38"/>
      <c r="Y174" s="38"/>
      <c r="Z174" s="38"/>
      <c r="AA174" s="38"/>
      <c r="AB174" s="38"/>
      <c r="AC174" s="38"/>
      <c r="AD174" s="38"/>
      <c r="AE174" s="38"/>
      <c r="AT174" s="19" t="s">
        <v>210</v>
      </c>
      <c r="AU174" s="19" t="s">
        <v>91</v>
      </c>
    </row>
    <row r="175" s="14" customFormat="1">
      <c r="A175" s="14"/>
      <c r="B175" s="207"/>
      <c r="C175" s="14"/>
      <c r="D175" s="193" t="s">
        <v>212</v>
      </c>
      <c r="E175" s="208" t="s">
        <v>1</v>
      </c>
      <c r="F175" s="209" t="s">
        <v>760</v>
      </c>
      <c r="G175" s="14"/>
      <c r="H175" s="208" t="s">
        <v>1</v>
      </c>
      <c r="I175" s="210"/>
      <c r="J175" s="14"/>
      <c r="K175" s="14"/>
      <c r="L175" s="207"/>
      <c r="M175" s="211"/>
      <c r="N175" s="212"/>
      <c r="O175" s="212"/>
      <c r="P175" s="212"/>
      <c r="Q175" s="212"/>
      <c r="R175" s="212"/>
      <c r="S175" s="212"/>
      <c r="T175" s="213"/>
      <c r="U175" s="14"/>
      <c r="V175" s="14"/>
      <c r="W175" s="14"/>
      <c r="X175" s="14"/>
      <c r="Y175" s="14"/>
      <c r="Z175" s="14"/>
      <c r="AA175" s="14"/>
      <c r="AB175" s="14"/>
      <c r="AC175" s="14"/>
      <c r="AD175" s="14"/>
      <c r="AE175" s="14"/>
      <c r="AT175" s="208" t="s">
        <v>212</v>
      </c>
      <c r="AU175" s="208" t="s">
        <v>91</v>
      </c>
      <c r="AV175" s="14" t="s">
        <v>89</v>
      </c>
      <c r="AW175" s="14" t="s">
        <v>36</v>
      </c>
      <c r="AX175" s="14" t="s">
        <v>81</v>
      </c>
      <c r="AY175" s="208" t="s">
        <v>199</v>
      </c>
    </row>
    <row r="176" s="13" customFormat="1">
      <c r="A176" s="13"/>
      <c r="B176" s="199"/>
      <c r="C176" s="13"/>
      <c r="D176" s="193" t="s">
        <v>212</v>
      </c>
      <c r="E176" s="200" t="s">
        <v>1</v>
      </c>
      <c r="F176" s="201" t="s">
        <v>1263</v>
      </c>
      <c r="G176" s="13"/>
      <c r="H176" s="202">
        <v>39.899999999999999</v>
      </c>
      <c r="I176" s="203"/>
      <c r="J176" s="13"/>
      <c r="K176" s="13"/>
      <c r="L176" s="199"/>
      <c r="M176" s="204"/>
      <c r="N176" s="205"/>
      <c r="O176" s="205"/>
      <c r="P176" s="205"/>
      <c r="Q176" s="205"/>
      <c r="R176" s="205"/>
      <c r="S176" s="205"/>
      <c r="T176" s="206"/>
      <c r="U176" s="13"/>
      <c r="V176" s="13"/>
      <c r="W176" s="13"/>
      <c r="X176" s="13"/>
      <c r="Y176" s="13"/>
      <c r="Z176" s="13"/>
      <c r="AA176" s="13"/>
      <c r="AB176" s="13"/>
      <c r="AC176" s="13"/>
      <c r="AD176" s="13"/>
      <c r="AE176" s="13"/>
      <c r="AT176" s="200" t="s">
        <v>212</v>
      </c>
      <c r="AU176" s="200" t="s">
        <v>91</v>
      </c>
      <c r="AV176" s="13" t="s">
        <v>91</v>
      </c>
      <c r="AW176" s="13" t="s">
        <v>36</v>
      </c>
      <c r="AX176" s="13" t="s">
        <v>89</v>
      </c>
      <c r="AY176" s="200" t="s">
        <v>199</v>
      </c>
    </row>
    <row r="177" s="2" customFormat="1" ht="24.15" customHeight="1">
      <c r="A177" s="38"/>
      <c r="B177" s="179"/>
      <c r="C177" s="180" t="s">
        <v>252</v>
      </c>
      <c r="D177" s="180" t="s">
        <v>201</v>
      </c>
      <c r="E177" s="181" t="s">
        <v>1264</v>
      </c>
      <c r="F177" s="182" t="s">
        <v>1265</v>
      </c>
      <c r="G177" s="183" t="s">
        <v>204</v>
      </c>
      <c r="H177" s="184">
        <v>126.40000000000001</v>
      </c>
      <c r="I177" s="185"/>
      <c r="J177" s="186">
        <f>ROUND(I177*H177,2)</f>
        <v>0</v>
      </c>
      <c r="K177" s="182" t="s">
        <v>205</v>
      </c>
      <c r="L177" s="39"/>
      <c r="M177" s="187" t="s">
        <v>1</v>
      </c>
      <c r="N177" s="188" t="s">
        <v>46</v>
      </c>
      <c r="O177" s="77"/>
      <c r="P177" s="189">
        <f>O177*H177</f>
        <v>0</v>
      </c>
      <c r="Q177" s="189">
        <v>0</v>
      </c>
      <c r="R177" s="189">
        <f>Q177*H177</f>
        <v>0</v>
      </c>
      <c r="S177" s="189">
        <v>0</v>
      </c>
      <c r="T177" s="190">
        <f>S177*H177</f>
        <v>0</v>
      </c>
      <c r="U177" s="38"/>
      <c r="V177" s="38"/>
      <c r="W177" s="38"/>
      <c r="X177" s="38"/>
      <c r="Y177" s="38"/>
      <c r="Z177" s="38"/>
      <c r="AA177" s="38"/>
      <c r="AB177" s="38"/>
      <c r="AC177" s="38"/>
      <c r="AD177" s="38"/>
      <c r="AE177" s="38"/>
      <c r="AR177" s="191" t="s">
        <v>206</v>
      </c>
      <c r="AT177" s="191" t="s">
        <v>201</v>
      </c>
      <c r="AU177" s="191" t="s">
        <v>91</v>
      </c>
      <c r="AY177" s="19" t="s">
        <v>199</v>
      </c>
      <c r="BE177" s="192">
        <f>IF(N177="základní",J177,0)</f>
        <v>0</v>
      </c>
      <c r="BF177" s="192">
        <f>IF(N177="snížená",J177,0)</f>
        <v>0</v>
      </c>
      <c r="BG177" s="192">
        <f>IF(N177="zákl. přenesená",J177,0)</f>
        <v>0</v>
      </c>
      <c r="BH177" s="192">
        <f>IF(N177="sníž. přenesená",J177,0)</f>
        <v>0</v>
      </c>
      <c r="BI177" s="192">
        <f>IF(N177="nulová",J177,0)</f>
        <v>0</v>
      </c>
      <c r="BJ177" s="19" t="s">
        <v>89</v>
      </c>
      <c r="BK177" s="192">
        <f>ROUND(I177*H177,2)</f>
        <v>0</v>
      </c>
      <c r="BL177" s="19" t="s">
        <v>206</v>
      </c>
      <c r="BM177" s="191" t="s">
        <v>1266</v>
      </c>
    </row>
    <row r="178" s="2" customFormat="1">
      <c r="A178" s="38"/>
      <c r="B178" s="39"/>
      <c r="C178" s="38"/>
      <c r="D178" s="193" t="s">
        <v>208</v>
      </c>
      <c r="E178" s="38"/>
      <c r="F178" s="194" t="s">
        <v>1267</v>
      </c>
      <c r="G178" s="38"/>
      <c r="H178" s="38"/>
      <c r="I178" s="195"/>
      <c r="J178" s="38"/>
      <c r="K178" s="38"/>
      <c r="L178" s="39"/>
      <c r="M178" s="196"/>
      <c r="N178" s="197"/>
      <c r="O178" s="77"/>
      <c r="P178" s="77"/>
      <c r="Q178" s="77"/>
      <c r="R178" s="77"/>
      <c r="S178" s="77"/>
      <c r="T178" s="78"/>
      <c r="U178" s="38"/>
      <c r="V178" s="38"/>
      <c r="W178" s="38"/>
      <c r="X178" s="38"/>
      <c r="Y178" s="38"/>
      <c r="Z178" s="38"/>
      <c r="AA178" s="38"/>
      <c r="AB178" s="38"/>
      <c r="AC178" s="38"/>
      <c r="AD178" s="38"/>
      <c r="AE178" s="38"/>
      <c r="AT178" s="19" t="s">
        <v>208</v>
      </c>
      <c r="AU178" s="19" t="s">
        <v>91</v>
      </c>
    </row>
    <row r="179" s="2" customFormat="1">
      <c r="A179" s="38"/>
      <c r="B179" s="39"/>
      <c r="C179" s="38"/>
      <c r="D179" s="193" t="s">
        <v>210</v>
      </c>
      <c r="E179" s="38"/>
      <c r="F179" s="198" t="s">
        <v>766</v>
      </c>
      <c r="G179" s="38"/>
      <c r="H179" s="38"/>
      <c r="I179" s="195"/>
      <c r="J179" s="38"/>
      <c r="K179" s="38"/>
      <c r="L179" s="39"/>
      <c r="M179" s="196"/>
      <c r="N179" s="197"/>
      <c r="O179" s="77"/>
      <c r="P179" s="77"/>
      <c r="Q179" s="77"/>
      <c r="R179" s="77"/>
      <c r="S179" s="77"/>
      <c r="T179" s="78"/>
      <c r="U179" s="38"/>
      <c r="V179" s="38"/>
      <c r="W179" s="38"/>
      <c r="X179" s="38"/>
      <c r="Y179" s="38"/>
      <c r="Z179" s="38"/>
      <c r="AA179" s="38"/>
      <c r="AB179" s="38"/>
      <c r="AC179" s="38"/>
      <c r="AD179" s="38"/>
      <c r="AE179" s="38"/>
      <c r="AT179" s="19" t="s">
        <v>210</v>
      </c>
      <c r="AU179" s="19" t="s">
        <v>91</v>
      </c>
    </row>
    <row r="180" s="14" customFormat="1">
      <c r="A180" s="14"/>
      <c r="B180" s="207"/>
      <c r="C180" s="14"/>
      <c r="D180" s="193" t="s">
        <v>212</v>
      </c>
      <c r="E180" s="208" t="s">
        <v>1</v>
      </c>
      <c r="F180" s="209" t="s">
        <v>770</v>
      </c>
      <c r="G180" s="14"/>
      <c r="H180" s="208" t="s">
        <v>1</v>
      </c>
      <c r="I180" s="210"/>
      <c r="J180" s="14"/>
      <c r="K180" s="14"/>
      <c r="L180" s="207"/>
      <c r="M180" s="211"/>
      <c r="N180" s="212"/>
      <c r="O180" s="212"/>
      <c r="P180" s="212"/>
      <c r="Q180" s="212"/>
      <c r="R180" s="212"/>
      <c r="S180" s="212"/>
      <c r="T180" s="213"/>
      <c r="U180" s="14"/>
      <c r="V180" s="14"/>
      <c r="W180" s="14"/>
      <c r="X180" s="14"/>
      <c r="Y180" s="14"/>
      <c r="Z180" s="14"/>
      <c r="AA180" s="14"/>
      <c r="AB180" s="14"/>
      <c r="AC180" s="14"/>
      <c r="AD180" s="14"/>
      <c r="AE180" s="14"/>
      <c r="AT180" s="208" t="s">
        <v>212</v>
      </c>
      <c r="AU180" s="208" t="s">
        <v>91</v>
      </c>
      <c r="AV180" s="14" t="s">
        <v>89</v>
      </c>
      <c r="AW180" s="14" t="s">
        <v>36</v>
      </c>
      <c r="AX180" s="14" t="s">
        <v>81</v>
      </c>
      <c r="AY180" s="208" t="s">
        <v>199</v>
      </c>
    </row>
    <row r="181" s="13" customFormat="1">
      <c r="A181" s="13"/>
      <c r="B181" s="199"/>
      <c r="C181" s="13"/>
      <c r="D181" s="193" t="s">
        <v>212</v>
      </c>
      <c r="E181" s="200" t="s">
        <v>1</v>
      </c>
      <c r="F181" s="201" t="s">
        <v>1268</v>
      </c>
      <c r="G181" s="13"/>
      <c r="H181" s="202">
        <v>126.40000000000001</v>
      </c>
      <c r="I181" s="203"/>
      <c r="J181" s="13"/>
      <c r="K181" s="13"/>
      <c r="L181" s="199"/>
      <c r="M181" s="204"/>
      <c r="N181" s="205"/>
      <c r="O181" s="205"/>
      <c r="P181" s="205"/>
      <c r="Q181" s="205"/>
      <c r="R181" s="205"/>
      <c r="S181" s="205"/>
      <c r="T181" s="206"/>
      <c r="U181" s="13"/>
      <c r="V181" s="13"/>
      <c r="W181" s="13"/>
      <c r="X181" s="13"/>
      <c r="Y181" s="13"/>
      <c r="Z181" s="13"/>
      <c r="AA181" s="13"/>
      <c r="AB181" s="13"/>
      <c r="AC181" s="13"/>
      <c r="AD181" s="13"/>
      <c r="AE181" s="13"/>
      <c r="AT181" s="200" t="s">
        <v>212</v>
      </c>
      <c r="AU181" s="200" t="s">
        <v>91</v>
      </c>
      <c r="AV181" s="13" t="s">
        <v>91</v>
      </c>
      <c r="AW181" s="13" t="s">
        <v>36</v>
      </c>
      <c r="AX181" s="13" t="s">
        <v>81</v>
      </c>
      <c r="AY181" s="200" t="s">
        <v>199</v>
      </c>
    </row>
    <row r="182" s="15" customFormat="1">
      <c r="A182" s="15"/>
      <c r="B182" s="214"/>
      <c r="C182" s="15"/>
      <c r="D182" s="193" t="s">
        <v>212</v>
      </c>
      <c r="E182" s="215" t="s">
        <v>1</v>
      </c>
      <c r="F182" s="216" t="s">
        <v>234</v>
      </c>
      <c r="G182" s="15"/>
      <c r="H182" s="217">
        <v>126.40000000000001</v>
      </c>
      <c r="I182" s="218"/>
      <c r="J182" s="15"/>
      <c r="K182" s="15"/>
      <c r="L182" s="214"/>
      <c r="M182" s="219"/>
      <c r="N182" s="220"/>
      <c r="O182" s="220"/>
      <c r="P182" s="220"/>
      <c r="Q182" s="220"/>
      <c r="R182" s="220"/>
      <c r="S182" s="220"/>
      <c r="T182" s="221"/>
      <c r="U182" s="15"/>
      <c r="V182" s="15"/>
      <c r="W182" s="15"/>
      <c r="X182" s="15"/>
      <c r="Y182" s="15"/>
      <c r="Z182" s="15"/>
      <c r="AA182" s="15"/>
      <c r="AB182" s="15"/>
      <c r="AC182" s="15"/>
      <c r="AD182" s="15"/>
      <c r="AE182" s="15"/>
      <c r="AT182" s="215" t="s">
        <v>212</v>
      </c>
      <c r="AU182" s="215" t="s">
        <v>91</v>
      </c>
      <c r="AV182" s="15" t="s">
        <v>206</v>
      </c>
      <c r="AW182" s="15" t="s">
        <v>36</v>
      </c>
      <c r="AX182" s="15" t="s">
        <v>89</v>
      </c>
      <c r="AY182" s="215" t="s">
        <v>199</v>
      </c>
    </row>
    <row r="183" s="2" customFormat="1" ht="14.4" customHeight="1">
      <c r="A183" s="38"/>
      <c r="B183" s="179"/>
      <c r="C183" s="222" t="s">
        <v>259</v>
      </c>
      <c r="D183" s="222" t="s">
        <v>272</v>
      </c>
      <c r="E183" s="223" t="s">
        <v>332</v>
      </c>
      <c r="F183" s="224" t="s">
        <v>333</v>
      </c>
      <c r="G183" s="225" t="s">
        <v>275</v>
      </c>
      <c r="H183" s="226">
        <v>20.224</v>
      </c>
      <c r="I183" s="227"/>
      <c r="J183" s="228">
        <f>ROUND(I183*H183,2)</f>
        <v>0</v>
      </c>
      <c r="K183" s="224" t="s">
        <v>205</v>
      </c>
      <c r="L183" s="229"/>
      <c r="M183" s="230" t="s">
        <v>1</v>
      </c>
      <c r="N183" s="231" t="s">
        <v>46</v>
      </c>
      <c r="O183" s="77"/>
      <c r="P183" s="189">
        <f>O183*H183</f>
        <v>0</v>
      </c>
      <c r="Q183" s="189">
        <v>1</v>
      </c>
      <c r="R183" s="189">
        <f>Q183*H183</f>
        <v>20.224</v>
      </c>
      <c r="S183" s="189">
        <v>0</v>
      </c>
      <c r="T183" s="190">
        <f>S183*H183</f>
        <v>0</v>
      </c>
      <c r="U183" s="38"/>
      <c r="V183" s="38"/>
      <c r="W183" s="38"/>
      <c r="X183" s="38"/>
      <c r="Y183" s="38"/>
      <c r="Z183" s="38"/>
      <c r="AA183" s="38"/>
      <c r="AB183" s="38"/>
      <c r="AC183" s="38"/>
      <c r="AD183" s="38"/>
      <c r="AE183" s="38"/>
      <c r="AR183" s="191" t="s">
        <v>259</v>
      </c>
      <c r="AT183" s="191" t="s">
        <v>272</v>
      </c>
      <c r="AU183" s="191" t="s">
        <v>91</v>
      </c>
      <c r="AY183" s="19" t="s">
        <v>199</v>
      </c>
      <c r="BE183" s="192">
        <f>IF(N183="základní",J183,0)</f>
        <v>0</v>
      </c>
      <c r="BF183" s="192">
        <f>IF(N183="snížená",J183,0)</f>
        <v>0</v>
      </c>
      <c r="BG183" s="192">
        <f>IF(N183="zákl. přenesená",J183,0)</f>
        <v>0</v>
      </c>
      <c r="BH183" s="192">
        <f>IF(N183="sníž. přenesená",J183,0)</f>
        <v>0</v>
      </c>
      <c r="BI183" s="192">
        <f>IF(N183="nulová",J183,0)</f>
        <v>0</v>
      </c>
      <c r="BJ183" s="19" t="s">
        <v>89</v>
      </c>
      <c r="BK183" s="192">
        <f>ROUND(I183*H183,2)</f>
        <v>0</v>
      </c>
      <c r="BL183" s="19" t="s">
        <v>206</v>
      </c>
      <c r="BM183" s="191" t="s">
        <v>1269</v>
      </c>
    </row>
    <row r="184" s="2" customFormat="1">
      <c r="A184" s="38"/>
      <c r="B184" s="39"/>
      <c r="C184" s="38"/>
      <c r="D184" s="193" t="s">
        <v>208</v>
      </c>
      <c r="E184" s="38"/>
      <c r="F184" s="194" t="s">
        <v>333</v>
      </c>
      <c r="G184" s="38"/>
      <c r="H184" s="38"/>
      <c r="I184" s="195"/>
      <c r="J184" s="38"/>
      <c r="K184" s="38"/>
      <c r="L184" s="39"/>
      <c r="M184" s="196"/>
      <c r="N184" s="197"/>
      <c r="O184" s="77"/>
      <c r="P184" s="77"/>
      <c r="Q184" s="77"/>
      <c r="R184" s="77"/>
      <c r="S184" s="77"/>
      <c r="T184" s="78"/>
      <c r="U184" s="38"/>
      <c r="V184" s="38"/>
      <c r="W184" s="38"/>
      <c r="X184" s="38"/>
      <c r="Y184" s="38"/>
      <c r="Z184" s="38"/>
      <c r="AA184" s="38"/>
      <c r="AB184" s="38"/>
      <c r="AC184" s="38"/>
      <c r="AD184" s="38"/>
      <c r="AE184" s="38"/>
      <c r="AT184" s="19" t="s">
        <v>208</v>
      </c>
      <c r="AU184" s="19" t="s">
        <v>91</v>
      </c>
    </row>
    <row r="185" s="13" customFormat="1">
      <c r="A185" s="13"/>
      <c r="B185" s="199"/>
      <c r="C185" s="13"/>
      <c r="D185" s="193" t="s">
        <v>212</v>
      </c>
      <c r="E185" s="200" t="s">
        <v>1</v>
      </c>
      <c r="F185" s="201" t="s">
        <v>1270</v>
      </c>
      <c r="G185" s="13"/>
      <c r="H185" s="202">
        <v>20.224</v>
      </c>
      <c r="I185" s="203"/>
      <c r="J185" s="13"/>
      <c r="K185" s="13"/>
      <c r="L185" s="199"/>
      <c r="M185" s="204"/>
      <c r="N185" s="205"/>
      <c r="O185" s="205"/>
      <c r="P185" s="205"/>
      <c r="Q185" s="205"/>
      <c r="R185" s="205"/>
      <c r="S185" s="205"/>
      <c r="T185" s="206"/>
      <c r="U185" s="13"/>
      <c r="V185" s="13"/>
      <c r="W185" s="13"/>
      <c r="X185" s="13"/>
      <c r="Y185" s="13"/>
      <c r="Z185" s="13"/>
      <c r="AA185" s="13"/>
      <c r="AB185" s="13"/>
      <c r="AC185" s="13"/>
      <c r="AD185" s="13"/>
      <c r="AE185" s="13"/>
      <c r="AT185" s="200" t="s">
        <v>212</v>
      </c>
      <c r="AU185" s="200" t="s">
        <v>91</v>
      </c>
      <c r="AV185" s="13" t="s">
        <v>91</v>
      </c>
      <c r="AW185" s="13" t="s">
        <v>36</v>
      </c>
      <c r="AX185" s="13" t="s">
        <v>89</v>
      </c>
      <c r="AY185" s="200" t="s">
        <v>199</v>
      </c>
    </row>
    <row r="186" s="2" customFormat="1" ht="24.15" customHeight="1">
      <c r="A186" s="38"/>
      <c r="B186" s="179"/>
      <c r="C186" s="180" t="s">
        <v>271</v>
      </c>
      <c r="D186" s="180" t="s">
        <v>201</v>
      </c>
      <c r="E186" s="181" t="s">
        <v>1271</v>
      </c>
      <c r="F186" s="182" t="s">
        <v>1272</v>
      </c>
      <c r="G186" s="183" t="s">
        <v>204</v>
      </c>
      <c r="H186" s="184">
        <v>126.40000000000001</v>
      </c>
      <c r="I186" s="185"/>
      <c r="J186" s="186">
        <f>ROUND(I186*H186,2)</f>
        <v>0</v>
      </c>
      <c r="K186" s="182" t="s">
        <v>205</v>
      </c>
      <c r="L186" s="39"/>
      <c r="M186" s="187" t="s">
        <v>1</v>
      </c>
      <c r="N186" s="188" t="s">
        <v>46</v>
      </c>
      <c r="O186" s="77"/>
      <c r="P186" s="189">
        <f>O186*H186</f>
        <v>0</v>
      </c>
      <c r="Q186" s="189">
        <v>0</v>
      </c>
      <c r="R186" s="189">
        <f>Q186*H186</f>
        <v>0</v>
      </c>
      <c r="S186" s="189">
        <v>0</v>
      </c>
      <c r="T186" s="190">
        <f>S186*H186</f>
        <v>0</v>
      </c>
      <c r="U186" s="38"/>
      <c r="V186" s="38"/>
      <c r="W186" s="38"/>
      <c r="X186" s="38"/>
      <c r="Y186" s="38"/>
      <c r="Z186" s="38"/>
      <c r="AA186" s="38"/>
      <c r="AB186" s="38"/>
      <c r="AC186" s="38"/>
      <c r="AD186" s="38"/>
      <c r="AE186" s="38"/>
      <c r="AR186" s="191" t="s">
        <v>206</v>
      </c>
      <c r="AT186" s="191" t="s">
        <v>201</v>
      </c>
      <c r="AU186" s="191" t="s">
        <v>91</v>
      </c>
      <c r="AY186" s="19" t="s">
        <v>199</v>
      </c>
      <c r="BE186" s="192">
        <f>IF(N186="základní",J186,0)</f>
        <v>0</v>
      </c>
      <c r="BF186" s="192">
        <f>IF(N186="snížená",J186,0)</f>
        <v>0</v>
      </c>
      <c r="BG186" s="192">
        <f>IF(N186="zákl. přenesená",J186,0)</f>
        <v>0</v>
      </c>
      <c r="BH186" s="192">
        <f>IF(N186="sníž. přenesená",J186,0)</f>
        <v>0</v>
      </c>
      <c r="BI186" s="192">
        <f>IF(N186="nulová",J186,0)</f>
        <v>0</v>
      </c>
      <c r="BJ186" s="19" t="s">
        <v>89</v>
      </c>
      <c r="BK186" s="192">
        <f>ROUND(I186*H186,2)</f>
        <v>0</v>
      </c>
      <c r="BL186" s="19" t="s">
        <v>206</v>
      </c>
      <c r="BM186" s="191" t="s">
        <v>1273</v>
      </c>
    </row>
    <row r="187" s="2" customFormat="1">
      <c r="A187" s="38"/>
      <c r="B187" s="39"/>
      <c r="C187" s="38"/>
      <c r="D187" s="193" t="s">
        <v>208</v>
      </c>
      <c r="E187" s="38"/>
      <c r="F187" s="194" t="s">
        <v>302</v>
      </c>
      <c r="G187" s="38"/>
      <c r="H187" s="38"/>
      <c r="I187" s="195"/>
      <c r="J187" s="38"/>
      <c r="K187" s="38"/>
      <c r="L187" s="39"/>
      <c r="M187" s="196"/>
      <c r="N187" s="197"/>
      <c r="O187" s="77"/>
      <c r="P187" s="77"/>
      <c r="Q187" s="77"/>
      <c r="R187" s="77"/>
      <c r="S187" s="77"/>
      <c r="T187" s="78"/>
      <c r="U187" s="38"/>
      <c r="V187" s="38"/>
      <c r="W187" s="38"/>
      <c r="X187" s="38"/>
      <c r="Y187" s="38"/>
      <c r="Z187" s="38"/>
      <c r="AA187" s="38"/>
      <c r="AB187" s="38"/>
      <c r="AC187" s="38"/>
      <c r="AD187" s="38"/>
      <c r="AE187" s="38"/>
      <c r="AT187" s="19" t="s">
        <v>208</v>
      </c>
      <c r="AU187" s="19" t="s">
        <v>91</v>
      </c>
    </row>
    <row r="188" s="2" customFormat="1">
      <c r="A188" s="38"/>
      <c r="B188" s="39"/>
      <c r="C188" s="38"/>
      <c r="D188" s="193" t="s">
        <v>210</v>
      </c>
      <c r="E188" s="38"/>
      <c r="F188" s="198" t="s">
        <v>303</v>
      </c>
      <c r="G188" s="38"/>
      <c r="H188" s="38"/>
      <c r="I188" s="195"/>
      <c r="J188" s="38"/>
      <c r="K188" s="38"/>
      <c r="L188" s="39"/>
      <c r="M188" s="196"/>
      <c r="N188" s="197"/>
      <c r="O188" s="77"/>
      <c r="P188" s="77"/>
      <c r="Q188" s="77"/>
      <c r="R188" s="77"/>
      <c r="S188" s="77"/>
      <c r="T188" s="78"/>
      <c r="U188" s="38"/>
      <c r="V188" s="38"/>
      <c r="W188" s="38"/>
      <c r="X188" s="38"/>
      <c r="Y188" s="38"/>
      <c r="Z188" s="38"/>
      <c r="AA188" s="38"/>
      <c r="AB188" s="38"/>
      <c r="AC188" s="38"/>
      <c r="AD188" s="38"/>
      <c r="AE188" s="38"/>
      <c r="AT188" s="19" t="s">
        <v>210</v>
      </c>
      <c r="AU188" s="19" t="s">
        <v>91</v>
      </c>
    </row>
    <row r="189" s="13" customFormat="1">
      <c r="A189" s="13"/>
      <c r="B189" s="199"/>
      <c r="C189" s="13"/>
      <c r="D189" s="193" t="s">
        <v>212</v>
      </c>
      <c r="E189" s="200" t="s">
        <v>1</v>
      </c>
      <c r="F189" s="201" t="s">
        <v>1268</v>
      </c>
      <c r="G189" s="13"/>
      <c r="H189" s="202">
        <v>126.40000000000001</v>
      </c>
      <c r="I189" s="203"/>
      <c r="J189" s="13"/>
      <c r="K189" s="13"/>
      <c r="L189" s="199"/>
      <c r="M189" s="204"/>
      <c r="N189" s="205"/>
      <c r="O189" s="205"/>
      <c r="P189" s="205"/>
      <c r="Q189" s="205"/>
      <c r="R189" s="205"/>
      <c r="S189" s="205"/>
      <c r="T189" s="206"/>
      <c r="U189" s="13"/>
      <c r="V189" s="13"/>
      <c r="W189" s="13"/>
      <c r="X189" s="13"/>
      <c r="Y189" s="13"/>
      <c r="Z189" s="13"/>
      <c r="AA189" s="13"/>
      <c r="AB189" s="13"/>
      <c r="AC189" s="13"/>
      <c r="AD189" s="13"/>
      <c r="AE189" s="13"/>
      <c r="AT189" s="200" t="s">
        <v>212</v>
      </c>
      <c r="AU189" s="200" t="s">
        <v>91</v>
      </c>
      <c r="AV189" s="13" t="s">
        <v>91</v>
      </c>
      <c r="AW189" s="13" t="s">
        <v>36</v>
      </c>
      <c r="AX189" s="13" t="s">
        <v>89</v>
      </c>
      <c r="AY189" s="200" t="s">
        <v>199</v>
      </c>
    </row>
    <row r="190" s="2" customFormat="1" ht="14.4" customHeight="1">
      <c r="A190" s="38"/>
      <c r="B190" s="179"/>
      <c r="C190" s="222" t="s">
        <v>279</v>
      </c>
      <c r="D190" s="222" t="s">
        <v>272</v>
      </c>
      <c r="E190" s="223" t="s">
        <v>307</v>
      </c>
      <c r="F190" s="224" t="s">
        <v>308</v>
      </c>
      <c r="G190" s="225" t="s">
        <v>309</v>
      </c>
      <c r="H190" s="226">
        <v>1.8959999999999999</v>
      </c>
      <c r="I190" s="227"/>
      <c r="J190" s="228">
        <f>ROUND(I190*H190,2)</f>
        <v>0</v>
      </c>
      <c r="K190" s="224" t="s">
        <v>205</v>
      </c>
      <c r="L190" s="229"/>
      <c r="M190" s="230" t="s">
        <v>1</v>
      </c>
      <c r="N190" s="231" t="s">
        <v>46</v>
      </c>
      <c r="O190" s="77"/>
      <c r="P190" s="189">
        <f>O190*H190</f>
        <v>0</v>
      </c>
      <c r="Q190" s="189">
        <v>0.001</v>
      </c>
      <c r="R190" s="189">
        <f>Q190*H190</f>
        <v>0.0018959999999999999</v>
      </c>
      <c r="S190" s="189">
        <v>0</v>
      </c>
      <c r="T190" s="190">
        <f>S190*H190</f>
        <v>0</v>
      </c>
      <c r="U190" s="38"/>
      <c r="V190" s="38"/>
      <c r="W190" s="38"/>
      <c r="X190" s="38"/>
      <c r="Y190" s="38"/>
      <c r="Z190" s="38"/>
      <c r="AA190" s="38"/>
      <c r="AB190" s="38"/>
      <c r="AC190" s="38"/>
      <c r="AD190" s="38"/>
      <c r="AE190" s="38"/>
      <c r="AR190" s="191" t="s">
        <v>259</v>
      </c>
      <c r="AT190" s="191" t="s">
        <v>272</v>
      </c>
      <c r="AU190" s="191" t="s">
        <v>91</v>
      </c>
      <c r="AY190" s="19" t="s">
        <v>199</v>
      </c>
      <c r="BE190" s="192">
        <f>IF(N190="základní",J190,0)</f>
        <v>0</v>
      </c>
      <c r="BF190" s="192">
        <f>IF(N190="snížená",J190,0)</f>
        <v>0</v>
      </c>
      <c r="BG190" s="192">
        <f>IF(N190="zákl. přenesená",J190,0)</f>
        <v>0</v>
      </c>
      <c r="BH190" s="192">
        <f>IF(N190="sníž. přenesená",J190,0)</f>
        <v>0</v>
      </c>
      <c r="BI190" s="192">
        <f>IF(N190="nulová",J190,0)</f>
        <v>0</v>
      </c>
      <c r="BJ190" s="19" t="s">
        <v>89</v>
      </c>
      <c r="BK190" s="192">
        <f>ROUND(I190*H190,2)</f>
        <v>0</v>
      </c>
      <c r="BL190" s="19" t="s">
        <v>206</v>
      </c>
      <c r="BM190" s="191" t="s">
        <v>1274</v>
      </c>
    </row>
    <row r="191" s="2" customFormat="1">
      <c r="A191" s="38"/>
      <c r="B191" s="39"/>
      <c r="C191" s="38"/>
      <c r="D191" s="193" t="s">
        <v>208</v>
      </c>
      <c r="E191" s="38"/>
      <c r="F191" s="194" t="s">
        <v>308</v>
      </c>
      <c r="G191" s="38"/>
      <c r="H191" s="38"/>
      <c r="I191" s="195"/>
      <c r="J191" s="38"/>
      <c r="K191" s="38"/>
      <c r="L191" s="39"/>
      <c r="M191" s="196"/>
      <c r="N191" s="197"/>
      <c r="O191" s="77"/>
      <c r="P191" s="77"/>
      <c r="Q191" s="77"/>
      <c r="R191" s="77"/>
      <c r="S191" s="77"/>
      <c r="T191" s="78"/>
      <c r="U191" s="38"/>
      <c r="V191" s="38"/>
      <c r="W191" s="38"/>
      <c r="X191" s="38"/>
      <c r="Y191" s="38"/>
      <c r="Z191" s="38"/>
      <c r="AA191" s="38"/>
      <c r="AB191" s="38"/>
      <c r="AC191" s="38"/>
      <c r="AD191" s="38"/>
      <c r="AE191" s="38"/>
      <c r="AT191" s="19" t="s">
        <v>208</v>
      </c>
      <c r="AU191" s="19" t="s">
        <v>91</v>
      </c>
    </row>
    <row r="192" s="13" customFormat="1">
      <c r="A192" s="13"/>
      <c r="B192" s="199"/>
      <c r="C192" s="13"/>
      <c r="D192" s="193" t="s">
        <v>212</v>
      </c>
      <c r="E192" s="13"/>
      <c r="F192" s="201" t="s">
        <v>1275</v>
      </c>
      <c r="G192" s="13"/>
      <c r="H192" s="202">
        <v>1.8959999999999999</v>
      </c>
      <c r="I192" s="203"/>
      <c r="J192" s="13"/>
      <c r="K192" s="13"/>
      <c r="L192" s="199"/>
      <c r="M192" s="204"/>
      <c r="N192" s="205"/>
      <c r="O192" s="205"/>
      <c r="P192" s="205"/>
      <c r="Q192" s="205"/>
      <c r="R192" s="205"/>
      <c r="S192" s="205"/>
      <c r="T192" s="206"/>
      <c r="U192" s="13"/>
      <c r="V192" s="13"/>
      <c r="W192" s="13"/>
      <c r="X192" s="13"/>
      <c r="Y192" s="13"/>
      <c r="Z192" s="13"/>
      <c r="AA192" s="13"/>
      <c r="AB192" s="13"/>
      <c r="AC192" s="13"/>
      <c r="AD192" s="13"/>
      <c r="AE192" s="13"/>
      <c r="AT192" s="200" t="s">
        <v>212</v>
      </c>
      <c r="AU192" s="200" t="s">
        <v>91</v>
      </c>
      <c r="AV192" s="13" t="s">
        <v>91</v>
      </c>
      <c r="AW192" s="13" t="s">
        <v>3</v>
      </c>
      <c r="AX192" s="13" t="s">
        <v>89</v>
      </c>
      <c r="AY192" s="200" t="s">
        <v>199</v>
      </c>
    </row>
    <row r="193" s="2" customFormat="1" ht="24.15" customHeight="1">
      <c r="A193" s="38"/>
      <c r="B193" s="179"/>
      <c r="C193" s="180" t="s">
        <v>284</v>
      </c>
      <c r="D193" s="180" t="s">
        <v>201</v>
      </c>
      <c r="E193" s="181" t="s">
        <v>777</v>
      </c>
      <c r="F193" s="182" t="s">
        <v>778</v>
      </c>
      <c r="G193" s="183" t="s">
        <v>204</v>
      </c>
      <c r="H193" s="184">
        <v>1082.48</v>
      </c>
      <c r="I193" s="185"/>
      <c r="J193" s="186">
        <f>ROUND(I193*H193,2)</f>
        <v>0</v>
      </c>
      <c r="K193" s="182" t="s">
        <v>205</v>
      </c>
      <c r="L193" s="39"/>
      <c r="M193" s="187" t="s">
        <v>1</v>
      </c>
      <c r="N193" s="188" t="s">
        <v>46</v>
      </c>
      <c r="O193" s="77"/>
      <c r="P193" s="189">
        <f>O193*H193</f>
        <v>0</v>
      </c>
      <c r="Q193" s="189">
        <v>0</v>
      </c>
      <c r="R193" s="189">
        <f>Q193*H193</f>
        <v>0</v>
      </c>
      <c r="S193" s="189">
        <v>0</v>
      </c>
      <c r="T193" s="190">
        <f>S193*H193</f>
        <v>0</v>
      </c>
      <c r="U193" s="38"/>
      <c r="V193" s="38"/>
      <c r="W193" s="38"/>
      <c r="X193" s="38"/>
      <c r="Y193" s="38"/>
      <c r="Z193" s="38"/>
      <c r="AA193" s="38"/>
      <c r="AB193" s="38"/>
      <c r="AC193" s="38"/>
      <c r="AD193" s="38"/>
      <c r="AE193" s="38"/>
      <c r="AR193" s="191" t="s">
        <v>206</v>
      </c>
      <c r="AT193" s="191" t="s">
        <v>201</v>
      </c>
      <c r="AU193" s="191" t="s">
        <v>91</v>
      </c>
      <c r="AY193" s="19" t="s">
        <v>199</v>
      </c>
      <c r="BE193" s="192">
        <f>IF(N193="základní",J193,0)</f>
        <v>0</v>
      </c>
      <c r="BF193" s="192">
        <f>IF(N193="snížená",J193,0)</f>
        <v>0</v>
      </c>
      <c r="BG193" s="192">
        <f>IF(N193="zákl. přenesená",J193,0)</f>
        <v>0</v>
      </c>
      <c r="BH193" s="192">
        <f>IF(N193="sníž. přenesená",J193,0)</f>
        <v>0</v>
      </c>
      <c r="BI193" s="192">
        <f>IF(N193="nulová",J193,0)</f>
        <v>0</v>
      </c>
      <c r="BJ193" s="19" t="s">
        <v>89</v>
      </c>
      <c r="BK193" s="192">
        <f>ROUND(I193*H193,2)</f>
        <v>0</v>
      </c>
      <c r="BL193" s="19" t="s">
        <v>206</v>
      </c>
      <c r="BM193" s="191" t="s">
        <v>1276</v>
      </c>
    </row>
    <row r="194" s="2" customFormat="1">
      <c r="A194" s="38"/>
      <c r="B194" s="39"/>
      <c r="C194" s="38"/>
      <c r="D194" s="193" t="s">
        <v>208</v>
      </c>
      <c r="E194" s="38"/>
      <c r="F194" s="194" t="s">
        <v>780</v>
      </c>
      <c r="G194" s="38"/>
      <c r="H194" s="38"/>
      <c r="I194" s="195"/>
      <c r="J194" s="38"/>
      <c r="K194" s="38"/>
      <c r="L194" s="39"/>
      <c r="M194" s="196"/>
      <c r="N194" s="197"/>
      <c r="O194" s="77"/>
      <c r="P194" s="77"/>
      <c r="Q194" s="77"/>
      <c r="R194" s="77"/>
      <c r="S194" s="77"/>
      <c r="T194" s="78"/>
      <c r="U194" s="38"/>
      <c r="V194" s="38"/>
      <c r="W194" s="38"/>
      <c r="X194" s="38"/>
      <c r="Y194" s="38"/>
      <c r="Z194" s="38"/>
      <c r="AA194" s="38"/>
      <c r="AB194" s="38"/>
      <c r="AC194" s="38"/>
      <c r="AD194" s="38"/>
      <c r="AE194" s="38"/>
      <c r="AT194" s="19" t="s">
        <v>208</v>
      </c>
      <c r="AU194" s="19" t="s">
        <v>91</v>
      </c>
    </row>
    <row r="195" s="2" customFormat="1">
      <c r="A195" s="38"/>
      <c r="B195" s="39"/>
      <c r="C195" s="38"/>
      <c r="D195" s="193" t="s">
        <v>210</v>
      </c>
      <c r="E195" s="38"/>
      <c r="F195" s="198" t="s">
        <v>316</v>
      </c>
      <c r="G195" s="38"/>
      <c r="H195" s="38"/>
      <c r="I195" s="195"/>
      <c r="J195" s="38"/>
      <c r="K195" s="38"/>
      <c r="L195" s="39"/>
      <c r="M195" s="196"/>
      <c r="N195" s="197"/>
      <c r="O195" s="77"/>
      <c r="P195" s="77"/>
      <c r="Q195" s="77"/>
      <c r="R195" s="77"/>
      <c r="S195" s="77"/>
      <c r="T195" s="78"/>
      <c r="U195" s="38"/>
      <c r="V195" s="38"/>
      <c r="W195" s="38"/>
      <c r="X195" s="38"/>
      <c r="Y195" s="38"/>
      <c r="Z195" s="38"/>
      <c r="AA195" s="38"/>
      <c r="AB195" s="38"/>
      <c r="AC195" s="38"/>
      <c r="AD195" s="38"/>
      <c r="AE195" s="38"/>
      <c r="AT195" s="19" t="s">
        <v>210</v>
      </c>
      <c r="AU195" s="19" t="s">
        <v>91</v>
      </c>
    </row>
    <row r="196" s="14" customFormat="1">
      <c r="A196" s="14"/>
      <c r="B196" s="207"/>
      <c r="C196" s="14"/>
      <c r="D196" s="193" t="s">
        <v>212</v>
      </c>
      <c r="E196" s="208" t="s">
        <v>1</v>
      </c>
      <c r="F196" s="209" t="s">
        <v>781</v>
      </c>
      <c r="G196" s="14"/>
      <c r="H196" s="208" t="s">
        <v>1</v>
      </c>
      <c r="I196" s="210"/>
      <c r="J196" s="14"/>
      <c r="K196" s="14"/>
      <c r="L196" s="207"/>
      <c r="M196" s="211"/>
      <c r="N196" s="212"/>
      <c r="O196" s="212"/>
      <c r="P196" s="212"/>
      <c r="Q196" s="212"/>
      <c r="R196" s="212"/>
      <c r="S196" s="212"/>
      <c r="T196" s="213"/>
      <c r="U196" s="14"/>
      <c r="V196" s="14"/>
      <c r="W196" s="14"/>
      <c r="X196" s="14"/>
      <c r="Y196" s="14"/>
      <c r="Z196" s="14"/>
      <c r="AA196" s="14"/>
      <c r="AB196" s="14"/>
      <c r="AC196" s="14"/>
      <c r="AD196" s="14"/>
      <c r="AE196" s="14"/>
      <c r="AT196" s="208" t="s">
        <v>212</v>
      </c>
      <c r="AU196" s="208" t="s">
        <v>91</v>
      </c>
      <c r="AV196" s="14" t="s">
        <v>89</v>
      </c>
      <c r="AW196" s="14" t="s">
        <v>36</v>
      </c>
      <c r="AX196" s="14" t="s">
        <v>81</v>
      </c>
      <c r="AY196" s="208" t="s">
        <v>199</v>
      </c>
    </row>
    <row r="197" s="13" customFormat="1">
      <c r="A197" s="13"/>
      <c r="B197" s="199"/>
      <c r="C197" s="13"/>
      <c r="D197" s="193" t="s">
        <v>212</v>
      </c>
      <c r="E197" s="200" t="s">
        <v>1</v>
      </c>
      <c r="F197" s="201" t="s">
        <v>1277</v>
      </c>
      <c r="G197" s="13"/>
      <c r="H197" s="202">
        <v>1082.48</v>
      </c>
      <c r="I197" s="203"/>
      <c r="J197" s="13"/>
      <c r="K197" s="13"/>
      <c r="L197" s="199"/>
      <c r="M197" s="204"/>
      <c r="N197" s="205"/>
      <c r="O197" s="205"/>
      <c r="P197" s="205"/>
      <c r="Q197" s="205"/>
      <c r="R197" s="205"/>
      <c r="S197" s="205"/>
      <c r="T197" s="206"/>
      <c r="U197" s="13"/>
      <c r="V197" s="13"/>
      <c r="W197" s="13"/>
      <c r="X197" s="13"/>
      <c r="Y197" s="13"/>
      <c r="Z197" s="13"/>
      <c r="AA197" s="13"/>
      <c r="AB197" s="13"/>
      <c r="AC197" s="13"/>
      <c r="AD197" s="13"/>
      <c r="AE197" s="13"/>
      <c r="AT197" s="200" t="s">
        <v>212</v>
      </c>
      <c r="AU197" s="200" t="s">
        <v>91</v>
      </c>
      <c r="AV197" s="13" t="s">
        <v>91</v>
      </c>
      <c r="AW197" s="13" t="s">
        <v>36</v>
      </c>
      <c r="AX197" s="13" t="s">
        <v>81</v>
      </c>
      <c r="AY197" s="200" t="s">
        <v>199</v>
      </c>
    </row>
    <row r="198" s="15" customFormat="1">
      <c r="A198" s="15"/>
      <c r="B198" s="214"/>
      <c r="C198" s="15"/>
      <c r="D198" s="193" t="s">
        <v>212</v>
      </c>
      <c r="E198" s="215" t="s">
        <v>1</v>
      </c>
      <c r="F198" s="216" t="s">
        <v>234</v>
      </c>
      <c r="G198" s="15"/>
      <c r="H198" s="217">
        <v>1082.48</v>
      </c>
      <c r="I198" s="218"/>
      <c r="J198" s="15"/>
      <c r="K198" s="15"/>
      <c r="L198" s="214"/>
      <c r="M198" s="219"/>
      <c r="N198" s="220"/>
      <c r="O198" s="220"/>
      <c r="P198" s="220"/>
      <c r="Q198" s="220"/>
      <c r="R198" s="220"/>
      <c r="S198" s="220"/>
      <c r="T198" s="221"/>
      <c r="U198" s="15"/>
      <c r="V198" s="15"/>
      <c r="W198" s="15"/>
      <c r="X198" s="15"/>
      <c r="Y198" s="15"/>
      <c r="Z198" s="15"/>
      <c r="AA198" s="15"/>
      <c r="AB198" s="15"/>
      <c r="AC198" s="15"/>
      <c r="AD198" s="15"/>
      <c r="AE198" s="15"/>
      <c r="AT198" s="215" t="s">
        <v>212</v>
      </c>
      <c r="AU198" s="215" t="s">
        <v>91</v>
      </c>
      <c r="AV198" s="15" t="s">
        <v>206</v>
      </c>
      <c r="AW198" s="15" t="s">
        <v>36</v>
      </c>
      <c r="AX198" s="15" t="s">
        <v>89</v>
      </c>
      <c r="AY198" s="215" t="s">
        <v>199</v>
      </c>
    </row>
    <row r="199" s="2" customFormat="1" ht="14.4" customHeight="1">
      <c r="A199" s="38"/>
      <c r="B199" s="179"/>
      <c r="C199" s="180" t="s">
        <v>290</v>
      </c>
      <c r="D199" s="180" t="s">
        <v>201</v>
      </c>
      <c r="E199" s="181" t="s">
        <v>319</v>
      </c>
      <c r="F199" s="182" t="s">
        <v>320</v>
      </c>
      <c r="G199" s="183" t="s">
        <v>204</v>
      </c>
      <c r="H199" s="184">
        <v>126.40000000000001</v>
      </c>
      <c r="I199" s="185"/>
      <c r="J199" s="186">
        <f>ROUND(I199*H199,2)</f>
        <v>0</v>
      </c>
      <c r="K199" s="182" t="s">
        <v>205</v>
      </c>
      <c r="L199" s="39"/>
      <c r="M199" s="187" t="s">
        <v>1</v>
      </c>
      <c r="N199" s="188" t="s">
        <v>46</v>
      </c>
      <c r="O199" s="77"/>
      <c r="P199" s="189">
        <f>O199*H199</f>
        <v>0</v>
      </c>
      <c r="Q199" s="189">
        <v>0</v>
      </c>
      <c r="R199" s="189">
        <f>Q199*H199</f>
        <v>0</v>
      </c>
      <c r="S199" s="189">
        <v>0</v>
      </c>
      <c r="T199" s="190">
        <f>S199*H199</f>
        <v>0</v>
      </c>
      <c r="U199" s="38"/>
      <c r="V199" s="38"/>
      <c r="W199" s="38"/>
      <c r="X199" s="38"/>
      <c r="Y199" s="38"/>
      <c r="Z199" s="38"/>
      <c r="AA199" s="38"/>
      <c r="AB199" s="38"/>
      <c r="AC199" s="38"/>
      <c r="AD199" s="38"/>
      <c r="AE199" s="38"/>
      <c r="AR199" s="191" t="s">
        <v>206</v>
      </c>
      <c r="AT199" s="191" t="s">
        <v>201</v>
      </c>
      <c r="AU199" s="191" t="s">
        <v>91</v>
      </c>
      <c r="AY199" s="19" t="s">
        <v>199</v>
      </c>
      <c r="BE199" s="192">
        <f>IF(N199="základní",J199,0)</f>
        <v>0</v>
      </c>
      <c r="BF199" s="192">
        <f>IF(N199="snížená",J199,0)</f>
        <v>0</v>
      </c>
      <c r="BG199" s="192">
        <f>IF(N199="zákl. přenesená",J199,0)</f>
        <v>0</v>
      </c>
      <c r="BH199" s="192">
        <f>IF(N199="sníž. přenesená",J199,0)</f>
        <v>0</v>
      </c>
      <c r="BI199" s="192">
        <f>IF(N199="nulová",J199,0)</f>
        <v>0</v>
      </c>
      <c r="BJ199" s="19" t="s">
        <v>89</v>
      </c>
      <c r="BK199" s="192">
        <f>ROUND(I199*H199,2)</f>
        <v>0</v>
      </c>
      <c r="BL199" s="19" t="s">
        <v>206</v>
      </c>
      <c r="BM199" s="191" t="s">
        <v>1278</v>
      </c>
    </row>
    <row r="200" s="2" customFormat="1">
      <c r="A200" s="38"/>
      <c r="B200" s="39"/>
      <c r="C200" s="38"/>
      <c r="D200" s="193" t="s">
        <v>208</v>
      </c>
      <c r="E200" s="38"/>
      <c r="F200" s="194" t="s">
        <v>322</v>
      </c>
      <c r="G200" s="38"/>
      <c r="H200" s="38"/>
      <c r="I200" s="195"/>
      <c r="J200" s="38"/>
      <c r="K200" s="38"/>
      <c r="L200" s="39"/>
      <c r="M200" s="196"/>
      <c r="N200" s="197"/>
      <c r="O200" s="77"/>
      <c r="P200" s="77"/>
      <c r="Q200" s="77"/>
      <c r="R200" s="77"/>
      <c r="S200" s="77"/>
      <c r="T200" s="78"/>
      <c r="U200" s="38"/>
      <c r="V200" s="38"/>
      <c r="W200" s="38"/>
      <c r="X200" s="38"/>
      <c r="Y200" s="38"/>
      <c r="Z200" s="38"/>
      <c r="AA200" s="38"/>
      <c r="AB200" s="38"/>
      <c r="AC200" s="38"/>
      <c r="AD200" s="38"/>
      <c r="AE200" s="38"/>
      <c r="AT200" s="19" t="s">
        <v>208</v>
      </c>
      <c r="AU200" s="19" t="s">
        <v>91</v>
      </c>
    </row>
    <row r="201" s="2" customFormat="1">
      <c r="A201" s="38"/>
      <c r="B201" s="39"/>
      <c r="C201" s="38"/>
      <c r="D201" s="193" t="s">
        <v>210</v>
      </c>
      <c r="E201" s="38"/>
      <c r="F201" s="198" t="s">
        <v>323</v>
      </c>
      <c r="G201" s="38"/>
      <c r="H201" s="38"/>
      <c r="I201" s="195"/>
      <c r="J201" s="38"/>
      <c r="K201" s="38"/>
      <c r="L201" s="39"/>
      <c r="M201" s="196"/>
      <c r="N201" s="197"/>
      <c r="O201" s="77"/>
      <c r="P201" s="77"/>
      <c r="Q201" s="77"/>
      <c r="R201" s="77"/>
      <c r="S201" s="77"/>
      <c r="T201" s="78"/>
      <c r="U201" s="38"/>
      <c r="V201" s="38"/>
      <c r="W201" s="38"/>
      <c r="X201" s="38"/>
      <c r="Y201" s="38"/>
      <c r="Z201" s="38"/>
      <c r="AA201" s="38"/>
      <c r="AB201" s="38"/>
      <c r="AC201" s="38"/>
      <c r="AD201" s="38"/>
      <c r="AE201" s="38"/>
      <c r="AT201" s="19" t="s">
        <v>210</v>
      </c>
      <c r="AU201" s="19" t="s">
        <v>91</v>
      </c>
    </row>
    <row r="202" s="14" customFormat="1">
      <c r="A202" s="14"/>
      <c r="B202" s="207"/>
      <c r="C202" s="14"/>
      <c r="D202" s="193" t="s">
        <v>212</v>
      </c>
      <c r="E202" s="208" t="s">
        <v>1</v>
      </c>
      <c r="F202" s="209" t="s">
        <v>324</v>
      </c>
      <c r="G202" s="14"/>
      <c r="H202" s="208" t="s">
        <v>1</v>
      </c>
      <c r="I202" s="210"/>
      <c r="J202" s="14"/>
      <c r="K202" s="14"/>
      <c r="L202" s="207"/>
      <c r="M202" s="211"/>
      <c r="N202" s="212"/>
      <c r="O202" s="212"/>
      <c r="P202" s="212"/>
      <c r="Q202" s="212"/>
      <c r="R202" s="212"/>
      <c r="S202" s="212"/>
      <c r="T202" s="213"/>
      <c r="U202" s="14"/>
      <c r="V202" s="14"/>
      <c r="W202" s="14"/>
      <c r="X202" s="14"/>
      <c r="Y202" s="14"/>
      <c r="Z202" s="14"/>
      <c r="AA202" s="14"/>
      <c r="AB202" s="14"/>
      <c r="AC202" s="14"/>
      <c r="AD202" s="14"/>
      <c r="AE202" s="14"/>
      <c r="AT202" s="208" t="s">
        <v>212</v>
      </c>
      <c r="AU202" s="208" t="s">
        <v>91</v>
      </c>
      <c r="AV202" s="14" t="s">
        <v>89</v>
      </c>
      <c r="AW202" s="14" t="s">
        <v>36</v>
      </c>
      <c r="AX202" s="14" t="s">
        <v>81</v>
      </c>
      <c r="AY202" s="208" t="s">
        <v>199</v>
      </c>
    </row>
    <row r="203" s="13" customFormat="1">
      <c r="A203" s="13"/>
      <c r="B203" s="199"/>
      <c r="C203" s="13"/>
      <c r="D203" s="193" t="s">
        <v>212</v>
      </c>
      <c r="E203" s="200" t="s">
        <v>1</v>
      </c>
      <c r="F203" s="201" t="s">
        <v>1279</v>
      </c>
      <c r="G203" s="13"/>
      <c r="H203" s="202">
        <v>126.40000000000001</v>
      </c>
      <c r="I203" s="203"/>
      <c r="J203" s="13"/>
      <c r="K203" s="13"/>
      <c r="L203" s="199"/>
      <c r="M203" s="204"/>
      <c r="N203" s="205"/>
      <c r="O203" s="205"/>
      <c r="P203" s="205"/>
      <c r="Q203" s="205"/>
      <c r="R203" s="205"/>
      <c r="S203" s="205"/>
      <c r="T203" s="206"/>
      <c r="U203" s="13"/>
      <c r="V203" s="13"/>
      <c r="W203" s="13"/>
      <c r="X203" s="13"/>
      <c r="Y203" s="13"/>
      <c r="Z203" s="13"/>
      <c r="AA203" s="13"/>
      <c r="AB203" s="13"/>
      <c r="AC203" s="13"/>
      <c r="AD203" s="13"/>
      <c r="AE203" s="13"/>
      <c r="AT203" s="200" t="s">
        <v>212</v>
      </c>
      <c r="AU203" s="200" t="s">
        <v>91</v>
      </c>
      <c r="AV203" s="13" t="s">
        <v>91</v>
      </c>
      <c r="AW203" s="13" t="s">
        <v>36</v>
      </c>
      <c r="AX203" s="13" t="s">
        <v>89</v>
      </c>
      <c r="AY203" s="200" t="s">
        <v>199</v>
      </c>
    </row>
    <row r="204" s="12" customFormat="1" ht="22.8" customHeight="1">
      <c r="A204" s="12"/>
      <c r="B204" s="166"/>
      <c r="C204" s="12"/>
      <c r="D204" s="167" t="s">
        <v>80</v>
      </c>
      <c r="E204" s="177" t="s">
        <v>91</v>
      </c>
      <c r="F204" s="177" t="s">
        <v>336</v>
      </c>
      <c r="G204" s="12"/>
      <c r="H204" s="12"/>
      <c r="I204" s="169"/>
      <c r="J204" s="178">
        <f>BK204</f>
        <v>0</v>
      </c>
      <c r="K204" s="12"/>
      <c r="L204" s="166"/>
      <c r="M204" s="171"/>
      <c r="N204" s="172"/>
      <c r="O204" s="172"/>
      <c r="P204" s="173">
        <f>SUM(P205:P217)</f>
        <v>0</v>
      </c>
      <c r="Q204" s="172"/>
      <c r="R204" s="173">
        <f>SUM(R205:R217)</f>
        <v>0.072243499999999988</v>
      </c>
      <c r="S204" s="172"/>
      <c r="T204" s="174">
        <f>SUM(T205:T217)</f>
        <v>0</v>
      </c>
      <c r="U204" s="12"/>
      <c r="V204" s="12"/>
      <c r="W204" s="12"/>
      <c r="X204" s="12"/>
      <c r="Y204" s="12"/>
      <c r="Z204" s="12"/>
      <c r="AA204" s="12"/>
      <c r="AB204" s="12"/>
      <c r="AC204" s="12"/>
      <c r="AD204" s="12"/>
      <c r="AE204" s="12"/>
      <c r="AR204" s="167" t="s">
        <v>89</v>
      </c>
      <c r="AT204" s="175" t="s">
        <v>80</v>
      </c>
      <c r="AU204" s="175" t="s">
        <v>89</v>
      </c>
      <c r="AY204" s="167" t="s">
        <v>199</v>
      </c>
      <c r="BK204" s="176">
        <f>SUM(BK205:BK217)</f>
        <v>0</v>
      </c>
    </row>
    <row r="205" s="2" customFormat="1" ht="24.15" customHeight="1">
      <c r="A205" s="38"/>
      <c r="B205" s="179"/>
      <c r="C205" s="180" t="s">
        <v>298</v>
      </c>
      <c r="D205" s="180" t="s">
        <v>201</v>
      </c>
      <c r="E205" s="181" t="s">
        <v>1280</v>
      </c>
      <c r="F205" s="182" t="s">
        <v>1281</v>
      </c>
      <c r="G205" s="183" t="s">
        <v>345</v>
      </c>
      <c r="H205" s="184">
        <v>516.02499999999998</v>
      </c>
      <c r="I205" s="185"/>
      <c r="J205" s="186">
        <f>ROUND(I205*H205,2)</f>
        <v>0</v>
      </c>
      <c r="K205" s="182" t="s">
        <v>205</v>
      </c>
      <c r="L205" s="39"/>
      <c r="M205" s="187" t="s">
        <v>1</v>
      </c>
      <c r="N205" s="188" t="s">
        <v>46</v>
      </c>
      <c r="O205" s="77"/>
      <c r="P205" s="189">
        <f>O205*H205</f>
        <v>0</v>
      </c>
      <c r="Q205" s="189">
        <v>0.00013999999999999999</v>
      </c>
      <c r="R205" s="189">
        <f>Q205*H205</f>
        <v>0.072243499999999988</v>
      </c>
      <c r="S205" s="189">
        <v>0</v>
      </c>
      <c r="T205" s="190">
        <f>S205*H205</f>
        <v>0</v>
      </c>
      <c r="U205" s="38"/>
      <c r="V205" s="38"/>
      <c r="W205" s="38"/>
      <c r="X205" s="38"/>
      <c r="Y205" s="38"/>
      <c r="Z205" s="38"/>
      <c r="AA205" s="38"/>
      <c r="AB205" s="38"/>
      <c r="AC205" s="38"/>
      <c r="AD205" s="38"/>
      <c r="AE205" s="38"/>
      <c r="AR205" s="191" t="s">
        <v>206</v>
      </c>
      <c r="AT205" s="191" t="s">
        <v>201</v>
      </c>
      <c r="AU205" s="191" t="s">
        <v>91</v>
      </c>
      <c r="AY205" s="19" t="s">
        <v>199</v>
      </c>
      <c r="BE205" s="192">
        <f>IF(N205="základní",J205,0)</f>
        <v>0</v>
      </c>
      <c r="BF205" s="192">
        <f>IF(N205="snížená",J205,0)</f>
        <v>0</v>
      </c>
      <c r="BG205" s="192">
        <f>IF(N205="zákl. přenesená",J205,0)</f>
        <v>0</v>
      </c>
      <c r="BH205" s="192">
        <f>IF(N205="sníž. přenesená",J205,0)</f>
        <v>0</v>
      </c>
      <c r="BI205" s="192">
        <f>IF(N205="nulová",J205,0)</f>
        <v>0</v>
      </c>
      <c r="BJ205" s="19" t="s">
        <v>89</v>
      </c>
      <c r="BK205" s="192">
        <f>ROUND(I205*H205,2)</f>
        <v>0</v>
      </c>
      <c r="BL205" s="19" t="s">
        <v>206</v>
      </c>
      <c r="BM205" s="191" t="s">
        <v>1282</v>
      </c>
    </row>
    <row r="206" s="2" customFormat="1">
      <c r="A206" s="38"/>
      <c r="B206" s="39"/>
      <c r="C206" s="38"/>
      <c r="D206" s="193" t="s">
        <v>208</v>
      </c>
      <c r="E206" s="38"/>
      <c r="F206" s="194" t="s">
        <v>1283</v>
      </c>
      <c r="G206" s="38"/>
      <c r="H206" s="38"/>
      <c r="I206" s="195"/>
      <c r="J206" s="38"/>
      <c r="K206" s="38"/>
      <c r="L206" s="39"/>
      <c r="M206" s="196"/>
      <c r="N206" s="197"/>
      <c r="O206" s="77"/>
      <c r="P206" s="77"/>
      <c r="Q206" s="77"/>
      <c r="R206" s="77"/>
      <c r="S206" s="77"/>
      <c r="T206" s="78"/>
      <c r="U206" s="38"/>
      <c r="V206" s="38"/>
      <c r="W206" s="38"/>
      <c r="X206" s="38"/>
      <c r="Y206" s="38"/>
      <c r="Z206" s="38"/>
      <c r="AA206" s="38"/>
      <c r="AB206" s="38"/>
      <c r="AC206" s="38"/>
      <c r="AD206" s="38"/>
      <c r="AE206" s="38"/>
      <c r="AT206" s="19" t="s">
        <v>208</v>
      </c>
      <c r="AU206" s="19" t="s">
        <v>91</v>
      </c>
    </row>
    <row r="207" s="14" customFormat="1">
      <c r="A207" s="14"/>
      <c r="B207" s="207"/>
      <c r="C207" s="14"/>
      <c r="D207" s="193" t="s">
        <v>212</v>
      </c>
      <c r="E207" s="208" t="s">
        <v>1</v>
      </c>
      <c r="F207" s="209" t="s">
        <v>1284</v>
      </c>
      <c r="G207" s="14"/>
      <c r="H207" s="208" t="s">
        <v>1</v>
      </c>
      <c r="I207" s="210"/>
      <c r="J207" s="14"/>
      <c r="K207" s="14"/>
      <c r="L207" s="207"/>
      <c r="M207" s="211"/>
      <c r="N207" s="212"/>
      <c r="O207" s="212"/>
      <c r="P207" s="212"/>
      <c r="Q207" s="212"/>
      <c r="R207" s="212"/>
      <c r="S207" s="212"/>
      <c r="T207" s="213"/>
      <c r="U207" s="14"/>
      <c r="V207" s="14"/>
      <c r="W207" s="14"/>
      <c r="X207" s="14"/>
      <c r="Y207" s="14"/>
      <c r="Z207" s="14"/>
      <c r="AA207" s="14"/>
      <c r="AB207" s="14"/>
      <c r="AC207" s="14"/>
      <c r="AD207" s="14"/>
      <c r="AE207" s="14"/>
      <c r="AT207" s="208" t="s">
        <v>212</v>
      </c>
      <c r="AU207" s="208" t="s">
        <v>91</v>
      </c>
      <c r="AV207" s="14" t="s">
        <v>89</v>
      </c>
      <c r="AW207" s="14" t="s">
        <v>36</v>
      </c>
      <c r="AX207" s="14" t="s">
        <v>81</v>
      </c>
      <c r="AY207" s="208" t="s">
        <v>199</v>
      </c>
    </row>
    <row r="208" s="13" customFormat="1">
      <c r="A208" s="13"/>
      <c r="B208" s="199"/>
      <c r="C208" s="13"/>
      <c r="D208" s="193" t="s">
        <v>212</v>
      </c>
      <c r="E208" s="200" t="s">
        <v>1</v>
      </c>
      <c r="F208" s="201" t="s">
        <v>1285</v>
      </c>
      <c r="G208" s="13"/>
      <c r="H208" s="202">
        <v>178</v>
      </c>
      <c r="I208" s="203"/>
      <c r="J208" s="13"/>
      <c r="K208" s="13"/>
      <c r="L208" s="199"/>
      <c r="M208" s="204"/>
      <c r="N208" s="205"/>
      <c r="O208" s="205"/>
      <c r="P208" s="205"/>
      <c r="Q208" s="205"/>
      <c r="R208" s="205"/>
      <c r="S208" s="205"/>
      <c r="T208" s="206"/>
      <c r="U208" s="13"/>
      <c r="V208" s="13"/>
      <c r="W208" s="13"/>
      <c r="X208" s="13"/>
      <c r="Y208" s="13"/>
      <c r="Z208" s="13"/>
      <c r="AA208" s="13"/>
      <c r="AB208" s="13"/>
      <c r="AC208" s="13"/>
      <c r="AD208" s="13"/>
      <c r="AE208" s="13"/>
      <c r="AT208" s="200" t="s">
        <v>212</v>
      </c>
      <c r="AU208" s="200" t="s">
        <v>91</v>
      </c>
      <c r="AV208" s="13" t="s">
        <v>91</v>
      </c>
      <c r="AW208" s="13" t="s">
        <v>36</v>
      </c>
      <c r="AX208" s="13" t="s">
        <v>81</v>
      </c>
      <c r="AY208" s="200" t="s">
        <v>199</v>
      </c>
    </row>
    <row r="209" s="14" customFormat="1">
      <c r="A209" s="14"/>
      <c r="B209" s="207"/>
      <c r="C209" s="14"/>
      <c r="D209" s="193" t="s">
        <v>212</v>
      </c>
      <c r="E209" s="208" t="s">
        <v>1</v>
      </c>
      <c r="F209" s="209" t="s">
        <v>1286</v>
      </c>
      <c r="G209" s="14"/>
      <c r="H209" s="208" t="s">
        <v>1</v>
      </c>
      <c r="I209" s="210"/>
      <c r="J209" s="14"/>
      <c r="K209" s="14"/>
      <c r="L209" s="207"/>
      <c r="M209" s="211"/>
      <c r="N209" s="212"/>
      <c r="O209" s="212"/>
      <c r="P209" s="212"/>
      <c r="Q209" s="212"/>
      <c r="R209" s="212"/>
      <c r="S209" s="212"/>
      <c r="T209" s="213"/>
      <c r="U209" s="14"/>
      <c r="V209" s="14"/>
      <c r="W209" s="14"/>
      <c r="X209" s="14"/>
      <c r="Y209" s="14"/>
      <c r="Z209" s="14"/>
      <c r="AA209" s="14"/>
      <c r="AB209" s="14"/>
      <c r="AC209" s="14"/>
      <c r="AD209" s="14"/>
      <c r="AE209" s="14"/>
      <c r="AT209" s="208" t="s">
        <v>212</v>
      </c>
      <c r="AU209" s="208" t="s">
        <v>91</v>
      </c>
      <c r="AV209" s="14" t="s">
        <v>89</v>
      </c>
      <c r="AW209" s="14" t="s">
        <v>36</v>
      </c>
      <c r="AX209" s="14" t="s">
        <v>81</v>
      </c>
      <c r="AY209" s="208" t="s">
        <v>199</v>
      </c>
    </row>
    <row r="210" s="13" customFormat="1">
      <c r="A210" s="13"/>
      <c r="B210" s="199"/>
      <c r="C210" s="13"/>
      <c r="D210" s="193" t="s">
        <v>212</v>
      </c>
      <c r="E210" s="200" t="s">
        <v>1</v>
      </c>
      <c r="F210" s="201" t="s">
        <v>1287</v>
      </c>
      <c r="G210" s="13"/>
      <c r="H210" s="202">
        <v>149.625</v>
      </c>
      <c r="I210" s="203"/>
      <c r="J210" s="13"/>
      <c r="K210" s="13"/>
      <c r="L210" s="199"/>
      <c r="M210" s="204"/>
      <c r="N210" s="205"/>
      <c r="O210" s="205"/>
      <c r="P210" s="205"/>
      <c r="Q210" s="205"/>
      <c r="R210" s="205"/>
      <c r="S210" s="205"/>
      <c r="T210" s="206"/>
      <c r="U210" s="13"/>
      <c r="V210" s="13"/>
      <c r="W210" s="13"/>
      <c r="X210" s="13"/>
      <c r="Y210" s="13"/>
      <c r="Z210" s="13"/>
      <c r="AA210" s="13"/>
      <c r="AB210" s="13"/>
      <c r="AC210" s="13"/>
      <c r="AD210" s="13"/>
      <c r="AE210" s="13"/>
      <c r="AT210" s="200" t="s">
        <v>212</v>
      </c>
      <c r="AU210" s="200" t="s">
        <v>91</v>
      </c>
      <c r="AV210" s="13" t="s">
        <v>91</v>
      </c>
      <c r="AW210" s="13" t="s">
        <v>36</v>
      </c>
      <c r="AX210" s="13" t="s">
        <v>81</v>
      </c>
      <c r="AY210" s="200" t="s">
        <v>199</v>
      </c>
    </row>
    <row r="211" s="14" customFormat="1">
      <c r="A211" s="14"/>
      <c r="B211" s="207"/>
      <c r="C211" s="14"/>
      <c r="D211" s="193" t="s">
        <v>212</v>
      </c>
      <c r="E211" s="208" t="s">
        <v>1</v>
      </c>
      <c r="F211" s="209" t="s">
        <v>1288</v>
      </c>
      <c r="G211" s="14"/>
      <c r="H211" s="208" t="s">
        <v>1</v>
      </c>
      <c r="I211" s="210"/>
      <c r="J211" s="14"/>
      <c r="K211" s="14"/>
      <c r="L211" s="207"/>
      <c r="M211" s="211"/>
      <c r="N211" s="212"/>
      <c r="O211" s="212"/>
      <c r="P211" s="212"/>
      <c r="Q211" s="212"/>
      <c r="R211" s="212"/>
      <c r="S211" s="212"/>
      <c r="T211" s="213"/>
      <c r="U211" s="14"/>
      <c r="V211" s="14"/>
      <c r="W211" s="14"/>
      <c r="X211" s="14"/>
      <c r="Y211" s="14"/>
      <c r="Z211" s="14"/>
      <c r="AA211" s="14"/>
      <c r="AB211" s="14"/>
      <c r="AC211" s="14"/>
      <c r="AD211" s="14"/>
      <c r="AE211" s="14"/>
      <c r="AT211" s="208" t="s">
        <v>212</v>
      </c>
      <c r="AU211" s="208" t="s">
        <v>91</v>
      </c>
      <c r="AV211" s="14" t="s">
        <v>89</v>
      </c>
      <c r="AW211" s="14" t="s">
        <v>36</v>
      </c>
      <c r="AX211" s="14" t="s">
        <v>81</v>
      </c>
      <c r="AY211" s="208" t="s">
        <v>199</v>
      </c>
    </row>
    <row r="212" s="13" customFormat="1">
      <c r="A212" s="13"/>
      <c r="B212" s="199"/>
      <c r="C212" s="13"/>
      <c r="D212" s="193" t="s">
        <v>212</v>
      </c>
      <c r="E212" s="200" t="s">
        <v>1</v>
      </c>
      <c r="F212" s="201" t="s">
        <v>1289</v>
      </c>
      <c r="G212" s="13"/>
      <c r="H212" s="202">
        <v>188.40000000000001</v>
      </c>
      <c r="I212" s="203"/>
      <c r="J212" s="13"/>
      <c r="K212" s="13"/>
      <c r="L212" s="199"/>
      <c r="M212" s="204"/>
      <c r="N212" s="205"/>
      <c r="O212" s="205"/>
      <c r="P212" s="205"/>
      <c r="Q212" s="205"/>
      <c r="R212" s="205"/>
      <c r="S212" s="205"/>
      <c r="T212" s="206"/>
      <c r="U212" s="13"/>
      <c r="V212" s="13"/>
      <c r="W212" s="13"/>
      <c r="X212" s="13"/>
      <c r="Y212" s="13"/>
      <c r="Z212" s="13"/>
      <c r="AA212" s="13"/>
      <c r="AB212" s="13"/>
      <c r="AC212" s="13"/>
      <c r="AD212" s="13"/>
      <c r="AE212" s="13"/>
      <c r="AT212" s="200" t="s">
        <v>212</v>
      </c>
      <c r="AU212" s="200" t="s">
        <v>91</v>
      </c>
      <c r="AV212" s="13" t="s">
        <v>91</v>
      </c>
      <c r="AW212" s="13" t="s">
        <v>36</v>
      </c>
      <c r="AX212" s="13" t="s">
        <v>81</v>
      </c>
      <c r="AY212" s="200" t="s">
        <v>199</v>
      </c>
    </row>
    <row r="213" s="15" customFormat="1">
      <c r="A213" s="15"/>
      <c r="B213" s="214"/>
      <c r="C213" s="15"/>
      <c r="D213" s="193" t="s">
        <v>212</v>
      </c>
      <c r="E213" s="215" t="s">
        <v>1</v>
      </c>
      <c r="F213" s="216" t="s">
        <v>234</v>
      </c>
      <c r="G213" s="15"/>
      <c r="H213" s="217">
        <v>516.02499999999998</v>
      </c>
      <c r="I213" s="218"/>
      <c r="J213" s="15"/>
      <c r="K213" s="15"/>
      <c r="L213" s="214"/>
      <c r="M213" s="219"/>
      <c r="N213" s="220"/>
      <c r="O213" s="220"/>
      <c r="P213" s="220"/>
      <c r="Q213" s="220"/>
      <c r="R213" s="220"/>
      <c r="S213" s="220"/>
      <c r="T213" s="221"/>
      <c r="U213" s="15"/>
      <c r="V213" s="15"/>
      <c r="W213" s="15"/>
      <c r="X213" s="15"/>
      <c r="Y213" s="15"/>
      <c r="Z213" s="15"/>
      <c r="AA213" s="15"/>
      <c r="AB213" s="15"/>
      <c r="AC213" s="15"/>
      <c r="AD213" s="15"/>
      <c r="AE213" s="15"/>
      <c r="AT213" s="215" t="s">
        <v>212</v>
      </c>
      <c r="AU213" s="215" t="s">
        <v>91</v>
      </c>
      <c r="AV213" s="15" t="s">
        <v>206</v>
      </c>
      <c r="AW213" s="15" t="s">
        <v>36</v>
      </c>
      <c r="AX213" s="15" t="s">
        <v>89</v>
      </c>
      <c r="AY213" s="215" t="s">
        <v>199</v>
      </c>
    </row>
    <row r="214" s="2" customFormat="1" ht="24.15" customHeight="1">
      <c r="A214" s="38"/>
      <c r="B214" s="179"/>
      <c r="C214" s="180" t="s">
        <v>306</v>
      </c>
      <c r="D214" s="180" t="s">
        <v>201</v>
      </c>
      <c r="E214" s="181" t="s">
        <v>1290</v>
      </c>
      <c r="F214" s="182" t="s">
        <v>1291</v>
      </c>
      <c r="G214" s="183" t="s">
        <v>345</v>
      </c>
      <c r="H214" s="184">
        <v>8750</v>
      </c>
      <c r="I214" s="185"/>
      <c r="J214" s="186">
        <f>ROUND(I214*H214,2)</f>
        <v>0</v>
      </c>
      <c r="K214" s="182" t="s">
        <v>246</v>
      </c>
      <c r="L214" s="39"/>
      <c r="M214" s="187" t="s">
        <v>1</v>
      </c>
      <c r="N214" s="188" t="s">
        <v>46</v>
      </c>
      <c r="O214" s="77"/>
      <c r="P214" s="189">
        <f>O214*H214</f>
        <v>0</v>
      </c>
      <c r="Q214" s="189">
        <v>0</v>
      </c>
      <c r="R214" s="189">
        <f>Q214*H214</f>
        <v>0</v>
      </c>
      <c r="S214" s="189">
        <v>0</v>
      </c>
      <c r="T214" s="190">
        <f>S214*H214</f>
        <v>0</v>
      </c>
      <c r="U214" s="38"/>
      <c r="V214" s="38"/>
      <c r="W214" s="38"/>
      <c r="X214" s="38"/>
      <c r="Y214" s="38"/>
      <c r="Z214" s="38"/>
      <c r="AA214" s="38"/>
      <c r="AB214" s="38"/>
      <c r="AC214" s="38"/>
      <c r="AD214" s="38"/>
      <c r="AE214" s="38"/>
      <c r="AR214" s="191" t="s">
        <v>206</v>
      </c>
      <c r="AT214" s="191" t="s">
        <v>201</v>
      </c>
      <c r="AU214" s="191" t="s">
        <v>91</v>
      </c>
      <c r="AY214" s="19" t="s">
        <v>199</v>
      </c>
      <c r="BE214" s="192">
        <f>IF(N214="základní",J214,0)</f>
        <v>0</v>
      </c>
      <c r="BF214" s="192">
        <f>IF(N214="snížená",J214,0)</f>
        <v>0</v>
      </c>
      <c r="BG214" s="192">
        <f>IF(N214="zákl. přenesená",J214,0)</f>
        <v>0</v>
      </c>
      <c r="BH214" s="192">
        <f>IF(N214="sníž. přenesená",J214,0)</f>
        <v>0</v>
      </c>
      <c r="BI214" s="192">
        <f>IF(N214="nulová",J214,0)</f>
        <v>0</v>
      </c>
      <c r="BJ214" s="19" t="s">
        <v>89</v>
      </c>
      <c r="BK214" s="192">
        <f>ROUND(I214*H214,2)</f>
        <v>0</v>
      </c>
      <c r="BL214" s="19" t="s">
        <v>206</v>
      </c>
      <c r="BM214" s="191" t="s">
        <v>1292</v>
      </c>
    </row>
    <row r="215" s="14" customFormat="1">
      <c r="A215" s="14"/>
      <c r="B215" s="207"/>
      <c r="C215" s="14"/>
      <c r="D215" s="193" t="s">
        <v>212</v>
      </c>
      <c r="E215" s="208" t="s">
        <v>1</v>
      </c>
      <c r="F215" s="209" t="s">
        <v>1293</v>
      </c>
      <c r="G215" s="14"/>
      <c r="H215" s="208" t="s">
        <v>1</v>
      </c>
      <c r="I215" s="210"/>
      <c r="J215" s="14"/>
      <c r="K215" s="14"/>
      <c r="L215" s="207"/>
      <c r="M215" s="211"/>
      <c r="N215" s="212"/>
      <c r="O215" s="212"/>
      <c r="P215" s="212"/>
      <c r="Q215" s="212"/>
      <c r="R215" s="212"/>
      <c r="S215" s="212"/>
      <c r="T215" s="213"/>
      <c r="U215" s="14"/>
      <c r="V215" s="14"/>
      <c r="W215" s="14"/>
      <c r="X215" s="14"/>
      <c r="Y215" s="14"/>
      <c r="Z215" s="14"/>
      <c r="AA215" s="14"/>
      <c r="AB215" s="14"/>
      <c r="AC215" s="14"/>
      <c r="AD215" s="14"/>
      <c r="AE215" s="14"/>
      <c r="AT215" s="208" t="s">
        <v>212</v>
      </c>
      <c r="AU215" s="208" t="s">
        <v>91</v>
      </c>
      <c r="AV215" s="14" t="s">
        <v>89</v>
      </c>
      <c r="AW215" s="14" t="s">
        <v>36</v>
      </c>
      <c r="AX215" s="14" t="s">
        <v>81</v>
      </c>
      <c r="AY215" s="208" t="s">
        <v>199</v>
      </c>
    </row>
    <row r="216" s="13" customFormat="1">
      <c r="A216" s="13"/>
      <c r="B216" s="199"/>
      <c r="C216" s="13"/>
      <c r="D216" s="193" t="s">
        <v>212</v>
      </c>
      <c r="E216" s="200" t="s">
        <v>1</v>
      </c>
      <c r="F216" s="201" t="s">
        <v>1294</v>
      </c>
      <c r="G216" s="13"/>
      <c r="H216" s="202">
        <v>8750</v>
      </c>
      <c r="I216" s="203"/>
      <c r="J216" s="13"/>
      <c r="K216" s="13"/>
      <c r="L216" s="199"/>
      <c r="M216" s="204"/>
      <c r="N216" s="205"/>
      <c r="O216" s="205"/>
      <c r="P216" s="205"/>
      <c r="Q216" s="205"/>
      <c r="R216" s="205"/>
      <c r="S216" s="205"/>
      <c r="T216" s="206"/>
      <c r="U216" s="13"/>
      <c r="V216" s="13"/>
      <c r="W216" s="13"/>
      <c r="X216" s="13"/>
      <c r="Y216" s="13"/>
      <c r="Z216" s="13"/>
      <c r="AA216" s="13"/>
      <c r="AB216" s="13"/>
      <c r="AC216" s="13"/>
      <c r="AD216" s="13"/>
      <c r="AE216" s="13"/>
      <c r="AT216" s="200" t="s">
        <v>212</v>
      </c>
      <c r="AU216" s="200" t="s">
        <v>91</v>
      </c>
      <c r="AV216" s="13" t="s">
        <v>91</v>
      </c>
      <c r="AW216" s="13" t="s">
        <v>36</v>
      </c>
      <c r="AX216" s="13" t="s">
        <v>81</v>
      </c>
      <c r="AY216" s="200" t="s">
        <v>199</v>
      </c>
    </row>
    <row r="217" s="15" customFormat="1">
      <c r="A217" s="15"/>
      <c r="B217" s="214"/>
      <c r="C217" s="15"/>
      <c r="D217" s="193" t="s">
        <v>212</v>
      </c>
      <c r="E217" s="215" t="s">
        <v>1</v>
      </c>
      <c r="F217" s="216" t="s">
        <v>234</v>
      </c>
      <c r="G217" s="15"/>
      <c r="H217" s="217">
        <v>8750</v>
      </c>
      <c r="I217" s="218"/>
      <c r="J217" s="15"/>
      <c r="K217" s="15"/>
      <c r="L217" s="214"/>
      <c r="M217" s="219"/>
      <c r="N217" s="220"/>
      <c r="O217" s="220"/>
      <c r="P217" s="220"/>
      <c r="Q217" s="220"/>
      <c r="R217" s="220"/>
      <c r="S217" s="220"/>
      <c r="T217" s="221"/>
      <c r="U217" s="15"/>
      <c r="V217" s="15"/>
      <c r="W217" s="15"/>
      <c r="X217" s="15"/>
      <c r="Y217" s="15"/>
      <c r="Z217" s="15"/>
      <c r="AA217" s="15"/>
      <c r="AB217" s="15"/>
      <c r="AC217" s="15"/>
      <c r="AD217" s="15"/>
      <c r="AE217" s="15"/>
      <c r="AT217" s="215" t="s">
        <v>212</v>
      </c>
      <c r="AU217" s="215" t="s">
        <v>91</v>
      </c>
      <c r="AV217" s="15" t="s">
        <v>206</v>
      </c>
      <c r="AW217" s="15" t="s">
        <v>36</v>
      </c>
      <c r="AX217" s="15" t="s">
        <v>89</v>
      </c>
      <c r="AY217" s="215" t="s">
        <v>199</v>
      </c>
    </row>
    <row r="218" s="12" customFormat="1" ht="22.8" customHeight="1">
      <c r="A218" s="12"/>
      <c r="B218" s="166"/>
      <c r="C218" s="12"/>
      <c r="D218" s="167" t="s">
        <v>80</v>
      </c>
      <c r="E218" s="177" t="s">
        <v>221</v>
      </c>
      <c r="F218" s="177" t="s">
        <v>389</v>
      </c>
      <c r="G218" s="12"/>
      <c r="H218" s="12"/>
      <c r="I218" s="169"/>
      <c r="J218" s="178">
        <f>BK218</f>
        <v>0</v>
      </c>
      <c r="K218" s="12"/>
      <c r="L218" s="166"/>
      <c r="M218" s="171"/>
      <c r="N218" s="172"/>
      <c r="O218" s="172"/>
      <c r="P218" s="173">
        <f>SUM(P219:P277)</f>
        <v>0</v>
      </c>
      <c r="Q218" s="172"/>
      <c r="R218" s="173">
        <f>SUM(R219:R277)</f>
        <v>143.77018680999998</v>
      </c>
      <c r="S218" s="172"/>
      <c r="T218" s="174">
        <f>SUM(T219:T277)</f>
        <v>0</v>
      </c>
      <c r="U218" s="12"/>
      <c r="V218" s="12"/>
      <c r="W218" s="12"/>
      <c r="X218" s="12"/>
      <c r="Y218" s="12"/>
      <c r="Z218" s="12"/>
      <c r="AA218" s="12"/>
      <c r="AB218" s="12"/>
      <c r="AC218" s="12"/>
      <c r="AD218" s="12"/>
      <c r="AE218" s="12"/>
      <c r="AR218" s="167" t="s">
        <v>89</v>
      </c>
      <c r="AT218" s="175" t="s">
        <v>80</v>
      </c>
      <c r="AU218" s="175" t="s">
        <v>89</v>
      </c>
      <c r="AY218" s="167" t="s">
        <v>199</v>
      </c>
      <c r="BK218" s="176">
        <f>SUM(BK219:BK277)</f>
        <v>0</v>
      </c>
    </row>
    <row r="219" s="2" customFormat="1" ht="24.15" customHeight="1">
      <c r="A219" s="38"/>
      <c r="B219" s="179"/>
      <c r="C219" s="180" t="s">
        <v>8</v>
      </c>
      <c r="D219" s="180" t="s">
        <v>201</v>
      </c>
      <c r="E219" s="181" t="s">
        <v>407</v>
      </c>
      <c r="F219" s="182" t="s">
        <v>408</v>
      </c>
      <c r="G219" s="183" t="s">
        <v>228</v>
      </c>
      <c r="H219" s="184">
        <v>2181.1700000000001</v>
      </c>
      <c r="I219" s="185"/>
      <c r="J219" s="186">
        <f>ROUND(I219*H219,2)</f>
        <v>0</v>
      </c>
      <c r="K219" s="182" t="s">
        <v>205</v>
      </c>
      <c r="L219" s="39"/>
      <c r="M219" s="187" t="s">
        <v>1</v>
      </c>
      <c r="N219" s="188" t="s">
        <v>46</v>
      </c>
      <c r="O219" s="77"/>
      <c r="P219" s="189">
        <f>O219*H219</f>
        <v>0</v>
      </c>
      <c r="Q219" s="189">
        <v>0</v>
      </c>
      <c r="R219" s="189">
        <f>Q219*H219</f>
        <v>0</v>
      </c>
      <c r="S219" s="189">
        <v>0</v>
      </c>
      <c r="T219" s="190">
        <f>S219*H219</f>
        <v>0</v>
      </c>
      <c r="U219" s="38"/>
      <c r="V219" s="38"/>
      <c r="W219" s="38"/>
      <c r="X219" s="38"/>
      <c r="Y219" s="38"/>
      <c r="Z219" s="38"/>
      <c r="AA219" s="38"/>
      <c r="AB219" s="38"/>
      <c r="AC219" s="38"/>
      <c r="AD219" s="38"/>
      <c r="AE219" s="38"/>
      <c r="AR219" s="191" t="s">
        <v>206</v>
      </c>
      <c r="AT219" s="191" t="s">
        <v>201</v>
      </c>
      <c r="AU219" s="191" t="s">
        <v>91</v>
      </c>
      <c r="AY219" s="19" t="s">
        <v>199</v>
      </c>
      <c r="BE219" s="192">
        <f>IF(N219="základní",J219,0)</f>
        <v>0</v>
      </c>
      <c r="BF219" s="192">
        <f>IF(N219="snížená",J219,0)</f>
        <v>0</v>
      </c>
      <c r="BG219" s="192">
        <f>IF(N219="zákl. přenesená",J219,0)</f>
        <v>0</v>
      </c>
      <c r="BH219" s="192">
        <f>IF(N219="sníž. přenesená",J219,0)</f>
        <v>0</v>
      </c>
      <c r="BI219" s="192">
        <f>IF(N219="nulová",J219,0)</f>
        <v>0</v>
      </c>
      <c r="BJ219" s="19" t="s">
        <v>89</v>
      </c>
      <c r="BK219" s="192">
        <f>ROUND(I219*H219,2)</f>
        <v>0</v>
      </c>
      <c r="BL219" s="19" t="s">
        <v>206</v>
      </c>
      <c r="BM219" s="191" t="s">
        <v>1295</v>
      </c>
    </row>
    <row r="220" s="2" customFormat="1">
      <c r="A220" s="38"/>
      <c r="B220" s="39"/>
      <c r="C220" s="38"/>
      <c r="D220" s="193" t="s">
        <v>208</v>
      </c>
      <c r="E220" s="38"/>
      <c r="F220" s="194" t="s">
        <v>410</v>
      </c>
      <c r="G220" s="38"/>
      <c r="H220" s="38"/>
      <c r="I220" s="195"/>
      <c r="J220" s="38"/>
      <c r="K220" s="38"/>
      <c r="L220" s="39"/>
      <c r="M220" s="196"/>
      <c r="N220" s="197"/>
      <c r="O220" s="77"/>
      <c r="P220" s="77"/>
      <c r="Q220" s="77"/>
      <c r="R220" s="77"/>
      <c r="S220" s="77"/>
      <c r="T220" s="78"/>
      <c r="U220" s="38"/>
      <c r="V220" s="38"/>
      <c r="W220" s="38"/>
      <c r="X220" s="38"/>
      <c r="Y220" s="38"/>
      <c r="Z220" s="38"/>
      <c r="AA220" s="38"/>
      <c r="AB220" s="38"/>
      <c r="AC220" s="38"/>
      <c r="AD220" s="38"/>
      <c r="AE220" s="38"/>
      <c r="AT220" s="19" t="s">
        <v>208</v>
      </c>
      <c r="AU220" s="19" t="s">
        <v>91</v>
      </c>
    </row>
    <row r="221" s="2" customFormat="1">
      <c r="A221" s="38"/>
      <c r="B221" s="39"/>
      <c r="C221" s="38"/>
      <c r="D221" s="193" t="s">
        <v>210</v>
      </c>
      <c r="E221" s="38"/>
      <c r="F221" s="198" t="s">
        <v>411</v>
      </c>
      <c r="G221" s="38"/>
      <c r="H221" s="38"/>
      <c r="I221" s="195"/>
      <c r="J221" s="38"/>
      <c r="K221" s="38"/>
      <c r="L221" s="39"/>
      <c r="M221" s="196"/>
      <c r="N221" s="197"/>
      <c r="O221" s="77"/>
      <c r="P221" s="77"/>
      <c r="Q221" s="77"/>
      <c r="R221" s="77"/>
      <c r="S221" s="77"/>
      <c r="T221" s="78"/>
      <c r="U221" s="38"/>
      <c r="V221" s="38"/>
      <c r="W221" s="38"/>
      <c r="X221" s="38"/>
      <c r="Y221" s="38"/>
      <c r="Z221" s="38"/>
      <c r="AA221" s="38"/>
      <c r="AB221" s="38"/>
      <c r="AC221" s="38"/>
      <c r="AD221" s="38"/>
      <c r="AE221" s="38"/>
      <c r="AT221" s="19" t="s">
        <v>210</v>
      </c>
      <c r="AU221" s="19" t="s">
        <v>91</v>
      </c>
    </row>
    <row r="222" s="14" customFormat="1">
      <c r="A222" s="14"/>
      <c r="B222" s="207"/>
      <c r="C222" s="14"/>
      <c r="D222" s="193" t="s">
        <v>212</v>
      </c>
      <c r="E222" s="208" t="s">
        <v>1</v>
      </c>
      <c r="F222" s="209" t="s">
        <v>815</v>
      </c>
      <c r="G222" s="14"/>
      <c r="H222" s="208" t="s">
        <v>1</v>
      </c>
      <c r="I222" s="210"/>
      <c r="J222" s="14"/>
      <c r="K222" s="14"/>
      <c r="L222" s="207"/>
      <c r="M222" s="211"/>
      <c r="N222" s="212"/>
      <c r="O222" s="212"/>
      <c r="P222" s="212"/>
      <c r="Q222" s="212"/>
      <c r="R222" s="212"/>
      <c r="S222" s="212"/>
      <c r="T222" s="213"/>
      <c r="U222" s="14"/>
      <c r="V222" s="14"/>
      <c r="W222" s="14"/>
      <c r="X222" s="14"/>
      <c r="Y222" s="14"/>
      <c r="Z222" s="14"/>
      <c r="AA222" s="14"/>
      <c r="AB222" s="14"/>
      <c r="AC222" s="14"/>
      <c r="AD222" s="14"/>
      <c r="AE222" s="14"/>
      <c r="AT222" s="208" t="s">
        <v>212</v>
      </c>
      <c r="AU222" s="208" t="s">
        <v>91</v>
      </c>
      <c r="AV222" s="14" t="s">
        <v>89</v>
      </c>
      <c r="AW222" s="14" t="s">
        <v>36</v>
      </c>
      <c r="AX222" s="14" t="s">
        <v>81</v>
      </c>
      <c r="AY222" s="208" t="s">
        <v>199</v>
      </c>
    </row>
    <row r="223" s="13" customFormat="1">
      <c r="A223" s="13"/>
      <c r="B223" s="199"/>
      <c r="C223" s="13"/>
      <c r="D223" s="193" t="s">
        <v>212</v>
      </c>
      <c r="E223" s="200" t="s">
        <v>1</v>
      </c>
      <c r="F223" s="201" t="s">
        <v>1296</v>
      </c>
      <c r="G223" s="13"/>
      <c r="H223" s="202">
        <v>367.26999999999998</v>
      </c>
      <c r="I223" s="203"/>
      <c r="J223" s="13"/>
      <c r="K223" s="13"/>
      <c r="L223" s="199"/>
      <c r="M223" s="204"/>
      <c r="N223" s="205"/>
      <c r="O223" s="205"/>
      <c r="P223" s="205"/>
      <c r="Q223" s="205"/>
      <c r="R223" s="205"/>
      <c r="S223" s="205"/>
      <c r="T223" s="206"/>
      <c r="U223" s="13"/>
      <c r="V223" s="13"/>
      <c r="W223" s="13"/>
      <c r="X223" s="13"/>
      <c r="Y223" s="13"/>
      <c r="Z223" s="13"/>
      <c r="AA223" s="13"/>
      <c r="AB223" s="13"/>
      <c r="AC223" s="13"/>
      <c r="AD223" s="13"/>
      <c r="AE223" s="13"/>
      <c r="AT223" s="200" t="s">
        <v>212</v>
      </c>
      <c r="AU223" s="200" t="s">
        <v>91</v>
      </c>
      <c r="AV223" s="13" t="s">
        <v>91</v>
      </c>
      <c r="AW223" s="13" t="s">
        <v>36</v>
      </c>
      <c r="AX223" s="13" t="s">
        <v>81</v>
      </c>
      <c r="AY223" s="200" t="s">
        <v>199</v>
      </c>
    </row>
    <row r="224" s="13" customFormat="1">
      <c r="A224" s="13"/>
      <c r="B224" s="199"/>
      <c r="C224" s="13"/>
      <c r="D224" s="193" t="s">
        <v>212</v>
      </c>
      <c r="E224" s="200" t="s">
        <v>1</v>
      </c>
      <c r="F224" s="201" t="s">
        <v>1297</v>
      </c>
      <c r="G224" s="13"/>
      <c r="H224" s="202">
        <v>320.43000000000001</v>
      </c>
      <c r="I224" s="203"/>
      <c r="J224" s="13"/>
      <c r="K224" s="13"/>
      <c r="L224" s="199"/>
      <c r="M224" s="204"/>
      <c r="N224" s="205"/>
      <c r="O224" s="205"/>
      <c r="P224" s="205"/>
      <c r="Q224" s="205"/>
      <c r="R224" s="205"/>
      <c r="S224" s="205"/>
      <c r="T224" s="206"/>
      <c r="U224" s="13"/>
      <c r="V224" s="13"/>
      <c r="W224" s="13"/>
      <c r="X224" s="13"/>
      <c r="Y224" s="13"/>
      <c r="Z224" s="13"/>
      <c r="AA224" s="13"/>
      <c r="AB224" s="13"/>
      <c r="AC224" s="13"/>
      <c r="AD224" s="13"/>
      <c r="AE224" s="13"/>
      <c r="AT224" s="200" t="s">
        <v>212</v>
      </c>
      <c r="AU224" s="200" t="s">
        <v>91</v>
      </c>
      <c r="AV224" s="13" t="s">
        <v>91</v>
      </c>
      <c r="AW224" s="13" t="s">
        <v>36</v>
      </c>
      <c r="AX224" s="13" t="s">
        <v>81</v>
      </c>
      <c r="AY224" s="200" t="s">
        <v>199</v>
      </c>
    </row>
    <row r="225" s="13" customFormat="1">
      <c r="A225" s="13"/>
      <c r="B225" s="199"/>
      <c r="C225" s="13"/>
      <c r="D225" s="193" t="s">
        <v>212</v>
      </c>
      <c r="E225" s="200" t="s">
        <v>1</v>
      </c>
      <c r="F225" s="201" t="s">
        <v>1298</v>
      </c>
      <c r="G225" s="13"/>
      <c r="H225" s="202">
        <v>327.88999999999999</v>
      </c>
      <c r="I225" s="203"/>
      <c r="J225" s="13"/>
      <c r="K225" s="13"/>
      <c r="L225" s="199"/>
      <c r="M225" s="204"/>
      <c r="N225" s="205"/>
      <c r="O225" s="205"/>
      <c r="P225" s="205"/>
      <c r="Q225" s="205"/>
      <c r="R225" s="205"/>
      <c r="S225" s="205"/>
      <c r="T225" s="206"/>
      <c r="U225" s="13"/>
      <c r="V225" s="13"/>
      <c r="W225" s="13"/>
      <c r="X225" s="13"/>
      <c r="Y225" s="13"/>
      <c r="Z225" s="13"/>
      <c r="AA225" s="13"/>
      <c r="AB225" s="13"/>
      <c r="AC225" s="13"/>
      <c r="AD225" s="13"/>
      <c r="AE225" s="13"/>
      <c r="AT225" s="200" t="s">
        <v>212</v>
      </c>
      <c r="AU225" s="200" t="s">
        <v>91</v>
      </c>
      <c r="AV225" s="13" t="s">
        <v>91</v>
      </c>
      <c r="AW225" s="13" t="s">
        <v>36</v>
      </c>
      <c r="AX225" s="13" t="s">
        <v>81</v>
      </c>
      <c r="AY225" s="200" t="s">
        <v>199</v>
      </c>
    </row>
    <row r="226" s="13" customFormat="1">
      <c r="A226" s="13"/>
      <c r="B226" s="199"/>
      <c r="C226" s="13"/>
      <c r="D226" s="193" t="s">
        <v>212</v>
      </c>
      <c r="E226" s="200" t="s">
        <v>1</v>
      </c>
      <c r="F226" s="201" t="s">
        <v>1299</v>
      </c>
      <c r="G226" s="13"/>
      <c r="H226" s="202">
        <v>284.19999999999999</v>
      </c>
      <c r="I226" s="203"/>
      <c r="J226" s="13"/>
      <c r="K226" s="13"/>
      <c r="L226" s="199"/>
      <c r="M226" s="204"/>
      <c r="N226" s="205"/>
      <c r="O226" s="205"/>
      <c r="P226" s="205"/>
      <c r="Q226" s="205"/>
      <c r="R226" s="205"/>
      <c r="S226" s="205"/>
      <c r="T226" s="206"/>
      <c r="U226" s="13"/>
      <c r="V226" s="13"/>
      <c r="W226" s="13"/>
      <c r="X226" s="13"/>
      <c r="Y226" s="13"/>
      <c r="Z226" s="13"/>
      <c r="AA226" s="13"/>
      <c r="AB226" s="13"/>
      <c r="AC226" s="13"/>
      <c r="AD226" s="13"/>
      <c r="AE226" s="13"/>
      <c r="AT226" s="200" t="s">
        <v>212</v>
      </c>
      <c r="AU226" s="200" t="s">
        <v>91</v>
      </c>
      <c r="AV226" s="13" t="s">
        <v>91</v>
      </c>
      <c r="AW226" s="13" t="s">
        <v>36</v>
      </c>
      <c r="AX226" s="13" t="s">
        <v>81</v>
      </c>
      <c r="AY226" s="200" t="s">
        <v>199</v>
      </c>
    </row>
    <row r="227" s="13" customFormat="1">
      <c r="A227" s="13"/>
      <c r="B227" s="199"/>
      <c r="C227" s="13"/>
      <c r="D227" s="193" t="s">
        <v>212</v>
      </c>
      <c r="E227" s="200" t="s">
        <v>1</v>
      </c>
      <c r="F227" s="201" t="s">
        <v>1300</v>
      </c>
      <c r="G227" s="13"/>
      <c r="H227" s="202">
        <v>285.99000000000001</v>
      </c>
      <c r="I227" s="203"/>
      <c r="J227" s="13"/>
      <c r="K227" s="13"/>
      <c r="L227" s="199"/>
      <c r="M227" s="204"/>
      <c r="N227" s="205"/>
      <c r="O227" s="205"/>
      <c r="P227" s="205"/>
      <c r="Q227" s="205"/>
      <c r="R227" s="205"/>
      <c r="S227" s="205"/>
      <c r="T227" s="206"/>
      <c r="U227" s="13"/>
      <c r="V227" s="13"/>
      <c r="W227" s="13"/>
      <c r="X227" s="13"/>
      <c r="Y227" s="13"/>
      <c r="Z227" s="13"/>
      <c r="AA227" s="13"/>
      <c r="AB227" s="13"/>
      <c r="AC227" s="13"/>
      <c r="AD227" s="13"/>
      <c r="AE227" s="13"/>
      <c r="AT227" s="200" t="s">
        <v>212</v>
      </c>
      <c r="AU227" s="200" t="s">
        <v>91</v>
      </c>
      <c r="AV227" s="13" t="s">
        <v>91</v>
      </c>
      <c r="AW227" s="13" t="s">
        <v>36</v>
      </c>
      <c r="AX227" s="13" t="s">
        <v>81</v>
      </c>
      <c r="AY227" s="200" t="s">
        <v>199</v>
      </c>
    </row>
    <row r="228" s="13" customFormat="1">
      <c r="A228" s="13"/>
      <c r="B228" s="199"/>
      <c r="C228" s="13"/>
      <c r="D228" s="193" t="s">
        <v>212</v>
      </c>
      <c r="E228" s="200" t="s">
        <v>1</v>
      </c>
      <c r="F228" s="201" t="s">
        <v>1301</v>
      </c>
      <c r="G228" s="13"/>
      <c r="H228" s="202">
        <v>287.37</v>
      </c>
      <c r="I228" s="203"/>
      <c r="J228" s="13"/>
      <c r="K228" s="13"/>
      <c r="L228" s="199"/>
      <c r="M228" s="204"/>
      <c r="N228" s="205"/>
      <c r="O228" s="205"/>
      <c r="P228" s="205"/>
      <c r="Q228" s="205"/>
      <c r="R228" s="205"/>
      <c r="S228" s="205"/>
      <c r="T228" s="206"/>
      <c r="U228" s="13"/>
      <c r="V228" s="13"/>
      <c r="W228" s="13"/>
      <c r="X228" s="13"/>
      <c r="Y228" s="13"/>
      <c r="Z228" s="13"/>
      <c r="AA228" s="13"/>
      <c r="AB228" s="13"/>
      <c r="AC228" s="13"/>
      <c r="AD228" s="13"/>
      <c r="AE228" s="13"/>
      <c r="AT228" s="200" t="s">
        <v>212</v>
      </c>
      <c r="AU228" s="200" t="s">
        <v>91</v>
      </c>
      <c r="AV228" s="13" t="s">
        <v>91</v>
      </c>
      <c r="AW228" s="13" t="s">
        <v>36</v>
      </c>
      <c r="AX228" s="13" t="s">
        <v>81</v>
      </c>
      <c r="AY228" s="200" t="s">
        <v>199</v>
      </c>
    </row>
    <row r="229" s="13" customFormat="1">
      <c r="A229" s="13"/>
      <c r="B229" s="199"/>
      <c r="C229" s="13"/>
      <c r="D229" s="193" t="s">
        <v>212</v>
      </c>
      <c r="E229" s="200" t="s">
        <v>1</v>
      </c>
      <c r="F229" s="201" t="s">
        <v>1302</v>
      </c>
      <c r="G229" s="13"/>
      <c r="H229" s="202">
        <v>270.86000000000001</v>
      </c>
      <c r="I229" s="203"/>
      <c r="J229" s="13"/>
      <c r="K229" s="13"/>
      <c r="L229" s="199"/>
      <c r="M229" s="204"/>
      <c r="N229" s="205"/>
      <c r="O229" s="205"/>
      <c r="P229" s="205"/>
      <c r="Q229" s="205"/>
      <c r="R229" s="205"/>
      <c r="S229" s="205"/>
      <c r="T229" s="206"/>
      <c r="U229" s="13"/>
      <c r="V229" s="13"/>
      <c r="W229" s="13"/>
      <c r="X229" s="13"/>
      <c r="Y229" s="13"/>
      <c r="Z229" s="13"/>
      <c r="AA229" s="13"/>
      <c r="AB229" s="13"/>
      <c r="AC229" s="13"/>
      <c r="AD229" s="13"/>
      <c r="AE229" s="13"/>
      <c r="AT229" s="200" t="s">
        <v>212</v>
      </c>
      <c r="AU229" s="200" t="s">
        <v>91</v>
      </c>
      <c r="AV229" s="13" t="s">
        <v>91</v>
      </c>
      <c r="AW229" s="13" t="s">
        <v>36</v>
      </c>
      <c r="AX229" s="13" t="s">
        <v>81</v>
      </c>
      <c r="AY229" s="200" t="s">
        <v>199</v>
      </c>
    </row>
    <row r="230" s="13" customFormat="1">
      <c r="A230" s="13"/>
      <c r="B230" s="199"/>
      <c r="C230" s="13"/>
      <c r="D230" s="193" t="s">
        <v>212</v>
      </c>
      <c r="E230" s="200" t="s">
        <v>1</v>
      </c>
      <c r="F230" s="201" t="s">
        <v>1303</v>
      </c>
      <c r="G230" s="13"/>
      <c r="H230" s="202">
        <v>37.159999999999997</v>
      </c>
      <c r="I230" s="203"/>
      <c r="J230" s="13"/>
      <c r="K230" s="13"/>
      <c r="L230" s="199"/>
      <c r="M230" s="204"/>
      <c r="N230" s="205"/>
      <c r="O230" s="205"/>
      <c r="P230" s="205"/>
      <c r="Q230" s="205"/>
      <c r="R230" s="205"/>
      <c r="S230" s="205"/>
      <c r="T230" s="206"/>
      <c r="U230" s="13"/>
      <c r="V230" s="13"/>
      <c r="W230" s="13"/>
      <c r="X230" s="13"/>
      <c r="Y230" s="13"/>
      <c r="Z230" s="13"/>
      <c r="AA230" s="13"/>
      <c r="AB230" s="13"/>
      <c r="AC230" s="13"/>
      <c r="AD230" s="13"/>
      <c r="AE230" s="13"/>
      <c r="AT230" s="200" t="s">
        <v>212</v>
      </c>
      <c r="AU230" s="200" t="s">
        <v>91</v>
      </c>
      <c r="AV230" s="13" t="s">
        <v>91</v>
      </c>
      <c r="AW230" s="13" t="s">
        <v>36</v>
      </c>
      <c r="AX230" s="13" t="s">
        <v>81</v>
      </c>
      <c r="AY230" s="200" t="s">
        <v>199</v>
      </c>
    </row>
    <row r="231" s="15" customFormat="1">
      <c r="A231" s="15"/>
      <c r="B231" s="214"/>
      <c r="C231" s="15"/>
      <c r="D231" s="193" t="s">
        <v>212</v>
      </c>
      <c r="E231" s="215" t="s">
        <v>1</v>
      </c>
      <c r="F231" s="216" t="s">
        <v>234</v>
      </c>
      <c r="G231" s="15"/>
      <c r="H231" s="217">
        <v>2181.1700000000001</v>
      </c>
      <c r="I231" s="218"/>
      <c r="J231" s="15"/>
      <c r="K231" s="15"/>
      <c r="L231" s="214"/>
      <c r="M231" s="219"/>
      <c r="N231" s="220"/>
      <c r="O231" s="220"/>
      <c r="P231" s="220"/>
      <c r="Q231" s="220"/>
      <c r="R231" s="220"/>
      <c r="S231" s="220"/>
      <c r="T231" s="221"/>
      <c r="U231" s="15"/>
      <c r="V231" s="15"/>
      <c r="W231" s="15"/>
      <c r="X231" s="15"/>
      <c r="Y231" s="15"/>
      <c r="Z231" s="15"/>
      <c r="AA231" s="15"/>
      <c r="AB231" s="15"/>
      <c r="AC231" s="15"/>
      <c r="AD231" s="15"/>
      <c r="AE231" s="15"/>
      <c r="AT231" s="215" t="s">
        <v>212</v>
      </c>
      <c r="AU231" s="215" t="s">
        <v>91</v>
      </c>
      <c r="AV231" s="15" t="s">
        <v>206</v>
      </c>
      <c r="AW231" s="15" t="s">
        <v>36</v>
      </c>
      <c r="AX231" s="15" t="s">
        <v>89</v>
      </c>
      <c r="AY231" s="215" t="s">
        <v>199</v>
      </c>
    </row>
    <row r="232" s="2" customFormat="1" ht="14.4" customHeight="1">
      <c r="A232" s="38"/>
      <c r="B232" s="179"/>
      <c r="C232" s="180" t="s">
        <v>318</v>
      </c>
      <c r="D232" s="180" t="s">
        <v>201</v>
      </c>
      <c r="E232" s="181" t="s">
        <v>415</v>
      </c>
      <c r="F232" s="182" t="s">
        <v>416</v>
      </c>
      <c r="G232" s="183" t="s">
        <v>204</v>
      </c>
      <c r="H232" s="184">
        <v>1435</v>
      </c>
      <c r="I232" s="185"/>
      <c r="J232" s="186">
        <f>ROUND(I232*H232,2)</f>
        <v>0</v>
      </c>
      <c r="K232" s="182" t="s">
        <v>205</v>
      </c>
      <c r="L232" s="39"/>
      <c r="M232" s="187" t="s">
        <v>1</v>
      </c>
      <c r="N232" s="188" t="s">
        <v>46</v>
      </c>
      <c r="O232" s="77"/>
      <c r="P232" s="189">
        <f>O232*H232</f>
        <v>0</v>
      </c>
      <c r="Q232" s="189">
        <v>0.00726</v>
      </c>
      <c r="R232" s="189">
        <f>Q232*H232</f>
        <v>10.418100000000001</v>
      </c>
      <c r="S232" s="189">
        <v>0</v>
      </c>
      <c r="T232" s="190">
        <f>S232*H232</f>
        <v>0</v>
      </c>
      <c r="U232" s="38"/>
      <c r="V232" s="38"/>
      <c r="W232" s="38"/>
      <c r="X232" s="38"/>
      <c r="Y232" s="38"/>
      <c r="Z232" s="38"/>
      <c r="AA232" s="38"/>
      <c r="AB232" s="38"/>
      <c r="AC232" s="38"/>
      <c r="AD232" s="38"/>
      <c r="AE232" s="38"/>
      <c r="AR232" s="191" t="s">
        <v>206</v>
      </c>
      <c r="AT232" s="191" t="s">
        <v>201</v>
      </c>
      <c r="AU232" s="191" t="s">
        <v>91</v>
      </c>
      <c r="AY232" s="19" t="s">
        <v>199</v>
      </c>
      <c r="BE232" s="192">
        <f>IF(N232="základní",J232,0)</f>
        <v>0</v>
      </c>
      <c r="BF232" s="192">
        <f>IF(N232="snížená",J232,0)</f>
        <v>0</v>
      </c>
      <c r="BG232" s="192">
        <f>IF(N232="zákl. přenesená",J232,0)</f>
        <v>0</v>
      </c>
      <c r="BH232" s="192">
        <f>IF(N232="sníž. přenesená",J232,0)</f>
        <v>0</v>
      </c>
      <c r="BI232" s="192">
        <f>IF(N232="nulová",J232,0)</f>
        <v>0</v>
      </c>
      <c r="BJ232" s="19" t="s">
        <v>89</v>
      </c>
      <c r="BK232" s="192">
        <f>ROUND(I232*H232,2)</f>
        <v>0</v>
      </c>
      <c r="BL232" s="19" t="s">
        <v>206</v>
      </c>
      <c r="BM232" s="191" t="s">
        <v>1304</v>
      </c>
    </row>
    <row r="233" s="2" customFormat="1">
      <c r="A233" s="38"/>
      <c r="B233" s="39"/>
      <c r="C233" s="38"/>
      <c r="D233" s="193" t="s">
        <v>208</v>
      </c>
      <c r="E233" s="38"/>
      <c r="F233" s="194" t="s">
        <v>418</v>
      </c>
      <c r="G233" s="38"/>
      <c r="H233" s="38"/>
      <c r="I233" s="195"/>
      <c r="J233" s="38"/>
      <c r="K233" s="38"/>
      <c r="L233" s="39"/>
      <c r="M233" s="196"/>
      <c r="N233" s="197"/>
      <c r="O233" s="77"/>
      <c r="P233" s="77"/>
      <c r="Q233" s="77"/>
      <c r="R233" s="77"/>
      <c r="S233" s="77"/>
      <c r="T233" s="78"/>
      <c r="U233" s="38"/>
      <c r="V233" s="38"/>
      <c r="W233" s="38"/>
      <c r="X233" s="38"/>
      <c r="Y233" s="38"/>
      <c r="Z233" s="38"/>
      <c r="AA233" s="38"/>
      <c r="AB233" s="38"/>
      <c r="AC233" s="38"/>
      <c r="AD233" s="38"/>
      <c r="AE233" s="38"/>
      <c r="AT233" s="19" t="s">
        <v>208</v>
      </c>
      <c r="AU233" s="19" t="s">
        <v>91</v>
      </c>
    </row>
    <row r="234" s="2" customFormat="1">
      <c r="A234" s="38"/>
      <c r="B234" s="39"/>
      <c r="C234" s="38"/>
      <c r="D234" s="193" t="s">
        <v>210</v>
      </c>
      <c r="E234" s="38"/>
      <c r="F234" s="198" t="s">
        <v>419</v>
      </c>
      <c r="G234" s="38"/>
      <c r="H234" s="38"/>
      <c r="I234" s="195"/>
      <c r="J234" s="38"/>
      <c r="K234" s="38"/>
      <c r="L234" s="39"/>
      <c r="M234" s="196"/>
      <c r="N234" s="197"/>
      <c r="O234" s="77"/>
      <c r="P234" s="77"/>
      <c r="Q234" s="77"/>
      <c r="R234" s="77"/>
      <c r="S234" s="77"/>
      <c r="T234" s="78"/>
      <c r="U234" s="38"/>
      <c r="V234" s="38"/>
      <c r="W234" s="38"/>
      <c r="X234" s="38"/>
      <c r="Y234" s="38"/>
      <c r="Z234" s="38"/>
      <c r="AA234" s="38"/>
      <c r="AB234" s="38"/>
      <c r="AC234" s="38"/>
      <c r="AD234" s="38"/>
      <c r="AE234" s="38"/>
      <c r="AT234" s="19" t="s">
        <v>210</v>
      </c>
      <c r="AU234" s="19" t="s">
        <v>91</v>
      </c>
    </row>
    <row r="235" s="13" customFormat="1">
      <c r="A235" s="13"/>
      <c r="B235" s="199"/>
      <c r="C235" s="13"/>
      <c r="D235" s="193" t="s">
        <v>212</v>
      </c>
      <c r="E235" s="200" t="s">
        <v>1</v>
      </c>
      <c r="F235" s="201" t="s">
        <v>1305</v>
      </c>
      <c r="G235" s="13"/>
      <c r="H235" s="202">
        <v>1435</v>
      </c>
      <c r="I235" s="203"/>
      <c r="J235" s="13"/>
      <c r="K235" s="13"/>
      <c r="L235" s="199"/>
      <c r="M235" s="204"/>
      <c r="N235" s="205"/>
      <c r="O235" s="205"/>
      <c r="P235" s="205"/>
      <c r="Q235" s="205"/>
      <c r="R235" s="205"/>
      <c r="S235" s="205"/>
      <c r="T235" s="206"/>
      <c r="U235" s="13"/>
      <c r="V235" s="13"/>
      <c r="W235" s="13"/>
      <c r="X235" s="13"/>
      <c r="Y235" s="13"/>
      <c r="Z235" s="13"/>
      <c r="AA235" s="13"/>
      <c r="AB235" s="13"/>
      <c r="AC235" s="13"/>
      <c r="AD235" s="13"/>
      <c r="AE235" s="13"/>
      <c r="AT235" s="200" t="s">
        <v>212</v>
      </c>
      <c r="AU235" s="200" t="s">
        <v>91</v>
      </c>
      <c r="AV235" s="13" t="s">
        <v>91</v>
      </c>
      <c r="AW235" s="13" t="s">
        <v>36</v>
      </c>
      <c r="AX235" s="13" t="s">
        <v>89</v>
      </c>
      <c r="AY235" s="200" t="s">
        <v>199</v>
      </c>
    </row>
    <row r="236" s="2" customFormat="1" ht="14.4" customHeight="1">
      <c r="A236" s="38"/>
      <c r="B236" s="179"/>
      <c r="C236" s="180" t="s">
        <v>325</v>
      </c>
      <c r="D236" s="180" t="s">
        <v>201</v>
      </c>
      <c r="E236" s="181" t="s">
        <v>423</v>
      </c>
      <c r="F236" s="182" t="s">
        <v>424</v>
      </c>
      <c r="G236" s="183" t="s">
        <v>204</v>
      </c>
      <c r="H236" s="184">
        <v>1435</v>
      </c>
      <c r="I236" s="185"/>
      <c r="J236" s="186">
        <f>ROUND(I236*H236,2)</f>
        <v>0</v>
      </c>
      <c r="K236" s="182" t="s">
        <v>205</v>
      </c>
      <c r="L236" s="39"/>
      <c r="M236" s="187" t="s">
        <v>1</v>
      </c>
      <c r="N236" s="188" t="s">
        <v>46</v>
      </c>
      <c r="O236" s="77"/>
      <c r="P236" s="189">
        <f>O236*H236</f>
        <v>0</v>
      </c>
      <c r="Q236" s="189">
        <v>0.00085999999999999998</v>
      </c>
      <c r="R236" s="189">
        <f>Q236*H236</f>
        <v>1.2341</v>
      </c>
      <c r="S236" s="189">
        <v>0</v>
      </c>
      <c r="T236" s="190">
        <f>S236*H236</f>
        <v>0</v>
      </c>
      <c r="U236" s="38"/>
      <c r="V236" s="38"/>
      <c r="W236" s="38"/>
      <c r="X236" s="38"/>
      <c r="Y236" s="38"/>
      <c r="Z236" s="38"/>
      <c r="AA236" s="38"/>
      <c r="AB236" s="38"/>
      <c r="AC236" s="38"/>
      <c r="AD236" s="38"/>
      <c r="AE236" s="38"/>
      <c r="AR236" s="191" t="s">
        <v>206</v>
      </c>
      <c r="AT236" s="191" t="s">
        <v>201</v>
      </c>
      <c r="AU236" s="191" t="s">
        <v>91</v>
      </c>
      <c r="AY236" s="19" t="s">
        <v>199</v>
      </c>
      <c r="BE236" s="192">
        <f>IF(N236="základní",J236,0)</f>
        <v>0</v>
      </c>
      <c r="BF236" s="192">
        <f>IF(N236="snížená",J236,0)</f>
        <v>0</v>
      </c>
      <c r="BG236" s="192">
        <f>IF(N236="zákl. přenesená",J236,0)</f>
        <v>0</v>
      </c>
      <c r="BH236" s="192">
        <f>IF(N236="sníž. přenesená",J236,0)</f>
        <v>0</v>
      </c>
      <c r="BI236" s="192">
        <f>IF(N236="nulová",J236,0)</f>
        <v>0</v>
      </c>
      <c r="BJ236" s="19" t="s">
        <v>89</v>
      </c>
      <c r="BK236" s="192">
        <f>ROUND(I236*H236,2)</f>
        <v>0</v>
      </c>
      <c r="BL236" s="19" t="s">
        <v>206</v>
      </c>
      <c r="BM236" s="191" t="s">
        <v>1306</v>
      </c>
    </row>
    <row r="237" s="2" customFormat="1">
      <c r="A237" s="38"/>
      <c r="B237" s="39"/>
      <c r="C237" s="38"/>
      <c r="D237" s="193" t="s">
        <v>208</v>
      </c>
      <c r="E237" s="38"/>
      <c r="F237" s="194" t="s">
        <v>426</v>
      </c>
      <c r="G237" s="38"/>
      <c r="H237" s="38"/>
      <c r="I237" s="195"/>
      <c r="J237" s="38"/>
      <c r="K237" s="38"/>
      <c r="L237" s="39"/>
      <c r="M237" s="196"/>
      <c r="N237" s="197"/>
      <c r="O237" s="77"/>
      <c r="P237" s="77"/>
      <c r="Q237" s="77"/>
      <c r="R237" s="77"/>
      <c r="S237" s="77"/>
      <c r="T237" s="78"/>
      <c r="U237" s="38"/>
      <c r="V237" s="38"/>
      <c r="W237" s="38"/>
      <c r="X237" s="38"/>
      <c r="Y237" s="38"/>
      <c r="Z237" s="38"/>
      <c r="AA237" s="38"/>
      <c r="AB237" s="38"/>
      <c r="AC237" s="38"/>
      <c r="AD237" s="38"/>
      <c r="AE237" s="38"/>
      <c r="AT237" s="19" t="s">
        <v>208</v>
      </c>
      <c r="AU237" s="19" t="s">
        <v>91</v>
      </c>
    </row>
    <row r="238" s="2" customFormat="1">
      <c r="A238" s="38"/>
      <c r="B238" s="39"/>
      <c r="C238" s="38"/>
      <c r="D238" s="193" t="s">
        <v>210</v>
      </c>
      <c r="E238" s="38"/>
      <c r="F238" s="198" t="s">
        <v>419</v>
      </c>
      <c r="G238" s="38"/>
      <c r="H238" s="38"/>
      <c r="I238" s="195"/>
      <c r="J238" s="38"/>
      <c r="K238" s="38"/>
      <c r="L238" s="39"/>
      <c r="M238" s="196"/>
      <c r="N238" s="197"/>
      <c r="O238" s="77"/>
      <c r="P238" s="77"/>
      <c r="Q238" s="77"/>
      <c r="R238" s="77"/>
      <c r="S238" s="77"/>
      <c r="T238" s="78"/>
      <c r="U238" s="38"/>
      <c r="V238" s="38"/>
      <c r="W238" s="38"/>
      <c r="X238" s="38"/>
      <c r="Y238" s="38"/>
      <c r="Z238" s="38"/>
      <c r="AA238" s="38"/>
      <c r="AB238" s="38"/>
      <c r="AC238" s="38"/>
      <c r="AD238" s="38"/>
      <c r="AE238" s="38"/>
      <c r="AT238" s="19" t="s">
        <v>210</v>
      </c>
      <c r="AU238" s="19" t="s">
        <v>91</v>
      </c>
    </row>
    <row r="239" s="2" customFormat="1" ht="24.15" customHeight="1">
      <c r="A239" s="38"/>
      <c r="B239" s="179"/>
      <c r="C239" s="180" t="s">
        <v>331</v>
      </c>
      <c r="D239" s="180" t="s">
        <v>201</v>
      </c>
      <c r="E239" s="181" t="s">
        <v>428</v>
      </c>
      <c r="F239" s="182" t="s">
        <v>429</v>
      </c>
      <c r="G239" s="183" t="s">
        <v>275</v>
      </c>
      <c r="H239" s="184">
        <v>13.125999999999999</v>
      </c>
      <c r="I239" s="185"/>
      <c r="J239" s="186">
        <f>ROUND(I239*H239,2)</f>
        <v>0</v>
      </c>
      <c r="K239" s="182" t="s">
        <v>205</v>
      </c>
      <c r="L239" s="39"/>
      <c r="M239" s="187" t="s">
        <v>1</v>
      </c>
      <c r="N239" s="188" t="s">
        <v>46</v>
      </c>
      <c r="O239" s="77"/>
      <c r="P239" s="189">
        <f>O239*H239</f>
        <v>0</v>
      </c>
      <c r="Q239" s="189">
        <v>1.0958000000000001</v>
      </c>
      <c r="R239" s="189">
        <f>Q239*H239</f>
        <v>14.383470800000001</v>
      </c>
      <c r="S239" s="189">
        <v>0</v>
      </c>
      <c r="T239" s="190">
        <f>S239*H239</f>
        <v>0</v>
      </c>
      <c r="U239" s="38"/>
      <c r="V239" s="38"/>
      <c r="W239" s="38"/>
      <c r="X239" s="38"/>
      <c r="Y239" s="38"/>
      <c r="Z239" s="38"/>
      <c r="AA239" s="38"/>
      <c r="AB239" s="38"/>
      <c r="AC239" s="38"/>
      <c r="AD239" s="38"/>
      <c r="AE239" s="38"/>
      <c r="AR239" s="191" t="s">
        <v>206</v>
      </c>
      <c r="AT239" s="191" t="s">
        <v>201</v>
      </c>
      <c r="AU239" s="191" t="s">
        <v>91</v>
      </c>
      <c r="AY239" s="19" t="s">
        <v>199</v>
      </c>
      <c r="BE239" s="192">
        <f>IF(N239="základní",J239,0)</f>
        <v>0</v>
      </c>
      <c r="BF239" s="192">
        <f>IF(N239="snížená",J239,0)</f>
        <v>0</v>
      </c>
      <c r="BG239" s="192">
        <f>IF(N239="zákl. přenesená",J239,0)</f>
        <v>0</v>
      </c>
      <c r="BH239" s="192">
        <f>IF(N239="sníž. přenesená",J239,0)</f>
        <v>0</v>
      </c>
      <c r="BI239" s="192">
        <f>IF(N239="nulová",J239,0)</f>
        <v>0</v>
      </c>
      <c r="BJ239" s="19" t="s">
        <v>89</v>
      </c>
      <c r="BK239" s="192">
        <f>ROUND(I239*H239,2)</f>
        <v>0</v>
      </c>
      <c r="BL239" s="19" t="s">
        <v>206</v>
      </c>
      <c r="BM239" s="191" t="s">
        <v>1307</v>
      </c>
    </row>
    <row r="240" s="2" customFormat="1">
      <c r="A240" s="38"/>
      <c r="B240" s="39"/>
      <c r="C240" s="38"/>
      <c r="D240" s="193" t="s">
        <v>208</v>
      </c>
      <c r="E240" s="38"/>
      <c r="F240" s="194" t="s">
        <v>842</v>
      </c>
      <c r="G240" s="38"/>
      <c r="H240" s="38"/>
      <c r="I240" s="195"/>
      <c r="J240" s="38"/>
      <c r="K240" s="38"/>
      <c r="L240" s="39"/>
      <c r="M240" s="196"/>
      <c r="N240" s="197"/>
      <c r="O240" s="77"/>
      <c r="P240" s="77"/>
      <c r="Q240" s="77"/>
      <c r="R240" s="77"/>
      <c r="S240" s="77"/>
      <c r="T240" s="78"/>
      <c r="U240" s="38"/>
      <c r="V240" s="38"/>
      <c r="W240" s="38"/>
      <c r="X240" s="38"/>
      <c r="Y240" s="38"/>
      <c r="Z240" s="38"/>
      <c r="AA240" s="38"/>
      <c r="AB240" s="38"/>
      <c r="AC240" s="38"/>
      <c r="AD240" s="38"/>
      <c r="AE240" s="38"/>
      <c r="AT240" s="19" t="s">
        <v>208</v>
      </c>
      <c r="AU240" s="19" t="s">
        <v>91</v>
      </c>
    </row>
    <row r="241" s="2" customFormat="1">
      <c r="A241" s="38"/>
      <c r="B241" s="39"/>
      <c r="C241" s="38"/>
      <c r="D241" s="193" t="s">
        <v>210</v>
      </c>
      <c r="E241" s="38"/>
      <c r="F241" s="198" t="s">
        <v>432</v>
      </c>
      <c r="G241" s="38"/>
      <c r="H241" s="38"/>
      <c r="I241" s="195"/>
      <c r="J241" s="38"/>
      <c r="K241" s="38"/>
      <c r="L241" s="39"/>
      <c r="M241" s="196"/>
      <c r="N241" s="197"/>
      <c r="O241" s="77"/>
      <c r="P241" s="77"/>
      <c r="Q241" s="77"/>
      <c r="R241" s="77"/>
      <c r="S241" s="77"/>
      <c r="T241" s="78"/>
      <c r="U241" s="38"/>
      <c r="V241" s="38"/>
      <c r="W241" s="38"/>
      <c r="X241" s="38"/>
      <c r="Y241" s="38"/>
      <c r="Z241" s="38"/>
      <c r="AA241" s="38"/>
      <c r="AB241" s="38"/>
      <c r="AC241" s="38"/>
      <c r="AD241" s="38"/>
      <c r="AE241" s="38"/>
      <c r="AT241" s="19" t="s">
        <v>210</v>
      </c>
      <c r="AU241" s="19" t="s">
        <v>91</v>
      </c>
    </row>
    <row r="242" s="14" customFormat="1">
      <c r="A242" s="14"/>
      <c r="B242" s="207"/>
      <c r="C242" s="14"/>
      <c r="D242" s="193" t="s">
        <v>212</v>
      </c>
      <c r="E242" s="208" t="s">
        <v>1</v>
      </c>
      <c r="F242" s="209" t="s">
        <v>1308</v>
      </c>
      <c r="G242" s="14"/>
      <c r="H242" s="208" t="s">
        <v>1</v>
      </c>
      <c r="I242" s="210"/>
      <c r="J242" s="14"/>
      <c r="K242" s="14"/>
      <c r="L242" s="207"/>
      <c r="M242" s="211"/>
      <c r="N242" s="212"/>
      <c r="O242" s="212"/>
      <c r="P242" s="212"/>
      <c r="Q242" s="212"/>
      <c r="R242" s="212"/>
      <c r="S242" s="212"/>
      <c r="T242" s="213"/>
      <c r="U242" s="14"/>
      <c r="V242" s="14"/>
      <c r="W242" s="14"/>
      <c r="X242" s="14"/>
      <c r="Y242" s="14"/>
      <c r="Z242" s="14"/>
      <c r="AA242" s="14"/>
      <c r="AB242" s="14"/>
      <c r="AC242" s="14"/>
      <c r="AD242" s="14"/>
      <c r="AE242" s="14"/>
      <c r="AT242" s="208" t="s">
        <v>212</v>
      </c>
      <c r="AU242" s="208" t="s">
        <v>91</v>
      </c>
      <c r="AV242" s="14" t="s">
        <v>89</v>
      </c>
      <c r="AW242" s="14" t="s">
        <v>36</v>
      </c>
      <c r="AX242" s="14" t="s">
        <v>81</v>
      </c>
      <c r="AY242" s="208" t="s">
        <v>199</v>
      </c>
    </row>
    <row r="243" s="13" customFormat="1">
      <c r="A243" s="13"/>
      <c r="B243" s="199"/>
      <c r="C243" s="13"/>
      <c r="D243" s="193" t="s">
        <v>212</v>
      </c>
      <c r="E243" s="200" t="s">
        <v>1</v>
      </c>
      <c r="F243" s="201" t="s">
        <v>1309</v>
      </c>
      <c r="G243" s="13"/>
      <c r="H243" s="202">
        <v>4.915</v>
      </c>
      <c r="I243" s="203"/>
      <c r="J243" s="13"/>
      <c r="K243" s="13"/>
      <c r="L243" s="199"/>
      <c r="M243" s="204"/>
      <c r="N243" s="205"/>
      <c r="O243" s="205"/>
      <c r="P243" s="205"/>
      <c r="Q243" s="205"/>
      <c r="R243" s="205"/>
      <c r="S243" s="205"/>
      <c r="T243" s="206"/>
      <c r="U243" s="13"/>
      <c r="V243" s="13"/>
      <c r="W243" s="13"/>
      <c r="X243" s="13"/>
      <c r="Y243" s="13"/>
      <c r="Z243" s="13"/>
      <c r="AA243" s="13"/>
      <c r="AB243" s="13"/>
      <c r="AC243" s="13"/>
      <c r="AD243" s="13"/>
      <c r="AE243" s="13"/>
      <c r="AT243" s="200" t="s">
        <v>212</v>
      </c>
      <c r="AU243" s="200" t="s">
        <v>91</v>
      </c>
      <c r="AV243" s="13" t="s">
        <v>91</v>
      </c>
      <c r="AW243" s="13" t="s">
        <v>36</v>
      </c>
      <c r="AX243" s="13" t="s">
        <v>81</v>
      </c>
      <c r="AY243" s="200" t="s">
        <v>199</v>
      </c>
    </row>
    <row r="244" s="13" customFormat="1">
      <c r="A244" s="13"/>
      <c r="B244" s="199"/>
      <c r="C244" s="13"/>
      <c r="D244" s="193" t="s">
        <v>212</v>
      </c>
      <c r="E244" s="200" t="s">
        <v>1</v>
      </c>
      <c r="F244" s="201" t="s">
        <v>1310</v>
      </c>
      <c r="G244" s="13"/>
      <c r="H244" s="202">
        <v>3.9620000000000002</v>
      </c>
      <c r="I244" s="203"/>
      <c r="J244" s="13"/>
      <c r="K244" s="13"/>
      <c r="L244" s="199"/>
      <c r="M244" s="204"/>
      <c r="N244" s="205"/>
      <c r="O244" s="205"/>
      <c r="P244" s="205"/>
      <c r="Q244" s="205"/>
      <c r="R244" s="205"/>
      <c r="S244" s="205"/>
      <c r="T244" s="206"/>
      <c r="U244" s="13"/>
      <c r="V244" s="13"/>
      <c r="W244" s="13"/>
      <c r="X244" s="13"/>
      <c r="Y244" s="13"/>
      <c r="Z244" s="13"/>
      <c r="AA244" s="13"/>
      <c r="AB244" s="13"/>
      <c r="AC244" s="13"/>
      <c r="AD244" s="13"/>
      <c r="AE244" s="13"/>
      <c r="AT244" s="200" t="s">
        <v>212</v>
      </c>
      <c r="AU244" s="200" t="s">
        <v>91</v>
      </c>
      <c r="AV244" s="13" t="s">
        <v>91</v>
      </c>
      <c r="AW244" s="13" t="s">
        <v>36</v>
      </c>
      <c r="AX244" s="13" t="s">
        <v>81</v>
      </c>
      <c r="AY244" s="200" t="s">
        <v>199</v>
      </c>
    </row>
    <row r="245" s="13" customFormat="1">
      <c r="A245" s="13"/>
      <c r="B245" s="199"/>
      <c r="C245" s="13"/>
      <c r="D245" s="193" t="s">
        <v>212</v>
      </c>
      <c r="E245" s="200" t="s">
        <v>1</v>
      </c>
      <c r="F245" s="201" t="s">
        <v>1311</v>
      </c>
      <c r="G245" s="13"/>
      <c r="H245" s="202">
        <v>0.877</v>
      </c>
      <c r="I245" s="203"/>
      <c r="J245" s="13"/>
      <c r="K245" s="13"/>
      <c r="L245" s="199"/>
      <c r="M245" s="204"/>
      <c r="N245" s="205"/>
      <c r="O245" s="205"/>
      <c r="P245" s="205"/>
      <c r="Q245" s="205"/>
      <c r="R245" s="205"/>
      <c r="S245" s="205"/>
      <c r="T245" s="206"/>
      <c r="U245" s="13"/>
      <c r="V245" s="13"/>
      <c r="W245" s="13"/>
      <c r="X245" s="13"/>
      <c r="Y245" s="13"/>
      <c r="Z245" s="13"/>
      <c r="AA245" s="13"/>
      <c r="AB245" s="13"/>
      <c r="AC245" s="13"/>
      <c r="AD245" s="13"/>
      <c r="AE245" s="13"/>
      <c r="AT245" s="200" t="s">
        <v>212</v>
      </c>
      <c r="AU245" s="200" t="s">
        <v>91</v>
      </c>
      <c r="AV245" s="13" t="s">
        <v>91</v>
      </c>
      <c r="AW245" s="13" t="s">
        <v>36</v>
      </c>
      <c r="AX245" s="13" t="s">
        <v>81</v>
      </c>
      <c r="AY245" s="200" t="s">
        <v>199</v>
      </c>
    </row>
    <row r="246" s="13" customFormat="1">
      <c r="A246" s="13"/>
      <c r="B246" s="199"/>
      <c r="C246" s="13"/>
      <c r="D246" s="193" t="s">
        <v>212</v>
      </c>
      <c r="E246" s="200" t="s">
        <v>1</v>
      </c>
      <c r="F246" s="201" t="s">
        <v>1312</v>
      </c>
      <c r="G246" s="13"/>
      <c r="H246" s="202">
        <v>0.84299999999999997</v>
      </c>
      <c r="I246" s="203"/>
      <c r="J246" s="13"/>
      <c r="K246" s="13"/>
      <c r="L246" s="199"/>
      <c r="M246" s="204"/>
      <c r="N246" s="205"/>
      <c r="O246" s="205"/>
      <c r="P246" s="205"/>
      <c r="Q246" s="205"/>
      <c r="R246" s="205"/>
      <c r="S246" s="205"/>
      <c r="T246" s="206"/>
      <c r="U246" s="13"/>
      <c r="V246" s="13"/>
      <c r="W246" s="13"/>
      <c r="X246" s="13"/>
      <c r="Y246" s="13"/>
      <c r="Z246" s="13"/>
      <c r="AA246" s="13"/>
      <c r="AB246" s="13"/>
      <c r="AC246" s="13"/>
      <c r="AD246" s="13"/>
      <c r="AE246" s="13"/>
      <c r="AT246" s="200" t="s">
        <v>212</v>
      </c>
      <c r="AU246" s="200" t="s">
        <v>91</v>
      </c>
      <c r="AV246" s="13" t="s">
        <v>91</v>
      </c>
      <c r="AW246" s="13" t="s">
        <v>36</v>
      </c>
      <c r="AX246" s="13" t="s">
        <v>81</v>
      </c>
      <c r="AY246" s="200" t="s">
        <v>199</v>
      </c>
    </row>
    <row r="247" s="13" customFormat="1">
      <c r="A247" s="13"/>
      <c r="B247" s="199"/>
      <c r="C247" s="13"/>
      <c r="D247" s="193" t="s">
        <v>212</v>
      </c>
      <c r="E247" s="200" t="s">
        <v>1</v>
      </c>
      <c r="F247" s="201" t="s">
        <v>1313</v>
      </c>
      <c r="G247" s="13"/>
      <c r="H247" s="202">
        <v>0.84599999999999997</v>
      </c>
      <c r="I247" s="203"/>
      <c r="J247" s="13"/>
      <c r="K247" s="13"/>
      <c r="L247" s="199"/>
      <c r="M247" s="204"/>
      <c r="N247" s="205"/>
      <c r="O247" s="205"/>
      <c r="P247" s="205"/>
      <c r="Q247" s="205"/>
      <c r="R247" s="205"/>
      <c r="S247" s="205"/>
      <c r="T247" s="206"/>
      <c r="U247" s="13"/>
      <c r="V247" s="13"/>
      <c r="W247" s="13"/>
      <c r="X247" s="13"/>
      <c r="Y247" s="13"/>
      <c r="Z247" s="13"/>
      <c r="AA247" s="13"/>
      <c r="AB247" s="13"/>
      <c r="AC247" s="13"/>
      <c r="AD247" s="13"/>
      <c r="AE247" s="13"/>
      <c r="AT247" s="200" t="s">
        <v>212</v>
      </c>
      <c r="AU247" s="200" t="s">
        <v>91</v>
      </c>
      <c r="AV247" s="13" t="s">
        <v>91</v>
      </c>
      <c r="AW247" s="13" t="s">
        <v>36</v>
      </c>
      <c r="AX247" s="13" t="s">
        <v>81</v>
      </c>
      <c r="AY247" s="200" t="s">
        <v>199</v>
      </c>
    </row>
    <row r="248" s="13" customFormat="1">
      <c r="A248" s="13"/>
      <c r="B248" s="199"/>
      <c r="C248" s="13"/>
      <c r="D248" s="193" t="s">
        <v>212</v>
      </c>
      <c r="E248" s="200" t="s">
        <v>1</v>
      </c>
      <c r="F248" s="201" t="s">
        <v>1314</v>
      </c>
      <c r="G248" s="13"/>
      <c r="H248" s="202">
        <v>0.85099999999999998</v>
      </c>
      <c r="I248" s="203"/>
      <c r="J248" s="13"/>
      <c r="K248" s="13"/>
      <c r="L248" s="199"/>
      <c r="M248" s="204"/>
      <c r="N248" s="205"/>
      <c r="O248" s="205"/>
      <c r="P248" s="205"/>
      <c r="Q248" s="205"/>
      <c r="R248" s="205"/>
      <c r="S248" s="205"/>
      <c r="T248" s="206"/>
      <c r="U248" s="13"/>
      <c r="V248" s="13"/>
      <c r="W248" s="13"/>
      <c r="X248" s="13"/>
      <c r="Y248" s="13"/>
      <c r="Z248" s="13"/>
      <c r="AA248" s="13"/>
      <c r="AB248" s="13"/>
      <c r="AC248" s="13"/>
      <c r="AD248" s="13"/>
      <c r="AE248" s="13"/>
      <c r="AT248" s="200" t="s">
        <v>212</v>
      </c>
      <c r="AU248" s="200" t="s">
        <v>91</v>
      </c>
      <c r="AV248" s="13" t="s">
        <v>91</v>
      </c>
      <c r="AW248" s="13" t="s">
        <v>36</v>
      </c>
      <c r="AX248" s="13" t="s">
        <v>81</v>
      </c>
      <c r="AY248" s="200" t="s">
        <v>199</v>
      </c>
    </row>
    <row r="249" s="13" customFormat="1">
      <c r="A249" s="13"/>
      <c r="B249" s="199"/>
      <c r="C249" s="13"/>
      <c r="D249" s="193" t="s">
        <v>212</v>
      </c>
      <c r="E249" s="200" t="s">
        <v>1</v>
      </c>
      <c r="F249" s="201" t="s">
        <v>1315</v>
      </c>
      <c r="G249" s="13"/>
      <c r="H249" s="202">
        <v>0.83199999999999996</v>
      </c>
      <c r="I249" s="203"/>
      <c r="J249" s="13"/>
      <c r="K249" s="13"/>
      <c r="L249" s="199"/>
      <c r="M249" s="204"/>
      <c r="N249" s="205"/>
      <c r="O249" s="205"/>
      <c r="P249" s="205"/>
      <c r="Q249" s="205"/>
      <c r="R249" s="205"/>
      <c r="S249" s="205"/>
      <c r="T249" s="206"/>
      <c r="U249" s="13"/>
      <c r="V249" s="13"/>
      <c r="W249" s="13"/>
      <c r="X249" s="13"/>
      <c r="Y249" s="13"/>
      <c r="Z249" s="13"/>
      <c r="AA249" s="13"/>
      <c r="AB249" s="13"/>
      <c r="AC249" s="13"/>
      <c r="AD249" s="13"/>
      <c r="AE249" s="13"/>
      <c r="AT249" s="200" t="s">
        <v>212</v>
      </c>
      <c r="AU249" s="200" t="s">
        <v>91</v>
      </c>
      <c r="AV249" s="13" t="s">
        <v>91</v>
      </c>
      <c r="AW249" s="13" t="s">
        <v>36</v>
      </c>
      <c r="AX249" s="13" t="s">
        <v>81</v>
      </c>
      <c r="AY249" s="200" t="s">
        <v>199</v>
      </c>
    </row>
    <row r="250" s="15" customFormat="1">
      <c r="A250" s="15"/>
      <c r="B250" s="214"/>
      <c r="C250" s="15"/>
      <c r="D250" s="193" t="s">
        <v>212</v>
      </c>
      <c r="E250" s="215" t="s">
        <v>1</v>
      </c>
      <c r="F250" s="216" t="s">
        <v>234</v>
      </c>
      <c r="G250" s="15"/>
      <c r="H250" s="217">
        <v>13.125999999999999</v>
      </c>
      <c r="I250" s="218"/>
      <c r="J250" s="15"/>
      <c r="K250" s="15"/>
      <c r="L250" s="214"/>
      <c r="M250" s="219"/>
      <c r="N250" s="220"/>
      <c r="O250" s="220"/>
      <c r="P250" s="220"/>
      <c r="Q250" s="220"/>
      <c r="R250" s="220"/>
      <c r="S250" s="220"/>
      <c r="T250" s="221"/>
      <c r="U250" s="15"/>
      <c r="V250" s="15"/>
      <c r="W250" s="15"/>
      <c r="X250" s="15"/>
      <c r="Y250" s="15"/>
      <c r="Z250" s="15"/>
      <c r="AA250" s="15"/>
      <c r="AB250" s="15"/>
      <c r="AC250" s="15"/>
      <c r="AD250" s="15"/>
      <c r="AE250" s="15"/>
      <c r="AT250" s="215" t="s">
        <v>212</v>
      </c>
      <c r="AU250" s="215" t="s">
        <v>91</v>
      </c>
      <c r="AV250" s="15" t="s">
        <v>206</v>
      </c>
      <c r="AW250" s="15" t="s">
        <v>36</v>
      </c>
      <c r="AX250" s="15" t="s">
        <v>89</v>
      </c>
      <c r="AY250" s="215" t="s">
        <v>199</v>
      </c>
    </row>
    <row r="251" s="2" customFormat="1" ht="24.15" customHeight="1">
      <c r="A251" s="38"/>
      <c r="B251" s="179"/>
      <c r="C251" s="180" t="s">
        <v>337</v>
      </c>
      <c r="D251" s="180" t="s">
        <v>201</v>
      </c>
      <c r="E251" s="181" t="s">
        <v>847</v>
      </c>
      <c r="F251" s="182" t="s">
        <v>848</v>
      </c>
      <c r="G251" s="183" t="s">
        <v>275</v>
      </c>
      <c r="H251" s="184">
        <v>111.321</v>
      </c>
      <c r="I251" s="185"/>
      <c r="J251" s="186">
        <f>ROUND(I251*H251,2)</f>
        <v>0</v>
      </c>
      <c r="K251" s="182" t="s">
        <v>205</v>
      </c>
      <c r="L251" s="39"/>
      <c r="M251" s="187" t="s">
        <v>1</v>
      </c>
      <c r="N251" s="188" t="s">
        <v>46</v>
      </c>
      <c r="O251" s="77"/>
      <c r="P251" s="189">
        <f>O251*H251</f>
        <v>0</v>
      </c>
      <c r="Q251" s="189">
        <v>1.0563100000000001</v>
      </c>
      <c r="R251" s="189">
        <f>Q251*H251</f>
        <v>117.58948551</v>
      </c>
      <c r="S251" s="189">
        <v>0</v>
      </c>
      <c r="T251" s="190">
        <f>S251*H251</f>
        <v>0</v>
      </c>
      <c r="U251" s="38"/>
      <c r="V251" s="38"/>
      <c r="W251" s="38"/>
      <c r="X251" s="38"/>
      <c r="Y251" s="38"/>
      <c r="Z251" s="38"/>
      <c r="AA251" s="38"/>
      <c r="AB251" s="38"/>
      <c r="AC251" s="38"/>
      <c r="AD251" s="38"/>
      <c r="AE251" s="38"/>
      <c r="AR251" s="191" t="s">
        <v>206</v>
      </c>
      <c r="AT251" s="191" t="s">
        <v>201</v>
      </c>
      <c r="AU251" s="191" t="s">
        <v>91</v>
      </c>
      <c r="AY251" s="19" t="s">
        <v>199</v>
      </c>
      <c r="BE251" s="192">
        <f>IF(N251="základní",J251,0)</f>
        <v>0</v>
      </c>
      <c r="BF251" s="192">
        <f>IF(N251="snížená",J251,0)</f>
        <v>0</v>
      </c>
      <c r="BG251" s="192">
        <f>IF(N251="zákl. přenesená",J251,0)</f>
        <v>0</v>
      </c>
      <c r="BH251" s="192">
        <f>IF(N251="sníž. přenesená",J251,0)</f>
        <v>0</v>
      </c>
      <c r="BI251" s="192">
        <f>IF(N251="nulová",J251,0)</f>
        <v>0</v>
      </c>
      <c r="BJ251" s="19" t="s">
        <v>89</v>
      </c>
      <c r="BK251" s="192">
        <f>ROUND(I251*H251,2)</f>
        <v>0</v>
      </c>
      <c r="BL251" s="19" t="s">
        <v>206</v>
      </c>
      <c r="BM251" s="191" t="s">
        <v>1316</v>
      </c>
    </row>
    <row r="252" s="2" customFormat="1">
      <c r="A252" s="38"/>
      <c r="B252" s="39"/>
      <c r="C252" s="38"/>
      <c r="D252" s="193" t="s">
        <v>208</v>
      </c>
      <c r="E252" s="38"/>
      <c r="F252" s="194" t="s">
        <v>850</v>
      </c>
      <c r="G252" s="38"/>
      <c r="H252" s="38"/>
      <c r="I252" s="195"/>
      <c r="J252" s="38"/>
      <c r="K252" s="38"/>
      <c r="L252" s="39"/>
      <c r="M252" s="196"/>
      <c r="N252" s="197"/>
      <c r="O252" s="77"/>
      <c r="P252" s="77"/>
      <c r="Q252" s="77"/>
      <c r="R252" s="77"/>
      <c r="S252" s="77"/>
      <c r="T252" s="78"/>
      <c r="U252" s="38"/>
      <c r="V252" s="38"/>
      <c r="W252" s="38"/>
      <c r="X252" s="38"/>
      <c r="Y252" s="38"/>
      <c r="Z252" s="38"/>
      <c r="AA252" s="38"/>
      <c r="AB252" s="38"/>
      <c r="AC252" s="38"/>
      <c r="AD252" s="38"/>
      <c r="AE252" s="38"/>
      <c r="AT252" s="19" t="s">
        <v>208</v>
      </c>
      <c r="AU252" s="19" t="s">
        <v>91</v>
      </c>
    </row>
    <row r="253" s="2" customFormat="1">
      <c r="A253" s="38"/>
      <c r="B253" s="39"/>
      <c r="C253" s="38"/>
      <c r="D253" s="193" t="s">
        <v>210</v>
      </c>
      <c r="E253" s="38"/>
      <c r="F253" s="198" t="s">
        <v>432</v>
      </c>
      <c r="G253" s="38"/>
      <c r="H253" s="38"/>
      <c r="I253" s="195"/>
      <c r="J253" s="38"/>
      <c r="K253" s="38"/>
      <c r="L253" s="39"/>
      <c r="M253" s="196"/>
      <c r="N253" s="197"/>
      <c r="O253" s="77"/>
      <c r="P253" s="77"/>
      <c r="Q253" s="77"/>
      <c r="R253" s="77"/>
      <c r="S253" s="77"/>
      <c r="T253" s="78"/>
      <c r="U253" s="38"/>
      <c r="V253" s="38"/>
      <c r="W253" s="38"/>
      <c r="X253" s="38"/>
      <c r="Y253" s="38"/>
      <c r="Z253" s="38"/>
      <c r="AA253" s="38"/>
      <c r="AB253" s="38"/>
      <c r="AC253" s="38"/>
      <c r="AD253" s="38"/>
      <c r="AE253" s="38"/>
      <c r="AT253" s="19" t="s">
        <v>210</v>
      </c>
      <c r="AU253" s="19" t="s">
        <v>91</v>
      </c>
    </row>
    <row r="254" s="14" customFormat="1">
      <c r="A254" s="14"/>
      <c r="B254" s="207"/>
      <c r="C254" s="14"/>
      <c r="D254" s="193" t="s">
        <v>212</v>
      </c>
      <c r="E254" s="208" t="s">
        <v>1</v>
      </c>
      <c r="F254" s="209" t="s">
        <v>1308</v>
      </c>
      <c r="G254" s="14"/>
      <c r="H254" s="208" t="s">
        <v>1</v>
      </c>
      <c r="I254" s="210"/>
      <c r="J254" s="14"/>
      <c r="K254" s="14"/>
      <c r="L254" s="207"/>
      <c r="M254" s="211"/>
      <c r="N254" s="212"/>
      <c r="O254" s="212"/>
      <c r="P254" s="212"/>
      <c r="Q254" s="212"/>
      <c r="R254" s="212"/>
      <c r="S254" s="212"/>
      <c r="T254" s="213"/>
      <c r="U254" s="14"/>
      <c r="V254" s="14"/>
      <c r="W254" s="14"/>
      <c r="X254" s="14"/>
      <c r="Y254" s="14"/>
      <c r="Z254" s="14"/>
      <c r="AA254" s="14"/>
      <c r="AB254" s="14"/>
      <c r="AC254" s="14"/>
      <c r="AD254" s="14"/>
      <c r="AE254" s="14"/>
      <c r="AT254" s="208" t="s">
        <v>212</v>
      </c>
      <c r="AU254" s="208" t="s">
        <v>91</v>
      </c>
      <c r="AV254" s="14" t="s">
        <v>89</v>
      </c>
      <c r="AW254" s="14" t="s">
        <v>36</v>
      </c>
      <c r="AX254" s="14" t="s">
        <v>81</v>
      </c>
      <c r="AY254" s="208" t="s">
        <v>199</v>
      </c>
    </row>
    <row r="255" s="13" customFormat="1">
      <c r="A255" s="13"/>
      <c r="B255" s="199"/>
      <c r="C255" s="13"/>
      <c r="D255" s="193" t="s">
        <v>212</v>
      </c>
      <c r="E255" s="200" t="s">
        <v>1</v>
      </c>
      <c r="F255" s="201" t="s">
        <v>1317</v>
      </c>
      <c r="G255" s="13"/>
      <c r="H255" s="202">
        <v>17.321000000000002</v>
      </c>
      <c r="I255" s="203"/>
      <c r="J255" s="13"/>
      <c r="K255" s="13"/>
      <c r="L255" s="199"/>
      <c r="M255" s="204"/>
      <c r="N255" s="205"/>
      <c r="O255" s="205"/>
      <c r="P255" s="205"/>
      <c r="Q255" s="205"/>
      <c r="R255" s="205"/>
      <c r="S255" s="205"/>
      <c r="T255" s="206"/>
      <c r="U255" s="13"/>
      <c r="V255" s="13"/>
      <c r="W255" s="13"/>
      <c r="X255" s="13"/>
      <c r="Y255" s="13"/>
      <c r="Z255" s="13"/>
      <c r="AA255" s="13"/>
      <c r="AB255" s="13"/>
      <c r="AC255" s="13"/>
      <c r="AD255" s="13"/>
      <c r="AE255" s="13"/>
      <c r="AT255" s="200" t="s">
        <v>212</v>
      </c>
      <c r="AU255" s="200" t="s">
        <v>91</v>
      </c>
      <c r="AV255" s="13" t="s">
        <v>91</v>
      </c>
      <c r="AW255" s="13" t="s">
        <v>36</v>
      </c>
      <c r="AX255" s="13" t="s">
        <v>81</v>
      </c>
      <c r="AY255" s="200" t="s">
        <v>199</v>
      </c>
    </row>
    <row r="256" s="13" customFormat="1">
      <c r="A256" s="13"/>
      <c r="B256" s="199"/>
      <c r="C256" s="13"/>
      <c r="D256" s="193" t="s">
        <v>212</v>
      </c>
      <c r="E256" s="200" t="s">
        <v>1</v>
      </c>
      <c r="F256" s="201" t="s">
        <v>1318</v>
      </c>
      <c r="G256" s="13"/>
      <c r="H256" s="202">
        <v>12.853999999999999</v>
      </c>
      <c r="I256" s="203"/>
      <c r="J256" s="13"/>
      <c r="K256" s="13"/>
      <c r="L256" s="199"/>
      <c r="M256" s="204"/>
      <c r="N256" s="205"/>
      <c r="O256" s="205"/>
      <c r="P256" s="205"/>
      <c r="Q256" s="205"/>
      <c r="R256" s="205"/>
      <c r="S256" s="205"/>
      <c r="T256" s="206"/>
      <c r="U256" s="13"/>
      <c r="V256" s="13"/>
      <c r="W256" s="13"/>
      <c r="X256" s="13"/>
      <c r="Y256" s="13"/>
      <c r="Z256" s="13"/>
      <c r="AA256" s="13"/>
      <c r="AB256" s="13"/>
      <c r="AC256" s="13"/>
      <c r="AD256" s="13"/>
      <c r="AE256" s="13"/>
      <c r="AT256" s="200" t="s">
        <v>212</v>
      </c>
      <c r="AU256" s="200" t="s">
        <v>91</v>
      </c>
      <c r="AV256" s="13" t="s">
        <v>91</v>
      </c>
      <c r="AW256" s="13" t="s">
        <v>36</v>
      </c>
      <c r="AX256" s="13" t="s">
        <v>81</v>
      </c>
      <c r="AY256" s="200" t="s">
        <v>199</v>
      </c>
    </row>
    <row r="257" s="13" customFormat="1">
      <c r="A257" s="13"/>
      <c r="B257" s="199"/>
      <c r="C257" s="13"/>
      <c r="D257" s="193" t="s">
        <v>212</v>
      </c>
      <c r="E257" s="200" t="s">
        <v>1</v>
      </c>
      <c r="F257" s="201" t="s">
        <v>1319</v>
      </c>
      <c r="G257" s="13"/>
      <c r="H257" s="202">
        <v>18.940000000000001</v>
      </c>
      <c r="I257" s="203"/>
      <c r="J257" s="13"/>
      <c r="K257" s="13"/>
      <c r="L257" s="199"/>
      <c r="M257" s="204"/>
      <c r="N257" s="205"/>
      <c r="O257" s="205"/>
      <c r="P257" s="205"/>
      <c r="Q257" s="205"/>
      <c r="R257" s="205"/>
      <c r="S257" s="205"/>
      <c r="T257" s="206"/>
      <c r="U257" s="13"/>
      <c r="V257" s="13"/>
      <c r="W257" s="13"/>
      <c r="X257" s="13"/>
      <c r="Y257" s="13"/>
      <c r="Z257" s="13"/>
      <c r="AA257" s="13"/>
      <c r="AB257" s="13"/>
      <c r="AC257" s="13"/>
      <c r="AD257" s="13"/>
      <c r="AE257" s="13"/>
      <c r="AT257" s="200" t="s">
        <v>212</v>
      </c>
      <c r="AU257" s="200" t="s">
        <v>91</v>
      </c>
      <c r="AV257" s="13" t="s">
        <v>91</v>
      </c>
      <c r="AW257" s="13" t="s">
        <v>36</v>
      </c>
      <c r="AX257" s="13" t="s">
        <v>81</v>
      </c>
      <c r="AY257" s="200" t="s">
        <v>199</v>
      </c>
    </row>
    <row r="258" s="13" customFormat="1">
      <c r="A258" s="13"/>
      <c r="B258" s="199"/>
      <c r="C258" s="13"/>
      <c r="D258" s="193" t="s">
        <v>212</v>
      </c>
      <c r="E258" s="200" t="s">
        <v>1</v>
      </c>
      <c r="F258" s="201" t="s">
        <v>1320</v>
      </c>
      <c r="G258" s="13"/>
      <c r="H258" s="202">
        <v>15.618</v>
      </c>
      <c r="I258" s="203"/>
      <c r="J258" s="13"/>
      <c r="K258" s="13"/>
      <c r="L258" s="199"/>
      <c r="M258" s="204"/>
      <c r="N258" s="205"/>
      <c r="O258" s="205"/>
      <c r="P258" s="205"/>
      <c r="Q258" s="205"/>
      <c r="R258" s="205"/>
      <c r="S258" s="205"/>
      <c r="T258" s="206"/>
      <c r="U258" s="13"/>
      <c r="V258" s="13"/>
      <c r="W258" s="13"/>
      <c r="X258" s="13"/>
      <c r="Y258" s="13"/>
      <c r="Z258" s="13"/>
      <c r="AA258" s="13"/>
      <c r="AB258" s="13"/>
      <c r="AC258" s="13"/>
      <c r="AD258" s="13"/>
      <c r="AE258" s="13"/>
      <c r="AT258" s="200" t="s">
        <v>212</v>
      </c>
      <c r="AU258" s="200" t="s">
        <v>91</v>
      </c>
      <c r="AV258" s="13" t="s">
        <v>91</v>
      </c>
      <c r="AW258" s="13" t="s">
        <v>36</v>
      </c>
      <c r="AX258" s="13" t="s">
        <v>81</v>
      </c>
      <c r="AY258" s="200" t="s">
        <v>199</v>
      </c>
    </row>
    <row r="259" s="13" customFormat="1">
      <c r="A259" s="13"/>
      <c r="B259" s="199"/>
      <c r="C259" s="13"/>
      <c r="D259" s="193" t="s">
        <v>212</v>
      </c>
      <c r="E259" s="200" t="s">
        <v>1</v>
      </c>
      <c r="F259" s="201" t="s">
        <v>1321</v>
      </c>
      <c r="G259" s="13"/>
      <c r="H259" s="202">
        <v>15.714</v>
      </c>
      <c r="I259" s="203"/>
      <c r="J259" s="13"/>
      <c r="K259" s="13"/>
      <c r="L259" s="199"/>
      <c r="M259" s="204"/>
      <c r="N259" s="205"/>
      <c r="O259" s="205"/>
      <c r="P259" s="205"/>
      <c r="Q259" s="205"/>
      <c r="R259" s="205"/>
      <c r="S259" s="205"/>
      <c r="T259" s="206"/>
      <c r="U259" s="13"/>
      <c r="V259" s="13"/>
      <c r="W259" s="13"/>
      <c r="X259" s="13"/>
      <c r="Y259" s="13"/>
      <c r="Z259" s="13"/>
      <c r="AA259" s="13"/>
      <c r="AB259" s="13"/>
      <c r="AC259" s="13"/>
      <c r="AD259" s="13"/>
      <c r="AE259" s="13"/>
      <c r="AT259" s="200" t="s">
        <v>212</v>
      </c>
      <c r="AU259" s="200" t="s">
        <v>91</v>
      </c>
      <c r="AV259" s="13" t="s">
        <v>91</v>
      </c>
      <c r="AW259" s="13" t="s">
        <v>36</v>
      </c>
      <c r="AX259" s="13" t="s">
        <v>81</v>
      </c>
      <c r="AY259" s="200" t="s">
        <v>199</v>
      </c>
    </row>
    <row r="260" s="13" customFormat="1">
      <c r="A260" s="13"/>
      <c r="B260" s="199"/>
      <c r="C260" s="13"/>
      <c r="D260" s="193" t="s">
        <v>212</v>
      </c>
      <c r="E260" s="200" t="s">
        <v>1</v>
      </c>
      <c r="F260" s="201" t="s">
        <v>1322</v>
      </c>
      <c r="G260" s="13"/>
      <c r="H260" s="202">
        <v>15.885</v>
      </c>
      <c r="I260" s="203"/>
      <c r="J260" s="13"/>
      <c r="K260" s="13"/>
      <c r="L260" s="199"/>
      <c r="M260" s="204"/>
      <c r="N260" s="205"/>
      <c r="O260" s="205"/>
      <c r="P260" s="205"/>
      <c r="Q260" s="205"/>
      <c r="R260" s="205"/>
      <c r="S260" s="205"/>
      <c r="T260" s="206"/>
      <c r="U260" s="13"/>
      <c r="V260" s="13"/>
      <c r="W260" s="13"/>
      <c r="X260" s="13"/>
      <c r="Y260" s="13"/>
      <c r="Z260" s="13"/>
      <c r="AA260" s="13"/>
      <c r="AB260" s="13"/>
      <c r="AC260" s="13"/>
      <c r="AD260" s="13"/>
      <c r="AE260" s="13"/>
      <c r="AT260" s="200" t="s">
        <v>212</v>
      </c>
      <c r="AU260" s="200" t="s">
        <v>91</v>
      </c>
      <c r="AV260" s="13" t="s">
        <v>91</v>
      </c>
      <c r="AW260" s="13" t="s">
        <v>36</v>
      </c>
      <c r="AX260" s="13" t="s">
        <v>81</v>
      </c>
      <c r="AY260" s="200" t="s">
        <v>199</v>
      </c>
    </row>
    <row r="261" s="13" customFormat="1">
      <c r="A261" s="13"/>
      <c r="B261" s="199"/>
      <c r="C261" s="13"/>
      <c r="D261" s="193" t="s">
        <v>212</v>
      </c>
      <c r="E261" s="200" t="s">
        <v>1</v>
      </c>
      <c r="F261" s="201" t="s">
        <v>1323</v>
      </c>
      <c r="G261" s="13"/>
      <c r="H261" s="202">
        <v>14.989000000000001</v>
      </c>
      <c r="I261" s="203"/>
      <c r="J261" s="13"/>
      <c r="K261" s="13"/>
      <c r="L261" s="199"/>
      <c r="M261" s="204"/>
      <c r="N261" s="205"/>
      <c r="O261" s="205"/>
      <c r="P261" s="205"/>
      <c r="Q261" s="205"/>
      <c r="R261" s="205"/>
      <c r="S261" s="205"/>
      <c r="T261" s="206"/>
      <c r="U261" s="13"/>
      <c r="V261" s="13"/>
      <c r="W261" s="13"/>
      <c r="X261" s="13"/>
      <c r="Y261" s="13"/>
      <c r="Z261" s="13"/>
      <c r="AA261" s="13"/>
      <c r="AB261" s="13"/>
      <c r="AC261" s="13"/>
      <c r="AD261" s="13"/>
      <c r="AE261" s="13"/>
      <c r="AT261" s="200" t="s">
        <v>212</v>
      </c>
      <c r="AU261" s="200" t="s">
        <v>91</v>
      </c>
      <c r="AV261" s="13" t="s">
        <v>91</v>
      </c>
      <c r="AW261" s="13" t="s">
        <v>36</v>
      </c>
      <c r="AX261" s="13" t="s">
        <v>81</v>
      </c>
      <c r="AY261" s="200" t="s">
        <v>199</v>
      </c>
    </row>
    <row r="262" s="15" customFormat="1">
      <c r="A262" s="15"/>
      <c r="B262" s="214"/>
      <c r="C262" s="15"/>
      <c r="D262" s="193" t="s">
        <v>212</v>
      </c>
      <c r="E262" s="215" t="s">
        <v>1</v>
      </c>
      <c r="F262" s="216" t="s">
        <v>234</v>
      </c>
      <c r="G262" s="15"/>
      <c r="H262" s="217">
        <v>111.321</v>
      </c>
      <c r="I262" s="218"/>
      <c r="J262" s="15"/>
      <c r="K262" s="15"/>
      <c r="L262" s="214"/>
      <c r="M262" s="219"/>
      <c r="N262" s="220"/>
      <c r="O262" s="220"/>
      <c r="P262" s="220"/>
      <c r="Q262" s="220"/>
      <c r="R262" s="220"/>
      <c r="S262" s="220"/>
      <c r="T262" s="221"/>
      <c r="U262" s="15"/>
      <c r="V262" s="15"/>
      <c r="W262" s="15"/>
      <c r="X262" s="15"/>
      <c r="Y262" s="15"/>
      <c r="Z262" s="15"/>
      <c r="AA262" s="15"/>
      <c r="AB262" s="15"/>
      <c r="AC262" s="15"/>
      <c r="AD262" s="15"/>
      <c r="AE262" s="15"/>
      <c r="AT262" s="215" t="s">
        <v>212</v>
      </c>
      <c r="AU262" s="215" t="s">
        <v>91</v>
      </c>
      <c r="AV262" s="15" t="s">
        <v>206</v>
      </c>
      <c r="AW262" s="15" t="s">
        <v>36</v>
      </c>
      <c r="AX262" s="15" t="s">
        <v>89</v>
      </c>
      <c r="AY262" s="215" t="s">
        <v>199</v>
      </c>
    </row>
    <row r="263" s="2" customFormat="1" ht="14.4" customHeight="1">
      <c r="A263" s="38"/>
      <c r="B263" s="179"/>
      <c r="C263" s="180" t="s">
        <v>342</v>
      </c>
      <c r="D263" s="180" t="s">
        <v>201</v>
      </c>
      <c r="E263" s="181" t="s">
        <v>445</v>
      </c>
      <c r="F263" s="182" t="s">
        <v>446</v>
      </c>
      <c r="G263" s="183" t="s">
        <v>345</v>
      </c>
      <c r="H263" s="184">
        <v>20.600000000000001</v>
      </c>
      <c r="I263" s="185"/>
      <c r="J263" s="186">
        <f>ROUND(I263*H263,2)</f>
        <v>0</v>
      </c>
      <c r="K263" s="182" t="s">
        <v>246</v>
      </c>
      <c r="L263" s="39"/>
      <c r="M263" s="187" t="s">
        <v>1</v>
      </c>
      <c r="N263" s="188" t="s">
        <v>46</v>
      </c>
      <c r="O263" s="77"/>
      <c r="P263" s="189">
        <f>O263*H263</f>
        <v>0</v>
      </c>
      <c r="Q263" s="189">
        <v>0.00044999999999999999</v>
      </c>
      <c r="R263" s="189">
        <f>Q263*H263</f>
        <v>0.0092700000000000005</v>
      </c>
      <c r="S263" s="189">
        <v>0</v>
      </c>
      <c r="T263" s="190">
        <f>S263*H263</f>
        <v>0</v>
      </c>
      <c r="U263" s="38"/>
      <c r="V263" s="38"/>
      <c r="W263" s="38"/>
      <c r="X263" s="38"/>
      <c r="Y263" s="38"/>
      <c r="Z263" s="38"/>
      <c r="AA263" s="38"/>
      <c r="AB263" s="38"/>
      <c r="AC263" s="38"/>
      <c r="AD263" s="38"/>
      <c r="AE263" s="38"/>
      <c r="AR263" s="191" t="s">
        <v>206</v>
      </c>
      <c r="AT263" s="191" t="s">
        <v>201</v>
      </c>
      <c r="AU263" s="191" t="s">
        <v>91</v>
      </c>
      <c r="AY263" s="19" t="s">
        <v>199</v>
      </c>
      <c r="BE263" s="192">
        <f>IF(N263="základní",J263,0)</f>
        <v>0</v>
      </c>
      <c r="BF263" s="192">
        <f>IF(N263="snížená",J263,0)</f>
        <v>0</v>
      </c>
      <c r="BG263" s="192">
        <f>IF(N263="zákl. přenesená",J263,0)</f>
        <v>0</v>
      </c>
      <c r="BH263" s="192">
        <f>IF(N263="sníž. přenesená",J263,0)</f>
        <v>0</v>
      </c>
      <c r="BI263" s="192">
        <f>IF(N263="nulová",J263,0)</f>
        <v>0</v>
      </c>
      <c r="BJ263" s="19" t="s">
        <v>89</v>
      </c>
      <c r="BK263" s="192">
        <f>ROUND(I263*H263,2)</f>
        <v>0</v>
      </c>
      <c r="BL263" s="19" t="s">
        <v>206</v>
      </c>
      <c r="BM263" s="191" t="s">
        <v>1324</v>
      </c>
    </row>
    <row r="264" s="14" customFormat="1">
      <c r="A264" s="14"/>
      <c r="B264" s="207"/>
      <c r="C264" s="14"/>
      <c r="D264" s="193" t="s">
        <v>212</v>
      </c>
      <c r="E264" s="208" t="s">
        <v>1</v>
      </c>
      <c r="F264" s="209" t="s">
        <v>1325</v>
      </c>
      <c r="G264" s="14"/>
      <c r="H264" s="208" t="s">
        <v>1</v>
      </c>
      <c r="I264" s="210"/>
      <c r="J264" s="14"/>
      <c r="K264" s="14"/>
      <c r="L264" s="207"/>
      <c r="M264" s="211"/>
      <c r="N264" s="212"/>
      <c r="O264" s="212"/>
      <c r="P264" s="212"/>
      <c r="Q264" s="212"/>
      <c r="R264" s="212"/>
      <c r="S264" s="212"/>
      <c r="T264" s="213"/>
      <c r="U264" s="14"/>
      <c r="V264" s="14"/>
      <c r="W264" s="14"/>
      <c r="X264" s="14"/>
      <c r="Y264" s="14"/>
      <c r="Z264" s="14"/>
      <c r="AA264" s="14"/>
      <c r="AB264" s="14"/>
      <c r="AC264" s="14"/>
      <c r="AD264" s="14"/>
      <c r="AE264" s="14"/>
      <c r="AT264" s="208" t="s">
        <v>212</v>
      </c>
      <c r="AU264" s="208" t="s">
        <v>91</v>
      </c>
      <c r="AV264" s="14" t="s">
        <v>89</v>
      </c>
      <c r="AW264" s="14" t="s">
        <v>36</v>
      </c>
      <c r="AX264" s="14" t="s">
        <v>81</v>
      </c>
      <c r="AY264" s="208" t="s">
        <v>199</v>
      </c>
    </row>
    <row r="265" s="13" customFormat="1">
      <c r="A265" s="13"/>
      <c r="B265" s="199"/>
      <c r="C265" s="13"/>
      <c r="D265" s="193" t="s">
        <v>212</v>
      </c>
      <c r="E265" s="200" t="s">
        <v>1</v>
      </c>
      <c r="F265" s="201" t="s">
        <v>1326</v>
      </c>
      <c r="G265" s="13"/>
      <c r="H265" s="202">
        <v>20.600000000000001</v>
      </c>
      <c r="I265" s="203"/>
      <c r="J265" s="13"/>
      <c r="K265" s="13"/>
      <c r="L265" s="199"/>
      <c r="M265" s="204"/>
      <c r="N265" s="205"/>
      <c r="O265" s="205"/>
      <c r="P265" s="205"/>
      <c r="Q265" s="205"/>
      <c r="R265" s="205"/>
      <c r="S265" s="205"/>
      <c r="T265" s="206"/>
      <c r="U265" s="13"/>
      <c r="V265" s="13"/>
      <c r="W265" s="13"/>
      <c r="X265" s="13"/>
      <c r="Y265" s="13"/>
      <c r="Z265" s="13"/>
      <c r="AA265" s="13"/>
      <c r="AB265" s="13"/>
      <c r="AC265" s="13"/>
      <c r="AD265" s="13"/>
      <c r="AE265" s="13"/>
      <c r="AT265" s="200" t="s">
        <v>212</v>
      </c>
      <c r="AU265" s="200" t="s">
        <v>91</v>
      </c>
      <c r="AV265" s="13" t="s">
        <v>91</v>
      </c>
      <c r="AW265" s="13" t="s">
        <v>36</v>
      </c>
      <c r="AX265" s="13" t="s">
        <v>81</v>
      </c>
      <c r="AY265" s="200" t="s">
        <v>199</v>
      </c>
    </row>
    <row r="266" s="15" customFormat="1">
      <c r="A266" s="15"/>
      <c r="B266" s="214"/>
      <c r="C266" s="15"/>
      <c r="D266" s="193" t="s">
        <v>212</v>
      </c>
      <c r="E266" s="215" t="s">
        <v>1</v>
      </c>
      <c r="F266" s="216" t="s">
        <v>234</v>
      </c>
      <c r="G266" s="15"/>
      <c r="H266" s="217">
        <v>20.600000000000001</v>
      </c>
      <c r="I266" s="218"/>
      <c r="J266" s="15"/>
      <c r="K266" s="15"/>
      <c r="L266" s="214"/>
      <c r="M266" s="219"/>
      <c r="N266" s="220"/>
      <c r="O266" s="220"/>
      <c r="P266" s="220"/>
      <c r="Q266" s="220"/>
      <c r="R266" s="220"/>
      <c r="S266" s="220"/>
      <c r="T266" s="221"/>
      <c r="U266" s="15"/>
      <c r="V266" s="15"/>
      <c r="W266" s="15"/>
      <c r="X266" s="15"/>
      <c r="Y266" s="15"/>
      <c r="Z266" s="15"/>
      <c r="AA266" s="15"/>
      <c r="AB266" s="15"/>
      <c r="AC266" s="15"/>
      <c r="AD266" s="15"/>
      <c r="AE266" s="15"/>
      <c r="AT266" s="215" t="s">
        <v>212</v>
      </c>
      <c r="AU266" s="215" t="s">
        <v>91</v>
      </c>
      <c r="AV266" s="15" t="s">
        <v>206</v>
      </c>
      <c r="AW266" s="15" t="s">
        <v>36</v>
      </c>
      <c r="AX266" s="15" t="s">
        <v>89</v>
      </c>
      <c r="AY266" s="215" t="s">
        <v>199</v>
      </c>
    </row>
    <row r="267" s="2" customFormat="1" ht="14.4" customHeight="1">
      <c r="A267" s="38"/>
      <c r="B267" s="179"/>
      <c r="C267" s="180" t="s">
        <v>7</v>
      </c>
      <c r="D267" s="180" t="s">
        <v>201</v>
      </c>
      <c r="E267" s="181" t="s">
        <v>453</v>
      </c>
      <c r="F267" s="182" t="s">
        <v>454</v>
      </c>
      <c r="G267" s="183" t="s">
        <v>345</v>
      </c>
      <c r="H267" s="184">
        <v>28.489999999999998</v>
      </c>
      <c r="I267" s="185"/>
      <c r="J267" s="186">
        <f>ROUND(I267*H267,2)</f>
        <v>0</v>
      </c>
      <c r="K267" s="182" t="s">
        <v>246</v>
      </c>
      <c r="L267" s="39"/>
      <c r="M267" s="187" t="s">
        <v>1</v>
      </c>
      <c r="N267" s="188" t="s">
        <v>46</v>
      </c>
      <c r="O267" s="77"/>
      <c r="P267" s="189">
        <f>O267*H267</f>
        <v>0</v>
      </c>
      <c r="Q267" s="189">
        <v>0.00044999999999999999</v>
      </c>
      <c r="R267" s="189">
        <f>Q267*H267</f>
        <v>0.012820499999999999</v>
      </c>
      <c r="S267" s="189">
        <v>0</v>
      </c>
      <c r="T267" s="190">
        <f>S267*H267</f>
        <v>0</v>
      </c>
      <c r="U267" s="38"/>
      <c r="V267" s="38"/>
      <c r="W267" s="38"/>
      <c r="X267" s="38"/>
      <c r="Y267" s="38"/>
      <c r="Z267" s="38"/>
      <c r="AA267" s="38"/>
      <c r="AB267" s="38"/>
      <c r="AC267" s="38"/>
      <c r="AD267" s="38"/>
      <c r="AE267" s="38"/>
      <c r="AR267" s="191" t="s">
        <v>206</v>
      </c>
      <c r="AT267" s="191" t="s">
        <v>201</v>
      </c>
      <c r="AU267" s="191" t="s">
        <v>91</v>
      </c>
      <c r="AY267" s="19" t="s">
        <v>199</v>
      </c>
      <c r="BE267" s="192">
        <f>IF(N267="základní",J267,0)</f>
        <v>0</v>
      </c>
      <c r="BF267" s="192">
        <f>IF(N267="snížená",J267,0)</f>
        <v>0</v>
      </c>
      <c r="BG267" s="192">
        <f>IF(N267="zákl. přenesená",J267,0)</f>
        <v>0</v>
      </c>
      <c r="BH267" s="192">
        <f>IF(N267="sníž. přenesená",J267,0)</f>
        <v>0</v>
      </c>
      <c r="BI267" s="192">
        <f>IF(N267="nulová",J267,0)</f>
        <v>0</v>
      </c>
      <c r="BJ267" s="19" t="s">
        <v>89</v>
      </c>
      <c r="BK267" s="192">
        <f>ROUND(I267*H267,2)</f>
        <v>0</v>
      </c>
      <c r="BL267" s="19" t="s">
        <v>206</v>
      </c>
      <c r="BM267" s="191" t="s">
        <v>1327</v>
      </c>
    </row>
    <row r="268" s="14" customFormat="1">
      <c r="A268" s="14"/>
      <c r="B268" s="207"/>
      <c r="C268" s="14"/>
      <c r="D268" s="193" t="s">
        <v>212</v>
      </c>
      <c r="E268" s="208" t="s">
        <v>1</v>
      </c>
      <c r="F268" s="209" t="s">
        <v>1328</v>
      </c>
      <c r="G268" s="14"/>
      <c r="H268" s="208" t="s">
        <v>1</v>
      </c>
      <c r="I268" s="210"/>
      <c r="J268" s="14"/>
      <c r="K268" s="14"/>
      <c r="L268" s="207"/>
      <c r="M268" s="211"/>
      <c r="N268" s="212"/>
      <c r="O268" s="212"/>
      <c r="P268" s="212"/>
      <c r="Q268" s="212"/>
      <c r="R268" s="212"/>
      <c r="S268" s="212"/>
      <c r="T268" s="213"/>
      <c r="U268" s="14"/>
      <c r="V268" s="14"/>
      <c r="W268" s="14"/>
      <c r="X268" s="14"/>
      <c r="Y268" s="14"/>
      <c r="Z268" s="14"/>
      <c r="AA268" s="14"/>
      <c r="AB268" s="14"/>
      <c r="AC268" s="14"/>
      <c r="AD268" s="14"/>
      <c r="AE268" s="14"/>
      <c r="AT268" s="208" t="s">
        <v>212</v>
      </c>
      <c r="AU268" s="208" t="s">
        <v>91</v>
      </c>
      <c r="AV268" s="14" t="s">
        <v>89</v>
      </c>
      <c r="AW268" s="14" t="s">
        <v>36</v>
      </c>
      <c r="AX268" s="14" t="s">
        <v>81</v>
      </c>
      <c r="AY268" s="208" t="s">
        <v>199</v>
      </c>
    </row>
    <row r="269" s="13" customFormat="1">
      <c r="A269" s="13"/>
      <c r="B269" s="199"/>
      <c r="C269" s="13"/>
      <c r="D269" s="193" t="s">
        <v>212</v>
      </c>
      <c r="E269" s="200" t="s">
        <v>1</v>
      </c>
      <c r="F269" s="201" t="s">
        <v>1329</v>
      </c>
      <c r="G269" s="13"/>
      <c r="H269" s="202">
        <v>28.489999999999998</v>
      </c>
      <c r="I269" s="203"/>
      <c r="J269" s="13"/>
      <c r="K269" s="13"/>
      <c r="L269" s="199"/>
      <c r="M269" s="204"/>
      <c r="N269" s="205"/>
      <c r="O269" s="205"/>
      <c r="P269" s="205"/>
      <c r="Q269" s="205"/>
      <c r="R269" s="205"/>
      <c r="S269" s="205"/>
      <c r="T269" s="206"/>
      <c r="U269" s="13"/>
      <c r="V269" s="13"/>
      <c r="W269" s="13"/>
      <c r="X269" s="13"/>
      <c r="Y269" s="13"/>
      <c r="Z269" s="13"/>
      <c r="AA269" s="13"/>
      <c r="AB269" s="13"/>
      <c r="AC269" s="13"/>
      <c r="AD269" s="13"/>
      <c r="AE269" s="13"/>
      <c r="AT269" s="200" t="s">
        <v>212</v>
      </c>
      <c r="AU269" s="200" t="s">
        <v>91</v>
      </c>
      <c r="AV269" s="13" t="s">
        <v>91</v>
      </c>
      <c r="AW269" s="13" t="s">
        <v>36</v>
      </c>
      <c r="AX269" s="13" t="s">
        <v>81</v>
      </c>
      <c r="AY269" s="200" t="s">
        <v>199</v>
      </c>
    </row>
    <row r="270" s="15" customFormat="1">
      <c r="A270" s="15"/>
      <c r="B270" s="214"/>
      <c r="C270" s="15"/>
      <c r="D270" s="193" t="s">
        <v>212</v>
      </c>
      <c r="E270" s="215" t="s">
        <v>1</v>
      </c>
      <c r="F270" s="216" t="s">
        <v>234</v>
      </c>
      <c r="G270" s="15"/>
      <c r="H270" s="217">
        <v>28.489999999999998</v>
      </c>
      <c r="I270" s="218"/>
      <c r="J270" s="15"/>
      <c r="K270" s="15"/>
      <c r="L270" s="214"/>
      <c r="M270" s="219"/>
      <c r="N270" s="220"/>
      <c r="O270" s="220"/>
      <c r="P270" s="220"/>
      <c r="Q270" s="220"/>
      <c r="R270" s="220"/>
      <c r="S270" s="220"/>
      <c r="T270" s="221"/>
      <c r="U270" s="15"/>
      <c r="V270" s="15"/>
      <c r="W270" s="15"/>
      <c r="X270" s="15"/>
      <c r="Y270" s="15"/>
      <c r="Z270" s="15"/>
      <c r="AA270" s="15"/>
      <c r="AB270" s="15"/>
      <c r="AC270" s="15"/>
      <c r="AD270" s="15"/>
      <c r="AE270" s="15"/>
      <c r="AT270" s="215" t="s">
        <v>212</v>
      </c>
      <c r="AU270" s="215" t="s">
        <v>91</v>
      </c>
      <c r="AV270" s="15" t="s">
        <v>206</v>
      </c>
      <c r="AW270" s="15" t="s">
        <v>36</v>
      </c>
      <c r="AX270" s="15" t="s">
        <v>89</v>
      </c>
      <c r="AY270" s="215" t="s">
        <v>199</v>
      </c>
    </row>
    <row r="271" s="2" customFormat="1" ht="14.4" customHeight="1">
      <c r="A271" s="38"/>
      <c r="B271" s="179"/>
      <c r="C271" s="180" t="s">
        <v>354</v>
      </c>
      <c r="D271" s="180" t="s">
        <v>201</v>
      </c>
      <c r="E271" s="181" t="s">
        <v>1330</v>
      </c>
      <c r="F271" s="182" t="s">
        <v>1331</v>
      </c>
      <c r="G271" s="183" t="s">
        <v>345</v>
      </c>
      <c r="H271" s="184">
        <v>273.19999999999999</v>
      </c>
      <c r="I271" s="185"/>
      <c r="J271" s="186">
        <f>ROUND(I271*H271,2)</f>
        <v>0</v>
      </c>
      <c r="K271" s="182" t="s">
        <v>246</v>
      </c>
      <c r="L271" s="39"/>
      <c r="M271" s="187" t="s">
        <v>1</v>
      </c>
      <c r="N271" s="188" t="s">
        <v>46</v>
      </c>
      <c r="O271" s="77"/>
      <c r="P271" s="189">
        <f>O271*H271</f>
        <v>0</v>
      </c>
      <c r="Q271" s="189">
        <v>0.00044999999999999999</v>
      </c>
      <c r="R271" s="189">
        <f>Q271*H271</f>
        <v>0.12293999999999999</v>
      </c>
      <c r="S271" s="189">
        <v>0</v>
      </c>
      <c r="T271" s="190">
        <f>S271*H271</f>
        <v>0</v>
      </c>
      <c r="U271" s="38"/>
      <c r="V271" s="38"/>
      <c r="W271" s="38"/>
      <c r="X271" s="38"/>
      <c r="Y271" s="38"/>
      <c r="Z271" s="38"/>
      <c r="AA271" s="38"/>
      <c r="AB271" s="38"/>
      <c r="AC271" s="38"/>
      <c r="AD271" s="38"/>
      <c r="AE271" s="38"/>
      <c r="AR271" s="191" t="s">
        <v>206</v>
      </c>
      <c r="AT271" s="191" t="s">
        <v>201</v>
      </c>
      <c r="AU271" s="191" t="s">
        <v>91</v>
      </c>
      <c r="AY271" s="19" t="s">
        <v>199</v>
      </c>
      <c r="BE271" s="192">
        <f>IF(N271="základní",J271,0)</f>
        <v>0</v>
      </c>
      <c r="BF271" s="192">
        <f>IF(N271="snížená",J271,0)</f>
        <v>0</v>
      </c>
      <c r="BG271" s="192">
        <f>IF(N271="zákl. přenesená",J271,0)</f>
        <v>0</v>
      </c>
      <c r="BH271" s="192">
        <f>IF(N271="sníž. přenesená",J271,0)</f>
        <v>0</v>
      </c>
      <c r="BI271" s="192">
        <f>IF(N271="nulová",J271,0)</f>
        <v>0</v>
      </c>
      <c r="BJ271" s="19" t="s">
        <v>89</v>
      </c>
      <c r="BK271" s="192">
        <f>ROUND(I271*H271,2)</f>
        <v>0</v>
      </c>
      <c r="BL271" s="19" t="s">
        <v>206</v>
      </c>
      <c r="BM271" s="191" t="s">
        <v>1332</v>
      </c>
    </row>
    <row r="272" s="14" customFormat="1">
      <c r="A272" s="14"/>
      <c r="B272" s="207"/>
      <c r="C272" s="14"/>
      <c r="D272" s="193" t="s">
        <v>212</v>
      </c>
      <c r="E272" s="208" t="s">
        <v>1</v>
      </c>
      <c r="F272" s="209" t="s">
        <v>1333</v>
      </c>
      <c r="G272" s="14"/>
      <c r="H272" s="208" t="s">
        <v>1</v>
      </c>
      <c r="I272" s="210"/>
      <c r="J272" s="14"/>
      <c r="K272" s="14"/>
      <c r="L272" s="207"/>
      <c r="M272" s="211"/>
      <c r="N272" s="212"/>
      <c r="O272" s="212"/>
      <c r="P272" s="212"/>
      <c r="Q272" s="212"/>
      <c r="R272" s="212"/>
      <c r="S272" s="212"/>
      <c r="T272" s="213"/>
      <c r="U272" s="14"/>
      <c r="V272" s="14"/>
      <c r="W272" s="14"/>
      <c r="X272" s="14"/>
      <c r="Y272" s="14"/>
      <c r="Z272" s="14"/>
      <c r="AA272" s="14"/>
      <c r="AB272" s="14"/>
      <c r="AC272" s="14"/>
      <c r="AD272" s="14"/>
      <c r="AE272" s="14"/>
      <c r="AT272" s="208" t="s">
        <v>212</v>
      </c>
      <c r="AU272" s="208" t="s">
        <v>91</v>
      </c>
      <c r="AV272" s="14" t="s">
        <v>89</v>
      </c>
      <c r="AW272" s="14" t="s">
        <v>36</v>
      </c>
      <c r="AX272" s="14" t="s">
        <v>81</v>
      </c>
      <c r="AY272" s="208" t="s">
        <v>199</v>
      </c>
    </row>
    <row r="273" s="13" customFormat="1">
      <c r="A273" s="13"/>
      <c r="B273" s="199"/>
      <c r="C273" s="13"/>
      <c r="D273" s="193" t="s">
        <v>212</v>
      </c>
      <c r="E273" s="200" t="s">
        <v>1</v>
      </c>
      <c r="F273" s="201" t="s">
        <v>1334</v>
      </c>
      <c r="G273" s="13"/>
      <c r="H273" s="202">
        <v>273.19999999999999</v>
      </c>
      <c r="I273" s="203"/>
      <c r="J273" s="13"/>
      <c r="K273" s="13"/>
      <c r="L273" s="199"/>
      <c r="M273" s="204"/>
      <c r="N273" s="205"/>
      <c r="O273" s="205"/>
      <c r="P273" s="205"/>
      <c r="Q273" s="205"/>
      <c r="R273" s="205"/>
      <c r="S273" s="205"/>
      <c r="T273" s="206"/>
      <c r="U273" s="13"/>
      <c r="V273" s="13"/>
      <c r="W273" s="13"/>
      <c r="X273" s="13"/>
      <c r="Y273" s="13"/>
      <c r="Z273" s="13"/>
      <c r="AA273" s="13"/>
      <c r="AB273" s="13"/>
      <c r="AC273" s="13"/>
      <c r="AD273" s="13"/>
      <c r="AE273" s="13"/>
      <c r="AT273" s="200" t="s">
        <v>212</v>
      </c>
      <c r="AU273" s="200" t="s">
        <v>91</v>
      </c>
      <c r="AV273" s="13" t="s">
        <v>91</v>
      </c>
      <c r="AW273" s="13" t="s">
        <v>36</v>
      </c>
      <c r="AX273" s="13" t="s">
        <v>81</v>
      </c>
      <c r="AY273" s="200" t="s">
        <v>199</v>
      </c>
    </row>
    <row r="274" s="15" customFormat="1">
      <c r="A274" s="15"/>
      <c r="B274" s="214"/>
      <c r="C274" s="15"/>
      <c r="D274" s="193" t="s">
        <v>212</v>
      </c>
      <c r="E274" s="215" t="s">
        <v>1</v>
      </c>
      <c r="F274" s="216" t="s">
        <v>234</v>
      </c>
      <c r="G274" s="15"/>
      <c r="H274" s="217">
        <v>273.19999999999999</v>
      </c>
      <c r="I274" s="218"/>
      <c r="J274" s="15"/>
      <c r="K274" s="15"/>
      <c r="L274" s="214"/>
      <c r="M274" s="219"/>
      <c r="N274" s="220"/>
      <c r="O274" s="220"/>
      <c r="P274" s="220"/>
      <c r="Q274" s="220"/>
      <c r="R274" s="220"/>
      <c r="S274" s="220"/>
      <c r="T274" s="221"/>
      <c r="U274" s="15"/>
      <c r="V274" s="15"/>
      <c r="W274" s="15"/>
      <c r="X274" s="15"/>
      <c r="Y274" s="15"/>
      <c r="Z274" s="15"/>
      <c r="AA274" s="15"/>
      <c r="AB274" s="15"/>
      <c r="AC274" s="15"/>
      <c r="AD274" s="15"/>
      <c r="AE274" s="15"/>
      <c r="AT274" s="215" t="s">
        <v>212</v>
      </c>
      <c r="AU274" s="215" t="s">
        <v>91</v>
      </c>
      <c r="AV274" s="15" t="s">
        <v>206</v>
      </c>
      <c r="AW274" s="15" t="s">
        <v>36</v>
      </c>
      <c r="AX274" s="15" t="s">
        <v>89</v>
      </c>
      <c r="AY274" s="215" t="s">
        <v>199</v>
      </c>
    </row>
    <row r="275" s="2" customFormat="1" ht="14.4" customHeight="1">
      <c r="A275" s="38"/>
      <c r="B275" s="179"/>
      <c r="C275" s="222" t="s">
        <v>360</v>
      </c>
      <c r="D275" s="222" t="s">
        <v>272</v>
      </c>
      <c r="E275" s="223" t="s">
        <v>1335</v>
      </c>
      <c r="F275" s="224" t="s">
        <v>1336</v>
      </c>
      <c r="G275" s="225" t="s">
        <v>345</v>
      </c>
      <c r="H275" s="226">
        <v>36</v>
      </c>
      <c r="I275" s="227"/>
      <c r="J275" s="228">
        <f>ROUND(I275*H275,2)</f>
        <v>0</v>
      </c>
      <c r="K275" s="224" t="s">
        <v>246</v>
      </c>
      <c r="L275" s="229"/>
      <c r="M275" s="230" t="s">
        <v>1</v>
      </c>
      <c r="N275" s="231" t="s">
        <v>46</v>
      </c>
      <c r="O275" s="77"/>
      <c r="P275" s="189">
        <f>O275*H275</f>
        <v>0</v>
      </c>
      <c r="Q275" s="189">
        <v>0</v>
      </c>
      <c r="R275" s="189">
        <f>Q275*H275</f>
        <v>0</v>
      </c>
      <c r="S275" s="189">
        <v>0</v>
      </c>
      <c r="T275" s="190">
        <f>S275*H275</f>
        <v>0</v>
      </c>
      <c r="U275" s="38"/>
      <c r="V275" s="38"/>
      <c r="W275" s="38"/>
      <c r="X275" s="38"/>
      <c r="Y275" s="38"/>
      <c r="Z275" s="38"/>
      <c r="AA275" s="38"/>
      <c r="AB275" s="38"/>
      <c r="AC275" s="38"/>
      <c r="AD275" s="38"/>
      <c r="AE275" s="38"/>
      <c r="AR275" s="191" t="s">
        <v>427</v>
      </c>
      <c r="AT275" s="191" t="s">
        <v>272</v>
      </c>
      <c r="AU275" s="191" t="s">
        <v>91</v>
      </c>
      <c r="AY275" s="19" t="s">
        <v>199</v>
      </c>
      <c r="BE275" s="192">
        <f>IF(N275="základní",J275,0)</f>
        <v>0</v>
      </c>
      <c r="BF275" s="192">
        <f>IF(N275="snížená",J275,0)</f>
        <v>0</v>
      </c>
      <c r="BG275" s="192">
        <f>IF(N275="zákl. přenesená",J275,0)</f>
        <v>0</v>
      </c>
      <c r="BH275" s="192">
        <f>IF(N275="sníž. přenesená",J275,0)</f>
        <v>0</v>
      </c>
      <c r="BI275" s="192">
        <f>IF(N275="nulová",J275,0)</f>
        <v>0</v>
      </c>
      <c r="BJ275" s="19" t="s">
        <v>89</v>
      </c>
      <c r="BK275" s="192">
        <f>ROUND(I275*H275,2)</f>
        <v>0</v>
      </c>
      <c r="BL275" s="19" t="s">
        <v>318</v>
      </c>
      <c r="BM275" s="191" t="s">
        <v>1337</v>
      </c>
    </row>
    <row r="276" s="14" customFormat="1">
      <c r="A276" s="14"/>
      <c r="B276" s="207"/>
      <c r="C276" s="14"/>
      <c r="D276" s="193" t="s">
        <v>212</v>
      </c>
      <c r="E276" s="208" t="s">
        <v>1</v>
      </c>
      <c r="F276" s="209" t="s">
        <v>1338</v>
      </c>
      <c r="G276" s="14"/>
      <c r="H276" s="208" t="s">
        <v>1</v>
      </c>
      <c r="I276" s="210"/>
      <c r="J276" s="14"/>
      <c r="K276" s="14"/>
      <c r="L276" s="207"/>
      <c r="M276" s="211"/>
      <c r="N276" s="212"/>
      <c r="O276" s="212"/>
      <c r="P276" s="212"/>
      <c r="Q276" s="212"/>
      <c r="R276" s="212"/>
      <c r="S276" s="212"/>
      <c r="T276" s="213"/>
      <c r="U276" s="14"/>
      <c r="V276" s="14"/>
      <c r="W276" s="14"/>
      <c r="X276" s="14"/>
      <c r="Y276" s="14"/>
      <c r="Z276" s="14"/>
      <c r="AA276" s="14"/>
      <c r="AB276" s="14"/>
      <c r="AC276" s="14"/>
      <c r="AD276" s="14"/>
      <c r="AE276" s="14"/>
      <c r="AT276" s="208" t="s">
        <v>212</v>
      </c>
      <c r="AU276" s="208" t="s">
        <v>91</v>
      </c>
      <c r="AV276" s="14" t="s">
        <v>89</v>
      </c>
      <c r="AW276" s="14" t="s">
        <v>36</v>
      </c>
      <c r="AX276" s="14" t="s">
        <v>81</v>
      </c>
      <c r="AY276" s="208" t="s">
        <v>199</v>
      </c>
    </row>
    <row r="277" s="13" customFormat="1">
      <c r="A277" s="13"/>
      <c r="B277" s="199"/>
      <c r="C277" s="13"/>
      <c r="D277" s="193" t="s">
        <v>212</v>
      </c>
      <c r="E277" s="200" t="s">
        <v>1</v>
      </c>
      <c r="F277" s="201" t="s">
        <v>1339</v>
      </c>
      <c r="G277" s="13"/>
      <c r="H277" s="202">
        <v>36</v>
      </c>
      <c r="I277" s="203"/>
      <c r="J277" s="13"/>
      <c r="K277" s="13"/>
      <c r="L277" s="199"/>
      <c r="M277" s="204"/>
      <c r="N277" s="205"/>
      <c r="O277" s="205"/>
      <c r="P277" s="205"/>
      <c r="Q277" s="205"/>
      <c r="R277" s="205"/>
      <c r="S277" s="205"/>
      <c r="T277" s="206"/>
      <c r="U277" s="13"/>
      <c r="V277" s="13"/>
      <c r="W277" s="13"/>
      <c r="X277" s="13"/>
      <c r="Y277" s="13"/>
      <c r="Z277" s="13"/>
      <c r="AA277" s="13"/>
      <c r="AB277" s="13"/>
      <c r="AC277" s="13"/>
      <c r="AD277" s="13"/>
      <c r="AE277" s="13"/>
      <c r="AT277" s="200" t="s">
        <v>212</v>
      </c>
      <c r="AU277" s="200" t="s">
        <v>91</v>
      </c>
      <c r="AV277" s="13" t="s">
        <v>91</v>
      </c>
      <c r="AW277" s="13" t="s">
        <v>36</v>
      </c>
      <c r="AX277" s="13" t="s">
        <v>89</v>
      </c>
      <c r="AY277" s="200" t="s">
        <v>199</v>
      </c>
    </row>
    <row r="278" s="12" customFormat="1" ht="22.8" customHeight="1">
      <c r="A278" s="12"/>
      <c r="B278" s="166"/>
      <c r="C278" s="12"/>
      <c r="D278" s="167" t="s">
        <v>80</v>
      </c>
      <c r="E278" s="177" t="s">
        <v>206</v>
      </c>
      <c r="F278" s="177" t="s">
        <v>459</v>
      </c>
      <c r="G278" s="12"/>
      <c r="H278" s="12"/>
      <c r="I278" s="169"/>
      <c r="J278" s="178">
        <f>BK278</f>
        <v>0</v>
      </c>
      <c r="K278" s="12"/>
      <c r="L278" s="166"/>
      <c r="M278" s="171"/>
      <c r="N278" s="172"/>
      <c r="O278" s="172"/>
      <c r="P278" s="173">
        <f>SUM(P279:P297)</f>
        <v>0</v>
      </c>
      <c r="Q278" s="172"/>
      <c r="R278" s="173">
        <f>SUM(R279:R297)</f>
        <v>0</v>
      </c>
      <c r="S278" s="172"/>
      <c r="T278" s="174">
        <f>SUM(T279:T297)</f>
        <v>0</v>
      </c>
      <c r="U278" s="12"/>
      <c r="V278" s="12"/>
      <c r="W278" s="12"/>
      <c r="X278" s="12"/>
      <c r="Y278" s="12"/>
      <c r="Z278" s="12"/>
      <c r="AA278" s="12"/>
      <c r="AB278" s="12"/>
      <c r="AC278" s="12"/>
      <c r="AD278" s="12"/>
      <c r="AE278" s="12"/>
      <c r="AR278" s="167" t="s">
        <v>89</v>
      </c>
      <c r="AT278" s="175" t="s">
        <v>80</v>
      </c>
      <c r="AU278" s="175" t="s">
        <v>89</v>
      </c>
      <c r="AY278" s="167" t="s">
        <v>199</v>
      </c>
      <c r="BK278" s="176">
        <f>SUM(BK279:BK297)</f>
        <v>0</v>
      </c>
    </row>
    <row r="279" s="2" customFormat="1" ht="14.4" customHeight="1">
      <c r="A279" s="38"/>
      <c r="B279" s="179"/>
      <c r="C279" s="180" t="s">
        <v>368</v>
      </c>
      <c r="D279" s="180" t="s">
        <v>201</v>
      </c>
      <c r="E279" s="181" t="s">
        <v>867</v>
      </c>
      <c r="F279" s="182" t="s">
        <v>868</v>
      </c>
      <c r="G279" s="183" t="s">
        <v>228</v>
      </c>
      <c r="H279" s="184">
        <v>6.6500000000000004</v>
      </c>
      <c r="I279" s="185"/>
      <c r="J279" s="186">
        <f>ROUND(I279*H279,2)</f>
        <v>0</v>
      </c>
      <c r="K279" s="182" t="s">
        <v>205</v>
      </c>
      <c r="L279" s="39"/>
      <c r="M279" s="187" t="s">
        <v>1</v>
      </c>
      <c r="N279" s="188" t="s">
        <v>46</v>
      </c>
      <c r="O279" s="77"/>
      <c r="P279" s="189">
        <f>O279*H279</f>
        <v>0</v>
      </c>
      <c r="Q279" s="189">
        <v>0</v>
      </c>
      <c r="R279" s="189">
        <f>Q279*H279</f>
        <v>0</v>
      </c>
      <c r="S279" s="189">
        <v>0</v>
      </c>
      <c r="T279" s="190">
        <f>S279*H279</f>
        <v>0</v>
      </c>
      <c r="U279" s="38"/>
      <c r="V279" s="38"/>
      <c r="W279" s="38"/>
      <c r="X279" s="38"/>
      <c r="Y279" s="38"/>
      <c r="Z279" s="38"/>
      <c r="AA279" s="38"/>
      <c r="AB279" s="38"/>
      <c r="AC279" s="38"/>
      <c r="AD279" s="38"/>
      <c r="AE279" s="38"/>
      <c r="AR279" s="191" t="s">
        <v>206</v>
      </c>
      <c r="AT279" s="191" t="s">
        <v>201</v>
      </c>
      <c r="AU279" s="191" t="s">
        <v>91</v>
      </c>
      <c r="AY279" s="19" t="s">
        <v>199</v>
      </c>
      <c r="BE279" s="192">
        <f>IF(N279="základní",J279,0)</f>
        <v>0</v>
      </c>
      <c r="BF279" s="192">
        <f>IF(N279="snížená",J279,0)</f>
        <v>0</v>
      </c>
      <c r="BG279" s="192">
        <f>IF(N279="zákl. přenesená",J279,0)</f>
        <v>0</v>
      </c>
      <c r="BH279" s="192">
        <f>IF(N279="sníž. přenesená",J279,0)</f>
        <v>0</v>
      </c>
      <c r="BI279" s="192">
        <f>IF(N279="nulová",J279,0)</f>
        <v>0</v>
      </c>
      <c r="BJ279" s="19" t="s">
        <v>89</v>
      </c>
      <c r="BK279" s="192">
        <f>ROUND(I279*H279,2)</f>
        <v>0</v>
      </c>
      <c r="BL279" s="19" t="s">
        <v>206</v>
      </c>
      <c r="BM279" s="191" t="s">
        <v>1340</v>
      </c>
    </row>
    <row r="280" s="2" customFormat="1">
      <c r="A280" s="38"/>
      <c r="B280" s="39"/>
      <c r="C280" s="38"/>
      <c r="D280" s="193" t="s">
        <v>208</v>
      </c>
      <c r="E280" s="38"/>
      <c r="F280" s="194" t="s">
        <v>870</v>
      </c>
      <c r="G280" s="38"/>
      <c r="H280" s="38"/>
      <c r="I280" s="195"/>
      <c r="J280" s="38"/>
      <c r="K280" s="38"/>
      <c r="L280" s="39"/>
      <c r="M280" s="196"/>
      <c r="N280" s="197"/>
      <c r="O280" s="77"/>
      <c r="P280" s="77"/>
      <c r="Q280" s="77"/>
      <c r="R280" s="77"/>
      <c r="S280" s="77"/>
      <c r="T280" s="78"/>
      <c r="U280" s="38"/>
      <c r="V280" s="38"/>
      <c r="W280" s="38"/>
      <c r="X280" s="38"/>
      <c r="Y280" s="38"/>
      <c r="Z280" s="38"/>
      <c r="AA280" s="38"/>
      <c r="AB280" s="38"/>
      <c r="AC280" s="38"/>
      <c r="AD280" s="38"/>
      <c r="AE280" s="38"/>
      <c r="AT280" s="19" t="s">
        <v>208</v>
      </c>
      <c r="AU280" s="19" t="s">
        <v>91</v>
      </c>
    </row>
    <row r="281" s="2" customFormat="1">
      <c r="A281" s="38"/>
      <c r="B281" s="39"/>
      <c r="C281" s="38"/>
      <c r="D281" s="193" t="s">
        <v>210</v>
      </c>
      <c r="E281" s="38"/>
      <c r="F281" s="198" t="s">
        <v>871</v>
      </c>
      <c r="G281" s="38"/>
      <c r="H281" s="38"/>
      <c r="I281" s="195"/>
      <c r="J281" s="38"/>
      <c r="K281" s="38"/>
      <c r="L281" s="39"/>
      <c r="M281" s="196"/>
      <c r="N281" s="197"/>
      <c r="O281" s="77"/>
      <c r="P281" s="77"/>
      <c r="Q281" s="77"/>
      <c r="R281" s="77"/>
      <c r="S281" s="77"/>
      <c r="T281" s="78"/>
      <c r="U281" s="38"/>
      <c r="V281" s="38"/>
      <c r="W281" s="38"/>
      <c r="X281" s="38"/>
      <c r="Y281" s="38"/>
      <c r="Z281" s="38"/>
      <c r="AA281" s="38"/>
      <c r="AB281" s="38"/>
      <c r="AC281" s="38"/>
      <c r="AD281" s="38"/>
      <c r="AE281" s="38"/>
      <c r="AT281" s="19" t="s">
        <v>210</v>
      </c>
      <c r="AU281" s="19" t="s">
        <v>91</v>
      </c>
    </row>
    <row r="282" s="14" customFormat="1">
      <c r="A282" s="14"/>
      <c r="B282" s="207"/>
      <c r="C282" s="14"/>
      <c r="D282" s="193" t="s">
        <v>212</v>
      </c>
      <c r="E282" s="208" t="s">
        <v>1</v>
      </c>
      <c r="F282" s="209" t="s">
        <v>358</v>
      </c>
      <c r="G282" s="14"/>
      <c r="H282" s="208" t="s">
        <v>1</v>
      </c>
      <c r="I282" s="210"/>
      <c r="J282" s="14"/>
      <c r="K282" s="14"/>
      <c r="L282" s="207"/>
      <c r="M282" s="211"/>
      <c r="N282" s="212"/>
      <c r="O282" s="212"/>
      <c r="P282" s="212"/>
      <c r="Q282" s="212"/>
      <c r="R282" s="212"/>
      <c r="S282" s="212"/>
      <c r="T282" s="213"/>
      <c r="U282" s="14"/>
      <c r="V282" s="14"/>
      <c r="W282" s="14"/>
      <c r="X282" s="14"/>
      <c r="Y282" s="14"/>
      <c r="Z282" s="14"/>
      <c r="AA282" s="14"/>
      <c r="AB282" s="14"/>
      <c r="AC282" s="14"/>
      <c r="AD282" s="14"/>
      <c r="AE282" s="14"/>
      <c r="AT282" s="208" t="s">
        <v>212</v>
      </c>
      <c r="AU282" s="208" t="s">
        <v>91</v>
      </c>
      <c r="AV282" s="14" t="s">
        <v>89</v>
      </c>
      <c r="AW282" s="14" t="s">
        <v>36</v>
      </c>
      <c r="AX282" s="14" t="s">
        <v>81</v>
      </c>
      <c r="AY282" s="208" t="s">
        <v>199</v>
      </c>
    </row>
    <row r="283" s="14" customFormat="1">
      <c r="A283" s="14"/>
      <c r="B283" s="207"/>
      <c r="C283" s="14"/>
      <c r="D283" s="193" t="s">
        <v>212</v>
      </c>
      <c r="E283" s="208" t="s">
        <v>1</v>
      </c>
      <c r="F283" s="209" t="s">
        <v>1341</v>
      </c>
      <c r="G283" s="14"/>
      <c r="H283" s="208" t="s">
        <v>1</v>
      </c>
      <c r="I283" s="210"/>
      <c r="J283" s="14"/>
      <c r="K283" s="14"/>
      <c r="L283" s="207"/>
      <c r="M283" s="211"/>
      <c r="N283" s="212"/>
      <c r="O283" s="212"/>
      <c r="P283" s="212"/>
      <c r="Q283" s="212"/>
      <c r="R283" s="212"/>
      <c r="S283" s="212"/>
      <c r="T283" s="213"/>
      <c r="U283" s="14"/>
      <c r="V283" s="14"/>
      <c r="W283" s="14"/>
      <c r="X283" s="14"/>
      <c r="Y283" s="14"/>
      <c r="Z283" s="14"/>
      <c r="AA283" s="14"/>
      <c r="AB283" s="14"/>
      <c r="AC283" s="14"/>
      <c r="AD283" s="14"/>
      <c r="AE283" s="14"/>
      <c r="AT283" s="208" t="s">
        <v>212</v>
      </c>
      <c r="AU283" s="208" t="s">
        <v>91</v>
      </c>
      <c r="AV283" s="14" t="s">
        <v>89</v>
      </c>
      <c r="AW283" s="14" t="s">
        <v>36</v>
      </c>
      <c r="AX283" s="14" t="s">
        <v>81</v>
      </c>
      <c r="AY283" s="208" t="s">
        <v>199</v>
      </c>
    </row>
    <row r="284" s="13" customFormat="1">
      <c r="A284" s="13"/>
      <c r="B284" s="199"/>
      <c r="C284" s="13"/>
      <c r="D284" s="193" t="s">
        <v>212</v>
      </c>
      <c r="E284" s="200" t="s">
        <v>1</v>
      </c>
      <c r="F284" s="201" t="s">
        <v>1342</v>
      </c>
      <c r="G284" s="13"/>
      <c r="H284" s="202">
        <v>6.6500000000000004</v>
      </c>
      <c r="I284" s="203"/>
      <c r="J284" s="13"/>
      <c r="K284" s="13"/>
      <c r="L284" s="199"/>
      <c r="M284" s="204"/>
      <c r="N284" s="205"/>
      <c r="O284" s="205"/>
      <c r="P284" s="205"/>
      <c r="Q284" s="205"/>
      <c r="R284" s="205"/>
      <c r="S284" s="205"/>
      <c r="T284" s="206"/>
      <c r="U284" s="13"/>
      <c r="V284" s="13"/>
      <c r="W284" s="13"/>
      <c r="X284" s="13"/>
      <c r="Y284" s="13"/>
      <c r="Z284" s="13"/>
      <c r="AA284" s="13"/>
      <c r="AB284" s="13"/>
      <c r="AC284" s="13"/>
      <c r="AD284" s="13"/>
      <c r="AE284" s="13"/>
      <c r="AT284" s="200" t="s">
        <v>212</v>
      </c>
      <c r="AU284" s="200" t="s">
        <v>91</v>
      </c>
      <c r="AV284" s="13" t="s">
        <v>91</v>
      </c>
      <c r="AW284" s="13" t="s">
        <v>36</v>
      </c>
      <c r="AX284" s="13" t="s">
        <v>81</v>
      </c>
      <c r="AY284" s="200" t="s">
        <v>199</v>
      </c>
    </row>
    <row r="285" s="15" customFormat="1">
      <c r="A285" s="15"/>
      <c r="B285" s="214"/>
      <c r="C285" s="15"/>
      <c r="D285" s="193" t="s">
        <v>212</v>
      </c>
      <c r="E285" s="215" t="s">
        <v>1</v>
      </c>
      <c r="F285" s="216" t="s">
        <v>234</v>
      </c>
      <c r="G285" s="15"/>
      <c r="H285" s="217">
        <v>6.6500000000000004</v>
      </c>
      <c r="I285" s="218"/>
      <c r="J285" s="15"/>
      <c r="K285" s="15"/>
      <c r="L285" s="214"/>
      <c r="M285" s="219"/>
      <c r="N285" s="220"/>
      <c r="O285" s="220"/>
      <c r="P285" s="220"/>
      <c r="Q285" s="220"/>
      <c r="R285" s="220"/>
      <c r="S285" s="220"/>
      <c r="T285" s="221"/>
      <c r="U285" s="15"/>
      <c r="V285" s="15"/>
      <c r="W285" s="15"/>
      <c r="X285" s="15"/>
      <c r="Y285" s="15"/>
      <c r="Z285" s="15"/>
      <c r="AA285" s="15"/>
      <c r="AB285" s="15"/>
      <c r="AC285" s="15"/>
      <c r="AD285" s="15"/>
      <c r="AE285" s="15"/>
      <c r="AT285" s="215" t="s">
        <v>212</v>
      </c>
      <c r="AU285" s="215" t="s">
        <v>91</v>
      </c>
      <c r="AV285" s="15" t="s">
        <v>206</v>
      </c>
      <c r="AW285" s="15" t="s">
        <v>36</v>
      </c>
      <c r="AX285" s="15" t="s">
        <v>89</v>
      </c>
      <c r="AY285" s="215" t="s">
        <v>199</v>
      </c>
    </row>
    <row r="286" s="2" customFormat="1" ht="24.15" customHeight="1">
      <c r="A286" s="38"/>
      <c r="B286" s="179"/>
      <c r="C286" s="180" t="s">
        <v>376</v>
      </c>
      <c r="D286" s="180" t="s">
        <v>201</v>
      </c>
      <c r="E286" s="181" t="s">
        <v>461</v>
      </c>
      <c r="F286" s="182" t="s">
        <v>462</v>
      </c>
      <c r="G286" s="183" t="s">
        <v>228</v>
      </c>
      <c r="H286" s="184">
        <v>270.62</v>
      </c>
      <c r="I286" s="185"/>
      <c r="J286" s="186">
        <f>ROUND(I286*H286,2)</f>
        <v>0</v>
      </c>
      <c r="K286" s="182" t="s">
        <v>205</v>
      </c>
      <c r="L286" s="39"/>
      <c r="M286" s="187" t="s">
        <v>1</v>
      </c>
      <c r="N286" s="188" t="s">
        <v>46</v>
      </c>
      <c r="O286" s="77"/>
      <c r="P286" s="189">
        <f>O286*H286</f>
        <v>0</v>
      </c>
      <c r="Q286" s="189">
        <v>0</v>
      </c>
      <c r="R286" s="189">
        <f>Q286*H286</f>
        <v>0</v>
      </c>
      <c r="S286" s="189">
        <v>0</v>
      </c>
      <c r="T286" s="190">
        <f>S286*H286</f>
        <v>0</v>
      </c>
      <c r="U286" s="38"/>
      <c r="V286" s="38"/>
      <c r="W286" s="38"/>
      <c r="X286" s="38"/>
      <c r="Y286" s="38"/>
      <c r="Z286" s="38"/>
      <c r="AA286" s="38"/>
      <c r="AB286" s="38"/>
      <c r="AC286" s="38"/>
      <c r="AD286" s="38"/>
      <c r="AE286" s="38"/>
      <c r="AR286" s="191" t="s">
        <v>206</v>
      </c>
      <c r="AT286" s="191" t="s">
        <v>201</v>
      </c>
      <c r="AU286" s="191" t="s">
        <v>91</v>
      </c>
      <c r="AY286" s="19" t="s">
        <v>199</v>
      </c>
      <c r="BE286" s="192">
        <f>IF(N286="základní",J286,0)</f>
        <v>0</v>
      </c>
      <c r="BF286" s="192">
        <f>IF(N286="snížená",J286,0)</f>
        <v>0</v>
      </c>
      <c r="BG286" s="192">
        <f>IF(N286="zákl. přenesená",J286,0)</f>
        <v>0</v>
      </c>
      <c r="BH286" s="192">
        <f>IF(N286="sníž. přenesená",J286,0)</f>
        <v>0</v>
      </c>
      <c r="BI286" s="192">
        <f>IF(N286="nulová",J286,0)</f>
        <v>0</v>
      </c>
      <c r="BJ286" s="19" t="s">
        <v>89</v>
      </c>
      <c r="BK286" s="192">
        <f>ROUND(I286*H286,2)</f>
        <v>0</v>
      </c>
      <c r="BL286" s="19" t="s">
        <v>206</v>
      </c>
      <c r="BM286" s="191" t="s">
        <v>1343</v>
      </c>
    </row>
    <row r="287" s="2" customFormat="1">
      <c r="A287" s="38"/>
      <c r="B287" s="39"/>
      <c r="C287" s="38"/>
      <c r="D287" s="193" t="s">
        <v>208</v>
      </c>
      <c r="E287" s="38"/>
      <c r="F287" s="194" t="s">
        <v>464</v>
      </c>
      <c r="G287" s="38"/>
      <c r="H287" s="38"/>
      <c r="I287" s="195"/>
      <c r="J287" s="38"/>
      <c r="K287" s="38"/>
      <c r="L287" s="39"/>
      <c r="M287" s="196"/>
      <c r="N287" s="197"/>
      <c r="O287" s="77"/>
      <c r="P287" s="77"/>
      <c r="Q287" s="77"/>
      <c r="R287" s="77"/>
      <c r="S287" s="77"/>
      <c r="T287" s="78"/>
      <c r="U287" s="38"/>
      <c r="V287" s="38"/>
      <c r="W287" s="38"/>
      <c r="X287" s="38"/>
      <c r="Y287" s="38"/>
      <c r="Z287" s="38"/>
      <c r="AA287" s="38"/>
      <c r="AB287" s="38"/>
      <c r="AC287" s="38"/>
      <c r="AD287" s="38"/>
      <c r="AE287" s="38"/>
      <c r="AT287" s="19" t="s">
        <v>208</v>
      </c>
      <c r="AU287" s="19" t="s">
        <v>91</v>
      </c>
    </row>
    <row r="288" s="2" customFormat="1">
      <c r="A288" s="38"/>
      <c r="B288" s="39"/>
      <c r="C288" s="38"/>
      <c r="D288" s="193" t="s">
        <v>210</v>
      </c>
      <c r="E288" s="38"/>
      <c r="F288" s="198" t="s">
        <v>465</v>
      </c>
      <c r="G288" s="38"/>
      <c r="H288" s="38"/>
      <c r="I288" s="195"/>
      <c r="J288" s="38"/>
      <c r="K288" s="38"/>
      <c r="L288" s="39"/>
      <c r="M288" s="196"/>
      <c r="N288" s="197"/>
      <c r="O288" s="77"/>
      <c r="P288" s="77"/>
      <c r="Q288" s="77"/>
      <c r="R288" s="77"/>
      <c r="S288" s="77"/>
      <c r="T288" s="78"/>
      <c r="U288" s="38"/>
      <c r="V288" s="38"/>
      <c r="W288" s="38"/>
      <c r="X288" s="38"/>
      <c r="Y288" s="38"/>
      <c r="Z288" s="38"/>
      <c r="AA288" s="38"/>
      <c r="AB288" s="38"/>
      <c r="AC288" s="38"/>
      <c r="AD288" s="38"/>
      <c r="AE288" s="38"/>
      <c r="AT288" s="19" t="s">
        <v>210</v>
      </c>
      <c r="AU288" s="19" t="s">
        <v>91</v>
      </c>
    </row>
    <row r="289" s="14" customFormat="1">
      <c r="A289" s="14"/>
      <c r="B289" s="207"/>
      <c r="C289" s="14"/>
      <c r="D289" s="193" t="s">
        <v>212</v>
      </c>
      <c r="E289" s="208" t="s">
        <v>1</v>
      </c>
      <c r="F289" s="209" t="s">
        <v>885</v>
      </c>
      <c r="G289" s="14"/>
      <c r="H289" s="208" t="s">
        <v>1</v>
      </c>
      <c r="I289" s="210"/>
      <c r="J289" s="14"/>
      <c r="K289" s="14"/>
      <c r="L289" s="207"/>
      <c r="M289" s="211"/>
      <c r="N289" s="212"/>
      <c r="O289" s="212"/>
      <c r="P289" s="212"/>
      <c r="Q289" s="212"/>
      <c r="R289" s="212"/>
      <c r="S289" s="212"/>
      <c r="T289" s="213"/>
      <c r="U289" s="14"/>
      <c r="V289" s="14"/>
      <c r="W289" s="14"/>
      <c r="X289" s="14"/>
      <c r="Y289" s="14"/>
      <c r="Z289" s="14"/>
      <c r="AA289" s="14"/>
      <c r="AB289" s="14"/>
      <c r="AC289" s="14"/>
      <c r="AD289" s="14"/>
      <c r="AE289" s="14"/>
      <c r="AT289" s="208" t="s">
        <v>212</v>
      </c>
      <c r="AU289" s="208" t="s">
        <v>91</v>
      </c>
      <c r="AV289" s="14" t="s">
        <v>89</v>
      </c>
      <c r="AW289" s="14" t="s">
        <v>36</v>
      </c>
      <c r="AX289" s="14" t="s">
        <v>81</v>
      </c>
      <c r="AY289" s="208" t="s">
        <v>199</v>
      </c>
    </row>
    <row r="290" s="13" customFormat="1">
      <c r="A290" s="13"/>
      <c r="B290" s="199"/>
      <c r="C290" s="13"/>
      <c r="D290" s="193" t="s">
        <v>212</v>
      </c>
      <c r="E290" s="200" t="s">
        <v>1</v>
      </c>
      <c r="F290" s="201" t="s">
        <v>1344</v>
      </c>
      <c r="G290" s="13"/>
      <c r="H290" s="202">
        <v>29.350000000000001</v>
      </c>
      <c r="I290" s="203"/>
      <c r="J290" s="13"/>
      <c r="K290" s="13"/>
      <c r="L290" s="199"/>
      <c r="M290" s="204"/>
      <c r="N290" s="205"/>
      <c r="O290" s="205"/>
      <c r="P290" s="205"/>
      <c r="Q290" s="205"/>
      <c r="R290" s="205"/>
      <c r="S290" s="205"/>
      <c r="T290" s="206"/>
      <c r="U290" s="13"/>
      <c r="V290" s="13"/>
      <c r="W290" s="13"/>
      <c r="X290" s="13"/>
      <c r="Y290" s="13"/>
      <c r="Z290" s="13"/>
      <c r="AA290" s="13"/>
      <c r="AB290" s="13"/>
      <c r="AC290" s="13"/>
      <c r="AD290" s="13"/>
      <c r="AE290" s="13"/>
      <c r="AT290" s="200" t="s">
        <v>212</v>
      </c>
      <c r="AU290" s="200" t="s">
        <v>91</v>
      </c>
      <c r="AV290" s="13" t="s">
        <v>91</v>
      </c>
      <c r="AW290" s="13" t="s">
        <v>36</v>
      </c>
      <c r="AX290" s="13" t="s">
        <v>81</v>
      </c>
      <c r="AY290" s="200" t="s">
        <v>199</v>
      </c>
    </row>
    <row r="291" s="13" customFormat="1">
      <c r="A291" s="13"/>
      <c r="B291" s="199"/>
      <c r="C291" s="13"/>
      <c r="D291" s="193" t="s">
        <v>212</v>
      </c>
      <c r="E291" s="200" t="s">
        <v>1</v>
      </c>
      <c r="F291" s="201" t="s">
        <v>1345</v>
      </c>
      <c r="G291" s="13"/>
      <c r="H291" s="202">
        <v>25.289999999999999</v>
      </c>
      <c r="I291" s="203"/>
      <c r="J291" s="13"/>
      <c r="K291" s="13"/>
      <c r="L291" s="199"/>
      <c r="M291" s="204"/>
      <c r="N291" s="205"/>
      <c r="O291" s="205"/>
      <c r="P291" s="205"/>
      <c r="Q291" s="205"/>
      <c r="R291" s="205"/>
      <c r="S291" s="205"/>
      <c r="T291" s="206"/>
      <c r="U291" s="13"/>
      <c r="V291" s="13"/>
      <c r="W291" s="13"/>
      <c r="X291" s="13"/>
      <c r="Y291" s="13"/>
      <c r="Z291" s="13"/>
      <c r="AA291" s="13"/>
      <c r="AB291" s="13"/>
      <c r="AC291" s="13"/>
      <c r="AD291" s="13"/>
      <c r="AE291" s="13"/>
      <c r="AT291" s="200" t="s">
        <v>212</v>
      </c>
      <c r="AU291" s="200" t="s">
        <v>91</v>
      </c>
      <c r="AV291" s="13" t="s">
        <v>91</v>
      </c>
      <c r="AW291" s="13" t="s">
        <v>36</v>
      </c>
      <c r="AX291" s="13" t="s">
        <v>81</v>
      </c>
      <c r="AY291" s="200" t="s">
        <v>199</v>
      </c>
    </row>
    <row r="292" s="13" customFormat="1">
      <c r="A292" s="13"/>
      <c r="B292" s="199"/>
      <c r="C292" s="13"/>
      <c r="D292" s="193" t="s">
        <v>212</v>
      </c>
      <c r="E292" s="200" t="s">
        <v>1</v>
      </c>
      <c r="F292" s="201" t="s">
        <v>1346</v>
      </c>
      <c r="G292" s="13"/>
      <c r="H292" s="202">
        <v>44.289999999999999</v>
      </c>
      <c r="I292" s="203"/>
      <c r="J292" s="13"/>
      <c r="K292" s="13"/>
      <c r="L292" s="199"/>
      <c r="M292" s="204"/>
      <c r="N292" s="205"/>
      <c r="O292" s="205"/>
      <c r="P292" s="205"/>
      <c r="Q292" s="205"/>
      <c r="R292" s="205"/>
      <c r="S292" s="205"/>
      <c r="T292" s="206"/>
      <c r="U292" s="13"/>
      <c r="V292" s="13"/>
      <c r="W292" s="13"/>
      <c r="X292" s="13"/>
      <c r="Y292" s="13"/>
      <c r="Z292" s="13"/>
      <c r="AA292" s="13"/>
      <c r="AB292" s="13"/>
      <c r="AC292" s="13"/>
      <c r="AD292" s="13"/>
      <c r="AE292" s="13"/>
      <c r="AT292" s="200" t="s">
        <v>212</v>
      </c>
      <c r="AU292" s="200" t="s">
        <v>91</v>
      </c>
      <c r="AV292" s="13" t="s">
        <v>91</v>
      </c>
      <c r="AW292" s="13" t="s">
        <v>36</v>
      </c>
      <c r="AX292" s="13" t="s">
        <v>81</v>
      </c>
      <c r="AY292" s="200" t="s">
        <v>199</v>
      </c>
    </row>
    <row r="293" s="13" customFormat="1">
      <c r="A293" s="13"/>
      <c r="B293" s="199"/>
      <c r="C293" s="13"/>
      <c r="D293" s="193" t="s">
        <v>212</v>
      </c>
      <c r="E293" s="200" t="s">
        <v>1</v>
      </c>
      <c r="F293" s="201" t="s">
        <v>1347</v>
      </c>
      <c r="G293" s="13"/>
      <c r="H293" s="202">
        <v>42.950000000000003</v>
      </c>
      <c r="I293" s="203"/>
      <c r="J293" s="13"/>
      <c r="K293" s="13"/>
      <c r="L293" s="199"/>
      <c r="M293" s="204"/>
      <c r="N293" s="205"/>
      <c r="O293" s="205"/>
      <c r="P293" s="205"/>
      <c r="Q293" s="205"/>
      <c r="R293" s="205"/>
      <c r="S293" s="205"/>
      <c r="T293" s="206"/>
      <c r="U293" s="13"/>
      <c r="V293" s="13"/>
      <c r="W293" s="13"/>
      <c r="X293" s="13"/>
      <c r="Y293" s="13"/>
      <c r="Z293" s="13"/>
      <c r="AA293" s="13"/>
      <c r="AB293" s="13"/>
      <c r="AC293" s="13"/>
      <c r="AD293" s="13"/>
      <c r="AE293" s="13"/>
      <c r="AT293" s="200" t="s">
        <v>212</v>
      </c>
      <c r="AU293" s="200" t="s">
        <v>91</v>
      </c>
      <c r="AV293" s="13" t="s">
        <v>91</v>
      </c>
      <c r="AW293" s="13" t="s">
        <v>36</v>
      </c>
      <c r="AX293" s="13" t="s">
        <v>81</v>
      </c>
      <c r="AY293" s="200" t="s">
        <v>199</v>
      </c>
    </row>
    <row r="294" s="13" customFormat="1">
      <c r="A294" s="13"/>
      <c r="B294" s="199"/>
      <c r="C294" s="13"/>
      <c r="D294" s="193" t="s">
        <v>212</v>
      </c>
      <c r="E294" s="200" t="s">
        <v>1</v>
      </c>
      <c r="F294" s="201" t="s">
        <v>1348</v>
      </c>
      <c r="G294" s="13"/>
      <c r="H294" s="202">
        <v>43.149999999999999</v>
      </c>
      <c r="I294" s="203"/>
      <c r="J294" s="13"/>
      <c r="K294" s="13"/>
      <c r="L294" s="199"/>
      <c r="M294" s="204"/>
      <c r="N294" s="205"/>
      <c r="O294" s="205"/>
      <c r="P294" s="205"/>
      <c r="Q294" s="205"/>
      <c r="R294" s="205"/>
      <c r="S294" s="205"/>
      <c r="T294" s="206"/>
      <c r="U294" s="13"/>
      <c r="V294" s="13"/>
      <c r="W294" s="13"/>
      <c r="X294" s="13"/>
      <c r="Y294" s="13"/>
      <c r="Z294" s="13"/>
      <c r="AA294" s="13"/>
      <c r="AB294" s="13"/>
      <c r="AC294" s="13"/>
      <c r="AD294" s="13"/>
      <c r="AE294" s="13"/>
      <c r="AT294" s="200" t="s">
        <v>212</v>
      </c>
      <c r="AU294" s="200" t="s">
        <v>91</v>
      </c>
      <c r="AV294" s="13" t="s">
        <v>91</v>
      </c>
      <c r="AW294" s="13" t="s">
        <v>36</v>
      </c>
      <c r="AX294" s="13" t="s">
        <v>81</v>
      </c>
      <c r="AY294" s="200" t="s">
        <v>199</v>
      </c>
    </row>
    <row r="295" s="13" customFormat="1">
      <c r="A295" s="13"/>
      <c r="B295" s="199"/>
      <c r="C295" s="13"/>
      <c r="D295" s="193" t="s">
        <v>212</v>
      </c>
      <c r="E295" s="200" t="s">
        <v>1</v>
      </c>
      <c r="F295" s="201" t="s">
        <v>1349</v>
      </c>
      <c r="G295" s="13"/>
      <c r="H295" s="202">
        <v>42.789999999999999</v>
      </c>
      <c r="I295" s="203"/>
      <c r="J295" s="13"/>
      <c r="K295" s="13"/>
      <c r="L295" s="199"/>
      <c r="M295" s="204"/>
      <c r="N295" s="205"/>
      <c r="O295" s="205"/>
      <c r="P295" s="205"/>
      <c r="Q295" s="205"/>
      <c r="R295" s="205"/>
      <c r="S295" s="205"/>
      <c r="T295" s="206"/>
      <c r="U295" s="13"/>
      <c r="V295" s="13"/>
      <c r="W295" s="13"/>
      <c r="X295" s="13"/>
      <c r="Y295" s="13"/>
      <c r="Z295" s="13"/>
      <c r="AA295" s="13"/>
      <c r="AB295" s="13"/>
      <c r="AC295" s="13"/>
      <c r="AD295" s="13"/>
      <c r="AE295" s="13"/>
      <c r="AT295" s="200" t="s">
        <v>212</v>
      </c>
      <c r="AU295" s="200" t="s">
        <v>91</v>
      </c>
      <c r="AV295" s="13" t="s">
        <v>91</v>
      </c>
      <c r="AW295" s="13" t="s">
        <v>36</v>
      </c>
      <c r="AX295" s="13" t="s">
        <v>81</v>
      </c>
      <c r="AY295" s="200" t="s">
        <v>199</v>
      </c>
    </row>
    <row r="296" s="13" customFormat="1">
      <c r="A296" s="13"/>
      <c r="B296" s="199"/>
      <c r="C296" s="13"/>
      <c r="D296" s="193" t="s">
        <v>212</v>
      </c>
      <c r="E296" s="200" t="s">
        <v>1</v>
      </c>
      <c r="F296" s="201" t="s">
        <v>1350</v>
      </c>
      <c r="G296" s="13"/>
      <c r="H296" s="202">
        <v>42.799999999999997</v>
      </c>
      <c r="I296" s="203"/>
      <c r="J296" s="13"/>
      <c r="K296" s="13"/>
      <c r="L296" s="199"/>
      <c r="M296" s="204"/>
      <c r="N296" s="205"/>
      <c r="O296" s="205"/>
      <c r="P296" s="205"/>
      <c r="Q296" s="205"/>
      <c r="R296" s="205"/>
      <c r="S296" s="205"/>
      <c r="T296" s="206"/>
      <c r="U296" s="13"/>
      <c r="V296" s="13"/>
      <c r="W296" s="13"/>
      <c r="X296" s="13"/>
      <c r="Y296" s="13"/>
      <c r="Z296" s="13"/>
      <c r="AA296" s="13"/>
      <c r="AB296" s="13"/>
      <c r="AC296" s="13"/>
      <c r="AD296" s="13"/>
      <c r="AE296" s="13"/>
      <c r="AT296" s="200" t="s">
        <v>212</v>
      </c>
      <c r="AU296" s="200" t="s">
        <v>91</v>
      </c>
      <c r="AV296" s="13" t="s">
        <v>91</v>
      </c>
      <c r="AW296" s="13" t="s">
        <v>36</v>
      </c>
      <c r="AX296" s="13" t="s">
        <v>81</v>
      </c>
      <c r="AY296" s="200" t="s">
        <v>199</v>
      </c>
    </row>
    <row r="297" s="15" customFormat="1">
      <c r="A297" s="15"/>
      <c r="B297" s="214"/>
      <c r="C297" s="15"/>
      <c r="D297" s="193" t="s">
        <v>212</v>
      </c>
      <c r="E297" s="215" t="s">
        <v>1</v>
      </c>
      <c r="F297" s="216" t="s">
        <v>234</v>
      </c>
      <c r="G297" s="15"/>
      <c r="H297" s="217">
        <v>270.62</v>
      </c>
      <c r="I297" s="218"/>
      <c r="J297" s="15"/>
      <c r="K297" s="15"/>
      <c r="L297" s="214"/>
      <c r="M297" s="219"/>
      <c r="N297" s="220"/>
      <c r="O297" s="220"/>
      <c r="P297" s="220"/>
      <c r="Q297" s="220"/>
      <c r="R297" s="220"/>
      <c r="S297" s="220"/>
      <c r="T297" s="221"/>
      <c r="U297" s="15"/>
      <c r="V297" s="15"/>
      <c r="W297" s="15"/>
      <c r="X297" s="15"/>
      <c r="Y297" s="15"/>
      <c r="Z297" s="15"/>
      <c r="AA297" s="15"/>
      <c r="AB297" s="15"/>
      <c r="AC297" s="15"/>
      <c r="AD297" s="15"/>
      <c r="AE297" s="15"/>
      <c r="AT297" s="215" t="s">
        <v>212</v>
      </c>
      <c r="AU297" s="215" t="s">
        <v>91</v>
      </c>
      <c r="AV297" s="15" t="s">
        <v>206</v>
      </c>
      <c r="AW297" s="15" t="s">
        <v>36</v>
      </c>
      <c r="AX297" s="15" t="s">
        <v>89</v>
      </c>
      <c r="AY297" s="215" t="s">
        <v>199</v>
      </c>
    </row>
    <row r="298" s="12" customFormat="1" ht="22.8" customHeight="1">
      <c r="A298" s="12"/>
      <c r="B298" s="166"/>
      <c r="C298" s="12"/>
      <c r="D298" s="167" t="s">
        <v>80</v>
      </c>
      <c r="E298" s="177" t="s">
        <v>243</v>
      </c>
      <c r="F298" s="177" t="s">
        <v>536</v>
      </c>
      <c r="G298" s="12"/>
      <c r="H298" s="12"/>
      <c r="I298" s="169"/>
      <c r="J298" s="178">
        <f>BK298</f>
        <v>0</v>
      </c>
      <c r="K298" s="12"/>
      <c r="L298" s="166"/>
      <c r="M298" s="171"/>
      <c r="N298" s="172"/>
      <c r="O298" s="172"/>
      <c r="P298" s="173">
        <f>SUM(P299:P310)</f>
        <v>0</v>
      </c>
      <c r="Q298" s="172"/>
      <c r="R298" s="173">
        <f>SUM(R299:R310)</f>
        <v>0.13514999999999999</v>
      </c>
      <c r="S298" s="172"/>
      <c r="T298" s="174">
        <f>SUM(T299:T310)</f>
        <v>0</v>
      </c>
      <c r="U298" s="12"/>
      <c r="V298" s="12"/>
      <c r="W298" s="12"/>
      <c r="X298" s="12"/>
      <c r="Y298" s="12"/>
      <c r="Z298" s="12"/>
      <c r="AA298" s="12"/>
      <c r="AB298" s="12"/>
      <c r="AC298" s="12"/>
      <c r="AD298" s="12"/>
      <c r="AE298" s="12"/>
      <c r="AR298" s="167" t="s">
        <v>89</v>
      </c>
      <c r="AT298" s="175" t="s">
        <v>80</v>
      </c>
      <c r="AU298" s="175" t="s">
        <v>89</v>
      </c>
      <c r="AY298" s="167" t="s">
        <v>199</v>
      </c>
      <c r="BK298" s="176">
        <f>SUM(BK299:BK310)</f>
        <v>0</v>
      </c>
    </row>
    <row r="299" s="2" customFormat="1" ht="24.15" customHeight="1">
      <c r="A299" s="38"/>
      <c r="B299" s="179"/>
      <c r="C299" s="180" t="s">
        <v>382</v>
      </c>
      <c r="D299" s="180" t="s">
        <v>201</v>
      </c>
      <c r="E299" s="181" t="s">
        <v>538</v>
      </c>
      <c r="F299" s="182" t="s">
        <v>539</v>
      </c>
      <c r="G299" s="183" t="s">
        <v>345</v>
      </c>
      <c r="H299" s="184">
        <v>180.19999999999999</v>
      </c>
      <c r="I299" s="185"/>
      <c r="J299" s="186">
        <f>ROUND(I299*H299,2)</f>
        <v>0</v>
      </c>
      <c r="K299" s="182" t="s">
        <v>246</v>
      </c>
      <c r="L299" s="39"/>
      <c r="M299" s="187" t="s">
        <v>1</v>
      </c>
      <c r="N299" s="188" t="s">
        <v>46</v>
      </c>
      <c r="O299" s="77"/>
      <c r="P299" s="189">
        <f>O299*H299</f>
        <v>0</v>
      </c>
      <c r="Q299" s="189">
        <v>0.00075000000000000002</v>
      </c>
      <c r="R299" s="189">
        <f>Q299*H299</f>
        <v>0.13514999999999999</v>
      </c>
      <c r="S299" s="189">
        <v>0</v>
      </c>
      <c r="T299" s="190">
        <f>S299*H299</f>
        <v>0</v>
      </c>
      <c r="U299" s="38"/>
      <c r="V299" s="38"/>
      <c r="W299" s="38"/>
      <c r="X299" s="38"/>
      <c r="Y299" s="38"/>
      <c r="Z299" s="38"/>
      <c r="AA299" s="38"/>
      <c r="AB299" s="38"/>
      <c r="AC299" s="38"/>
      <c r="AD299" s="38"/>
      <c r="AE299" s="38"/>
      <c r="AR299" s="191" t="s">
        <v>206</v>
      </c>
      <c r="AT299" s="191" t="s">
        <v>201</v>
      </c>
      <c r="AU299" s="191" t="s">
        <v>91</v>
      </c>
      <c r="AY299" s="19" t="s">
        <v>199</v>
      </c>
      <c r="BE299" s="192">
        <f>IF(N299="základní",J299,0)</f>
        <v>0</v>
      </c>
      <c r="BF299" s="192">
        <f>IF(N299="snížená",J299,0)</f>
        <v>0</v>
      </c>
      <c r="BG299" s="192">
        <f>IF(N299="zákl. přenesená",J299,0)</f>
        <v>0</v>
      </c>
      <c r="BH299" s="192">
        <f>IF(N299="sníž. přenesená",J299,0)</f>
        <v>0</v>
      </c>
      <c r="BI299" s="192">
        <f>IF(N299="nulová",J299,0)</f>
        <v>0</v>
      </c>
      <c r="BJ299" s="19" t="s">
        <v>89</v>
      </c>
      <c r="BK299" s="192">
        <f>ROUND(I299*H299,2)</f>
        <v>0</v>
      </c>
      <c r="BL299" s="19" t="s">
        <v>206</v>
      </c>
      <c r="BM299" s="191" t="s">
        <v>1351</v>
      </c>
    </row>
    <row r="300" s="2" customFormat="1">
      <c r="A300" s="38"/>
      <c r="B300" s="39"/>
      <c r="C300" s="38"/>
      <c r="D300" s="193" t="s">
        <v>248</v>
      </c>
      <c r="E300" s="38"/>
      <c r="F300" s="198" t="s">
        <v>541</v>
      </c>
      <c r="G300" s="38"/>
      <c r="H300" s="38"/>
      <c r="I300" s="195"/>
      <c r="J300" s="38"/>
      <c r="K300" s="38"/>
      <c r="L300" s="39"/>
      <c r="M300" s="196"/>
      <c r="N300" s="197"/>
      <c r="O300" s="77"/>
      <c r="P300" s="77"/>
      <c r="Q300" s="77"/>
      <c r="R300" s="77"/>
      <c r="S300" s="77"/>
      <c r="T300" s="78"/>
      <c r="U300" s="38"/>
      <c r="V300" s="38"/>
      <c r="W300" s="38"/>
      <c r="X300" s="38"/>
      <c r="Y300" s="38"/>
      <c r="Z300" s="38"/>
      <c r="AA300" s="38"/>
      <c r="AB300" s="38"/>
      <c r="AC300" s="38"/>
      <c r="AD300" s="38"/>
      <c r="AE300" s="38"/>
      <c r="AT300" s="19" t="s">
        <v>248</v>
      </c>
      <c r="AU300" s="19" t="s">
        <v>91</v>
      </c>
    </row>
    <row r="301" s="14" customFormat="1">
      <c r="A301" s="14"/>
      <c r="B301" s="207"/>
      <c r="C301" s="14"/>
      <c r="D301" s="193" t="s">
        <v>212</v>
      </c>
      <c r="E301" s="208" t="s">
        <v>1</v>
      </c>
      <c r="F301" s="209" t="s">
        <v>904</v>
      </c>
      <c r="G301" s="14"/>
      <c r="H301" s="208" t="s">
        <v>1</v>
      </c>
      <c r="I301" s="210"/>
      <c r="J301" s="14"/>
      <c r="K301" s="14"/>
      <c r="L301" s="207"/>
      <c r="M301" s="211"/>
      <c r="N301" s="212"/>
      <c r="O301" s="212"/>
      <c r="P301" s="212"/>
      <c r="Q301" s="212"/>
      <c r="R301" s="212"/>
      <c r="S301" s="212"/>
      <c r="T301" s="213"/>
      <c r="U301" s="14"/>
      <c r="V301" s="14"/>
      <c r="W301" s="14"/>
      <c r="X301" s="14"/>
      <c r="Y301" s="14"/>
      <c r="Z301" s="14"/>
      <c r="AA301" s="14"/>
      <c r="AB301" s="14"/>
      <c r="AC301" s="14"/>
      <c r="AD301" s="14"/>
      <c r="AE301" s="14"/>
      <c r="AT301" s="208" t="s">
        <v>212</v>
      </c>
      <c r="AU301" s="208" t="s">
        <v>91</v>
      </c>
      <c r="AV301" s="14" t="s">
        <v>89</v>
      </c>
      <c r="AW301" s="14" t="s">
        <v>36</v>
      </c>
      <c r="AX301" s="14" t="s">
        <v>81</v>
      </c>
      <c r="AY301" s="208" t="s">
        <v>199</v>
      </c>
    </row>
    <row r="302" s="13" customFormat="1">
      <c r="A302" s="13"/>
      <c r="B302" s="199"/>
      <c r="C302" s="13"/>
      <c r="D302" s="193" t="s">
        <v>212</v>
      </c>
      <c r="E302" s="200" t="s">
        <v>1</v>
      </c>
      <c r="F302" s="201" t="s">
        <v>1352</v>
      </c>
      <c r="G302" s="13"/>
      <c r="H302" s="202">
        <v>26.399999999999999</v>
      </c>
      <c r="I302" s="203"/>
      <c r="J302" s="13"/>
      <c r="K302" s="13"/>
      <c r="L302" s="199"/>
      <c r="M302" s="204"/>
      <c r="N302" s="205"/>
      <c r="O302" s="205"/>
      <c r="P302" s="205"/>
      <c r="Q302" s="205"/>
      <c r="R302" s="205"/>
      <c r="S302" s="205"/>
      <c r="T302" s="206"/>
      <c r="U302" s="13"/>
      <c r="V302" s="13"/>
      <c r="W302" s="13"/>
      <c r="X302" s="13"/>
      <c r="Y302" s="13"/>
      <c r="Z302" s="13"/>
      <c r="AA302" s="13"/>
      <c r="AB302" s="13"/>
      <c r="AC302" s="13"/>
      <c r="AD302" s="13"/>
      <c r="AE302" s="13"/>
      <c r="AT302" s="200" t="s">
        <v>212</v>
      </c>
      <c r="AU302" s="200" t="s">
        <v>91</v>
      </c>
      <c r="AV302" s="13" t="s">
        <v>91</v>
      </c>
      <c r="AW302" s="13" t="s">
        <v>36</v>
      </c>
      <c r="AX302" s="13" t="s">
        <v>81</v>
      </c>
      <c r="AY302" s="200" t="s">
        <v>199</v>
      </c>
    </row>
    <row r="303" s="13" customFormat="1">
      <c r="A303" s="13"/>
      <c r="B303" s="199"/>
      <c r="C303" s="13"/>
      <c r="D303" s="193" t="s">
        <v>212</v>
      </c>
      <c r="E303" s="200" t="s">
        <v>1</v>
      </c>
      <c r="F303" s="201" t="s">
        <v>1353</v>
      </c>
      <c r="G303" s="13"/>
      <c r="H303" s="202">
        <v>18.600000000000001</v>
      </c>
      <c r="I303" s="203"/>
      <c r="J303" s="13"/>
      <c r="K303" s="13"/>
      <c r="L303" s="199"/>
      <c r="M303" s="204"/>
      <c r="N303" s="205"/>
      <c r="O303" s="205"/>
      <c r="P303" s="205"/>
      <c r="Q303" s="205"/>
      <c r="R303" s="205"/>
      <c r="S303" s="205"/>
      <c r="T303" s="206"/>
      <c r="U303" s="13"/>
      <c r="V303" s="13"/>
      <c r="W303" s="13"/>
      <c r="X303" s="13"/>
      <c r="Y303" s="13"/>
      <c r="Z303" s="13"/>
      <c r="AA303" s="13"/>
      <c r="AB303" s="13"/>
      <c r="AC303" s="13"/>
      <c r="AD303" s="13"/>
      <c r="AE303" s="13"/>
      <c r="AT303" s="200" t="s">
        <v>212</v>
      </c>
      <c r="AU303" s="200" t="s">
        <v>91</v>
      </c>
      <c r="AV303" s="13" t="s">
        <v>91</v>
      </c>
      <c r="AW303" s="13" t="s">
        <v>36</v>
      </c>
      <c r="AX303" s="13" t="s">
        <v>81</v>
      </c>
      <c r="AY303" s="200" t="s">
        <v>199</v>
      </c>
    </row>
    <row r="304" s="13" customFormat="1">
      <c r="A304" s="13"/>
      <c r="B304" s="199"/>
      <c r="C304" s="13"/>
      <c r="D304" s="193" t="s">
        <v>212</v>
      </c>
      <c r="E304" s="200" t="s">
        <v>1</v>
      </c>
      <c r="F304" s="201" t="s">
        <v>1354</v>
      </c>
      <c r="G304" s="13"/>
      <c r="H304" s="202">
        <v>25.5</v>
      </c>
      <c r="I304" s="203"/>
      <c r="J304" s="13"/>
      <c r="K304" s="13"/>
      <c r="L304" s="199"/>
      <c r="M304" s="204"/>
      <c r="N304" s="205"/>
      <c r="O304" s="205"/>
      <c r="P304" s="205"/>
      <c r="Q304" s="205"/>
      <c r="R304" s="205"/>
      <c r="S304" s="205"/>
      <c r="T304" s="206"/>
      <c r="U304" s="13"/>
      <c r="V304" s="13"/>
      <c r="W304" s="13"/>
      <c r="X304" s="13"/>
      <c r="Y304" s="13"/>
      <c r="Z304" s="13"/>
      <c r="AA304" s="13"/>
      <c r="AB304" s="13"/>
      <c r="AC304" s="13"/>
      <c r="AD304" s="13"/>
      <c r="AE304" s="13"/>
      <c r="AT304" s="200" t="s">
        <v>212</v>
      </c>
      <c r="AU304" s="200" t="s">
        <v>91</v>
      </c>
      <c r="AV304" s="13" t="s">
        <v>91</v>
      </c>
      <c r="AW304" s="13" t="s">
        <v>36</v>
      </c>
      <c r="AX304" s="13" t="s">
        <v>81</v>
      </c>
      <c r="AY304" s="200" t="s">
        <v>199</v>
      </c>
    </row>
    <row r="305" s="13" customFormat="1">
      <c r="A305" s="13"/>
      <c r="B305" s="199"/>
      <c r="C305" s="13"/>
      <c r="D305" s="193" t="s">
        <v>212</v>
      </c>
      <c r="E305" s="200" t="s">
        <v>1</v>
      </c>
      <c r="F305" s="201" t="s">
        <v>1355</v>
      </c>
      <c r="G305" s="13"/>
      <c r="H305" s="202">
        <v>22.899999999999999</v>
      </c>
      <c r="I305" s="203"/>
      <c r="J305" s="13"/>
      <c r="K305" s="13"/>
      <c r="L305" s="199"/>
      <c r="M305" s="204"/>
      <c r="N305" s="205"/>
      <c r="O305" s="205"/>
      <c r="P305" s="205"/>
      <c r="Q305" s="205"/>
      <c r="R305" s="205"/>
      <c r="S305" s="205"/>
      <c r="T305" s="206"/>
      <c r="U305" s="13"/>
      <c r="V305" s="13"/>
      <c r="W305" s="13"/>
      <c r="X305" s="13"/>
      <c r="Y305" s="13"/>
      <c r="Z305" s="13"/>
      <c r="AA305" s="13"/>
      <c r="AB305" s="13"/>
      <c r="AC305" s="13"/>
      <c r="AD305" s="13"/>
      <c r="AE305" s="13"/>
      <c r="AT305" s="200" t="s">
        <v>212</v>
      </c>
      <c r="AU305" s="200" t="s">
        <v>91</v>
      </c>
      <c r="AV305" s="13" t="s">
        <v>91</v>
      </c>
      <c r="AW305" s="13" t="s">
        <v>36</v>
      </c>
      <c r="AX305" s="13" t="s">
        <v>81</v>
      </c>
      <c r="AY305" s="200" t="s">
        <v>199</v>
      </c>
    </row>
    <row r="306" s="13" customFormat="1">
      <c r="A306" s="13"/>
      <c r="B306" s="199"/>
      <c r="C306" s="13"/>
      <c r="D306" s="193" t="s">
        <v>212</v>
      </c>
      <c r="E306" s="200" t="s">
        <v>1</v>
      </c>
      <c r="F306" s="201" t="s">
        <v>1356</v>
      </c>
      <c r="G306" s="13"/>
      <c r="H306" s="202">
        <v>22.699999999999999</v>
      </c>
      <c r="I306" s="203"/>
      <c r="J306" s="13"/>
      <c r="K306" s="13"/>
      <c r="L306" s="199"/>
      <c r="M306" s="204"/>
      <c r="N306" s="205"/>
      <c r="O306" s="205"/>
      <c r="P306" s="205"/>
      <c r="Q306" s="205"/>
      <c r="R306" s="205"/>
      <c r="S306" s="205"/>
      <c r="T306" s="206"/>
      <c r="U306" s="13"/>
      <c r="V306" s="13"/>
      <c r="W306" s="13"/>
      <c r="X306" s="13"/>
      <c r="Y306" s="13"/>
      <c r="Z306" s="13"/>
      <c r="AA306" s="13"/>
      <c r="AB306" s="13"/>
      <c r="AC306" s="13"/>
      <c r="AD306" s="13"/>
      <c r="AE306" s="13"/>
      <c r="AT306" s="200" t="s">
        <v>212</v>
      </c>
      <c r="AU306" s="200" t="s">
        <v>91</v>
      </c>
      <c r="AV306" s="13" t="s">
        <v>91</v>
      </c>
      <c r="AW306" s="13" t="s">
        <v>36</v>
      </c>
      <c r="AX306" s="13" t="s">
        <v>81</v>
      </c>
      <c r="AY306" s="200" t="s">
        <v>199</v>
      </c>
    </row>
    <row r="307" s="13" customFormat="1">
      <c r="A307" s="13"/>
      <c r="B307" s="199"/>
      <c r="C307" s="13"/>
      <c r="D307" s="193" t="s">
        <v>212</v>
      </c>
      <c r="E307" s="200" t="s">
        <v>1</v>
      </c>
      <c r="F307" s="201" t="s">
        <v>1357</v>
      </c>
      <c r="G307" s="13"/>
      <c r="H307" s="202">
        <v>22.699999999999999</v>
      </c>
      <c r="I307" s="203"/>
      <c r="J307" s="13"/>
      <c r="K307" s="13"/>
      <c r="L307" s="199"/>
      <c r="M307" s="204"/>
      <c r="N307" s="205"/>
      <c r="O307" s="205"/>
      <c r="P307" s="205"/>
      <c r="Q307" s="205"/>
      <c r="R307" s="205"/>
      <c r="S307" s="205"/>
      <c r="T307" s="206"/>
      <c r="U307" s="13"/>
      <c r="V307" s="13"/>
      <c r="W307" s="13"/>
      <c r="X307" s="13"/>
      <c r="Y307" s="13"/>
      <c r="Z307" s="13"/>
      <c r="AA307" s="13"/>
      <c r="AB307" s="13"/>
      <c r="AC307" s="13"/>
      <c r="AD307" s="13"/>
      <c r="AE307" s="13"/>
      <c r="AT307" s="200" t="s">
        <v>212</v>
      </c>
      <c r="AU307" s="200" t="s">
        <v>91</v>
      </c>
      <c r="AV307" s="13" t="s">
        <v>91</v>
      </c>
      <c r="AW307" s="13" t="s">
        <v>36</v>
      </c>
      <c r="AX307" s="13" t="s">
        <v>81</v>
      </c>
      <c r="AY307" s="200" t="s">
        <v>199</v>
      </c>
    </row>
    <row r="308" s="13" customFormat="1">
      <c r="A308" s="13"/>
      <c r="B308" s="199"/>
      <c r="C308" s="13"/>
      <c r="D308" s="193" t="s">
        <v>212</v>
      </c>
      <c r="E308" s="200" t="s">
        <v>1</v>
      </c>
      <c r="F308" s="201" t="s">
        <v>1358</v>
      </c>
      <c r="G308" s="13"/>
      <c r="H308" s="202">
        <v>21.800000000000001</v>
      </c>
      <c r="I308" s="203"/>
      <c r="J308" s="13"/>
      <c r="K308" s="13"/>
      <c r="L308" s="199"/>
      <c r="M308" s="204"/>
      <c r="N308" s="205"/>
      <c r="O308" s="205"/>
      <c r="P308" s="205"/>
      <c r="Q308" s="205"/>
      <c r="R308" s="205"/>
      <c r="S308" s="205"/>
      <c r="T308" s="206"/>
      <c r="U308" s="13"/>
      <c r="V308" s="13"/>
      <c r="W308" s="13"/>
      <c r="X308" s="13"/>
      <c r="Y308" s="13"/>
      <c r="Z308" s="13"/>
      <c r="AA308" s="13"/>
      <c r="AB308" s="13"/>
      <c r="AC308" s="13"/>
      <c r="AD308" s="13"/>
      <c r="AE308" s="13"/>
      <c r="AT308" s="200" t="s">
        <v>212</v>
      </c>
      <c r="AU308" s="200" t="s">
        <v>91</v>
      </c>
      <c r="AV308" s="13" t="s">
        <v>91</v>
      </c>
      <c r="AW308" s="13" t="s">
        <v>36</v>
      </c>
      <c r="AX308" s="13" t="s">
        <v>81</v>
      </c>
      <c r="AY308" s="200" t="s">
        <v>199</v>
      </c>
    </row>
    <row r="309" s="13" customFormat="1">
      <c r="A309" s="13"/>
      <c r="B309" s="199"/>
      <c r="C309" s="13"/>
      <c r="D309" s="193" t="s">
        <v>212</v>
      </c>
      <c r="E309" s="200" t="s">
        <v>1</v>
      </c>
      <c r="F309" s="201" t="s">
        <v>1359</v>
      </c>
      <c r="G309" s="13"/>
      <c r="H309" s="202">
        <v>19.600000000000001</v>
      </c>
      <c r="I309" s="203"/>
      <c r="J309" s="13"/>
      <c r="K309" s="13"/>
      <c r="L309" s="199"/>
      <c r="M309" s="204"/>
      <c r="N309" s="205"/>
      <c r="O309" s="205"/>
      <c r="P309" s="205"/>
      <c r="Q309" s="205"/>
      <c r="R309" s="205"/>
      <c r="S309" s="205"/>
      <c r="T309" s="206"/>
      <c r="U309" s="13"/>
      <c r="V309" s="13"/>
      <c r="W309" s="13"/>
      <c r="X309" s="13"/>
      <c r="Y309" s="13"/>
      <c r="Z309" s="13"/>
      <c r="AA309" s="13"/>
      <c r="AB309" s="13"/>
      <c r="AC309" s="13"/>
      <c r="AD309" s="13"/>
      <c r="AE309" s="13"/>
      <c r="AT309" s="200" t="s">
        <v>212</v>
      </c>
      <c r="AU309" s="200" t="s">
        <v>91</v>
      </c>
      <c r="AV309" s="13" t="s">
        <v>91</v>
      </c>
      <c r="AW309" s="13" t="s">
        <v>36</v>
      </c>
      <c r="AX309" s="13" t="s">
        <v>81</v>
      </c>
      <c r="AY309" s="200" t="s">
        <v>199</v>
      </c>
    </row>
    <row r="310" s="15" customFormat="1">
      <c r="A310" s="15"/>
      <c r="B310" s="214"/>
      <c r="C310" s="15"/>
      <c r="D310" s="193" t="s">
        <v>212</v>
      </c>
      <c r="E310" s="215" t="s">
        <v>1</v>
      </c>
      <c r="F310" s="216" t="s">
        <v>234</v>
      </c>
      <c r="G310" s="15"/>
      <c r="H310" s="217">
        <v>180.19999999999999</v>
      </c>
      <c r="I310" s="218"/>
      <c r="J310" s="15"/>
      <c r="K310" s="15"/>
      <c r="L310" s="214"/>
      <c r="M310" s="219"/>
      <c r="N310" s="220"/>
      <c r="O310" s="220"/>
      <c r="P310" s="220"/>
      <c r="Q310" s="220"/>
      <c r="R310" s="220"/>
      <c r="S310" s="220"/>
      <c r="T310" s="221"/>
      <c r="U310" s="15"/>
      <c r="V310" s="15"/>
      <c r="W310" s="15"/>
      <c r="X310" s="15"/>
      <c r="Y310" s="15"/>
      <c r="Z310" s="15"/>
      <c r="AA310" s="15"/>
      <c r="AB310" s="15"/>
      <c r="AC310" s="15"/>
      <c r="AD310" s="15"/>
      <c r="AE310" s="15"/>
      <c r="AT310" s="215" t="s">
        <v>212</v>
      </c>
      <c r="AU310" s="215" t="s">
        <v>91</v>
      </c>
      <c r="AV310" s="15" t="s">
        <v>206</v>
      </c>
      <c r="AW310" s="15" t="s">
        <v>36</v>
      </c>
      <c r="AX310" s="15" t="s">
        <v>89</v>
      </c>
      <c r="AY310" s="215" t="s">
        <v>199</v>
      </c>
    </row>
    <row r="311" s="12" customFormat="1" ht="22.8" customHeight="1">
      <c r="A311" s="12"/>
      <c r="B311" s="166"/>
      <c r="C311" s="12"/>
      <c r="D311" s="167" t="s">
        <v>80</v>
      </c>
      <c r="E311" s="177" t="s">
        <v>259</v>
      </c>
      <c r="F311" s="177" t="s">
        <v>544</v>
      </c>
      <c r="G311" s="12"/>
      <c r="H311" s="12"/>
      <c r="I311" s="169"/>
      <c r="J311" s="178">
        <f>BK311</f>
        <v>0</v>
      </c>
      <c r="K311" s="12"/>
      <c r="L311" s="166"/>
      <c r="M311" s="171"/>
      <c r="N311" s="172"/>
      <c r="O311" s="172"/>
      <c r="P311" s="173">
        <f>SUM(P312:P326)</f>
        <v>0</v>
      </c>
      <c r="Q311" s="172"/>
      <c r="R311" s="173">
        <f>SUM(R312:R326)</f>
        <v>18.639439999999997</v>
      </c>
      <c r="S311" s="172"/>
      <c r="T311" s="174">
        <f>SUM(T312:T326)</f>
        <v>0</v>
      </c>
      <c r="U311" s="12"/>
      <c r="V311" s="12"/>
      <c r="W311" s="12"/>
      <c r="X311" s="12"/>
      <c r="Y311" s="12"/>
      <c r="Z311" s="12"/>
      <c r="AA311" s="12"/>
      <c r="AB311" s="12"/>
      <c r="AC311" s="12"/>
      <c r="AD311" s="12"/>
      <c r="AE311" s="12"/>
      <c r="AR311" s="167" t="s">
        <v>89</v>
      </c>
      <c r="AT311" s="175" t="s">
        <v>80</v>
      </c>
      <c r="AU311" s="175" t="s">
        <v>89</v>
      </c>
      <c r="AY311" s="167" t="s">
        <v>199</v>
      </c>
      <c r="BK311" s="176">
        <f>SUM(BK312:BK326)</f>
        <v>0</v>
      </c>
    </row>
    <row r="312" s="2" customFormat="1" ht="14.4" customHeight="1">
      <c r="A312" s="38"/>
      <c r="B312" s="179"/>
      <c r="C312" s="180" t="s">
        <v>390</v>
      </c>
      <c r="D312" s="180" t="s">
        <v>201</v>
      </c>
      <c r="E312" s="181" t="s">
        <v>914</v>
      </c>
      <c r="F312" s="182" t="s">
        <v>915</v>
      </c>
      <c r="G312" s="183" t="s">
        <v>345</v>
      </c>
      <c r="H312" s="184">
        <v>66</v>
      </c>
      <c r="I312" s="185"/>
      <c r="J312" s="186">
        <f>ROUND(I312*H312,2)</f>
        <v>0</v>
      </c>
      <c r="K312" s="182" t="s">
        <v>246</v>
      </c>
      <c r="L312" s="39"/>
      <c r="M312" s="187" t="s">
        <v>1</v>
      </c>
      <c r="N312" s="188" t="s">
        <v>46</v>
      </c>
      <c r="O312" s="77"/>
      <c r="P312" s="189">
        <f>O312*H312</f>
        <v>0</v>
      </c>
      <c r="Q312" s="189">
        <v>0.002</v>
      </c>
      <c r="R312" s="189">
        <f>Q312*H312</f>
        <v>0.13200000000000001</v>
      </c>
      <c r="S312" s="189">
        <v>0</v>
      </c>
      <c r="T312" s="190">
        <f>S312*H312</f>
        <v>0</v>
      </c>
      <c r="U312" s="38"/>
      <c r="V312" s="38"/>
      <c r="W312" s="38"/>
      <c r="X312" s="38"/>
      <c r="Y312" s="38"/>
      <c r="Z312" s="38"/>
      <c r="AA312" s="38"/>
      <c r="AB312" s="38"/>
      <c r="AC312" s="38"/>
      <c r="AD312" s="38"/>
      <c r="AE312" s="38"/>
      <c r="AR312" s="191" t="s">
        <v>206</v>
      </c>
      <c r="AT312" s="191" t="s">
        <v>201</v>
      </c>
      <c r="AU312" s="191" t="s">
        <v>91</v>
      </c>
      <c r="AY312" s="19" t="s">
        <v>199</v>
      </c>
      <c r="BE312" s="192">
        <f>IF(N312="základní",J312,0)</f>
        <v>0</v>
      </c>
      <c r="BF312" s="192">
        <f>IF(N312="snížená",J312,0)</f>
        <v>0</v>
      </c>
      <c r="BG312" s="192">
        <f>IF(N312="zákl. přenesená",J312,0)</f>
        <v>0</v>
      </c>
      <c r="BH312" s="192">
        <f>IF(N312="sníž. přenesená",J312,0)</f>
        <v>0</v>
      </c>
      <c r="BI312" s="192">
        <f>IF(N312="nulová",J312,0)</f>
        <v>0</v>
      </c>
      <c r="BJ312" s="19" t="s">
        <v>89</v>
      </c>
      <c r="BK312" s="192">
        <f>ROUND(I312*H312,2)</f>
        <v>0</v>
      </c>
      <c r="BL312" s="19" t="s">
        <v>206</v>
      </c>
      <c r="BM312" s="191" t="s">
        <v>1360</v>
      </c>
    </row>
    <row r="313" s="14" customFormat="1">
      <c r="A313" s="14"/>
      <c r="B313" s="207"/>
      <c r="C313" s="14"/>
      <c r="D313" s="193" t="s">
        <v>212</v>
      </c>
      <c r="E313" s="208" t="s">
        <v>1</v>
      </c>
      <c r="F313" s="209" t="s">
        <v>1361</v>
      </c>
      <c r="G313" s="14"/>
      <c r="H313" s="208" t="s">
        <v>1</v>
      </c>
      <c r="I313" s="210"/>
      <c r="J313" s="14"/>
      <c r="K313" s="14"/>
      <c r="L313" s="207"/>
      <c r="M313" s="211"/>
      <c r="N313" s="212"/>
      <c r="O313" s="212"/>
      <c r="P313" s="212"/>
      <c r="Q313" s="212"/>
      <c r="R313" s="212"/>
      <c r="S313" s="212"/>
      <c r="T313" s="213"/>
      <c r="U313" s="14"/>
      <c r="V313" s="14"/>
      <c r="W313" s="14"/>
      <c r="X313" s="14"/>
      <c r="Y313" s="14"/>
      <c r="Z313" s="14"/>
      <c r="AA313" s="14"/>
      <c r="AB313" s="14"/>
      <c r="AC313" s="14"/>
      <c r="AD313" s="14"/>
      <c r="AE313" s="14"/>
      <c r="AT313" s="208" t="s">
        <v>212</v>
      </c>
      <c r="AU313" s="208" t="s">
        <v>91</v>
      </c>
      <c r="AV313" s="14" t="s">
        <v>89</v>
      </c>
      <c r="AW313" s="14" t="s">
        <v>36</v>
      </c>
      <c r="AX313" s="14" t="s">
        <v>81</v>
      </c>
      <c r="AY313" s="208" t="s">
        <v>199</v>
      </c>
    </row>
    <row r="314" s="13" customFormat="1">
      <c r="A314" s="13"/>
      <c r="B314" s="199"/>
      <c r="C314" s="13"/>
      <c r="D314" s="193" t="s">
        <v>212</v>
      </c>
      <c r="E314" s="200" t="s">
        <v>1</v>
      </c>
      <c r="F314" s="201" t="s">
        <v>1012</v>
      </c>
      <c r="G314" s="13"/>
      <c r="H314" s="202">
        <v>66</v>
      </c>
      <c r="I314" s="203"/>
      <c r="J314" s="13"/>
      <c r="K314" s="13"/>
      <c r="L314" s="199"/>
      <c r="M314" s="204"/>
      <c r="N314" s="205"/>
      <c r="O314" s="205"/>
      <c r="P314" s="205"/>
      <c r="Q314" s="205"/>
      <c r="R314" s="205"/>
      <c r="S314" s="205"/>
      <c r="T314" s="206"/>
      <c r="U314" s="13"/>
      <c r="V314" s="13"/>
      <c r="W314" s="13"/>
      <c r="X314" s="13"/>
      <c r="Y314" s="13"/>
      <c r="Z314" s="13"/>
      <c r="AA314" s="13"/>
      <c r="AB314" s="13"/>
      <c r="AC314" s="13"/>
      <c r="AD314" s="13"/>
      <c r="AE314" s="13"/>
      <c r="AT314" s="200" t="s">
        <v>212</v>
      </c>
      <c r="AU314" s="200" t="s">
        <v>91</v>
      </c>
      <c r="AV314" s="13" t="s">
        <v>91</v>
      </c>
      <c r="AW314" s="13" t="s">
        <v>36</v>
      </c>
      <c r="AX314" s="13" t="s">
        <v>89</v>
      </c>
      <c r="AY314" s="200" t="s">
        <v>199</v>
      </c>
    </row>
    <row r="315" s="2" customFormat="1" ht="14.4" customHeight="1">
      <c r="A315" s="38"/>
      <c r="B315" s="179"/>
      <c r="C315" s="180" t="s">
        <v>401</v>
      </c>
      <c r="D315" s="180" t="s">
        <v>201</v>
      </c>
      <c r="E315" s="181" t="s">
        <v>1362</v>
      </c>
      <c r="F315" s="182" t="s">
        <v>1363</v>
      </c>
      <c r="G315" s="183" t="s">
        <v>345</v>
      </c>
      <c r="H315" s="184">
        <v>66.5</v>
      </c>
      <c r="I315" s="185"/>
      <c r="J315" s="186">
        <f>ROUND(I315*H315,2)</f>
        <v>0</v>
      </c>
      <c r="K315" s="182" t="s">
        <v>246</v>
      </c>
      <c r="L315" s="39"/>
      <c r="M315" s="187" t="s">
        <v>1</v>
      </c>
      <c r="N315" s="188" t="s">
        <v>46</v>
      </c>
      <c r="O315" s="77"/>
      <c r="P315" s="189">
        <f>O315*H315</f>
        <v>0</v>
      </c>
      <c r="Q315" s="189">
        <v>0.002</v>
      </c>
      <c r="R315" s="189">
        <f>Q315*H315</f>
        <v>0.13300000000000001</v>
      </c>
      <c r="S315" s="189">
        <v>0</v>
      </c>
      <c r="T315" s="190">
        <f>S315*H315</f>
        <v>0</v>
      </c>
      <c r="U315" s="38"/>
      <c r="V315" s="38"/>
      <c r="W315" s="38"/>
      <c r="X315" s="38"/>
      <c r="Y315" s="38"/>
      <c r="Z315" s="38"/>
      <c r="AA315" s="38"/>
      <c r="AB315" s="38"/>
      <c r="AC315" s="38"/>
      <c r="AD315" s="38"/>
      <c r="AE315" s="38"/>
      <c r="AR315" s="191" t="s">
        <v>206</v>
      </c>
      <c r="AT315" s="191" t="s">
        <v>201</v>
      </c>
      <c r="AU315" s="191" t="s">
        <v>91</v>
      </c>
      <c r="AY315" s="19" t="s">
        <v>199</v>
      </c>
      <c r="BE315" s="192">
        <f>IF(N315="základní",J315,0)</f>
        <v>0</v>
      </c>
      <c r="BF315" s="192">
        <f>IF(N315="snížená",J315,0)</f>
        <v>0</v>
      </c>
      <c r="BG315" s="192">
        <f>IF(N315="zákl. přenesená",J315,0)</f>
        <v>0</v>
      </c>
      <c r="BH315" s="192">
        <f>IF(N315="sníž. přenesená",J315,0)</f>
        <v>0</v>
      </c>
      <c r="BI315" s="192">
        <f>IF(N315="nulová",J315,0)</f>
        <v>0</v>
      </c>
      <c r="BJ315" s="19" t="s">
        <v>89</v>
      </c>
      <c r="BK315" s="192">
        <f>ROUND(I315*H315,2)</f>
        <v>0</v>
      </c>
      <c r="BL315" s="19" t="s">
        <v>206</v>
      </c>
      <c r="BM315" s="191" t="s">
        <v>1364</v>
      </c>
    </row>
    <row r="316" s="13" customFormat="1">
      <c r="A316" s="13"/>
      <c r="B316" s="199"/>
      <c r="C316" s="13"/>
      <c r="D316" s="193" t="s">
        <v>212</v>
      </c>
      <c r="E316" s="200" t="s">
        <v>1</v>
      </c>
      <c r="F316" s="201" t="s">
        <v>1365</v>
      </c>
      <c r="G316" s="13"/>
      <c r="H316" s="202">
        <v>66.5</v>
      </c>
      <c r="I316" s="203"/>
      <c r="J316" s="13"/>
      <c r="K316" s="13"/>
      <c r="L316" s="199"/>
      <c r="M316" s="204"/>
      <c r="N316" s="205"/>
      <c r="O316" s="205"/>
      <c r="P316" s="205"/>
      <c r="Q316" s="205"/>
      <c r="R316" s="205"/>
      <c r="S316" s="205"/>
      <c r="T316" s="206"/>
      <c r="U316" s="13"/>
      <c r="V316" s="13"/>
      <c r="W316" s="13"/>
      <c r="X316" s="13"/>
      <c r="Y316" s="13"/>
      <c r="Z316" s="13"/>
      <c r="AA316" s="13"/>
      <c r="AB316" s="13"/>
      <c r="AC316" s="13"/>
      <c r="AD316" s="13"/>
      <c r="AE316" s="13"/>
      <c r="AT316" s="200" t="s">
        <v>212</v>
      </c>
      <c r="AU316" s="200" t="s">
        <v>91</v>
      </c>
      <c r="AV316" s="13" t="s">
        <v>91</v>
      </c>
      <c r="AW316" s="13" t="s">
        <v>36</v>
      </c>
      <c r="AX316" s="13" t="s">
        <v>89</v>
      </c>
      <c r="AY316" s="200" t="s">
        <v>199</v>
      </c>
    </row>
    <row r="317" s="2" customFormat="1" ht="14.4" customHeight="1">
      <c r="A317" s="38"/>
      <c r="B317" s="179"/>
      <c r="C317" s="180" t="s">
        <v>406</v>
      </c>
      <c r="D317" s="180" t="s">
        <v>201</v>
      </c>
      <c r="E317" s="181" t="s">
        <v>1366</v>
      </c>
      <c r="F317" s="182" t="s">
        <v>1367</v>
      </c>
      <c r="G317" s="183" t="s">
        <v>404</v>
      </c>
      <c r="H317" s="184">
        <v>1</v>
      </c>
      <c r="I317" s="185"/>
      <c r="J317" s="186">
        <f>ROUND(I317*H317,2)</f>
        <v>0</v>
      </c>
      <c r="K317" s="182" t="s">
        <v>246</v>
      </c>
      <c r="L317" s="39"/>
      <c r="M317" s="187" t="s">
        <v>1</v>
      </c>
      <c r="N317" s="188" t="s">
        <v>46</v>
      </c>
      <c r="O317" s="77"/>
      <c r="P317" s="189">
        <f>O317*H317</f>
        <v>0</v>
      </c>
      <c r="Q317" s="189">
        <v>0.0049199999999999999</v>
      </c>
      <c r="R317" s="189">
        <f>Q317*H317</f>
        <v>0.0049199999999999999</v>
      </c>
      <c r="S317" s="189">
        <v>0</v>
      </c>
      <c r="T317" s="190">
        <f>S317*H317</f>
        <v>0</v>
      </c>
      <c r="U317" s="38"/>
      <c r="V317" s="38"/>
      <c r="W317" s="38"/>
      <c r="X317" s="38"/>
      <c r="Y317" s="38"/>
      <c r="Z317" s="38"/>
      <c r="AA317" s="38"/>
      <c r="AB317" s="38"/>
      <c r="AC317" s="38"/>
      <c r="AD317" s="38"/>
      <c r="AE317" s="38"/>
      <c r="AR317" s="191" t="s">
        <v>206</v>
      </c>
      <c r="AT317" s="191" t="s">
        <v>201</v>
      </c>
      <c r="AU317" s="191" t="s">
        <v>91</v>
      </c>
      <c r="AY317" s="19" t="s">
        <v>199</v>
      </c>
      <c r="BE317" s="192">
        <f>IF(N317="základní",J317,0)</f>
        <v>0</v>
      </c>
      <c r="BF317" s="192">
        <f>IF(N317="snížená",J317,0)</f>
        <v>0</v>
      </c>
      <c r="BG317" s="192">
        <f>IF(N317="zákl. přenesená",J317,0)</f>
        <v>0</v>
      </c>
      <c r="BH317" s="192">
        <f>IF(N317="sníž. přenesená",J317,0)</f>
        <v>0</v>
      </c>
      <c r="BI317" s="192">
        <f>IF(N317="nulová",J317,0)</f>
        <v>0</v>
      </c>
      <c r="BJ317" s="19" t="s">
        <v>89</v>
      </c>
      <c r="BK317" s="192">
        <f>ROUND(I317*H317,2)</f>
        <v>0</v>
      </c>
      <c r="BL317" s="19" t="s">
        <v>206</v>
      </c>
      <c r="BM317" s="191" t="s">
        <v>1368</v>
      </c>
    </row>
    <row r="318" s="2" customFormat="1">
      <c r="A318" s="38"/>
      <c r="B318" s="39"/>
      <c r="C318" s="38"/>
      <c r="D318" s="193" t="s">
        <v>208</v>
      </c>
      <c r="E318" s="38"/>
      <c r="F318" s="194" t="s">
        <v>1369</v>
      </c>
      <c r="G318" s="38"/>
      <c r="H318" s="38"/>
      <c r="I318" s="195"/>
      <c r="J318" s="38"/>
      <c r="K318" s="38"/>
      <c r="L318" s="39"/>
      <c r="M318" s="196"/>
      <c r="N318" s="197"/>
      <c r="O318" s="77"/>
      <c r="P318" s="77"/>
      <c r="Q318" s="77"/>
      <c r="R318" s="77"/>
      <c r="S318" s="77"/>
      <c r="T318" s="78"/>
      <c r="U318" s="38"/>
      <c r="V318" s="38"/>
      <c r="W318" s="38"/>
      <c r="X318" s="38"/>
      <c r="Y318" s="38"/>
      <c r="Z318" s="38"/>
      <c r="AA318" s="38"/>
      <c r="AB318" s="38"/>
      <c r="AC318" s="38"/>
      <c r="AD318" s="38"/>
      <c r="AE318" s="38"/>
      <c r="AT318" s="19" t="s">
        <v>208</v>
      </c>
      <c r="AU318" s="19" t="s">
        <v>91</v>
      </c>
    </row>
    <row r="319" s="2" customFormat="1">
      <c r="A319" s="38"/>
      <c r="B319" s="39"/>
      <c r="C319" s="38"/>
      <c r="D319" s="193" t="s">
        <v>210</v>
      </c>
      <c r="E319" s="38"/>
      <c r="F319" s="198" t="s">
        <v>926</v>
      </c>
      <c r="G319" s="38"/>
      <c r="H319" s="38"/>
      <c r="I319" s="195"/>
      <c r="J319" s="38"/>
      <c r="K319" s="38"/>
      <c r="L319" s="39"/>
      <c r="M319" s="196"/>
      <c r="N319" s="197"/>
      <c r="O319" s="77"/>
      <c r="P319" s="77"/>
      <c r="Q319" s="77"/>
      <c r="R319" s="77"/>
      <c r="S319" s="77"/>
      <c r="T319" s="78"/>
      <c r="U319" s="38"/>
      <c r="V319" s="38"/>
      <c r="W319" s="38"/>
      <c r="X319" s="38"/>
      <c r="Y319" s="38"/>
      <c r="Z319" s="38"/>
      <c r="AA319" s="38"/>
      <c r="AB319" s="38"/>
      <c r="AC319" s="38"/>
      <c r="AD319" s="38"/>
      <c r="AE319" s="38"/>
      <c r="AT319" s="19" t="s">
        <v>210</v>
      </c>
      <c r="AU319" s="19" t="s">
        <v>91</v>
      </c>
    </row>
    <row r="320" s="2" customFormat="1" ht="14.4" customHeight="1">
      <c r="A320" s="38"/>
      <c r="B320" s="179"/>
      <c r="C320" s="222" t="s">
        <v>414</v>
      </c>
      <c r="D320" s="222" t="s">
        <v>272</v>
      </c>
      <c r="E320" s="223" t="s">
        <v>1370</v>
      </c>
      <c r="F320" s="224" t="s">
        <v>1371</v>
      </c>
      <c r="G320" s="225" t="s">
        <v>404</v>
      </c>
      <c r="H320" s="226">
        <v>1</v>
      </c>
      <c r="I320" s="227"/>
      <c r="J320" s="228">
        <f>ROUND(I320*H320,2)</f>
        <v>0</v>
      </c>
      <c r="K320" s="224" t="s">
        <v>246</v>
      </c>
      <c r="L320" s="229"/>
      <c r="M320" s="230" t="s">
        <v>1</v>
      </c>
      <c r="N320" s="231" t="s">
        <v>46</v>
      </c>
      <c r="O320" s="77"/>
      <c r="P320" s="189">
        <f>O320*H320</f>
        <v>0</v>
      </c>
      <c r="Q320" s="189">
        <v>0.029749999999999999</v>
      </c>
      <c r="R320" s="189">
        <f>Q320*H320</f>
        <v>0.029749999999999999</v>
      </c>
      <c r="S320" s="189">
        <v>0</v>
      </c>
      <c r="T320" s="190">
        <f>S320*H320</f>
        <v>0</v>
      </c>
      <c r="U320" s="38"/>
      <c r="V320" s="38"/>
      <c r="W320" s="38"/>
      <c r="X320" s="38"/>
      <c r="Y320" s="38"/>
      <c r="Z320" s="38"/>
      <c r="AA320" s="38"/>
      <c r="AB320" s="38"/>
      <c r="AC320" s="38"/>
      <c r="AD320" s="38"/>
      <c r="AE320" s="38"/>
      <c r="AR320" s="191" t="s">
        <v>259</v>
      </c>
      <c r="AT320" s="191" t="s">
        <v>272</v>
      </c>
      <c r="AU320" s="191" t="s">
        <v>91</v>
      </c>
      <c r="AY320" s="19" t="s">
        <v>199</v>
      </c>
      <c r="BE320" s="192">
        <f>IF(N320="základní",J320,0)</f>
        <v>0</v>
      </c>
      <c r="BF320" s="192">
        <f>IF(N320="snížená",J320,0)</f>
        <v>0</v>
      </c>
      <c r="BG320" s="192">
        <f>IF(N320="zákl. přenesená",J320,0)</f>
        <v>0</v>
      </c>
      <c r="BH320" s="192">
        <f>IF(N320="sníž. přenesená",J320,0)</f>
        <v>0</v>
      </c>
      <c r="BI320" s="192">
        <f>IF(N320="nulová",J320,0)</f>
        <v>0</v>
      </c>
      <c r="BJ320" s="19" t="s">
        <v>89</v>
      </c>
      <c r="BK320" s="192">
        <f>ROUND(I320*H320,2)</f>
        <v>0</v>
      </c>
      <c r="BL320" s="19" t="s">
        <v>206</v>
      </c>
      <c r="BM320" s="191" t="s">
        <v>1372</v>
      </c>
    </row>
    <row r="321" s="2" customFormat="1">
      <c r="A321" s="38"/>
      <c r="B321" s="39"/>
      <c r="C321" s="38"/>
      <c r="D321" s="193" t="s">
        <v>208</v>
      </c>
      <c r="E321" s="38"/>
      <c r="F321" s="194" t="s">
        <v>1373</v>
      </c>
      <c r="G321" s="38"/>
      <c r="H321" s="38"/>
      <c r="I321" s="195"/>
      <c r="J321" s="38"/>
      <c r="K321" s="38"/>
      <c r="L321" s="39"/>
      <c r="M321" s="196"/>
      <c r="N321" s="197"/>
      <c r="O321" s="77"/>
      <c r="P321" s="77"/>
      <c r="Q321" s="77"/>
      <c r="R321" s="77"/>
      <c r="S321" s="77"/>
      <c r="T321" s="78"/>
      <c r="U321" s="38"/>
      <c r="V321" s="38"/>
      <c r="W321" s="38"/>
      <c r="X321" s="38"/>
      <c r="Y321" s="38"/>
      <c r="Z321" s="38"/>
      <c r="AA321" s="38"/>
      <c r="AB321" s="38"/>
      <c r="AC321" s="38"/>
      <c r="AD321" s="38"/>
      <c r="AE321" s="38"/>
      <c r="AT321" s="19" t="s">
        <v>208</v>
      </c>
      <c r="AU321" s="19" t="s">
        <v>91</v>
      </c>
    </row>
    <row r="322" s="2" customFormat="1" ht="24.15" customHeight="1">
      <c r="A322" s="38"/>
      <c r="B322" s="179"/>
      <c r="C322" s="180" t="s">
        <v>422</v>
      </c>
      <c r="D322" s="180" t="s">
        <v>201</v>
      </c>
      <c r="E322" s="181" t="s">
        <v>1374</v>
      </c>
      <c r="F322" s="182" t="s">
        <v>1375</v>
      </c>
      <c r="G322" s="183" t="s">
        <v>404</v>
      </c>
      <c r="H322" s="184">
        <v>5</v>
      </c>
      <c r="I322" s="185"/>
      <c r="J322" s="186">
        <f>ROUND(I322*H322,2)</f>
        <v>0</v>
      </c>
      <c r="K322" s="182" t="s">
        <v>246</v>
      </c>
      <c r="L322" s="39"/>
      <c r="M322" s="187" t="s">
        <v>1</v>
      </c>
      <c r="N322" s="188" t="s">
        <v>46</v>
      </c>
      <c r="O322" s="77"/>
      <c r="P322" s="189">
        <f>O322*H322</f>
        <v>0</v>
      </c>
      <c r="Q322" s="189">
        <v>3.6619999999999999</v>
      </c>
      <c r="R322" s="189">
        <f>Q322*H322</f>
        <v>18.309999999999999</v>
      </c>
      <c r="S322" s="189">
        <v>0</v>
      </c>
      <c r="T322" s="190">
        <f>S322*H322</f>
        <v>0</v>
      </c>
      <c r="U322" s="38"/>
      <c r="V322" s="38"/>
      <c r="W322" s="38"/>
      <c r="X322" s="38"/>
      <c r="Y322" s="38"/>
      <c r="Z322" s="38"/>
      <c r="AA322" s="38"/>
      <c r="AB322" s="38"/>
      <c r="AC322" s="38"/>
      <c r="AD322" s="38"/>
      <c r="AE322" s="38"/>
      <c r="AR322" s="191" t="s">
        <v>206</v>
      </c>
      <c r="AT322" s="191" t="s">
        <v>201</v>
      </c>
      <c r="AU322" s="191" t="s">
        <v>91</v>
      </c>
      <c r="AY322" s="19" t="s">
        <v>199</v>
      </c>
      <c r="BE322" s="192">
        <f>IF(N322="základní",J322,0)</f>
        <v>0</v>
      </c>
      <c r="BF322" s="192">
        <f>IF(N322="snížená",J322,0)</f>
        <v>0</v>
      </c>
      <c r="BG322" s="192">
        <f>IF(N322="zákl. přenesená",J322,0)</f>
        <v>0</v>
      </c>
      <c r="BH322" s="192">
        <f>IF(N322="sníž. přenesená",J322,0)</f>
        <v>0</v>
      </c>
      <c r="BI322" s="192">
        <f>IF(N322="nulová",J322,0)</f>
        <v>0</v>
      </c>
      <c r="BJ322" s="19" t="s">
        <v>89</v>
      </c>
      <c r="BK322" s="192">
        <f>ROUND(I322*H322,2)</f>
        <v>0</v>
      </c>
      <c r="BL322" s="19" t="s">
        <v>206</v>
      </c>
      <c r="BM322" s="191" t="s">
        <v>1376</v>
      </c>
    </row>
    <row r="323" s="2" customFormat="1">
      <c r="A323" s="38"/>
      <c r="B323" s="39"/>
      <c r="C323" s="38"/>
      <c r="D323" s="193" t="s">
        <v>248</v>
      </c>
      <c r="E323" s="38"/>
      <c r="F323" s="198" t="s">
        <v>1377</v>
      </c>
      <c r="G323" s="38"/>
      <c r="H323" s="38"/>
      <c r="I323" s="195"/>
      <c r="J323" s="38"/>
      <c r="K323" s="38"/>
      <c r="L323" s="39"/>
      <c r="M323" s="196"/>
      <c r="N323" s="197"/>
      <c r="O323" s="77"/>
      <c r="P323" s="77"/>
      <c r="Q323" s="77"/>
      <c r="R323" s="77"/>
      <c r="S323" s="77"/>
      <c r="T323" s="78"/>
      <c r="U323" s="38"/>
      <c r="V323" s="38"/>
      <c r="W323" s="38"/>
      <c r="X323" s="38"/>
      <c r="Y323" s="38"/>
      <c r="Z323" s="38"/>
      <c r="AA323" s="38"/>
      <c r="AB323" s="38"/>
      <c r="AC323" s="38"/>
      <c r="AD323" s="38"/>
      <c r="AE323" s="38"/>
      <c r="AT323" s="19" t="s">
        <v>248</v>
      </c>
      <c r="AU323" s="19" t="s">
        <v>91</v>
      </c>
    </row>
    <row r="324" s="14" customFormat="1">
      <c r="A324" s="14"/>
      <c r="B324" s="207"/>
      <c r="C324" s="14"/>
      <c r="D324" s="193" t="s">
        <v>212</v>
      </c>
      <c r="E324" s="208" t="s">
        <v>1</v>
      </c>
      <c r="F324" s="209" t="s">
        <v>1378</v>
      </c>
      <c r="G324" s="14"/>
      <c r="H324" s="208" t="s">
        <v>1</v>
      </c>
      <c r="I324" s="210"/>
      <c r="J324" s="14"/>
      <c r="K324" s="14"/>
      <c r="L324" s="207"/>
      <c r="M324" s="211"/>
      <c r="N324" s="212"/>
      <c r="O324" s="212"/>
      <c r="P324" s="212"/>
      <c r="Q324" s="212"/>
      <c r="R324" s="212"/>
      <c r="S324" s="212"/>
      <c r="T324" s="213"/>
      <c r="U324" s="14"/>
      <c r="V324" s="14"/>
      <c r="W324" s="14"/>
      <c r="X324" s="14"/>
      <c r="Y324" s="14"/>
      <c r="Z324" s="14"/>
      <c r="AA324" s="14"/>
      <c r="AB324" s="14"/>
      <c r="AC324" s="14"/>
      <c r="AD324" s="14"/>
      <c r="AE324" s="14"/>
      <c r="AT324" s="208" t="s">
        <v>212</v>
      </c>
      <c r="AU324" s="208" t="s">
        <v>91</v>
      </c>
      <c r="AV324" s="14" t="s">
        <v>89</v>
      </c>
      <c r="AW324" s="14" t="s">
        <v>36</v>
      </c>
      <c r="AX324" s="14" t="s">
        <v>81</v>
      </c>
      <c r="AY324" s="208" t="s">
        <v>199</v>
      </c>
    </row>
    <row r="325" s="13" customFormat="1">
      <c r="A325" s="13"/>
      <c r="B325" s="199"/>
      <c r="C325" s="13"/>
      <c r="D325" s="193" t="s">
        <v>212</v>
      </c>
      <c r="E325" s="200" t="s">
        <v>1</v>
      </c>
      <c r="F325" s="201" t="s">
        <v>235</v>
      </c>
      <c r="G325" s="13"/>
      <c r="H325" s="202">
        <v>5</v>
      </c>
      <c r="I325" s="203"/>
      <c r="J325" s="13"/>
      <c r="K325" s="13"/>
      <c r="L325" s="199"/>
      <c r="M325" s="204"/>
      <c r="N325" s="205"/>
      <c r="O325" s="205"/>
      <c r="P325" s="205"/>
      <c r="Q325" s="205"/>
      <c r="R325" s="205"/>
      <c r="S325" s="205"/>
      <c r="T325" s="206"/>
      <c r="U325" s="13"/>
      <c r="V325" s="13"/>
      <c r="W325" s="13"/>
      <c r="X325" s="13"/>
      <c r="Y325" s="13"/>
      <c r="Z325" s="13"/>
      <c r="AA325" s="13"/>
      <c r="AB325" s="13"/>
      <c r="AC325" s="13"/>
      <c r="AD325" s="13"/>
      <c r="AE325" s="13"/>
      <c r="AT325" s="200" t="s">
        <v>212</v>
      </c>
      <c r="AU325" s="200" t="s">
        <v>91</v>
      </c>
      <c r="AV325" s="13" t="s">
        <v>91</v>
      </c>
      <c r="AW325" s="13" t="s">
        <v>36</v>
      </c>
      <c r="AX325" s="13" t="s">
        <v>89</v>
      </c>
      <c r="AY325" s="200" t="s">
        <v>199</v>
      </c>
    </row>
    <row r="326" s="2" customFormat="1" ht="14.4" customHeight="1">
      <c r="A326" s="38"/>
      <c r="B326" s="179"/>
      <c r="C326" s="180" t="s">
        <v>427</v>
      </c>
      <c r="D326" s="180" t="s">
        <v>201</v>
      </c>
      <c r="E326" s="181" t="s">
        <v>1379</v>
      </c>
      <c r="F326" s="182" t="s">
        <v>1380</v>
      </c>
      <c r="G326" s="183" t="s">
        <v>404</v>
      </c>
      <c r="H326" s="184">
        <v>1</v>
      </c>
      <c r="I326" s="185"/>
      <c r="J326" s="186">
        <f>ROUND(I326*H326,2)</f>
        <v>0</v>
      </c>
      <c r="K326" s="182" t="s">
        <v>246</v>
      </c>
      <c r="L326" s="39"/>
      <c r="M326" s="187" t="s">
        <v>1</v>
      </c>
      <c r="N326" s="188" t="s">
        <v>46</v>
      </c>
      <c r="O326" s="77"/>
      <c r="P326" s="189">
        <f>O326*H326</f>
        <v>0</v>
      </c>
      <c r="Q326" s="189">
        <v>0.029770000000000001</v>
      </c>
      <c r="R326" s="189">
        <f>Q326*H326</f>
        <v>0.029770000000000001</v>
      </c>
      <c r="S326" s="189">
        <v>0</v>
      </c>
      <c r="T326" s="190">
        <f>S326*H326</f>
        <v>0</v>
      </c>
      <c r="U326" s="38"/>
      <c r="V326" s="38"/>
      <c r="W326" s="38"/>
      <c r="X326" s="38"/>
      <c r="Y326" s="38"/>
      <c r="Z326" s="38"/>
      <c r="AA326" s="38"/>
      <c r="AB326" s="38"/>
      <c r="AC326" s="38"/>
      <c r="AD326" s="38"/>
      <c r="AE326" s="38"/>
      <c r="AR326" s="191" t="s">
        <v>206</v>
      </c>
      <c r="AT326" s="191" t="s">
        <v>201</v>
      </c>
      <c r="AU326" s="191" t="s">
        <v>91</v>
      </c>
      <c r="AY326" s="19" t="s">
        <v>199</v>
      </c>
      <c r="BE326" s="192">
        <f>IF(N326="základní",J326,0)</f>
        <v>0</v>
      </c>
      <c r="BF326" s="192">
        <f>IF(N326="snížená",J326,0)</f>
        <v>0</v>
      </c>
      <c r="BG326" s="192">
        <f>IF(N326="zákl. přenesená",J326,0)</f>
        <v>0</v>
      </c>
      <c r="BH326" s="192">
        <f>IF(N326="sníž. přenesená",J326,0)</f>
        <v>0</v>
      </c>
      <c r="BI326" s="192">
        <f>IF(N326="nulová",J326,0)</f>
        <v>0</v>
      </c>
      <c r="BJ326" s="19" t="s">
        <v>89</v>
      </c>
      <c r="BK326" s="192">
        <f>ROUND(I326*H326,2)</f>
        <v>0</v>
      </c>
      <c r="BL326" s="19" t="s">
        <v>206</v>
      </c>
      <c r="BM326" s="191" t="s">
        <v>1381</v>
      </c>
    </row>
    <row r="327" s="12" customFormat="1" ht="22.8" customHeight="1">
      <c r="A327" s="12"/>
      <c r="B327" s="166"/>
      <c r="C327" s="12"/>
      <c r="D327" s="167" t="s">
        <v>80</v>
      </c>
      <c r="E327" s="177" t="s">
        <v>271</v>
      </c>
      <c r="F327" s="177" t="s">
        <v>551</v>
      </c>
      <c r="G327" s="12"/>
      <c r="H327" s="12"/>
      <c r="I327" s="169"/>
      <c r="J327" s="178">
        <f>BK327</f>
        <v>0</v>
      </c>
      <c r="K327" s="12"/>
      <c r="L327" s="166"/>
      <c r="M327" s="171"/>
      <c r="N327" s="172"/>
      <c r="O327" s="172"/>
      <c r="P327" s="173">
        <f>P328+P374+P388+P413+P422</f>
        <v>0</v>
      </c>
      <c r="Q327" s="172"/>
      <c r="R327" s="173">
        <f>R328+R374+R388+R413+R422</f>
        <v>61.851489799999996</v>
      </c>
      <c r="S327" s="172"/>
      <c r="T327" s="174">
        <f>T328+T374+T388+T413+T422</f>
        <v>2548.152</v>
      </c>
      <c r="U327" s="12"/>
      <c r="V327" s="12"/>
      <c r="W327" s="12"/>
      <c r="X327" s="12"/>
      <c r="Y327" s="12"/>
      <c r="Z327" s="12"/>
      <c r="AA327" s="12"/>
      <c r="AB327" s="12"/>
      <c r="AC327" s="12"/>
      <c r="AD327" s="12"/>
      <c r="AE327" s="12"/>
      <c r="AR327" s="167" t="s">
        <v>89</v>
      </c>
      <c r="AT327" s="175" t="s">
        <v>80</v>
      </c>
      <c r="AU327" s="175" t="s">
        <v>89</v>
      </c>
      <c r="AY327" s="167" t="s">
        <v>199</v>
      </c>
      <c r="BK327" s="176">
        <f>BK328+BK374+BK388+BK413+BK422</f>
        <v>0</v>
      </c>
    </row>
    <row r="328" s="12" customFormat="1" ht="20.88" customHeight="1">
      <c r="A328" s="12"/>
      <c r="B328" s="166"/>
      <c r="C328" s="12"/>
      <c r="D328" s="167" t="s">
        <v>80</v>
      </c>
      <c r="E328" s="177" t="s">
        <v>567</v>
      </c>
      <c r="F328" s="177" t="s">
        <v>568</v>
      </c>
      <c r="G328" s="12"/>
      <c r="H328" s="12"/>
      <c r="I328" s="169"/>
      <c r="J328" s="178">
        <f>BK328</f>
        <v>0</v>
      </c>
      <c r="K328" s="12"/>
      <c r="L328" s="166"/>
      <c r="M328" s="171"/>
      <c r="N328" s="172"/>
      <c r="O328" s="172"/>
      <c r="P328" s="173">
        <f>SUM(P329:P373)</f>
        <v>0</v>
      </c>
      <c r="Q328" s="172"/>
      <c r="R328" s="173">
        <f>SUM(R329:R373)</f>
        <v>25.429397999999999</v>
      </c>
      <c r="S328" s="172"/>
      <c r="T328" s="174">
        <f>SUM(T329:T373)</f>
        <v>0</v>
      </c>
      <c r="U328" s="12"/>
      <c r="V328" s="12"/>
      <c r="W328" s="12"/>
      <c r="X328" s="12"/>
      <c r="Y328" s="12"/>
      <c r="Z328" s="12"/>
      <c r="AA328" s="12"/>
      <c r="AB328" s="12"/>
      <c r="AC328" s="12"/>
      <c r="AD328" s="12"/>
      <c r="AE328" s="12"/>
      <c r="AR328" s="167" t="s">
        <v>89</v>
      </c>
      <c r="AT328" s="175" t="s">
        <v>80</v>
      </c>
      <c r="AU328" s="175" t="s">
        <v>91</v>
      </c>
      <c r="AY328" s="167" t="s">
        <v>199</v>
      </c>
      <c r="BK328" s="176">
        <f>SUM(BK329:BK373)</f>
        <v>0</v>
      </c>
    </row>
    <row r="329" s="2" customFormat="1" ht="24.15" customHeight="1">
      <c r="A329" s="38"/>
      <c r="B329" s="179"/>
      <c r="C329" s="180" t="s">
        <v>435</v>
      </c>
      <c r="D329" s="180" t="s">
        <v>201</v>
      </c>
      <c r="E329" s="181" t="s">
        <v>570</v>
      </c>
      <c r="F329" s="182" t="s">
        <v>571</v>
      </c>
      <c r="G329" s="183" t="s">
        <v>204</v>
      </c>
      <c r="H329" s="184">
        <v>230.40000000000001</v>
      </c>
      <c r="I329" s="185"/>
      <c r="J329" s="186">
        <f>ROUND(I329*H329,2)</f>
        <v>0</v>
      </c>
      <c r="K329" s="182" t="s">
        <v>205</v>
      </c>
      <c r="L329" s="39"/>
      <c r="M329" s="187" t="s">
        <v>1</v>
      </c>
      <c r="N329" s="188" t="s">
        <v>46</v>
      </c>
      <c r="O329" s="77"/>
      <c r="P329" s="189">
        <f>O329*H329</f>
        <v>0</v>
      </c>
      <c r="Q329" s="189">
        <v>0.00063000000000000003</v>
      </c>
      <c r="R329" s="189">
        <f>Q329*H329</f>
        <v>0.145152</v>
      </c>
      <c r="S329" s="189">
        <v>0</v>
      </c>
      <c r="T329" s="190">
        <f>S329*H329</f>
        <v>0</v>
      </c>
      <c r="U329" s="38"/>
      <c r="V329" s="38"/>
      <c r="W329" s="38"/>
      <c r="X329" s="38"/>
      <c r="Y329" s="38"/>
      <c r="Z329" s="38"/>
      <c r="AA329" s="38"/>
      <c r="AB329" s="38"/>
      <c r="AC329" s="38"/>
      <c r="AD329" s="38"/>
      <c r="AE329" s="38"/>
      <c r="AR329" s="191" t="s">
        <v>206</v>
      </c>
      <c r="AT329" s="191" t="s">
        <v>201</v>
      </c>
      <c r="AU329" s="191" t="s">
        <v>221</v>
      </c>
      <c r="AY329" s="19" t="s">
        <v>199</v>
      </c>
      <c r="BE329" s="192">
        <f>IF(N329="základní",J329,0)</f>
        <v>0</v>
      </c>
      <c r="BF329" s="192">
        <f>IF(N329="snížená",J329,0)</f>
        <v>0</v>
      </c>
      <c r="BG329" s="192">
        <f>IF(N329="zákl. přenesená",J329,0)</f>
        <v>0</v>
      </c>
      <c r="BH329" s="192">
        <f>IF(N329="sníž. přenesená",J329,0)</f>
        <v>0</v>
      </c>
      <c r="BI329" s="192">
        <f>IF(N329="nulová",J329,0)</f>
        <v>0</v>
      </c>
      <c r="BJ329" s="19" t="s">
        <v>89</v>
      </c>
      <c r="BK329" s="192">
        <f>ROUND(I329*H329,2)</f>
        <v>0</v>
      </c>
      <c r="BL329" s="19" t="s">
        <v>206</v>
      </c>
      <c r="BM329" s="191" t="s">
        <v>1382</v>
      </c>
    </row>
    <row r="330" s="2" customFormat="1">
      <c r="A330" s="38"/>
      <c r="B330" s="39"/>
      <c r="C330" s="38"/>
      <c r="D330" s="193" t="s">
        <v>208</v>
      </c>
      <c r="E330" s="38"/>
      <c r="F330" s="194" t="s">
        <v>573</v>
      </c>
      <c r="G330" s="38"/>
      <c r="H330" s="38"/>
      <c r="I330" s="195"/>
      <c r="J330" s="38"/>
      <c r="K330" s="38"/>
      <c r="L330" s="39"/>
      <c r="M330" s="196"/>
      <c r="N330" s="197"/>
      <c r="O330" s="77"/>
      <c r="P330" s="77"/>
      <c r="Q330" s="77"/>
      <c r="R330" s="77"/>
      <c r="S330" s="77"/>
      <c r="T330" s="78"/>
      <c r="U330" s="38"/>
      <c r="V330" s="38"/>
      <c r="W330" s="38"/>
      <c r="X330" s="38"/>
      <c r="Y330" s="38"/>
      <c r="Z330" s="38"/>
      <c r="AA330" s="38"/>
      <c r="AB330" s="38"/>
      <c r="AC330" s="38"/>
      <c r="AD330" s="38"/>
      <c r="AE330" s="38"/>
      <c r="AT330" s="19" t="s">
        <v>208</v>
      </c>
      <c r="AU330" s="19" t="s">
        <v>221</v>
      </c>
    </row>
    <row r="331" s="2" customFormat="1">
      <c r="A331" s="38"/>
      <c r="B331" s="39"/>
      <c r="C331" s="38"/>
      <c r="D331" s="193" t="s">
        <v>210</v>
      </c>
      <c r="E331" s="38"/>
      <c r="F331" s="198" t="s">
        <v>574</v>
      </c>
      <c r="G331" s="38"/>
      <c r="H331" s="38"/>
      <c r="I331" s="195"/>
      <c r="J331" s="38"/>
      <c r="K331" s="38"/>
      <c r="L331" s="39"/>
      <c r="M331" s="196"/>
      <c r="N331" s="197"/>
      <c r="O331" s="77"/>
      <c r="P331" s="77"/>
      <c r="Q331" s="77"/>
      <c r="R331" s="77"/>
      <c r="S331" s="77"/>
      <c r="T331" s="78"/>
      <c r="U331" s="38"/>
      <c r="V331" s="38"/>
      <c r="W331" s="38"/>
      <c r="X331" s="38"/>
      <c r="Y331" s="38"/>
      <c r="Z331" s="38"/>
      <c r="AA331" s="38"/>
      <c r="AB331" s="38"/>
      <c r="AC331" s="38"/>
      <c r="AD331" s="38"/>
      <c r="AE331" s="38"/>
      <c r="AT331" s="19" t="s">
        <v>210</v>
      </c>
      <c r="AU331" s="19" t="s">
        <v>221</v>
      </c>
    </row>
    <row r="332" s="14" customFormat="1">
      <c r="A332" s="14"/>
      <c r="B332" s="207"/>
      <c r="C332" s="14"/>
      <c r="D332" s="193" t="s">
        <v>212</v>
      </c>
      <c r="E332" s="208" t="s">
        <v>1</v>
      </c>
      <c r="F332" s="209" t="s">
        <v>904</v>
      </c>
      <c r="G332" s="14"/>
      <c r="H332" s="208" t="s">
        <v>1</v>
      </c>
      <c r="I332" s="210"/>
      <c r="J332" s="14"/>
      <c r="K332" s="14"/>
      <c r="L332" s="207"/>
      <c r="M332" s="211"/>
      <c r="N332" s="212"/>
      <c r="O332" s="212"/>
      <c r="P332" s="212"/>
      <c r="Q332" s="212"/>
      <c r="R332" s="212"/>
      <c r="S332" s="212"/>
      <c r="T332" s="213"/>
      <c r="U332" s="14"/>
      <c r="V332" s="14"/>
      <c r="W332" s="14"/>
      <c r="X332" s="14"/>
      <c r="Y332" s="14"/>
      <c r="Z332" s="14"/>
      <c r="AA332" s="14"/>
      <c r="AB332" s="14"/>
      <c r="AC332" s="14"/>
      <c r="AD332" s="14"/>
      <c r="AE332" s="14"/>
      <c r="AT332" s="208" t="s">
        <v>212</v>
      </c>
      <c r="AU332" s="208" t="s">
        <v>221</v>
      </c>
      <c r="AV332" s="14" t="s">
        <v>89</v>
      </c>
      <c r="AW332" s="14" t="s">
        <v>36</v>
      </c>
      <c r="AX332" s="14" t="s">
        <v>81</v>
      </c>
      <c r="AY332" s="208" t="s">
        <v>199</v>
      </c>
    </row>
    <row r="333" s="13" customFormat="1">
      <c r="A333" s="13"/>
      <c r="B333" s="199"/>
      <c r="C333" s="13"/>
      <c r="D333" s="193" t="s">
        <v>212</v>
      </c>
      <c r="E333" s="200" t="s">
        <v>1</v>
      </c>
      <c r="F333" s="201" t="s">
        <v>1383</v>
      </c>
      <c r="G333" s="13"/>
      <c r="H333" s="202">
        <v>22.800000000000001</v>
      </c>
      <c r="I333" s="203"/>
      <c r="J333" s="13"/>
      <c r="K333" s="13"/>
      <c r="L333" s="199"/>
      <c r="M333" s="204"/>
      <c r="N333" s="205"/>
      <c r="O333" s="205"/>
      <c r="P333" s="205"/>
      <c r="Q333" s="205"/>
      <c r="R333" s="205"/>
      <c r="S333" s="205"/>
      <c r="T333" s="206"/>
      <c r="U333" s="13"/>
      <c r="V333" s="13"/>
      <c r="W333" s="13"/>
      <c r="X333" s="13"/>
      <c r="Y333" s="13"/>
      <c r="Z333" s="13"/>
      <c r="AA333" s="13"/>
      <c r="AB333" s="13"/>
      <c r="AC333" s="13"/>
      <c r="AD333" s="13"/>
      <c r="AE333" s="13"/>
      <c r="AT333" s="200" t="s">
        <v>212</v>
      </c>
      <c r="AU333" s="200" t="s">
        <v>221</v>
      </c>
      <c r="AV333" s="13" t="s">
        <v>91</v>
      </c>
      <c r="AW333" s="13" t="s">
        <v>36</v>
      </c>
      <c r="AX333" s="13" t="s">
        <v>81</v>
      </c>
      <c r="AY333" s="200" t="s">
        <v>199</v>
      </c>
    </row>
    <row r="334" s="13" customFormat="1">
      <c r="A334" s="13"/>
      <c r="B334" s="199"/>
      <c r="C334" s="13"/>
      <c r="D334" s="193" t="s">
        <v>212</v>
      </c>
      <c r="E334" s="200" t="s">
        <v>1</v>
      </c>
      <c r="F334" s="201" t="s">
        <v>1384</v>
      </c>
      <c r="G334" s="13"/>
      <c r="H334" s="202">
        <v>27.699999999999999</v>
      </c>
      <c r="I334" s="203"/>
      <c r="J334" s="13"/>
      <c r="K334" s="13"/>
      <c r="L334" s="199"/>
      <c r="M334" s="204"/>
      <c r="N334" s="205"/>
      <c r="O334" s="205"/>
      <c r="P334" s="205"/>
      <c r="Q334" s="205"/>
      <c r="R334" s="205"/>
      <c r="S334" s="205"/>
      <c r="T334" s="206"/>
      <c r="U334" s="13"/>
      <c r="V334" s="13"/>
      <c r="W334" s="13"/>
      <c r="X334" s="13"/>
      <c r="Y334" s="13"/>
      <c r="Z334" s="13"/>
      <c r="AA334" s="13"/>
      <c r="AB334" s="13"/>
      <c r="AC334" s="13"/>
      <c r="AD334" s="13"/>
      <c r="AE334" s="13"/>
      <c r="AT334" s="200" t="s">
        <v>212</v>
      </c>
      <c r="AU334" s="200" t="s">
        <v>221</v>
      </c>
      <c r="AV334" s="13" t="s">
        <v>91</v>
      </c>
      <c r="AW334" s="13" t="s">
        <v>36</v>
      </c>
      <c r="AX334" s="13" t="s">
        <v>81</v>
      </c>
      <c r="AY334" s="200" t="s">
        <v>199</v>
      </c>
    </row>
    <row r="335" s="13" customFormat="1">
      <c r="A335" s="13"/>
      <c r="B335" s="199"/>
      <c r="C335" s="13"/>
      <c r="D335" s="193" t="s">
        <v>212</v>
      </c>
      <c r="E335" s="200" t="s">
        <v>1</v>
      </c>
      <c r="F335" s="201" t="s">
        <v>1385</v>
      </c>
      <c r="G335" s="13"/>
      <c r="H335" s="202">
        <v>34</v>
      </c>
      <c r="I335" s="203"/>
      <c r="J335" s="13"/>
      <c r="K335" s="13"/>
      <c r="L335" s="199"/>
      <c r="M335" s="204"/>
      <c r="N335" s="205"/>
      <c r="O335" s="205"/>
      <c r="P335" s="205"/>
      <c r="Q335" s="205"/>
      <c r="R335" s="205"/>
      <c r="S335" s="205"/>
      <c r="T335" s="206"/>
      <c r="U335" s="13"/>
      <c r="V335" s="13"/>
      <c r="W335" s="13"/>
      <c r="X335" s="13"/>
      <c r="Y335" s="13"/>
      <c r="Z335" s="13"/>
      <c r="AA335" s="13"/>
      <c r="AB335" s="13"/>
      <c r="AC335" s="13"/>
      <c r="AD335" s="13"/>
      <c r="AE335" s="13"/>
      <c r="AT335" s="200" t="s">
        <v>212</v>
      </c>
      <c r="AU335" s="200" t="s">
        <v>221</v>
      </c>
      <c r="AV335" s="13" t="s">
        <v>91</v>
      </c>
      <c r="AW335" s="13" t="s">
        <v>36</v>
      </c>
      <c r="AX335" s="13" t="s">
        <v>81</v>
      </c>
      <c r="AY335" s="200" t="s">
        <v>199</v>
      </c>
    </row>
    <row r="336" s="13" customFormat="1">
      <c r="A336" s="13"/>
      <c r="B336" s="199"/>
      <c r="C336" s="13"/>
      <c r="D336" s="193" t="s">
        <v>212</v>
      </c>
      <c r="E336" s="200" t="s">
        <v>1</v>
      </c>
      <c r="F336" s="201" t="s">
        <v>1386</v>
      </c>
      <c r="G336" s="13"/>
      <c r="H336" s="202">
        <v>30.100000000000001</v>
      </c>
      <c r="I336" s="203"/>
      <c r="J336" s="13"/>
      <c r="K336" s="13"/>
      <c r="L336" s="199"/>
      <c r="M336" s="204"/>
      <c r="N336" s="205"/>
      <c r="O336" s="205"/>
      <c r="P336" s="205"/>
      <c r="Q336" s="205"/>
      <c r="R336" s="205"/>
      <c r="S336" s="205"/>
      <c r="T336" s="206"/>
      <c r="U336" s="13"/>
      <c r="V336" s="13"/>
      <c r="W336" s="13"/>
      <c r="X336" s="13"/>
      <c r="Y336" s="13"/>
      <c r="Z336" s="13"/>
      <c r="AA336" s="13"/>
      <c r="AB336" s="13"/>
      <c r="AC336" s="13"/>
      <c r="AD336" s="13"/>
      <c r="AE336" s="13"/>
      <c r="AT336" s="200" t="s">
        <v>212</v>
      </c>
      <c r="AU336" s="200" t="s">
        <v>221</v>
      </c>
      <c r="AV336" s="13" t="s">
        <v>91</v>
      </c>
      <c r="AW336" s="13" t="s">
        <v>36</v>
      </c>
      <c r="AX336" s="13" t="s">
        <v>81</v>
      </c>
      <c r="AY336" s="200" t="s">
        <v>199</v>
      </c>
    </row>
    <row r="337" s="13" customFormat="1">
      <c r="A337" s="13"/>
      <c r="B337" s="199"/>
      <c r="C337" s="13"/>
      <c r="D337" s="193" t="s">
        <v>212</v>
      </c>
      <c r="E337" s="200" t="s">
        <v>1</v>
      </c>
      <c r="F337" s="201" t="s">
        <v>1387</v>
      </c>
      <c r="G337" s="13"/>
      <c r="H337" s="202">
        <v>29.800000000000001</v>
      </c>
      <c r="I337" s="203"/>
      <c r="J337" s="13"/>
      <c r="K337" s="13"/>
      <c r="L337" s="199"/>
      <c r="M337" s="204"/>
      <c r="N337" s="205"/>
      <c r="O337" s="205"/>
      <c r="P337" s="205"/>
      <c r="Q337" s="205"/>
      <c r="R337" s="205"/>
      <c r="S337" s="205"/>
      <c r="T337" s="206"/>
      <c r="U337" s="13"/>
      <c r="V337" s="13"/>
      <c r="W337" s="13"/>
      <c r="X337" s="13"/>
      <c r="Y337" s="13"/>
      <c r="Z337" s="13"/>
      <c r="AA337" s="13"/>
      <c r="AB337" s="13"/>
      <c r="AC337" s="13"/>
      <c r="AD337" s="13"/>
      <c r="AE337" s="13"/>
      <c r="AT337" s="200" t="s">
        <v>212</v>
      </c>
      <c r="AU337" s="200" t="s">
        <v>221</v>
      </c>
      <c r="AV337" s="13" t="s">
        <v>91</v>
      </c>
      <c r="AW337" s="13" t="s">
        <v>36</v>
      </c>
      <c r="AX337" s="13" t="s">
        <v>81</v>
      </c>
      <c r="AY337" s="200" t="s">
        <v>199</v>
      </c>
    </row>
    <row r="338" s="13" customFormat="1">
      <c r="A338" s="13"/>
      <c r="B338" s="199"/>
      <c r="C338" s="13"/>
      <c r="D338" s="193" t="s">
        <v>212</v>
      </c>
      <c r="E338" s="200" t="s">
        <v>1</v>
      </c>
      <c r="F338" s="201" t="s">
        <v>1388</v>
      </c>
      <c r="G338" s="13"/>
      <c r="H338" s="202">
        <v>29.699999999999999</v>
      </c>
      <c r="I338" s="203"/>
      <c r="J338" s="13"/>
      <c r="K338" s="13"/>
      <c r="L338" s="199"/>
      <c r="M338" s="204"/>
      <c r="N338" s="205"/>
      <c r="O338" s="205"/>
      <c r="P338" s="205"/>
      <c r="Q338" s="205"/>
      <c r="R338" s="205"/>
      <c r="S338" s="205"/>
      <c r="T338" s="206"/>
      <c r="U338" s="13"/>
      <c r="V338" s="13"/>
      <c r="W338" s="13"/>
      <c r="X338" s="13"/>
      <c r="Y338" s="13"/>
      <c r="Z338" s="13"/>
      <c r="AA338" s="13"/>
      <c r="AB338" s="13"/>
      <c r="AC338" s="13"/>
      <c r="AD338" s="13"/>
      <c r="AE338" s="13"/>
      <c r="AT338" s="200" t="s">
        <v>212</v>
      </c>
      <c r="AU338" s="200" t="s">
        <v>221</v>
      </c>
      <c r="AV338" s="13" t="s">
        <v>91</v>
      </c>
      <c r="AW338" s="13" t="s">
        <v>36</v>
      </c>
      <c r="AX338" s="13" t="s">
        <v>81</v>
      </c>
      <c r="AY338" s="200" t="s">
        <v>199</v>
      </c>
    </row>
    <row r="339" s="13" customFormat="1">
      <c r="A339" s="13"/>
      <c r="B339" s="199"/>
      <c r="C339" s="13"/>
      <c r="D339" s="193" t="s">
        <v>212</v>
      </c>
      <c r="E339" s="200" t="s">
        <v>1</v>
      </c>
      <c r="F339" s="201" t="s">
        <v>1389</v>
      </c>
      <c r="G339" s="13"/>
      <c r="H339" s="202">
        <v>28.5</v>
      </c>
      <c r="I339" s="203"/>
      <c r="J339" s="13"/>
      <c r="K339" s="13"/>
      <c r="L339" s="199"/>
      <c r="M339" s="204"/>
      <c r="N339" s="205"/>
      <c r="O339" s="205"/>
      <c r="P339" s="205"/>
      <c r="Q339" s="205"/>
      <c r="R339" s="205"/>
      <c r="S339" s="205"/>
      <c r="T339" s="206"/>
      <c r="U339" s="13"/>
      <c r="V339" s="13"/>
      <c r="W339" s="13"/>
      <c r="X339" s="13"/>
      <c r="Y339" s="13"/>
      <c r="Z339" s="13"/>
      <c r="AA339" s="13"/>
      <c r="AB339" s="13"/>
      <c r="AC339" s="13"/>
      <c r="AD339" s="13"/>
      <c r="AE339" s="13"/>
      <c r="AT339" s="200" t="s">
        <v>212</v>
      </c>
      <c r="AU339" s="200" t="s">
        <v>221</v>
      </c>
      <c r="AV339" s="13" t="s">
        <v>91</v>
      </c>
      <c r="AW339" s="13" t="s">
        <v>36</v>
      </c>
      <c r="AX339" s="13" t="s">
        <v>81</v>
      </c>
      <c r="AY339" s="200" t="s">
        <v>199</v>
      </c>
    </row>
    <row r="340" s="13" customFormat="1">
      <c r="A340" s="13"/>
      <c r="B340" s="199"/>
      <c r="C340" s="13"/>
      <c r="D340" s="193" t="s">
        <v>212</v>
      </c>
      <c r="E340" s="200" t="s">
        <v>1</v>
      </c>
      <c r="F340" s="201" t="s">
        <v>1390</v>
      </c>
      <c r="G340" s="13"/>
      <c r="H340" s="202">
        <v>27.800000000000001</v>
      </c>
      <c r="I340" s="203"/>
      <c r="J340" s="13"/>
      <c r="K340" s="13"/>
      <c r="L340" s="199"/>
      <c r="M340" s="204"/>
      <c r="N340" s="205"/>
      <c r="O340" s="205"/>
      <c r="P340" s="205"/>
      <c r="Q340" s="205"/>
      <c r="R340" s="205"/>
      <c r="S340" s="205"/>
      <c r="T340" s="206"/>
      <c r="U340" s="13"/>
      <c r="V340" s="13"/>
      <c r="W340" s="13"/>
      <c r="X340" s="13"/>
      <c r="Y340" s="13"/>
      <c r="Z340" s="13"/>
      <c r="AA340" s="13"/>
      <c r="AB340" s="13"/>
      <c r="AC340" s="13"/>
      <c r="AD340" s="13"/>
      <c r="AE340" s="13"/>
      <c r="AT340" s="200" t="s">
        <v>212</v>
      </c>
      <c r="AU340" s="200" t="s">
        <v>221</v>
      </c>
      <c r="AV340" s="13" t="s">
        <v>91</v>
      </c>
      <c r="AW340" s="13" t="s">
        <v>36</v>
      </c>
      <c r="AX340" s="13" t="s">
        <v>81</v>
      </c>
      <c r="AY340" s="200" t="s">
        <v>199</v>
      </c>
    </row>
    <row r="341" s="15" customFormat="1">
      <c r="A341" s="15"/>
      <c r="B341" s="214"/>
      <c r="C341" s="15"/>
      <c r="D341" s="193" t="s">
        <v>212</v>
      </c>
      <c r="E341" s="215" t="s">
        <v>1</v>
      </c>
      <c r="F341" s="216" t="s">
        <v>234</v>
      </c>
      <c r="G341" s="15"/>
      <c r="H341" s="217">
        <v>230.40000000000001</v>
      </c>
      <c r="I341" s="218"/>
      <c r="J341" s="15"/>
      <c r="K341" s="15"/>
      <c r="L341" s="214"/>
      <c r="M341" s="219"/>
      <c r="N341" s="220"/>
      <c r="O341" s="220"/>
      <c r="P341" s="220"/>
      <c r="Q341" s="220"/>
      <c r="R341" s="220"/>
      <c r="S341" s="220"/>
      <c r="T341" s="221"/>
      <c r="U341" s="15"/>
      <c r="V341" s="15"/>
      <c r="W341" s="15"/>
      <c r="X341" s="15"/>
      <c r="Y341" s="15"/>
      <c r="Z341" s="15"/>
      <c r="AA341" s="15"/>
      <c r="AB341" s="15"/>
      <c r="AC341" s="15"/>
      <c r="AD341" s="15"/>
      <c r="AE341" s="15"/>
      <c r="AT341" s="215" t="s">
        <v>212</v>
      </c>
      <c r="AU341" s="215" t="s">
        <v>221</v>
      </c>
      <c r="AV341" s="15" t="s">
        <v>206</v>
      </c>
      <c r="AW341" s="15" t="s">
        <v>36</v>
      </c>
      <c r="AX341" s="15" t="s">
        <v>89</v>
      </c>
      <c r="AY341" s="215" t="s">
        <v>199</v>
      </c>
    </row>
    <row r="342" s="2" customFormat="1" ht="24.15" customHeight="1">
      <c r="A342" s="38"/>
      <c r="B342" s="179"/>
      <c r="C342" s="180" t="s">
        <v>444</v>
      </c>
      <c r="D342" s="180" t="s">
        <v>201</v>
      </c>
      <c r="E342" s="181" t="s">
        <v>976</v>
      </c>
      <c r="F342" s="182" t="s">
        <v>977</v>
      </c>
      <c r="G342" s="183" t="s">
        <v>345</v>
      </c>
      <c r="H342" s="184">
        <v>145.69999999999999</v>
      </c>
      <c r="I342" s="185"/>
      <c r="J342" s="186">
        <f>ROUND(I342*H342,2)</f>
        <v>0</v>
      </c>
      <c r="K342" s="182" t="s">
        <v>246</v>
      </c>
      <c r="L342" s="39"/>
      <c r="M342" s="187" t="s">
        <v>1</v>
      </c>
      <c r="N342" s="188" t="s">
        <v>46</v>
      </c>
      <c r="O342" s="77"/>
      <c r="P342" s="189">
        <f>O342*H342</f>
        <v>0</v>
      </c>
      <c r="Q342" s="189">
        <v>0.0035000000000000001</v>
      </c>
      <c r="R342" s="189">
        <f>Q342*H342</f>
        <v>0.50995000000000001</v>
      </c>
      <c r="S342" s="189">
        <v>0</v>
      </c>
      <c r="T342" s="190">
        <f>S342*H342</f>
        <v>0</v>
      </c>
      <c r="U342" s="38"/>
      <c r="V342" s="38"/>
      <c r="W342" s="38"/>
      <c r="X342" s="38"/>
      <c r="Y342" s="38"/>
      <c r="Z342" s="38"/>
      <c r="AA342" s="38"/>
      <c r="AB342" s="38"/>
      <c r="AC342" s="38"/>
      <c r="AD342" s="38"/>
      <c r="AE342" s="38"/>
      <c r="AR342" s="191" t="s">
        <v>206</v>
      </c>
      <c r="AT342" s="191" t="s">
        <v>201</v>
      </c>
      <c r="AU342" s="191" t="s">
        <v>221</v>
      </c>
      <c r="AY342" s="19" t="s">
        <v>199</v>
      </c>
      <c r="BE342" s="192">
        <f>IF(N342="základní",J342,0)</f>
        <v>0</v>
      </c>
      <c r="BF342" s="192">
        <f>IF(N342="snížená",J342,0)</f>
        <v>0</v>
      </c>
      <c r="BG342" s="192">
        <f>IF(N342="zákl. přenesená",J342,0)</f>
        <v>0</v>
      </c>
      <c r="BH342" s="192">
        <f>IF(N342="sníž. přenesená",J342,0)</f>
        <v>0</v>
      </c>
      <c r="BI342" s="192">
        <f>IF(N342="nulová",J342,0)</f>
        <v>0</v>
      </c>
      <c r="BJ342" s="19" t="s">
        <v>89</v>
      </c>
      <c r="BK342" s="192">
        <f>ROUND(I342*H342,2)</f>
        <v>0</v>
      </c>
      <c r="BL342" s="19" t="s">
        <v>206</v>
      </c>
      <c r="BM342" s="191" t="s">
        <v>1391</v>
      </c>
    </row>
    <row r="343" s="2" customFormat="1">
      <c r="A343" s="38"/>
      <c r="B343" s="39"/>
      <c r="C343" s="38"/>
      <c r="D343" s="193" t="s">
        <v>208</v>
      </c>
      <c r="E343" s="38"/>
      <c r="F343" s="194" t="s">
        <v>979</v>
      </c>
      <c r="G343" s="38"/>
      <c r="H343" s="38"/>
      <c r="I343" s="195"/>
      <c r="J343" s="38"/>
      <c r="K343" s="38"/>
      <c r="L343" s="39"/>
      <c r="M343" s="196"/>
      <c r="N343" s="197"/>
      <c r="O343" s="77"/>
      <c r="P343" s="77"/>
      <c r="Q343" s="77"/>
      <c r="R343" s="77"/>
      <c r="S343" s="77"/>
      <c r="T343" s="78"/>
      <c r="U343" s="38"/>
      <c r="V343" s="38"/>
      <c r="W343" s="38"/>
      <c r="X343" s="38"/>
      <c r="Y343" s="38"/>
      <c r="Z343" s="38"/>
      <c r="AA343" s="38"/>
      <c r="AB343" s="38"/>
      <c r="AC343" s="38"/>
      <c r="AD343" s="38"/>
      <c r="AE343" s="38"/>
      <c r="AT343" s="19" t="s">
        <v>208</v>
      </c>
      <c r="AU343" s="19" t="s">
        <v>221</v>
      </c>
    </row>
    <row r="344" s="14" customFormat="1">
      <c r="A344" s="14"/>
      <c r="B344" s="207"/>
      <c r="C344" s="14"/>
      <c r="D344" s="193" t="s">
        <v>212</v>
      </c>
      <c r="E344" s="208" t="s">
        <v>1</v>
      </c>
      <c r="F344" s="209" t="s">
        <v>980</v>
      </c>
      <c r="G344" s="14"/>
      <c r="H344" s="208" t="s">
        <v>1</v>
      </c>
      <c r="I344" s="210"/>
      <c r="J344" s="14"/>
      <c r="K344" s="14"/>
      <c r="L344" s="207"/>
      <c r="M344" s="211"/>
      <c r="N344" s="212"/>
      <c r="O344" s="212"/>
      <c r="P344" s="212"/>
      <c r="Q344" s="212"/>
      <c r="R344" s="212"/>
      <c r="S344" s="212"/>
      <c r="T344" s="213"/>
      <c r="U344" s="14"/>
      <c r="V344" s="14"/>
      <c r="W344" s="14"/>
      <c r="X344" s="14"/>
      <c r="Y344" s="14"/>
      <c r="Z344" s="14"/>
      <c r="AA344" s="14"/>
      <c r="AB344" s="14"/>
      <c r="AC344" s="14"/>
      <c r="AD344" s="14"/>
      <c r="AE344" s="14"/>
      <c r="AT344" s="208" t="s">
        <v>212</v>
      </c>
      <c r="AU344" s="208" t="s">
        <v>221</v>
      </c>
      <c r="AV344" s="14" t="s">
        <v>89</v>
      </c>
      <c r="AW344" s="14" t="s">
        <v>36</v>
      </c>
      <c r="AX344" s="14" t="s">
        <v>81</v>
      </c>
      <c r="AY344" s="208" t="s">
        <v>199</v>
      </c>
    </row>
    <row r="345" s="13" customFormat="1">
      <c r="A345" s="13"/>
      <c r="B345" s="199"/>
      <c r="C345" s="13"/>
      <c r="D345" s="193" t="s">
        <v>212</v>
      </c>
      <c r="E345" s="200" t="s">
        <v>1</v>
      </c>
      <c r="F345" s="201" t="s">
        <v>1392</v>
      </c>
      <c r="G345" s="13"/>
      <c r="H345" s="202">
        <v>14.199999999999999</v>
      </c>
      <c r="I345" s="203"/>
      <c r="J345" s="13"/>
      <c r="K345" s="13"/>
      <c r="L345" s="199"/>
      <c r="M345" s="204"/>
      <c r="N345" s="205"/>
      <c r="O345" s="205"/>
      <c r="P345" s="205"/>
      <c r="Q345" s="205"/>
      <c r="R345" s="205"/>
      <c r="S345" s="205"/>
      <c r="T345" s="206"/>
      <c r="U345" s="13"/>
      <c r="V345" s="13"/>
      <c r="W345" s="13"/>
      <c r="X345" s="13"/>
      <c r="Y345" s="13"/>
      <c r="Z345" s="13"/>
      <c r="AA345" s="13"/>
      <c r="AB345" s="13"/>
      <c r="AC345" s="13"/>
      <c r="AD345" s="13"/>
      <c r="AE345" s="13"/>
      <c r="AT345" s="200" t="s">
        <v>212</v>
      </c>
      <c r="AU345" s="200" t="s">
        <v>221</v>
      </c>
      <c r="AV345" s="13" t="s">
        <v>91</v>
      </c>
      <c r="AW345" s="13" t="s">
        <v>36</v>
      </c>
      <c r="AX345" s="13" t="s">
        <v>81</v>
      </c>
      <c r="AY345" s="200" t="s">
        <v>199</v>
      </c>
    </row>
    <row r="346" s="13" customFormat="1">
      <c r="A346" s="13"/>
      <c r="B346" s="199"/>
      <c r="C346" s="13"/>
      <c r="D346" s="193" t="s">
        <v>212</v>
      </c>
      <c r="E346" s="200" t="s">
        <v>1</v>
      </c>
      <c r="F346" s="201" t="s">
        <v>1393</v>
      </c>
      <c r="G346" s="13"/>
      <c r="H346" s="202">
        <v>15.199999999999999</v>
      </c>
      <c r="I346" s="203"/>
      <c r="J346" s="13"/>
      <c r="K346" s="13"/>
      <c r="L346" s="199"/>
      <c r="M346" s="204"/>
      <c r="N346" s="205"/>
      <c r="O346" s="205"/>
      <c r="P346" s="205"/>
      <c r="Q346" s="205"/>
      <c r="R346" s="205"/>
      <c r="S346" s="205"/>
      <c r="T346" s="206"/>
      <c r="U346" s="13"/>
      <c r="V346" s="13"/>
      <c r="W346" s="13"/>
      <c r="X346" s="13"/>
      <c r="Y346" s="13"/>
      <c r="Z346" s="13"/>
      <c r="AA346" s="13"/>
      <c r="AB346" s="13"/>
      <c r="AC346" s="13"/>
      <c r="AD346" s="13"/>
      <c r="AE346" s="13"/>
      <c r="AT346" s="200" t="s">
        <v>212</v>
      </c>
      <c r="AU346" s="200" t="s">
        <v>221</v>
      </c>
      <c r="AV346" s="13" t="s">
        <v>91</v>
      </c>
      <c r="AW346" s="13" t="s">
        <v>36</v>
      </c>
      <c r="AX346" s="13" t="s">
        <v>81</v>
      </c>
      <c r="AY346" s="200" t="s">
        <v>199</v>
      </c>
    </row>
    <row r="347" s="13" customFormat="1">
      <c r="A347" s="13"/>
      <c r="B347" s="199"/>
      <c r="C347" s="13"/>
      <c r="D347" s="193" t="s">
        <v>212</v>
      </c>
      <c r="E347" s="200" t="s">
        <v>1</v>
      </c>
      <c r="F347" s="201" t="s">
        <v>1394</v>
      </c>
      <c r="G347" s="13"/>
      <c r="H347" s="202">
        <v>10.9</v>
      </c>
      <c r="I347" s="203"/>
      <c r="J347" s="13"/>
      <c r="K347" s="13"/>
      <c r="L347" s="199"/>
      <c r="M347" s="204"/>
      <c r="N347" s="205"/>
      <c r="O347" s="205"/>
      <c r="P347" s="205"/>
      <c r="Q347" s="205"/>
      <c r="R347" s="205"/>
      <c r="S347" s="205"/>
      <c r="T347" s="206"/>
      <c r="U347" s="13"/>
      <c r="V347" s="13"/>
      <c r="W347" s="13"/>
      <c r="X347" s="13"/>
      <c r="Y347" s="13"/>
      <c r="Z347" s="13"/>
      <c r="AA347" s="13"/>
      <c r="AB347" s="13"/>
      <c r="AC347" s="13"/>
      <c r="AD347" s="13"/>
      <c r="AE347" s="13"/>
      <c r="AT347" s="200" t="s">
        <v>212</v>
      </c>
      <c r="AU347" s="200" t="s">
        <v>221</v>
      </c>
      <c r="AV347" s="13" t="s">
        <v>91</v>
      </c>
      <c r="AW347" s="13" t="s">
        <v>36</v>
      </c>
      <c r="AX347" s="13" t="s">
        <v>81</v>
      </c>
      <c r="AY347" s="200" t="s">
        <v>199</v>
      </c>
    </row>
    <row r="348" s="13" customFormat="1">
      <c r="A348" s="13"/>
      <c r="B348" s="199"/>
      <c r="C348" s="13"/>
      <c r="D348" s="193" t="s">
        <v>212</v>
      </c>
      <c r="E348" s="200" t="s">
        <v>1</v>
      </c>
      <c r="F348" s="201" t="s">
        <v>1395</v>
      </c>
      <c r="G348" s="13"/>
      <c r="H348" s="202">
        <v>19.899999999999999</v>
      </c>
      <c r="I348" s="203"/>
      <c r="J348" s="13"/>
      <c r="K348" s="13"/>
      <c r="L348" s="199"/>
      <c r="M348" s="204"/>
      <c r="N348" s="205"/>
      <c r="O348" s="205"/>
      <c r="P348" s="205"/>
      <c r="Q348" s="205"/>
      <c r="R348" s="205"/>
      <c r="S348" s="205"/>
      <c r="T348" s="206"/>
      <c r="U348" s="13"/>
      <c r="V348" s="13"/>
      <c r="W348" s="13"/>
      <c r="X348" s="13"/>
      <c r="Y348" s="13"/>
      <c r="Z348" s="13"/>
      <c r="AA348" s="13"/>
      <c r="AB348" s="13"/>
      <c r="AC348" s="13"/>
      <c r="AD348" s="13"/>
      <c r="AE348" s="13"/>
      <c r="AT348" s="200" t="s">
        <v>212</v>
      </c>
      <c r="AU348" s="200" t="s">
        <v>221</v>
      </c>
      <c r="AV348" s="13" t="s">
        <v>91</v>
      </c>
      <c r="AW348" s="13" t="s">
        <v>36</v>
      </c>
      <c r="AX348" s="13" t="s">
        <v>81</v>
      </c>
      <c r="AY348" s="200" t="s">
        <v>199</v>
      </c>
    </row>
    <row r="349" s="13" customFormat="1">
      <c r="A349" s="13"/>
      <c r="B349" s="199"/>
      <c r="C349" s="13"/>
      <c r="D349" s="193" t="s">
        <v>212</v>
      </c>
      <c r="E349" s="200" t="s">
        <v>1</v>
      </c>
      <c r="F349" s="201" t="s">
        <v>1396</v>
      </c>
      <c r="G349" s="13"/>
      <c r="H349" s="202">
        <v>17.899999999999999</v>
      </c>
      <c r="I349" s="203"/>
      <c r="J349" s="13"/>
      <c r="K349" s="13"/>
      <c r="L349" s="199"/>
      <c r="M349" s="204"/>
      <c r="N349" s="205"/>
      <c r="O349" s="205"/>
      <c r="P349" s="205"/>
      <c r="Q349" s="205"/>
      <c r="R349" s="205"/>
      <c r="S349" s="205"/>
      <c r="T349" s="206"/>
      <c r="U349" s="13"/>
      <c r="V349" s="13"/>
      <c r="W349" s="13"/>
      <c r="X349" s="13"/>
      <c r="Y349" s="13"/>
      <c r="Z349" s="13"/>
      <c r="AA349" s="13"/>
      <c r="AB349" s="13"/>
      <c r="AC349" s="13"/>
      <c r="AD349" s="13"/>
      <c r="AE349" s="13"/>
      <c r="AT349" s="200" t="s">
        <v>212</v>
      </c>
      <c r="AU349" s="200" t="s">
        <v>221</v>
      </c>
      <c r="AV349" s="13" t="s">
        <v>91</v>
      </c>
      <c r="AW349" s="13" t="s">
        <v>36</v>
      </c>
      <c r="AX349" s="13" t="s">
        <v>81</v>
      </c>
      <c r="AY349" s="200" t="s">
        <v>199</v>
      </c>
    </row>
    <row r="350" s="13" customFormat="1">
      <c r="A350" s="13"/>
      <c r="B350" s="199"/>
      <c r="C350" s="13"/>
      <c r="D350" s="193" t="s">
        <v>212</v>
      </c>
      <c r="E350" s="200" t="s">
        <v>1</v>
      </c>
      <c r="F350" s="201" t="s">
        <v>1397</v>
      </c>
      <c r="G350" s="13"/>
      <c r="H350" s="202">
        <v>17.699999999999999</v>
      </c>
      <c r="I350" s="203"/>
      <c r="J350" s="13"/>
      <c r="K350" s="13"/>
      <c r="L350" s="199"/>
      <c r="M350" s="204"/>
      <c r="N350" s="205"/>
      <c r="O350" s="205"/>
      <c r="P350" s="205"/>
      <c r="Q350" s="205"/>
      <c r="R350" s="205"/>
      <c r="S350" s="205"/>
      <c r="T350" s="206"/>
      <c r="U350" s="13"/>
      <c r="V350" s="13"/>
      <c r="W350" s="13"/>
      <c r="X350" s="13"/>
      <c r="Y350" s="13"/>
      <c r="Z350" s="13"/>
      <c r="AA350" s="13"/>
      <c r="AB350" s="13"/>
      <c r="AC350" s="13"/>
      <c r="AD350" s="13"/>
      <c r="AE350" s="13"/>
      <c r="AT350" s="200" t="s">
        <v>212</v>
      </c>
      <c r="AU350" s="200" t="s">
        <v>221</v>
      </c>
      <c r="AV350" s="13" t="s">
        <v>91</v>
      </c>
      <c r="AW350" s="13" t="s">
        <v>36</v>
      </c>
      <c r="AX350" s="13" t="s">
        <v>81</v>
      </c>
      <c r="AY350" s="200" t="s">
        <v>199</v>
      </c>
    </row>
    <row r="351" s="13" customFormat="1">
      <c r="A351" s="13"/>
      <c r="B351" s="199"/>
      <c r="C351" s="13"/>
      <c r="D351" s="193" t="s">
        <v>212</v>
      </c>
      <c r="E351" s="200" t="s">
        <v>1</v>
      </c>
      <c r="F351" s="201" t="s">
        <v>1397</v>
      </c>
      <c r="G351" s="13"/>
      <c r="H351" s="202">
        <v>17.699999999999999</v>
      </c>
      <c r="I351" s="203"/>
      <c r="J351" s="13"/>
      <c r="K351" s="13"/>
      <c r="L351" s="199"/>
      <c r="M351" s="204"/>
      <c r="N351" s="205"/>
      <c r="O351" s="205"/>
      <c r="P351" s="205"/>
      <c r="Q351" s="205"/>
      <c r="R351" s="205"/>
      <c r="S351" s="205"/>
      <c r="T351" s="206"/>
      <c r="U351" s="13"/>
      <c r="V351" s="13"/>
      <c r="W351" s="13"/>
      <c r="X351" s="13"/>
      <c r="Y351" s="13"/>
      <c r="Z351" s="13"/>
      <c r="AA351" s="13"/>
      <c r="AB351" s="13"/>
      <c r="AC351" s="13"/>
      <c r="AD351" s="13"/>
      <c r="AE351" s="13"/>
      <c r="AT351" s="200" t="s">
        <v>212</v>
      </c>
      <c r="AU351" s="200" t="s">
        <v>221</v>
      </c>
      <c r="AV351" s="13" t="s">
        <v>91</v>
      </c>
      <c r="AW351" s="13" t="s">
        <v>36</v>
      </c>
      <c r="AX351" s="13" t="s">
        <v>81</v>
      </c>
      <c r="AY351" s="200" t="s">
        <v>199</v>
      </c>
    </row>
    <row r="352" s="13" customFormat="1">
      <c r="A352" s="13"/>
      <c r="B352" s="199"/>
      <c r="C352" s="13"/>
      <c r="D352" s="193" t="s">
        <v>212</v>
      </c>
      <c r="E352" s="200" t="s">
        <v>1</v>
      </c>
      <c r="F352" s="201" t="s">
        <v>1398</v>
      </c>
      <c r="G352" s="13"/>
      <c r="H352" s="202">
        <v>17</v>
      </c>
      <c r="I352" s="203"/>
      <c r="J352" s="13"/>
      <c r="K352" s="13"/>
      <c r="L352" s="199"/>
      <c r="M352" s="204"/>
      <c r="N352" s="205"/>
      <c r="O352" s="205"/>
      <c r="P352" s="205"/>
      <c r="Q352" s="205"/>
      <c r="R352" s="205"/>
      <c r="S352" s="205"/>
      <c r="T352" s="206"/>
      <c r="U352" s="13"/>
      <c r="V352" s="13"/>
      <c r="W352" s="13"/>
      <c r="X352" s="13"/>
      <c r="Y352" s="13"/>
      <c r="Z352" s="13"/>
      <c r="AA352" s="13"/>
      <c r="AB352" s="13"/>
      <c r="AC352" s="13"/>
      <c r="AD352" s="13"/>
      <c r="AE352" s="13"/>
      <c r="AT352" s="200" t="s">
        <v>212</v>
      </c>
      <c r="AU352" s="200" t="s">
        <v>221</v>
      </c>
      <c r="AV352" s="13" t="s">
        <v>91</v>
      </c>
      <c r="AW352" s="13" t="s">
        <v>36</v>
      </c>
      <c r="AX352" s="13" t="s">
        <v>81</v>
      </c>
      <c r="AY352" s="200" t="s">
        <v>199</v>
      </c>
    </row>
    <row r="353" s="13" customFormat="1">
      <c r="A353" s="13"/>
      <c r="B353" s="199"/>
      <c r="C353" s="13"/>
      <c r="D353" s="193" t="s">
        <v>212</v>
      </c>
      <c r="E353" s="200" t="s">
        <v>1</v>
      </c>
      <c r="F353" s="201" t="s">
        <v>1399</v>
      </c>
      <c r="G353" s="13"/>
      <c r="H353" s="202">
        <v>15.199999999999999</v>
      </c>
      <c r="I353" s="203"/>
      <c r="J353" s="13"/>
      <c r="K353" s="13"/>
      <c r="L353" s="199"/>
      <c r="M353" s="204"/>
      <c r="N353" s="205"/>
      <c r="O353" s="205"/>
      <c r="P353" s="205"/>
      <c r="Q353" s="205"/>
      <c r="R353" s="205"/>
      <c r="S353" s="205"/>
      <c r="T353" s="206"/>
      <c r="U353" s="13"/>
      <c r="V353" s="13"/>
      <c r="W353" s="13"/>
      <c r="X353" s="13"/>
      <c r="Y353" s="13"/>
      <c r="Z353" s="13"/>
      <c r="AA353" s="13"/>
      <c r="AB353" s="13"/>
      <c r="AC353" s="13"/>
      <c r="AD353" s="13"/>
      <c r="AE353" s="13"/>
      <c r="AT353" s="200" t="s">
        <v>212</v>
      </c>
      <c r="AU353" s="200" t="s">
        <v>221</v>
      </c>
      <c r="AV353" s="13" t="s">
        <v>91</v>
      </c>
      <c r="AW353" s="13" t="s">
        <v>36</v>
      </c>
      <c r="AX353" s="13" t="s">
        <v>81</v>
      </c>
      <c r="AY353" s="200" t="s">
        <v>199</v>
      </c>
    </row>
    <row r="354" s="15" customFormat="1">
      <c r="A354" s="15"/>
      <c r="B354" s="214"/>
      <c r="C354" s="15"/>
      <c r="D354" s="193" t="s">
        <v>212</v>
      </c>
      <c r="E354" s="215" t="s">
        <v>1</v>
      </c>
      <c r="F354" s="216" t="s">
        <v>234</v>
      </c>
      <c r="G354" s="15"/>
      <c r="H354" s="217">
        <v>145.69999999999999</v>
      </c>
      <c r="I354" s="218"/>
      <c r="J354" s="15"/>
      <c r="K354" s="15"/>
      <c r="L354" s="214"/>
      <c r="M354" s="219"/>
      <c r="N354" s="220"/>
      <c r="O354" s="220"/>
      <c r="P354" s="220"/>
      <c r="Q354" s="220"/>
      <c r="R354" s="220"/>
      <c r="S354" s="220"/>
      <c r="T354" s="221"/>
      <c r="U354" s="15"/>
      <c r="V354" s="15"/>
      <c r="W354" s="15"/>
      <c r="X354" s="15"/>
      <c r="Y354" s="15"/>
      <c r="Z354" s="15"/>
      <c r="AA354" s="15"/>
      <c r="AB354" s="15"/>
      <c r="AC354" s="15"/>
      <c r="AD354" s="15"/>
      <c r="AE354" s="15"/>
      <c r="AT354" s="215" t="s">
        <v>212</v>
      </c>
      <c r="AU354" s="215" t="s">
        <v>221</v>
      </c>
      <c r="AV354" s="15" t="s">
        <v>206</v>
      </c>
      <c r="AW354" s="15" t="s">
        <v>36</v>
      </c>
      <c r="AX354" s="15" t="s">
        <v>89</v>
      </c>
      <c r="AY354" s="215" t="s">
        <v>199</v>
      </c>
    </row>
    <row r="355" s="2" customFormat="1" ht="24.15" customHeight="1">
      <c r="A355" s="38"/>
      <c r="B355" s="179"/>
      <c r="C355" s="180" t="s">
        <v>452</v>
      </c>
      <c r="D355" s="180" t="s">
        <v>201</v>
      </c>
      <c r="E355" s="181" t="s">
        <v>577</v>
      </c>
      <c r="F355" s="182" t="s">
        <v>578</v>
      </c>
      <c r="G355" s="183" t="s">
        <v>345</v>
      </c>
      <c r="H355" s="184">
        <v>180.19999999999999</v>
      </c>
      <c r="I355" s="185"/>
      <c r="J355" s="186">
        <f>ROUND(I355*H355,2)</f>
        <v>0</v>
      </c>
      <c r="K355" s="182" t="s">
        <v>205</v>
      </c>
      <c r="L355" s="39"/>
      <c r="M355" s="187" t="s">
        <v>1</v>
      </c>
      <c r="N355" s="188" t="s">
        <v>46</v>
      </c>
      <c r="O355" s="77"/>
      <c r="P355" s="189">
        <f>O355*H355</f>
        <v>0</v>
      </c>
      <c r="Q355" s="189">
        <v>0.00018000000000000001</v>
      </c>
      <c r="R355" s="189">
        <f>Q355*H355</f>
        <v>0.032436</v>
      </c>
      <c r="S355" s="189">
        <v>0</v>
      </c>
      <c r="T355" s="190">
        <f>S355*H355</f>
        <v>0</v>
      </c>
      <c r="U355" s="38"/>
      <c r="V355" s="38"/>
      <c r="W355" s="38"/>
      <c r="X355" s="38"/>
      <c r="Y355" s="38"/>
      <c r="Z355" s="38"/>
      <c r="AA355" s="38"/>
      <c r="AB355" s="38"/>
      <c r="AC355" s="38"/>
      <c r="AD355" s="38"/>
      <c r="AE355" s="38"/>
      <c r="AR355" s="191" t="s">
        <v>206</v>
      </c>
      <c r="AT355" s="191" t="s">
        <v>201</v>
      </c>
      <c r="AU355" s="191" t="s">
        <v>221</v>
      </c>
      <c r="AY355" s="19" t="s">
        <v>199</v>
      </c>
      <c r="BE355" s="192">
        <f>IF(N355="základní",J355,0)</f>
        <v>0</v>
      </c>
      <c r="BF355" s="192">
        <f>IF(N355="snížená",J355,0)</f>
        <v>0</v>
      </c>
      <c r="BG355" s="192">
        <f>IF(N355="zákl. přenesená",J355,0)</f>
        <v>0</v>
      </c>
      <c r="BH355" s="192">
        <f>IF(N355="sníž. přenesená",J355,0)</f>
        <v>0</v>
      </c>
      <c r="BI355" s="192">
        <f>IF(N355="nulová",J355,0)</f>
        <v>0</v>
      </c>
      <c r="BJ355" s="19" t="s">
        <v>89</v>
      </c>
      <c r="BK355" s="192">
        <f>ROUND(I355*H355,2)</f>
        <v>0</v>
      </c>
      <c r="BL355" s="19" t="s">
        <v>206</v>
      </c>
      <c r="BM355" s="191" t="s">
        <v>1400</v>
      </c>
    </row>
    <row r="356" s="2" customFormat="1">
      <c r="A356" s="38"/>
      <c r="B356" s="39"/>
      <c r="C356" s="38"/>
      <c r="D356" s="193" t="s">
        <v>208</v>
      </c>
      <c r="E356" s="38"/>
      <c r="F356" s="194" t="s">
        <v>578</v>
      </c>
      <c r="G356" s="38"/>
      <c r="H356" s="38"/>
      <c r="I356" s="195"/>
      <c r="J356" s="38"/>
      <c r="K356" s="38"/>
      <c r="L356" s="39"/>
      <c r="M356" s="196"/>
      <c r="N356" s="197"/>
      <c r="O356" s="77"/>
      <c r="P356" s="77"/>
      <c r="Q356" s="77"/>
      <c r="R356" s="77"/>
      <c r="S356" s="77"/>
      <c r="T356" s="78"/>
      <c r="U356" s="38"/>
      <c r="V356" s="38"/>
      <c r="W356" s="38"/>
      <c r="X356" s="38"/>
      <c r="Y356" s="38"/>
      <c r="Z356" s="38"/>
      <c r="AA356" s="38"/>
      <c r="AB356" s="38"/>
      <c r="AC356" s="38"/>
      <c r="AD356" s="38"/>
      <c r="AE356" s="38"/>
      <c r="AT356" s="19" t="s">
        <v>208</v>
      </c>
      <c r="AU356" s="19" t="s">
        <v>221</v>
      </c>
    </row>
    <row r="357" s="14" customFormat="1">
      <c r="A357" s="14"/>
      <c r="B357" s="207"/>
      <c r="C357" s="14"/>
      <c r="D357" s="193" t="s">
        <v>212</v>
      </c>
      <c r="E357" s="208" t="s">
        <v>1</v>
      </c>
      <c r="F357" s="209" t="s">
        <v>904</v>
      </c>
      <c r="G357" s="14"/>
      <c r="H357" s="208" t="s">
        <v>1</v>
      </c>
      <c r="I357" s="210"/>
      <c r="J357" s="14"/>
      <c r="K357" s="14"/>
      <c r="L357" s="207"/>
      <c r="M357" s="211"/>
      <c r="N357" s="212"/>
      <c r="O357" s="212"/>
      <c r="P357" s="212"/>
      <c r="Q357" s="212"/>
      <c r="R357" s="212"/>
      <c r="S357" s="212"/>
      <c r="T357" s="213"/>
      <c r="U357" s="14"/>
      <c r="V357" s="14"/>
      <c r="W357" s="14"/>
      <c r="X357" s="14"/>
      <c r="Y357" s="14"/>
      <c r="Z357" s="14"/>
      <c r="AA357" s="14"/>
      <c r="AB357" s="14"/>
      <c r="AC357" s="14"/>
      <c r="AD357" s="14"/>
      <c r="AE357" s="14"/>
      <c r="AT357" s="208" t="s">
        <v>212</v>
      </c>
      <c r="AU357" s="208" t="s">
        <v>221</v>
      </c>
      <c r="AV357" s="14" t="s">
        <v>89</v>
      </c>
      <c r="AW357" s="14" t="s">
        <v>36</v>
      </c>
      <c r="AX357" s="14" t="s">
        <v>81</v>
      </c>
      <c r="AY357" s="208" t="s">
        <v>199</v>
      </c>
    </row>
    <row r="358" s="13" customFormat="1">
      <c r="A358" s="13"/>
      <c r="B358" s="199"/>
      <c r="C358" s="13"/>
      <c r="D358" s="193" t="s">
        <v>212</v>
      </c>
      <c r="E358" s="200" t="s">
        <v>1</v>
      </c>
      <c r="F358" s="201" t="s">
        <v>1352</v>
      </c>
      <c r="G358" s="13"/>
      <c r="H358" s="202">
        <v>26.399999999999999</v>
      </c>
      <c r="I358" s="203"/>
      <c r="J358" s="13"/>
      <c r="K358" s="13"/>
      <c r="L358" s="199"/>
      <c r="M358" s="204"/>
      <c r="N358" s="205"/>
      <c r="O358" s="205"/>
      <c r="P358" s="205"/>
      <c r="Q358" s="205"/>
      <c r="R358" s="205"/>
      <c r="S358" s="205"/>
      <c r="T358" s="206"/>
      <c r="U358" s="13"/>
      <c r="V358" s="13"/>
      <c r="W358" s="13"/>
      <c r="X358" s="13"/>
      <c r="Y358" s="13"/>
      <c r="Z358" s="13"/>
      <c r="AA358" s="13"/>
      <c r="AB358" s="13"/>
      <c r="AC358" s="13"/>
      <c r="AD358" s="13"/>
      <c r="AE358" s="13"/>
      <c r="AT358" s="200" t="s">
        <v>212</v>
      </c>
      <c r="AU358" s="200" t="s">
        <v>221</v>
      </c>
      <c r="AV358" s="13" t="s">
        <v>91</v>
      </c>
      <c r="AW358" s="13" t="s">
        <v>36</v>
      </c>
      <c r="AX358" s="13" t="s">
        <v>81</v>
      </c>
      <c r="AY358" s="200" t="s">
        <v>199</v>
      </c>
    </row>
    <row r="359" s="13" customFormat="1">
      <c r="A359" s="13"/>
      <c r="B359" s="199"/>
      <c r="C359" s="13"/>
      <c r="D359" s="193" t="s">
        <v>212</v>
      </c>
      <c r="E359" s="200" t="s">
        <v>1</v>
      </c>
      <c r="F359" s="201" t="s">
        <v>1353</v>
      </c>
      <c r="G359" s="13"/>
      <c r="H359" s="202">
        <v>18.600000000000001</v>
      </c>
      <c r="I359" s="203"/>
      <c r="J359" s="13"/>
      <c r="K359" s="13"/>
      <c r="L359" s="199"/>
      <c r="M359" s="204"/>
      <c r="N359" s="205"/>
      <c r="O359" s="205"/>
      <c r="P359" s="205"/>
      <c r="Q359" s="205"/>
      <c r="R359" s="205"/>
      <c r="S359" s="205"/>
      <c r="T359" s="206"/>
      <c r="U359" s="13"/>
      <c r="V359" s="13"/>
      <c r="W359" s="13"/>
      <c r="X359" s="13"/>
      <c r="Y359" s="13"/>
      <c r="Z359" s="13"/>
      <c r="AA359" s="13"/>
      <c r="AB359" s="13"/>
      <c r="AC359" s="13"/>
      <c r="AD359" s="13"/>
      <c r="AE359" s="13"/>
      <c r="AT359" s="200" t="s">
        <v>212</v>
      </c>
      <c r="AU359" s="200" t="s">
        <v>221</v>
      </c>
      <c r="AV359" s="13" t="s">
        <v>91</v>
      </c>
      <c r="AW359" s="13" t="s">
        <v>36</v>
      </c>
      <c r="AX359" s="13" t="s">
        <v>81</v>
      </c>
      <c r="AY359" s="200" t="s">
        <v>199</v>
      </c>
    </row>
    <row r="360" s="13" customFormat="1">
      <c r="A360" s="13"/>
      <c r="B360" s="199"/>
      <c r="C360" s="13"/>
      <c r="D360" s="193" t="s">
        <v>212</v>
      </c>
      <c r="E360" s="200" t="s">
        <v>1</v>
      </c>
      <c r="F360" s="201" t="s">
        <v>1354</v>
      </c>
      <c r="G360" s="13"/>
      <c r="H360" s="202">
        <v>25.5</v>
      </c>
      <c r="I360" s="203"/>
      <c r="J360" s="13"/>
      <c r="K360" s="13"/>
      <c r="L360" s="199"/>
      <c r="M360" s="204"/>
      <c r="N360" s="205"/>
      <c r="O360" s="205"/>
      <c r="P360" s="205"/>
      <c r="Q360" s="205"/>
      <c r="R360" s="205"/>
      <c r="S360" s="205"/>
      <c r="T360" s="206"/>
      <c r="U360" s="13"/>
      <c r="V360" s="13"/>
      <c r="W360" s="13"/>
      <c r="X360" s="13"/>
      <c r="Y360" s="13"/>
      <c r="Z360" s="13"/>
      <c r="AA360" s="13"/>
      <c r="AB360" s="13"/>
      <c r="AC360" s="13"/>
      <c r="AD360" s="13"/>
      <c r="AE360" s="13"/>
      <c r="AT360" s="200" t="s">
        <v>212</v>
      </c>
      <c r="AU360" s="200" t="s">
        <v>221</v>
      </c>
      <c r="AV360" s="13" t="s">
        <v>91</v>
      </c>
      <c r="AW360" s="13" t="s">
        <v>36</v>
      </c>
      <c r="AX360" s="13" t="s">
        <v>81</v>
      </c>
      <c r="AY360" s="200" t="s">
        <v>199</v>
      </c>
    </row>
    <row r="361" s="13" customFormat="1">
      <c r="A361" s="13"/>
      <c r="B361" s="199"/>
      <c r="C361" s="13"/>
      <c r="D361" s="193" t="s">
        <v>212</v>
      </c>
      <c r="E361" s="200" t="s">
        <v>1</v>
      </c>
      <c r="F361" s="201" t="s">
        <v>1355</v>
      </c>
      <c r="G361" s="13"/>
      <c r="H361" s="202">
        <v>22.899999999999999</v>
      </c>
      <c r="I361" s="203"/>
      <c r="J361" s="13"/>
      <c r="K361" s="13"/>
      <c r="L361" s="199"/>
      <c r="M361" s="204"/>
      <c r="N361" s="205"/>
      <c r="O361" s="205"/>
      <c r="P361" s="205"/>
      <c r="Q361" s="205"/>
      <c r="R361" s="205"/>
      <c r="S361" s="205"/>
      <c r="T361" s="206"/>
      <c r="U361" s="13"/>
      <c r="V361" s="13"/>
      <c r="W361" s="13"/>
      <c r="X361" s="13"/>
      <c r="Y361" s="13"/>
      <c r="Z361" s="13"/>
      <c r="AA361" s="13"/>
      <c r="AB361" s="13"/>
      <c r="AC361" s="13"/>
      <c r="AD361" s="13"/>
      <c r="AE361" s="13"/>
      <c r="AT361" s="200" t="s">
        <v>212</v>
      </c>
      <c r="AU361" s="200" t="s">
        <v>221</v>
      </c>
      <c r="AV361" s="13" t="s">
        <v>91</v>
      </c>
      <c r="AW361" s="13" t="s">
        <v>36</v>
      </c>
      <c r="AX361" s="13" t="s">
        <v>81</v>
      </c>
      <c r="AY361" s="200" t="s">
        <v>199</v>
      </c>
    </row>
    <row r="362" s="13" customFormat="1">
      <c r="A362" s="13"/>
      <c r="B362" s="199"/>
      <c r="C362" s="13"/>
      <c r="D362" s="193" t="s">
        <v>212</v>
      </c>
      <c r="E362" s="200" t="s">
        <v>1</v>
      </c>
      <c r="F362" s="201" t="s">
        <v>1356</v>
      </c>
      <c r="G362" s="13"/>
      <c r="H362" s="202">
        <v>22.699999999999999</v>
      </c>
      <c r="I362" s="203"/>
      <c r="J362" s="13"/>
      <c r="K362" s="13"/>
      <c r="L362" s="199"/>
      <c r="M362" s="204"/>
      <c r="N362" s="205"/>
      <c r="O362" s="205"/>
      <c r="P362" s="205"/>
      <c r="Q362" s="205"/>
      <c r="R362" s="205"/>
      <c r="S362" s="205"/>
      <c r="T362" s="206"/>
      <c r="U362" s="13"/>
      <c r="V362" s="13"/>
      <c r="W362" s="13"/>
      <c r="X362" s="13"/>
      <c r="Y362" s="13"/>
      <c r="Z362" s="13"/>
      <c r="AA362" s="13"/>
      <c r="AB362" s="13"/>
      <c r="AC362" s="13"/>
      <c r="AD362" s="13"/>
      <c r="AE362" s="13"/>
      <c r="AT362" s="200" t="s">
        <v>212</v>
      </c>
      <c r="AU362" s="200" t="s">
        <v>221</v>
      </c>
      <c r="AV362" s="13" t="s">
        <v>91</v>
      </c>
      <c r="AW362" s="13" t="s">
        <v>36</v>
      </c>
      <c r="AX362" s="13" t="s">
        <v>81</v>
      </c>
      <c r="AY362" s="200" t="s">
        <v>199</v>
      </c>
    </row>
    <row r="363" s="13" customFormat="1">
      <c r="A363" s="13"/>
      <c r="B363" s="199"/>
      <c r="C363" s="13"/>
      <c r="D363" s="193" t="s">
        <v>212</v>
      </c>
      <c r="E363" s="200" t="s">
        <v>1</v>
      </c>
      <c r="F363" s="201" t="s">
        <v>1357</v>
      </c>
      <c r="G363" s="13"/>
      <c r="H363" s="202">
        <v>22.699999999999999</v>
      </c>
      <c r="I363" s="203"/>
      <c r="J363" s="13"/>
      <c r="K363" s="13"/>
      <c r="L363" s="199"/>
      <c r="M363" s="204"/>
      <c r="N363" s="205"/>
      <c r="O363" s="205"/>
      <c r="P363" s="205"/>
      <c r="Q363" s="205"/>
      <c r="R363" s="205"/>
      <c r="S363" s="205"/>
      <c r="T363" s="206"/>
      <c r="U363" s="13"/>
      <c r="V363" s="13"/>
      <c r="W363" s="13"/>
      <c r="X363" s="13"/>
      <c r="Y363" s="13"/>
      <c r="Z363" s="13"/>
      <c r="AA363" s="13"/>
      <c r="AB363" s="13"/>
      <c r="AC363" s="13"/>
      <c r="AD363" s="13"/>
      <c r="AE363" s="13"/>
      <c r="AT363" s="200" t="s">
        <v>212</v>
      </c>
      <c r="AU363" s="200" t="s">
        <v>221</v>
      </c>
      <c r="AV363" s="13" t="s">
        <v>91</v>
      </c>
      <c r="AW363" s="13" t="s">
        <v>36</v>
      </c>
      <c r="AX363" s="13" t="s">
        <v>81</v>
      </c>
      <c r="AY363" s="200" t="s">
        <v>199</v>
      </c>
    </row>
    <row r="364" s="13" customFormat="1">
      <c r="A364" s="13"/>
      <c r="B364" s="199"/>
      <c r="C364" s="13"/>
      <c r="D364" s="193" t="s">
        <v>212</v>
      </c>
      <c r="E364" s="200" t="s">
        <v>1</v>
      </c>
      <c r="F364" s="201" t="s">
        <v>1358</v>
      </c>
      <c r="G364" s="13"/>
      <c r="H364" s="202">
        <v>21.800000000000001</v>
      </c>
      <c r="I364" s="203"/>
      <c r="J364" s="13"/>
      <c r="K364" s="13"/>
      <c r="L364" s="199"/>
      <c r="M364" s="204"/>
      <c r="N364" s="205"/>
      <c r="O364" s="205"/>
      <c r="P364" s="205"/>
      <c r="Q364" s="205"/>
      <c r="R364" s="205"/>
      <c r="S364" s="205"/>
      <c r="T364" s="206"/>
      <c r="U364" s="13"/>
      <c r="V364" s="13"/>
      <c r="W364" s="13"/>
      <c r="X364" s="13"/>
      <c r="Y364" s="13"/>
      <c r="Z364" s="13"/>
      <c r="AA364" s="13"/>
      <c r="AB364" s="13"/>
      <c r="AC364" s="13"/>
      <c r="AD364" s="13"/>
      <c r="AE364" s="13"/>
      <c r="AT364" s="200" t="s">
        <v>212</v>
      </c>
      <c r="AU364" s="200" t="s">
        <v>221</v>
      </c>
      <c r="AV364" s="13" t="s">
        <v>91</v>
      </c>
      <c r="AW364" s="13" t="s">
        <v>36</v>
      </c>
      <c r="AX364" s="13" t="s">
        <v>81</v>
      </c>
      <c r="AY364" s="200" t="s">
        <v>199</v>
      </c>
    </row>
    <row r="365" s="13" customFormat="1">
      <c r="A365" s="13"/>
      <c r="B365" s="199"/>
      <c r="C365" s="13"/>
      <c r="D365" s="193" t="s">
        <v>212</v>
      </c>
      <c r="E365" s="200" t="s">
        <v>1</v>
      </c>
      <c r="F365" s="201" t="s">
        <v>1359</v>
      </c>
      <c r="G365" s="13"/>
      <c r="H365" s="202">
        <v>19.600000000000001</v>
      </c>
      <c r="I365" s="203"/>
      <c r="J365" s="13"/>
      <c r="K365" s="13"/>
      <c r="L365" s="199"/>
      <c r="M365" s="204"/>
      <c r="N365" s="205"/>
      <c r="O365" s="205"/>
      <c r="P365" s="205"/>
      <c r="Q365" s="205"/>
      <c r="R365" s="205"/>
      <c r="S365" s="205"/>
      <c r="T365" s="206"/>
      <c r="U365" s="13"/>
      <c r="V365" s="13"/>
      <c r="W365" s="13"/>
      <c r="X365" s="13"/>
      <c r="Y365" s="13"/>
      <c r="Z365" s="13"/>
      <c r="AA365" s="13"/>
      <c r="AB365" s="13"/>
      <c r="AC365" s="13"/>
      <c r="AD365" s="13"/>
      <c r="AE365" s="13"/>
      <c r="AT365" s="200" t="s">
        <v>212</v>
      </c>
      <c r="AU365" s="200" t="s">
        <v>221</v>
      </c>
      <c r="AV365" s="13" t="s">
        <v>91</v>
      </c>
      <c r="AW365" s="13" t="s">
        <v>36</v>
      </c>
      <c r="AX365" s="13" t="s">
        <v>81</v>
      </c>
      <c r="AY365" s="200" t="s">
        <v>199</v>
      </c>
    </row>
    <row r="366" s="15" customFormat="1">
      <c r="A366" s="15"/>
      <c r="B366" s="214"/>
      <c r="C366" s="15"/>
      <c r="D366" s="193" t="s">
        <v>212</v>
      </c>
      <c r="E366" s="215" t="s">
        <v>1</v>
      </c>
      <c r="F366" s="216" t="s">
        <v>234</v>
      </c>
      <c r="G366" s="15"/>
      <c r="H366" s="217">
        <v>180.19999999999999</v>
      </c>
      <c r="I366" s="218"/>
      <c r="J366" s="15"/>
      <c r="K366" s="15"/>
      <c r="L366" s="214"/>
      <c r="M366" s="219"/>
      <c r="N366" s="220"/>
      <c r="O366" s="220"/>
      <c r="P366" s="220"/>
      <c r="Q366" s="220"/>
      <c r="R366" s="220"/>
      <c r="S366" s="220"/>
      <c r="T366" s="221"/>
      <c r="U366" s="15"/>
      <c r="V366" s="15"/>
      <c r="W366" s="15"/>
      <c r="X366" s="15"/>
      <c r="Y366" s="15"/>
      <c r="Z366" s="15"/>
      <c r="AA366" s="15"/>
      <c r="AB366" s="15"/>
      <c r="AC366" s="15"/>
      <c r="AD366" s="15"/>
      <c r="AE366" s="15"/>
      <c r="AT366" s="215" t="s">
        <v>212</v>
      </c>
      <c r="AU366" s="215" t="s">
        <v>221</v>
      </c>
      <c r="AV366" s="15" t="s">
        <v>206</v>
      </c>
      <c r="AW366" s="15" t="s">
        <v>36</v>
      </c>
      <c r="AX366" s="15" t="s">
        <v>89</v>
      </c>
      <c r="AY366" s="215" t="s">
        <v>199</v>
      </c>
    </row>
    <row r="367" s="2" customFormat="1" ht="24.15" customHeight="1">
      <c r="A367" s="38"/>
      <c r="B367" s="179"/>
      <c r="C367" s="180" t="s">
        <v>460</v>
      </c>
      <c r="D367" s="180" t="s">
        <v>201</v>
      </c>
      <c r="E367" s="181" t="s">
        <v>582</v>
      </c>
      <c r="F367" s="182" t="s">
        <v>583</v>
      </c>
      <c r="G367" s="183" t="s">
        <v>345</v>
      </c>
      <c r="H367" s="184">
        <v>82</v>
      </c>
      <c r="I367" s="185"/>
      <c r="J367" s="186">
        <f>ROUND(I367*H367,2)</f>
        <v>0</v>
      </c>
      <c r="K367" s="182" t="s">
        <v>246</v>
      </c>
      <c r="L367" s="39"/>
      <c r="M367" s="187" t="s">
        <v>1</v>
      </c>
      <c r="N367" s="188" t="s">
        <v>46</v>
      </c>
      <c r="O367" s="77"/>
      <c r="P367" s="189">
        <f>O367*H367</f>
        <v>0</v>
      </c>
      <c r="Q367" s="189">
        <v>0.16370999999999999</v>
      </c>
      <c r="R367" s="189">
        <f>Q367*H367</f>
        <v>13.42422</v>
      </c>
      <c r="S367" s="189">
        <v>0</v>
      </c>
      <c r="T367" s="190">
        <f>S367*H367</f>
        <v>0</v>
      </c>
      <c r="U367" s="38"/>
      <c r="V367" s="38"/>
      <c r="W367" s="38"/>
      <c r="X367" s="38"/>
      <c r="Y367" s="38"/>
      <c r="Z367" s="38"/>
      <c r="AA367" s="38"/>
      <c r="AB367" s="38"/>
      <c r="AC367" s="38"/>
      <c r="AD367" s="38"/>
      <c r="AE367" s="38"/>
      <c r="AR367" s="191" t="s">
        <v>206</v>
      </c>
      <c r="AT367" s="191" t="s">
        <v>201</v>
      </c>
      <c r="AU367" s="191" t="s">
        <v>221</v>
      </c>
      <c r="AY367" s="19" t="s">
        <v>199</v>
      </c>
      <c r="BE367" s="192">
        <f>IF(N367="základní",J367,0)</f>
        <v>0</v>
      </c>
      <c r="BF367" s="192">
        <f>IF(N367="snížená",J367,0)</f>
        <v>0</v>
      </c>
      <c r="BG367" s="192">
        <f>IF(N367="zákl. přenesená",J367,0)</f>
        <v>0</v>
      </c>
      <c r="BH367" s="192">
        <f>IF(N367="sníž. přenesená",J367,0)</f>
        <v>0</v>
      </c>
      <c r="BI367" s="192">
        <f>IF(N367="nulová",J367,0)</f>
        <v>0</v>
      </c>
      <c r="BJ367" s="19" t="s">
        <v>89</v>
      </c>
      <c r="BK367" s="192">
        <f>ROUND(I367*H367,2)</f>
        <v>0</v>
      </c>
      <c r="BL367" s="19" t="s">
        <v>206</v>
      </c>
      <c r="BM367" s="191" t="s">
        <v>1401</v>
      </c>
    </row>
    <row r="368" s="2" customFormat="1">
      <c r="A368" s="38"/>
      <c r="B368" s="39"/>
      <c r="C368" s="38"/>
      <c r="D368" s="193" t="s">
        <v>208</v>
      </c>
      <c r="E368" s="38"/>
      <c r="F368" s="194" t="s">
        <v>585</v>
      </c>
      <c r="G368" s="38"/>
      <c r="H368" s="38"/>
      <c r="I368" s="195"/>
      <c r="J368" s="38"/>
      <c r="K368" s="38"/>
      <c r="L368" s="39"/>
      <c r="M368" s="196"/>
      <c r="N368" s="197"/>
      <c r="O368" s="77"/>
      <c r="P368" s="77"/>
      <c r="Q368" s="77"/>
      <c r="R368" s="77"/>
      <c r="S368" s="77"/>
      <c r="T368" s="78"/>
      <c r="U368" s="38"/>
      <c r="V368" s="38"/>
      <c r="W368" s="38"/>
      <c r="X368" s="38"/>
      <c r="Y368" s="38"/>
      <c r="Z368" s="38"/>
      <c r="AA368" s="38"/>
      <c r="AB368" s="38"/>
      <c r="AC368" s="38"/>
      <c r="AD368" s="38"/>
      <c r="AE368" s="38"/>
      <c r="AT368" s="19" t="s">
        <v>208</v>
      </c>
      <c r="AU368" s="19" t="s">
        <v>221</v>
      </c>
    </row>
    <row r="369" s="2" customFormat="1">
      <c r="A369" s="38"/>
      <c r="B369" s="39"/>
      <c r="C369" s="38"/>
      <c r="D369" s="193" t="s">
        <v>210</v>
      </c>
      <c r="E369" s="38"/>
      <c r="F369" s="198" t="s">
        <v>586</v>
      </c>
      <c r="G369" s="38"/>
      <c r="H369" s="38"/>
      <c r="I369" s="195"/>
      <c r="J369" s="38"/>
      <c r="K369" s="38"/>
      <c r="L369" s="39"/>
      <c r="M369" s="196"/>
      <c r="N369" s="197"/>
      <c r="O369" s="77"/>
      <c r="P369" s="77"/>
      <c r="Q369" s="77"/>
      <c r="R369" s="77"/>
      <c r="S369" s="77"/>
      <c r="T369" s="78"/>
      <c r="U369" s="38"/>
      <c r="V369" s="38"/>
      <c r="W369" s="38"/>
      <c r="X369" s="38"/>
      <c r="Y369" s="38"/>
      <c r="Z369" s="38"/>
      <c r="AA369" s="38"/>
      <c r="AB369" s="38"/>
      <c r="AC369" s="38"/>
      <c r="AD369" s="38"/>
      <c r="AE369" s="38"/>
      <c r="AT369" s="19" t="s">
        <v>210</v>
      </c>
      <c r="AU369" s="19" t="s">
        <v>221</v>
      </c>
    </row>
    <row r="370" s="13" customFormat="1">
      <c r="A370" s="13"/>
      <c r="B370" s="199"/>
      <c r="C370" s="13"/>
      <c r="D370" s="193" t="s">
        <v>212</v>
      </c>
      <c r="E370" s="200" t="s">
        <v>1</v>
      </c>
      <c r="F370" s="201" t="s">
        <v>1402</v>
      </c>
      <c r="G370" s="13"/>
      <c r="H370" s="202">
        <v>82</v>
      </c>
      <c r="I370" s="203"/>
      <c r="J370" s="13"/>
      <c r="K370" s="13"/>
      <c r="L370" s="199"/>
      <c r="M370" s="204"/>
      <c r="N370" s="205"/>
      <c r="O370" s="205"/>
      <c r="P370" s="205"/>
      <c r="Q370" s="205"/>
      <c r="R370" s="205"/>
      <c r="S370" s="205"/>
      <c r="T370" s="206"/>
      <c r="U370" s="13"/>
      <c r="V370" s="13"/>
      <c r="W370" s="13"/>
      <c r="X370" s="13"/>
      <c r="Y370" s="13"/>
      <c r="Z370" s="13"/>
      <c r="AA370" s="13"/>
      <c r="AB370" s="13"/>
      <c r="AC370" s="13"/>
      <c r="AD370" s="13"/>
      <c r="AE370" s="13"/>
      <c r="AT370" s="200" t="s">
        <v>212</v>
      </c>
      <c r="AU370" s="200" t="s">
        <v>221</v>
      </c>
      <c r="AV370" s="13" t="s">
        <v>91</v>
      </c>
      <c r="AW370" s="13" t="s">
        <v>36</v>
      </c>
      <c r="AX370" s="13" t="s">
        <v>89</v>
      </c>
      <c r="AY370" s="200" t="s">
        <v>199</v>
      </c>
    </row>
    <row r="371" s="2" customFormat="1" ht="14.4" customHeight="1">
      <c r="A371" s="38"/>
      <c r="B371" s="179"/>
      <c r="C371" s="222" t="s">
        <v>468</v>
      </c>
      <c r="D371" s="222" t="s">
        <v>272</v>
      </c>
      <c r="E371" s="223" t="s">
        <v>590</v>
      </c>
      <c r="F371" s="224" t="s">
        <v>591</v>
      </c>
      <c r="G371" s="225" t="s">
        <v>345</v>
      </c>
      <c r="H371" s="226">
        <v>84.459999999999994</v>
      </c>
      <c r="I371" s="227"/>
      <c r="J371" s="228">
        <f>ROUND(I371*H371,2)</f>
        <v>0</v>
      </c>
      <c r="K371" s="224" t="s">
        <v>205</v>
      </c>
      <c r="L371" s="229"/>
      <c r="M371" s="230" t="s">
        <v>1</v>
      </c>
      <c r="N371" s="231" t="s">
        <v>46</v>
      </c>
      <c r="O371" s="77"/>
      <c r="P371" s="189">
        <f>O371*H371</f>
        <v>0</v>
      </c>
      <c r="Q371" s="189">
        <v>0.13400000000000001</v>
      </c>
      <c r="R371" s="189">
        <f>Q371*H371</f>
        <v>11.317639999999999</v>
      </c>
      <c r="S371" s="189">
        <v>0</v>
      </c>
      <c r="T371" s="190">
        <f>S371*H371</f>
        <v>0</v>
      </c>
      <c r="U371" s="38"/>
      <c r="V371" s="38"/>
      <c r="W371" s="38"/>
      <c r="X371" s="38"/>
      <c r="Y371" s="38"/>
      <c r="Z371" s="38"/>
      <c r="AA371" s="38"/>
      <c r="AB371" s="38"/>
      <c r="AC371" s="38"/>
      <c r="AD371" s="38"/>
      <c r="AE371" s="38"/>
      <c r="AR371" s="191" t="s">
        <v>259</v>
      </c>
      <c r="AT371" s="191" t="s">
        <v>272</v>
      </c>
      <c r="AU371" s="191" t="s">
        <v>221</v>
      </c>
      <c r="AY371" s="19" t="s">
        <v>199</v>
      </c>
      <c r="BE371" s="192">
        <f>IF(N371="základní",J371,0)</f>
        <v>0</v>
      </c>
      <c r="BF371" s="192">
        <f>IF(N371="snížená",J371,0)</f>
        <v>0</v>
      </c>
      <c r="BG371" s="192">
        <f>IF(N371="zákl. přenesená",J371,0)</f>
        <v>0</v>
      </c>
      <c r="BH371" s="192">
        <f>IF(N371="sníž. přenesená",J371,0)</f>
        <v>0</v>
      </c>
      <c r="BI371" s="192">
        <f>IF(N371="nulová",J371,0)</f>
        <v>0</v>
      </c>
      <c r="BJ371" s="19" t="s">
        <v>89</v>
      </c>
      <c r="BK371" s="192">
        <f>ROUND(I371*H371,2)</f>
        <v>0</v>
      </c>
      <c r="BL371" s="19" t="s">
        <v>206</v>
      </c>
      <c r="BM371" s="191" t="s">
        <v>1403</v>
      </c>
    </row>
    <row r="372" s="2" customFormat="1">
      <c r="A372" s="38"/>
      <c r="B372" s="39"/>
      <c r="C372" s="38"/>
      <c r="D372" s="193" t="s">
        <v>208</v>
      </c>
      <c r="E372" s="38"/>
      <c r="F372" s="194" t="s">
        <v>593</v>
      </c>
      <c r="G372" s="38"/>
      <c r="H372" s="38"/>
      <c r="I372" s="195"/>
      <c r="J372" s="38"/>
      <c r="K372" s="38"/>
      <c r="L372" s="39"/>
      <c r="M372" s="196"/>
      <c r="N372" s="197"/>
      <c r="O372" s="77"/>
      <c r="P372" s="77"/>
      <c r="Q372" s="77"/>
      <c r="R372" s="77"/>
      <c r="S372" s="77"/>
      <c r="T372" s="78"/>
      <c r="U372" s="38"/>
      <c r="V372" s="38"/>
      <c r="W372" s="38"/>
      <c r="X372" s="38"/>
      <c r="Y372" s="38"/>
      <c r="Z372" s="38"/>
      <c r="AA372" s="38"/>
      <c r="AB372" s="38"/>
      <c r="AC372" s="38"/>
      <c r="AD372" s="38"/>
      <c r="AE372" s="38"/>
      <c r="AT372" s="19" t="s">
        <v>208</v>
      </c>
      <c r="AU372" s="19" t="s">
        <v>221</v>
      </c>
    </row>
    <row r="373" s="13" customFormat="1">
      <c r="A373" s="13"/>
      <c r="B373" s="199"/>
      <c r="C373" s="13"/>
      <c r="D373" s="193" t="s">
        <v>212</v>
      </c>
      <c r="E373" s="13"/>
      <c r="F373" s="201" t="s">
        <v>1404</v>
      </c>
      <c r="G373" s="13"/>
      <c r="H373" s="202">
        <v>84.459999999999994</v>
      </c>
      <c r="I373" s="203"/>
      <c r="J373" s="13"/>
      <c r="K373" s="13"/>
      <c r="L373" s="199"/>
      <c r="M373" s="204"/>
      <c r="N373" s="205"/>
      <c r="O373" s="205"/>
      <c r="P373" s="205"/>
      <c r="Q373" s="205"/>
      <c r="R373" s="205"/>
      <c r="S373" s="205"/>
      <c r="T373" s="206"/>
      <c r="U373" s="13"/>
      <c r="V373" s="13"/>
      <c r="W373" s="13"/>
      <c r="X373" s="13"/>
      <c r="Y373" s="13"/>
      <c r="Z373" s="13"/>
      <c r="AA373" s="13"/>
      <c r="AB373" s="13"/>
      <c r="AC373" s="13"/>
      <c r="AD373" s="13"/>
      <c r="AE373" s="13"/>
      <c r="AT373" s="200" t="s">
        <v>212</v>
      </c>
      <c r="AU373" s="200" t="s">
        <v>221</v>
      </c>
      <c r="AV373" s="13" t="s">
        <v>91</v>
      </c>
      <c r="AW373" s="13" t="s">
        <v>3</v>
      </c>
      <c r="AX373" s="13" t="s">
        <v>89</v>
      </c>
      <c r="AY373" s="200" t="s">
        <v>199</v>
      </c>
    </row>
    <row r="374" s="12" customFormat="1" ht="20.88" customHeight="1">
      <c r="A374" s="12"/>
      <c r="B374" s="166"/>
      <c r="C374" s="12"/>
      <c r="D374" s="167" t="s">
        <v>80</v>
      </c>
      <c r="E374" s="177" t="s">
        <v>990</v>
      </c>
      <c r="F374" s="177" t="s">
        <v>991</v>
      </c>
      <c r="G374" s="12"/>
      <c r="H374" s="12"/>
      <c r="I374" s="169"/>
      <c r="J374" s="178">
        <f>BK374</f>
        <v>0</v>
      </c>
      <c r="K374" s="12"/>
      <c r="L374" s="166"/>
      <c r="M374" s="171"/>
      <c r="N374" s="172"/>
      <c r="O374" s="172"/>
      <c r="P374" s="173">
        <f>SUM(P375:P387)</f>
        <v>0</v>
      </c>
      <c r="Q374" s="172"/>
      <c r="R374" s="173">
        <f>SUM(R375:R387)</f>
        <v>0</v>
      </c>
      <c r="S374" s="172"/>
      <c r="T374" s="174">
        <f>SUM(T375:T387)</f>
        <v>0</v>
      </c>
      <c r="U374" s="12"/>
      <c r="V374" s="12"/>
      <c r="W374" s="12"/>
      <c r="X374" s="12"/>
      <c r="Y374" s="12"/>
      <c r="Z374" s="12"/>
      <c r="AA374" s="12"/>
      <c r="AB374" s="12"/>
      <c r="AC374" s="12"/>
      <c r="AD374" s="12"/>
      <c r="AE374" s="12"/>
      <c r="AR374" s="167" t="s">
        <v>89</v>
      </c>
      <c r="AT374" s="175" t="s">
        <v>80</v>
      </c>
      <c r="AU374" s="175" t="s">
        <v>91</v>
      </c>
      <c r="AY374" s="167" t="s">
        <v>199</v>
      </c>
      <c r="BK374" s="176">
        <f>SUM(BK375:BK387)</f>
        <v>0</v>
      </c>
    </row>
    <row r="375" s="2" customFormat="1" ht="24.15" customHeight="1">
      <c r="A375" s="38"/>
      <c r="B375" s="179"/>
      <c r="C375" s="180" t="s">
        <v>475</v>
      </c>
      <c r="D375" s="180" t="s">
        <v>201</v>
      </c>
      <c r="E375" s="181" t="s">
        <v>992</v>
      </c>
      <c r="F375" s="182" t="s">
        <v>993</v>
      </c>
      <c r="G375" s="183" t="s">
        <v>204</v>
      </c>
      <c r="H375" s="184">
        <v>1435</v>
      </c>
      <c r="I375" s="185"/>
      <c r="J375" s="186">
        <f>ROUND(I375*H375,2)</f>
        <v>0</v>
      </c>
      <c r="K375" s="182" t="s">
        <v>205</v>
      </c>
      <c r="L375" s="39"/>
      <c r="M375" s="187" t="s">
        <v>1</v>
      </c>
      <c r="N375" s="188" t="s">
        <v>46</v>
      </c>
      <c r="O375" s="77"/>
      <c r="P375" s="189">
        <f>O375*H375</f>
        <v>0</v>
      </c>
      <c r="Q375" s="189">
        <v>0</v>
      </c>
      <c r="R375" s="189">
        <f>Q375*H375</f>
        <v>0</v>
      </c>
      <c r="S375" s="189">
        <v>0</v>
      </c>
      <c r="T375" s="190">
        <f>S375*H375</f>
        <v>0</v>
      </c>
      <c r="U375" s="38"/>
      <c r="V375" s="38"/>
      <c r="W375" s="38"/>
      <c r="X375" s="38"/>
      <c r="Y375" s="38"/>
      <c r="Z375" s="38"/>
      <c r="AA375" s="38"/>
      <c r="AB375" s="38"/>
      <c r="AC375" s="38"/>
      <c r="AD375" s="38"/>
      <c r="AE375" s="38"/>
      <c r="AR375" s="191" t="s">
        <v>206</v>
      </c>
      <c r="AT375" s="191" t="s">
        <v>201</v>
      </c>
      <c r="AU375" s="191" t="s">
        <v>221</v>
      </c>
      <c r="AY375" s="19" t="s">
        <v>199</v>
      </c>
      <c r="BE375" s="192">
        <f>IF(N375="základní",J375,0)</f>
        <v>0</v>
      </c>
      <c r="BF375" s="192">
        <f>IF(N375="snížená",J375,0)</f>
        <v>0</v>
      </c>
      <c r="BG375" s="192">
        <f>IF(N375="zákl. přenesená",J375,0)</f>
        <v>0</v>
      </c>
      <c r="BH375" s="192">
        <f>IF(N375="sníž. přenesená",J375,0)</f>
        <v>0</v>
      </c>
      <c r="BI375" s="192">
        <f>IF(N375="nulová",J375,0)</f>
        <v>0</v>
      </c>
      <c r="BJ375" s="19" t="s">
        <v>89</v>
      </c>
      <c r="BK375" s="192">
        <f>ROUND(I375*H375,2)</f>
        <v>0</v>
      </c>
      <c r="BL375" s="19" t="s">
        <v>206</v>
      </c>
      <c r="BM375" s="191" t="s">
        <v>1405</v>
      </c>
    </row>
    <row r="376" s="2" customFormat="1">
      <c r="A376" s="38"/>
      <c r="B376" s="39"/>
      <c r="C376" s="38"/>
      <c r="D376" s="193" t="s">
        <v>208</v>
      </c>
      <c r="E376" s="38"/>
      <c r="F376" s="194" t="s">
        <v>995</v>
      </c>
      <c r="G376" s="38"/>
      <c r="H376" s="38"/>
      <c r="I376" s="195"/>
      <c r="J376" s="38"/>
      <c r="K376" s="38"/>
      <c r="L376" s="39"/>
      <c r="M376" s="196"/>
      <c r="N376" s="197"/>
      <c r="O376" s="77"/>
      <c r="P376" s="77"/>
      <c r="Q376" s="77"/>
      <c r="R376" s="77"/>
      <c r="S376" s="77"/>
      <c r="T376" s="78"/>
      <c r="U376" s="38"/>
      <c r="V376" s="38"/>
      <c r="W376" s="38"/>
      <c r="X376" s="38"/>
      <c r="Y376" s="38"/>
      <c r="Z376" s="38"/>
      <c r="AA376" s="38"/>
      <c r="AB376" s="38"/>
      <c r="AC376" s="38"/>
      <c r="AD376" s="38"/>
      <c r="AE376" s="38"/>
      <c r="AT376" s="19" t="s">
        <v>208</v>
      </c>
      <c r="AU376" s="19" t="s">
        <v>221</v>
      </c>
    </row>
    <row r="377" s="2" customFormat="1">
      <c r="A377" s="38"/>
      <c r="B377" s="39"/>
      <c r="C377" s="38"/>
      <c r="D377" s="193" t="s">
        <v>210</v>
      </c>
      <c r="E377" s="38"/>
      <c r="F377" s="198" t="s">
        <v>996</v>
      </c>
      <c r="G377" s="38"/>
      <c r="H377" s="38"/>
      <c r="I377" s="195"/>
      <c r="J377" s="38"/>
      <c r="K377" s="38"/>
      <c r="L377" s="39"/>
      <c r="M377" s="196"/>
      <c r="N377" s="197"/>
      <c r="O377" s="77"/>
      <c r="P377" s="77"/>
      <c r="Q377" s="77"/>
      <c r="R377" s="77"/>
      <c r="S377" s="77"/>
      <c r="T377" s="78"/>
      <c r="U377" s="38"/>
      <c r="V377" s="38"/>
      <c r="W377" s="38"/>
      <c r="X377" s="38"/>
      <c r="Y377" s="38"/>
      <c r="Z377" s="38"/>
      <c r="AA377" s="38"/>
      <c r="AB377" s="38"/>
      <c r="AC377" s="38"/>
      <c r="AD377" s="38"/>
      <c r="AE377" s="38"/>
      <c r="AT377" s="19" t="s">
        <v>210</v>
      </c>
      <c r="AU377" s="19" t="s">
        <v>221</v>
      </c>
    </row>
    <row r="378" s="13" customFormat="1">
      <c r="A378" s="13"/>
      <c r="B378" s="199"/>
      <c r="C378" s="13"/>
      <c r="D378" s="193" t="s">
        <v>212</v>
      </c>
      <c r="E378" s="200" t="s">
        <v>1</v>
      </c>
      <c r="F378" s="201" t="s">
        <v>1406</v>
      </c>
      <c r="G378" s="13"/>
      <c r="H378" s="202">
        <v>1435</v>
      </c>
      <c r="I378" s="203"/>
      <c r="J378" s="13"/>
      <c r="K378" s="13"/>
      <c r="L378" s="199"/>
      <c r="M378" s="204"/>
      <c r="N378" s="205"/>
      <c r="O378" s="205"/>
      <c r="P378" s="205"/>
      <c r="Q378" s="205"/>
      <c r="R378" s="205"/>
      <c r="S378" s="205"/>
      <c r="T378" s="206"/>
      <c r="U378" s="13"/>
      <c r="V378" s="13"/>
      <c r="W378" s="13"/>
      <c r="X378" s="13"/>
      <c r="Y378" s="13"/>
      <c r="Z378" s="13"/>
      <c r="AA378" s="13"/>
      <c r="AB378" s="13"/>
      <c r="AC378" s="13"/>
      <c r="AD378" s="13"/>
      <c r="AE378" s="13"/>
      <c r="AT378" s="200" t="s">
        <v>212</v>
      </c>
      <c r="AU378" s="200" t="s">
        <v>221</v>
      </c>
      <c r="AV378" s="13" t="s">
        <v>91</v>
      </c>
      <c r="AW378" s="13" t="s">
        <v>36</v>
      </c>
      <c r="AX378" s="13" t="s">
        <v>89</v>
      </c>
      <c r="AY378" s="200" t="s">
        <v>199</v>
      </c>
    </row>
    <row r="379" s="2" customFormat="1" ht="24.15" customHeight="1">
      <c r="A379" s="38"/>
      <c r="B379" s="179"/>
      <c r="C379" s="180" t="s">
        <v>481</v>
      </c>
      <c r="D379" s="180" t="s">
        <v>201</v>
      </c>
      <c r="E379" s="181" t="s">
        <v>998</v>
      </c>
      <c r="F379" s="182" t="s">
        <v>999</v>
      </c>
      <c r="G379" s="183" t="s">
        <v>204</v>
      </c>
      <c r="H379" s="184">
        <v>64575</v>
      </c>
      <c r="I379" s="185"/>
      <c r="J379" s="186">
        <f>ROUND(I379*H379,2)</f>
        <v>0</v>
      </c>
      <c r="K379" s="182" t="s">
        <v>205</v>
      </c>
      <c r="L379" s="39"/>
      <c r="M379" s="187" t="s">
        <v>1</v>
      </c>
      <c r="N379" s="188" t="s">
        <v>46</v>
      </c>
      <c r="O379" s="77"/>
      <c r="P379" s="189">
        <f>O379*H379</f>
        <v>0</v>
      </c>
      <c r="Q379" s="189">
        <v>0</v>
      </c>
      <c r="R379" s="189">
        <f>Q379*H379</f>
        <v>0</v>
      </c>
      <c r="S379" s="189">
        <v>0</v>
      </c>
      <c r="T379" s="190">
        <f>S379*H379</f>
        <v>0</v>
      </c>
      <c r="U379" s="38"/>
      <c r="V379" s="38"/>
      <c r="W379" s="38"/>
      <c r="X379" s="38"/>
      <c r="Y379" s="38"/>
      <c r="Z379" s="38"/>
      <c r="AA379" s="38"/>
      <c r="AB379" s="38"/>
      <c r="AC379" s="38"/>
      <c r="AD379" s="38"/>
      <c r="AE379" s="38"/>
      <c r="AR379" s="191" t="s">
        <v>206</v>
      </c>
      <c r="AT379" s="191" t="s">
        <v>201</v>
      </c>
      <c r="AU379" s="191" t="s">
        <v>221</v>
      </c>
      <c r="AY379" s="19" t="s">
        <v>199</v>
      </c>
      <c r="BE379" s="192">
        <f>IF(N379="základní",J379,0)</f>
        <v>0</v>
      </c>
      <c r="BF379" s="192">
        <f>IF(N379="snížená",J379,0)</f>
        <v>0</v>
      </c>
      <c r="BG379" s="192">
        <f>IF(N379="zákl. přenesená",J379,0)</f>
        <v>0</v>
      </c>
      <c r="BH379" s="192">
        <f>IF(N379="sníž. přenesená",J379,0)</f>
        <v>0</v>
      </c>
      <c r="BI379" s="192">
        <f>IF(N379="nulová",J379,0)</f>
        <v>0</v>
      </c>
      <c r="BJ379" s="19" t="s">
        <v>89</v>
      </c>
      <c r="BK379" s="192">
        <f>ROUND(I379*H379,2)</f>
        <v>0</v>
      </c>
      <c r="BL379" s="19" t="s">
        <v>206</v>
      </c>
      <c r="BM379" s="191" t="s">
        <v>1407</v>
      </c>
    </row>
    <row r="380" s="2" customFormat="1">
      <c r="A380" s="38"/>
      <c r="B380" s="39"/>
      <c r="C380" s="38"/>
      <c r="D380" s="193" t="s">
        <v>208</v>
      </c>
      <c r="E380" s="38"/>
      <c r="F380" s="194" t="s">
        <v>1001</v>
      </c>
      <c r="G380" s="38"/>
      <c r="H380" s="38"/>
      <c r="I380" s="195"/>
      <c r="J380" s="38"/>
      <c r="K380" s="38"/>
      <c r="L380" s="39"/>
      <c r="M380" s="196"/>
      <c r="N380" s="197"/>
      <c r="O380" s="77"/>
      <c r="P380" s="77"/>
      <c r="Q380" s="77"/>
      <c r="R380" s="77"/>
      <c r="S380" s="77"/>
      <c r="T380" s="78"/>
      <c r="U380" s="38"/>
      <c r="V380" s="38"/>
      <c r="W380" s="38"/>
      <c r="X380" s="38"/>
      <c r="Y380" s="38"/>
      <c r="Z380" s="38"/>
      <c r="AA380" s="38"/>
      <c r="AB380" s="38"/>
      <c r="AC380" s="38"/>
      <c r="AD380" s="38"/>
      <c r="AE380" s="38"/>
      <c r="AT380" s="19" t="s">
        <v>208</v>
      </c>
      <c r="AU380" s="19" t="s">
        <v>221</v>
      </c>
    </row>
    <row r="381" s="2" customFormat="1">
      <c r="A381" s="38"/>
      <c r="B381" s="39"/>
      <c r="C381" s="38"/>
      <c r="D381" s="193" t="s">
        <v>210</v>
      </c>
      <c r="E381" s="38"/>
      <c r="F381" s="198" t="s">
        <v>996</v>
      </c>
      <c r="G381" s="38"/>
      <c r="H381" s="38"/>
      <c r="I381" s="195"/>
      <c r="J381" s="38"/>
      <c r="K381" s="38"/>
      <c r="L381" s="39"/>
      <c r="M381" s="196"/>
      <c r="N381" s="197"/>
      <c r="O381" s="77"/>
      <c r="P381" s="77"/>
      <c r="Q381" s="77"/>
      <c r="R381" s="77"/>
      <c r="S381" s="77"/>
      <c r="T381" s="78"/>
      <c r="U381" s="38"/>
      <c r="V381" s="38"/>
      <c r="W381" s="38"/>
      <c r="X381" s="38"/>
      <c r="Y381" s="38"/>
      <c r="Z381" s="38"/>
      <c r="AA381" s="38"/>
      <c r="AB381" s="38"/>
      <c r="AC381" s="38"/>
      <c r="AD381" s="38"/>
      <c r="AE381" s="38"/>
      <c r="AT381" s="19" t="s">
        <v>210</v>
      </c>
      <c r="AU381" s="19" t="s">
        <v>221</v>
      </c>
    </row>
    <row r="382" s="14" customFormat="1">
      <c r="A382" s="14"/>
      <c r="B382" s="207"/>
      <c r="C382" s="14"/>
      <c r="D382" s="193" t="s">
        <v>212</v>
      </c>
      <c r="E382" s="208" t="s">
        <v>1</v>
      </c>
      <c r="F382" s="209" t="s">
        <v>1002</v>
      </c>
      <c r="G382" s="14"/>
      <c r="H382" s="208" t="s">
        <v>1</v>
      </c>
      <c r="I382" s="210"/>
      <c r="J382" s="14"/>
      <c r="K382" s="14"/>
      <c r="L382" s="207"/>
      <c r="M382" s="211"/>
      <c r="N382" s="212"/>
      <c r="O382" s="212"/>
      <c r="P382" s="212"/>
      <c r="Q382" s="212"/>
      <c r="R382" s="212"/>
      <c r="S382" s="212"/>
      <c r="T382" s="213"/>
      <c r="U382" s="14"/>
      <c r="V382" s="14"/>
      <c r="W382" s="14"/>
      <c r="X382" s="14"/>
      <c r="Y382" s="14"/>
      <c r="Z382" s="14"/>
      <c r="AA382" s="14"/>
      <c r="AB382" s="14"/>
      <c r="AC382" s="14"/>
      <c r="AD382" s="14"/>
      <c r="AE382" s="14"/>
      <c r="AT382" s="208" t="s">
        <v>212</v>
      </c>
      <c r="AU382" s="208" t="s">
        <v>221</v>
      </c>
      <c r="AV382" s="14" t="s">
        <v>89</v>
      </c>
      <c r="AW382" s="14" t="s">
        <v>36</v>
      </c>
      <c r="AX382" s="14" t="s">
        <v>81</v>
      </c>
      <c r="AY382" s="208" t="s">
        <v>199</v>
      </c>
    </row>
    <row r="383" s="13" customFormat="1">
      <c r="A383" s="13"/>
      <c r="B383" s="199"/>
      <c r="C383" s="13"/>
      <c r="D383" s="193" t="s">
        <v>212</v>
      </c>
      <c r="E383" s="200" t="s">
        <v>1</v>
      </c>
      <c r="F383" s="201" t="s">
        <v>1408</v>
      </c>
      <c r="G383" s="13"/>
      <c r="H383" s="202">
        <v>64575</v>
      </c>
      <c r="I383" s="203"/>
      <c r="J383" s="13"/>
      <c r="K383" s="13"/>
      <c r="L383" s="199"/>
      <c r="M383" s="204"/>
      <c r="N383" s="205"/>
      <c r="O383" s="205"/>
      <c r="P383" s="205"/>
      <c r="Q383" s="205"/>
      <c r="R383" s="205"/>
      <c r="S383" s="205"/>
      <c r="T383" s="206"/>
      <c r="U383" s="13"/>
      <c r="V383" s="13"/>
      <c r="W383" s="13"/>
      <c r="X383" s="13"/>
      <c r="Y383" s="13"/>
      <c r="Z383" s="13"/>
      <c r="AA383" s="13"/>
      <c r="AB383" s="13"/>
      <c r="AC383" s="13"/>
      <c r="AD383" s="13"/>
      <c r="AE383" s="13"/>
      <c r="AT383" s="200" t="s">
        <v>212</v>
      </c>
      <c r="AU383" s="200" t="s">
        <v>221</v>
      </c>
      <c r="AV383" s="13" t="s">
        <v>91</v>
      </c>
      <c r="AW383" s="13" t="s">
        <v>36</v>
      </c>
      <c r="AX383" s="13" t="s">
        <v>89</v>
      </c>
      <c r="AY383" s="200" t="s">
        <v>199</v>
      </c>
    </row>
    <row r="384" s="2" customFormat="1" ht="24.15" customHeight="1">
      <c r="A384" s="38"/>
      <c r="B384" s="179"/>
      <c r="C384" s="180" t="s">
        <v>488</v>
      </c>
      <c r="D384" s="180" t="s">
        <v>201</v>
      </c>
      <c r="E384" s="181" t="s">
        <v>1004</v>
      </c>
      <c r="F384" s="182" t="s">
        <v>1005</v>
      </c>
      <c r="G384" s="183" t="s">
        <v>204</v>
      </c>
      <c r="H384" s="184">
        <v>1435</v>
      </c>
      <c r="I384" s="185"/>
      <c r="J384" s="186">
        <f>ROUND(I384*H384,2)</f>
        <v>0</v>
      </c>
      <c r="K384" s="182" t="s">
        <v>205</v>
      </c>
      <c r="L384" s="39"/>
      <c r="M384" s="187" t="s">
        <v>1</v>
      </c>
      <c r="N384" s="188" t="s">
        <v>46</v>
      </c>
      <c r="O384" s="77"/>
      <c r="P384" s="189">
        <f>O384*H384</f>
        <v>0</v>
      </c>
      <c r="Q384" s="189">
        <v>0</v>
      </c>
      <c r="R384" s="189">
        <f>Q384*H384</f>
        <v>0</v>
      </c>
      <c r="S384" s="189">
        <v>0</v>
      </c>
      <c r="T384" s="190">
        <f>S384*H384</f>
        <v>0</v>
      </c>
      <c r="U384" s="38"/>
      <c r="V384" s="38"/>
      <c r="W384" s="38"/>
      <c r="X384" s="38"/>
      <c r="Y384" s="38"/>
      <c r="Z384" s="38"/>
      <c r="AA384" s="38"/>
      <c r="AB384" s="38"/>
      <c r="AC384" s="38"/>
      <c r="AD384" s="38"/>
      <c r="AE384" s="38"/>
      <c r="AR384" s="191" t="s">
        <v>206</v>
      </c>
      <c r="AT384" s="191" t="s">
        <v>201</v>
      </c>
      <c r="AU384" s="191" t="s">
        <v>221</v>
      </c>
      <c r="AY384" s="19" t="s">
        <v>199</v>
      </c>
      <c r="BE384" s="192">
        <f>IF(N384="základní",J384,0)</f>
        <v>0</v>
      </c>
      <c r="BF384" s="192">
        <f>IF(N384="snížená",J384,0)</f>
        <v>0</v>
      </c>
      <c r="BG384" s="192">
        <f>IF(N384="zákl. přenesená",J384,0)</f>
        <v>0</v>
      </c>
      <c r="BH384" s="192">
        <f>IF(N384="sníž. přenesená",J384,0)</f>
        <v>0</v>
      </c>
      <c r="BI384" s="192">
        <f>IF(N384="nulová",J384,0)</f>
        <v>0</v>
      </c>
      <c r="BJ384" s="19" t="s">
        <v>89</v>
      </c>
      <c r="BK384" s="192">
        <f>ROUND(I384*H384,2)</f>
        <v>0</v>
      </c>
      <c r="BL384" s="19" t="s">
        <v>206</v>
      </c>
      <c r="BM384" s="191" t="s">
        <v>1409</v>
      </c>
    </row>
    <row r="385" s="2" customFormat="1">
      <c r="A385" s="38"/>
      <c r="B385" s="39"/>
      <c r="C385" s="38"/>
      <c r="D385" s="193" t="s">
        <v>208</v>
      </c>
      <c r="E385" s="38"/>
      <c r="F385" s="194" t="s">
        <v>1007</v>
      </c>
      <c r="G385" s="38"/>
      <c r="H385" s="38"/>
      <c r="I385" s="195"/>
      <c r="J385" s="38"/>
      <c r="K385" s="38"/>
      <c r="L385" s="39"/>
      <c r="M385" s="196"/>
      <c r="N385" s="197"/>
      <c r="O385" s="77"/>
      <c r="P385" s="77"/>
      <c r="Q385" s="77"/>
      <c r="R385" s="77"/>
      <c r="S385" s="77"/>
      <c r="T385" s="78"/>
      <c r="U385" s="38"/>
      <c r="V385" s="38"/>
      <c r="W385" s="38"/>
      <c r="X385" s="38"/>
      <c r="Y385" s="38"/>
      <c r="Z385" s="38"/>
      <c r="AA385" s="38"/>
      <c r="AB385" s="38"/>
      <c r="AC385" s="38"/>
      <c r="AD385" s="38"/>
      <c r="AE385" s="38"/>
      <c r="AT385" s="19" t="s">
        <v>208</v>
      </c>
      <c r="AU385" s="19" t="s">
        <v>221</v>
      </c>
    </row>
    <row r="386" s="2" customFormat="1">
      <c r="A386" s="38"/>
      <c r="B386" s="39"/>
      <c r="C386" s="38"/>
      <c r="D386" s="193" t="s">
        <v>210</v>
      </c>
      <c r="E386" s="38"/>
      <c r="F386" s="198" t="s">
        <v>1008</v>
      </c>
      <c r="G386" s="38"/>
      <c r="H386" s="38"/>
      <c r="I386" s="195"/>
      <c r="J386" s="38"/>
      <c r="K386" s="38"/>
      <c r="L386" s="39"/>
      <c r="M386" s="196"/>
      <c r="N386" s="197"/>
      <c r="O386" s="77"/>
      <c r="P386" s="77"/>
      <c r="Q386" s="77"/>
      <c r="R386" s="77"/>
      <c r="S386" s="77"/>
      <c r="T386" s="78"/>
      <c r="U386" s="38"/>
      <c r="V386" s="38"/>
      <c r="W386" s="38"/>
      <c r="X386" s="38"/>
      <c r="Y386" s="38"/>
      <c r="Z386" s="38"/>
      <c r="AA386" s="38"/>
      <c r="AB386" s="38"/>
      <c r="AC386" s="38"/>
      <c r="AD386" s="38"/>
      <c r="AE386" s="38"/>
      <c r="AT386" s="19" t="s">
        <v>210</v>
      </c>
      <c r="AU386" s="19" t="s">
        <v>221</v>
      </c>
    </row>
    <row r="387" s="13" customFormat="1">
      <c r="A387" s="13"/>
      <c r="B387" s="199"/>
      <c r="C387" s="13"/>
      <c r="D387" s="193" t="s">
        <v>212</v>
      </c>
      <c r="E387" s="200" t="s">
        <v>1</v>
      </c>
      <c r="F387" s="201" t="s">
        <v>1406</v>
      </c>
      <c r="G387" s="13"/>
      <c r="H387" s="202">
        <v>1435</v>
      </c>
      <c r="I387" s="203"/>
      <c r="J387" s="13"/>
      <c r="K387" s="13"/>
      <c r="L387" s="199"/>
      <c r="M387" s="204"/>
      <c r="N387" s="205"/>
      <c r="O387" s="205"/>
      <c r="P387" s="205"/>
      <c r="Q387" s="205"/>
      <c r="R387" s="205"/>
      <c r="S387" s="205"/>
      <c r="T387" s="206"/>
      <c r="U387" s="13"/>
      <c r="V387" s="13"/>
      <c r="W387" s="13"/>
      <c r="X387" s="13"/>
      <c r="Y387" s="13"/>
      <c r="Z387" s="13"/>
      <c r="AA387" s="13"/>
      <c r="AB387" s="13"/>
      <c r="AC387" s="13"/>
      <c r="AD387" s="13"/>
      <c r="AE387" s="13"/>
      <c r="AT387" s="200" t="s">
        <v>212</v>
      </c>
      <c r="AU387" s="200" t="s">
        <v>221</v>
      </c>
      <c r="AV387" s="13" t="s">
        <v>91</v>
      </c>
      <c r="AW387" s="13" t="s">
        <v>36</v>
      </c>
      <c r="AX387" s="13" t="s">
        <v>89</v>
      </c>
      <c r="AY387" s="200" t="s">
        <v>199</v>
      </c>
    </row>
    <row r="388" s="12" customFormat="1" ht="20.88" customHeight="1">
      <c r="A388" s="12"/>
      <c r="B388" s="166"/>
      <c r="C388" s="12"/>
      <c r="D388" s="167" t="s">
        <v>80</v>
      </c>
      <c r="E388" s="177" t="s">
        <v>595</v>
      </c>
      <c r="F388" s="177" t="s">
        <v>596</v>
      </c>
      <c r="G388" s="12"/>
      <c r="H388" s="12"/>
      <c r="I388" s="169"/>
      <c r="J388" s="178">
        <f>BK388</f>
        <v>0</v>
      </c>
      <c r="K388" s="12"/>
      <c r="L388" s="166"/>
      <c r="M388" s="171"/>
      <c r="N388" s="172"/>
      <c r="O388" s="172"/>
      <c r="P388" s="173">
        <f>SUM(P389:P412)</f>
        <v>0</v>
      </c>
      <c r="Q388" s="172"/>
      <c r="R388" s="173">
        <f>SUM(R389:R412)</f>
        <v>32.228635999999995</v>
      </c>
      <c r="S388" s="172"/>
      <c r="T388" s="174">
        <f>SUM(T389:T412)</f>
        <v>0</v>
      </c>
      <c r="U388" s="12"/>
      <c r="V388" s="12"/>
      <c r="W388" s="12"/>
      <c r="X388" s="12"/>
      <c r="Y388" s="12"/>
      <c r="Z388" s="12"/>
      <c r="AA388" s="12"/>
      <c r="AB388" s="12"/>
      <c r="AC388" s="12"/>
      <c r="AD388" s="12"/>
      <c r="AE388" s="12"/>
      <c r="AR388" s="167" t="s">
        <v>89</v>
      </c>
      <c r="AT388" s="175" t="s">
        <v>80</v>
      </c>
      <c r="AU388" s="175" t="s">
        <v>91</v>
      </c>
      <c r="AY388" s="167" t="s">
        <v>199</v>
      </c>
      <c r="BK388" s="176">
        <f>SUM(BK389:BK412)</f>
        <v>0</v>
      </c>
    </row>
    <row r="389" s="2" customFormat="1" ht="14.4" customHeight="1">
      <c r="A389" s="38"/>
      <c r="B389" s="179"/>
      <c r="C389" s="180" t="s">
        <v>494</v>
      </c>
      <c r="D389" s="180" t="s">
        <v>201</v>
      </c>
      <c r="E389" s="181" t="s">
        <v>1410</v>
      </c>
      <c r="F389" s="182" t="s">
        <v>1411</v>
      </c>
      <c r="G389" s="183" t="s">
        <v>345</v>
      </c>
      <c r="H389" s="184">
        <v>14.4</v>
      </c>
      <c r="I389" s="185"/>
      <c r="J389" s="186">
        <f>ROUND(I389*H389,2)</f>
        <v>0</v>
      </c>
      <c r="K389" s="182" t="s">
        <v>246</v>
      </c>
      <c r="L389" s="39"/>
      <c r="M389" s="187" t="s">
        <v>1</v>
      </c>
      <c r="N389" s="188" t="s">
        <v>46</v>
      </c>
      <c r="O389" s="77"/>
      <c r="P389" s="189">
        <f>O389*H389</f>
        <v>0</v>
      </c>
      <c r="Q389" s="189">
        <v>0.002</v>
      </c>
      <c r="R389" s="189">
        <f>Q389*H389</f>
        <v>0.028800000000000003</v>
      </c>
      <c r="S389" s="189">
        <v>0</v>
      </c>
      <c r="T389" s="190">
        <f>S389*H389</f>
        <v>0</v>
      </c>
      <c r="U389" s="38"/>
      <c r="V389" s="38"/>
      <c r="W389" s="38"/>
      <c r="X389" s="38"/>
      <c r="Y389" s="38"/>
      <c r="Z389" s="38"/>
      <c r="AA389" s="38"/>
      <c r="AB389" s="38"/>
      <c r="AC389" s="38"/>
      <c r="AD389" s="38"/>
      <c r="AE389" s="38"/>
      <c r="AR389" s="191" t="s">
        <v>206</v>
      </c>
      <c r="AT389" s="191" t="s">
        <v>201</v>
      </c>
      <c r="AU389" s="191" t="s">
        <v>221</v>
      </c>
      <c r="AY389" s="19" t="s">
        <v>199</v>
      </c>
      <c r="BE389" s="192">
        <f>IF(N389="základní",J389,0)</f>
        <v>0</v>
      </c>
      <c r="BF389" s="192">
        <f>IF(N389="snížená",J389,0)</f>
        <v>0</v>
      </c>
      <c r="BG389" s="192">
        <f>IF(N389="zákl. přenesená",J389,0)</f>
        <v>0</v>
      </c>
      <c r="BH389" s="192">
        <f>IF(N389="sníž. přenesená",J389,0)</f>
        <v>0</v>
      </c>
      <c r="BI389" s="192">
        <f>IF(N389="nulová",J389,0)</f>
        <v>0</v>
      </c>
      <c r="BJ389" s="19" t="s">
        <v>89</v>
      </c>
      <c r="BK389" s="192">
        <f>ROUND(I389*H389,2)</f>
        <v>0</v>
      </c>
      <c r="BL389" s="19" t="s">
        <v>206</v>
      </c>
      <c r="BM389" s="191" t="s">
        <v>1412</v>
      </c>
    </row>
    <row r="390" s="13" customFormat="1">
      <c r="A390" s="13"/>
      <c r="B390" s="199"/>
      <c r="C390" s="13"/>
      <c r="D390" s="193" t="s">
        <v>212</v>
      </c>
      <c r="E390" s="200" t="s">
        <v>1</v>
      </c>
      <c r="F390" s="201" t="s">
        <v>1413</v>
      </c>
      <c r="G390" s="13"/>
      <c r="H390" s="202">
        <v>7.9000000000000004</v>
      </c>
      <c r="I390" s="203"/>
      <c r="J390" s="13"/>
      <c r="K390" s="13"/>
      <c r="L390" s="199"/>
      <c r="M390" s="204"/>
      <c r="N390" s="205"/>
      <c r="O390" s="205"/>
      <c r="P390" s="205"/>
      <c r="Q390" s="205"/>
      <c r="R390" s="205"/>
      <c r="S390" s="205"/>
      <c r="T390" s="206"/>
      <c r="U390" s="13"/>
      <c r="V390" s="13"/>
      <c r="W390" s="13"/>
      <c r="X390" s="13"/>
      <c r="Y390" s="13"/>
      <c r="Z390" s="13"/>
      <c r="AA390" s="13"/>
      <c r="AB390" s="13"/>
      <c r="AC390" s="13"/>
      <c r="AD390" s="13"/>
      <c r="AE390" s="13"/>
      <c r="AT390" s="200" t="s">
        <v>212</v>
      </c>
      <c r="AU390" s="200" t="s">
        <v>221</v>
      </c>
      <c r="AV390" s="13" t="s">
        <v>91</v>
      </c>
      <c r="AW390" s="13" t="s">
        <v>36</v>
      </c>
      <c r="AX390" s="13" t="s">
        <v>81</v>
      </c>
      <c r="AY390" s="200" t="s">
        <v>199</v>
      </c>
    </row>
    <row r="391" s="13" customFormat="1">
      <c r="A391" s="13"/>
      <c r="B391" s="199"/>
      <c r="C391" s="13"/>
      <c r="D391" s="193" t="s">
        <v>212</v>
      </c>
      <c r="E391" s="200" t="s">
        <v>1</v>
      </c>
      <c r="F391" s="201" t="s">
        <v>1414</v>
      </c>
      <c r="G391" s="13"/>
      <c r="H391" s="202">
        <v>6.5</v>
      </c>
      <c r="I391" s="203"/>
      <c r="J391" s="13"/>
      <c r="K391" s="13"/>
      <c r="L391" s="199"/>
      <c r="M391" s="204"/>
      <c r="N391" s="205"/>
      <c r="O391" s="205"/>
      <c r="P391" s="205"/>
      <c r="Q391" s="205"/>
      <c r="R391" s="205"/>
      <c r="S391" s="205"/>
      <c r="T391" s="206"/>
      <c r="U391" s="13"/>
      <c r="V391" s="13"/>
      <c r="W391" s="13"/>
      <c r="X391" s="13"/>
      <c r="Y391" s="13"/>
      <c r="Z391" s="13"/>
      <c r="AA391" s="13"/>
      <c r="AB391" s="13"/>
      <c r="AC391" s="13"/>
      <c r="AD391" s="13"/>
      <c r="AE391" s="13"/>
      <c r="AT391" s="200" t="s">
        <v>212</v>
      </c>
      <c r="AU391" s="200" t="s">
        <v>221</v>
      </c>
      <c r="AV391" s="13" t="s">
        <v>91</v>
      </c>
      <c r="AW391" s="13" t="s">
        <v>36</v>
      </c>
      <c r="AX391" s="13" t="s">
        <v>81</v>
      </c>
      <c r="AY391" s="200" t="s">
        <v>199</v>
      </c>
    </row>
    <row r="392" s="15" customFormat="1">
      <c r="A392" s="15"/>
      <c r="B392" s="214"/>
      <c r="C392" s="15"/>
      <c r="D392" s="193" t="s">
        <v>212</v>
      </c>
      <c r="E392" s="215" t="s">
        <v>1</v>
      </c>
      <c r="F392" s="216" t="s">
        <v>234</v>
      </c>
      <c r="G392" s="15"/>
      <c r="H392" s="217">
        <v>14.4</v>
      </c>
      <c r="I392" s="218"/>
      <c r="J392" s="15"/>
      <c r="K392" s="15"/>
      <c r="L392" s="214"/>
      <c r="M392" s="219"/>
      <c r="N392" s="220"/>
      <c r="O392" s="220"/>
      <c r="P392" s="220"/>
      <c r="Q392" s="220"/>
      <c r="R392" s="220"/>
      <c r="S392" s="220"/>
      <c r="T392" s="221"/>
      <c r="U392" s="15"/>
      <c r="V392" s="15"/>
      <c r="W392" s="15"/>
      <c r="X392" s="15"/>
      <c r="Y392" s="15"/>
      <c r="Z392" s="15"/>
      <c r="AA392" s="15"/>
      <c r="AB392" s="15"/>
      <c r="AC392" s="15"/>
      <c r="AD392" s="15"/>
      <c r="AE392" s="15"/>
      <c r="AT392" s="215" t="s">
        <v>212</v>
      </c>
      <c r="AU392" s="215" t="s">
        <v>221</v>
      </c>
      <c r="AV392" s="15" t="s">
        <v>206</v>
      </c>
      <c r="AW392" s="15" t="s">
        <v>36</v>
      </c>
      <c r="AX392" s="15" t="s">
        <v>89</v>
      </c>
      <c r="AY392" s="215" t="s">
        <v>199</v>
      </c>
    </row>
    <row r="393" s="2" customFormat="1" ht="24.15" customHeight="1">
      <c r="A393" s="38"/>
      <c r="B393" s="179"/>
      <c r="C393" s="180" t="s">
        <v>501</v>
      </c>
      <c r="D393" s="180" t="s">
        <v>201</v>
      </c>
      <c r="E393" s="181" t="s">
        <v>598</v>
      </c>
      <c r="F393" s="182" t="s">
        <v>599</v>
      </c>
      <c r="G393" s="183" t="s">
        <v>345</v>
      </c>
      <c r="H393" s="184">
        <v>443.19999999999999</v>
      </c>
      <c r="I393" s="185"/>
      <c r="J393" s="186">
        <f>ROUND(I393*H393,2)</f>
        <v>0</v>
      </c>
      <c r="K393" s="182" t="s">
        <v>246</v>
      </c>
      <c r="L393" s="39"/>
      <c r="M393" s="187" t="s">
        <v>1</v>
      </c>
      <c r="N393" s="188" t="s">
        <v>46</v>
      </c>
      <c r="O393" s="77"/>
      <c r="P393" s="189">
        <f>O393*H393</f>
        <v>0</v>
      </c>
      <c r="Q393" s="189">
        <v>0.00097999999999999997</v>
      </c>
      <c r="R393" s="189">
        <f>Q393*H393</f>
        <v>0.434336</v>
      </c>
      <c r="S393" s="189">
        <v>0</v>
      </c>
      <c r="T393" s="190">
        <f>S393*H393</f>
        <v>0</v>
      </c>
      <c r="U393" s="38"/>
      <c r="V393" s="38"/>
      <c r="W393" s="38"/>
      <c r="X393" s="38"/>
      <c r="Y393" s="38"/>
      <c r="Z393" s="38"/>
      <c r="AA393" s="38"/>
      <c r="AB393" s="38"/>
      <c r="AC393" s="38"/>
      <c r="AD393" s="38"/>
      <c r="AE393" s="38"/>
      <c r="AR393" s="191" t="s">
        <v>206</v>
      </c>
      <c r="AT393" s="191" t="s">
        <v>201</v>
      </c>
      <c r="AU393" s="191" t="s">
        <v>221</v>
      </c>
      <c r="AY393" s="19" t="s">
        <v>199</v>
      </c>
      <c r="BE393" s="192">
        <f>IF(N393="základní",J393,0)</f>
        <v>0</v>
      </c>
      <c r="BF393" s="192">
        <f>IF(N393="snížená",J393,0)</f>
        <v>0</v>
      </c>
      <c r="BG393" s="192">
        <f>IF(N393="zákl. přenesená",J393,0)</f>
        <v>0</v>
      </c>
      <c r="BH393" s="192">
        <f>IF(N393="sníž. přenesená",J393,0)</f>
        <v>0</v>
      </c>
      <c r="BI393" s="192">
        <f>IF(N393="nulová",J393,0)</f>
        <v>0</v>
      </c>
      <c r="BJ393" s="19" t="s">
        <v>89</v>
      </c>
      <c r="BK393" s="192">
        <f>ROUND(I393*H393,2)</f>
        <v>0</v>
      </c>
      <c r="BL393" s="19" t="s">
        <v>206</v>
      </c>
      <c r="BM393" s="191" t="s">
        <v>1415</v>
      </c>
    </row>
    <row r="394" s="14" customFormat="1">
      <c r="A394" s="14"/>
      <c r="B394" s="207"/>
      <c r="C394" s="14"/>
      <c r="D394" s="193" t="s">
        <v>212</v>
      </c>
      <c r="E394" s="208" t="s">
        <v>1</v>
      </c>
      <c r="F394" s="209" t="s">
        <v>1416</v>
      </c>
      <c r="G394" s="14"/>
      <c r="H394" s="208" t="s">
        <v>1</v>
      </c>
      <c r="I394" s="210"/>
      <c r="J394" s="14"/>
      <c r="K394" s="14"/>
      <c r="L394" s="207"/>
      <c r="M394" s="211"/>
      <c r="N394" s="212"/>
      <c r="O394" s="212"/>
      <c r="P394" s="212"/>
      <c r="Q394" s="212"/>
      <c r="R394" s="212"/>
      <c r="S394" s="212"/>
      <c r="T394" s="213"/>
      <c r="U394" s="14"/>
      <c r="V394" s="14"/>
      <c r="W394" s="14"/>
      <c r="X394" s="14"/>
      <c r="Y394" s="14"/>
      <c r="Z394" s="14"/>
      <c r="AA394" s="14"/>
      <c r="AB394" s="14"/>
      <c r="AC394" s="14"/>
      <c r="AD394" s="14"/>
      <c r="AE394" s="14"/>
      <c r="AT394" s="208" t="s">
        <v>212</v>
      </c>
      <c r="AU394" s="208" t="s">
        <v>221</v>
      </c>
      <c r="AV394" s="14" t="s">
        <v>89</v>
      </c>
      <c r="AW394" s="14" t="s">
        <v>36</v>
      </c>
      <c r="AX394" s="14" t="s">
        <v>81</v>
      </c>
      <c r="AY394" s="208" t="s">
        <v>199</v>
      </c>
    </row>
    <row r="395" s="13" customFormat="1">
      <c r="A395" s="13"/>
      <c r="B395" s="199"/>
      <c r="C395" s="13"/>
      <c r="D395" s="193" t="s">
        <v>212</v>
      </c>
      <c r="E395" s="200" t="s">
        <v>1</v>
      </c>
      <c r="F395" s="201" t="s">
        <v>1417</v>
      </c>
      <c r="G395" s="13"/>
      <c r="H395" s="202">
        <v>93.5</v>
      </c>
      <c r="I395" s="203"/>
      <c r="J395" s="13"/>
      <c r="K395" s="13"/>
      <c r="L395" s="199"/>
      <c r="M395" s="204"/>
      <c r="N395" s="205"/>
      <c r="O395" s="205"/>
      <c r="P395" s="205"/>
      <c r="Q395" s="205"/>
      <c r="R395" s="205"/>
      <c r="S395" s="205"/>
      <c r="T395" s="206"/>
      <c r="U395" s="13"/>
      <c r="V395" s="13"/>
      <c r="W395" s="13"/>
      <c r="X395" s="13"/>
      <c r="Y395" s="13"/>
      <c r="Z395" s="13"/>
      <c r="AA395" s="13"/>
      <c r="AB395" s="13"/>
      <c r="AC395" s="13"/>
      <c r="AD395" s="13"/>
      <c r="AE395" s="13"/>
      <c r="AT395" s="200" t="s">
        <v>212</v>
      </c>
      <c r="AU395" s="200" t="s">
        <v>221</v>
      </c>
      <c r="AV395" s="13" t="s">
        <v>91</v>
      </c>
      <c r="AW395" s="13" t="s">
        <v>36</v>
      </c>
      <c r="AX395" s="13" t="s">
        <v>81</v>
      </c>
      <c r="AY395" s="200" t="s">
        <v>199</v>
      </c>
    </row>
    <row r="396" s="13" customFormat="1">
      <c r="A396" s="13"/>
      <c r="B396" s="199"/>
      <c r="C396" s="13"/>
      <c r="D396" s="193" t="s">
        <v>212</v>
      </c>
      <c r="E396" s="200" t="s">
        <v>1</v>
      </c>
      <c r="F396" s="201" t="s">
        <v>1418</v>
      </c>
      <c r="G396" s="13"/>
      <c r="H396" s="202">
        <v>15.9</v>
      </c>
      <c r="I396" s="203"/>
      <c r="J396" s="13"/>
      <c r="K396" s="13"/>
      <c r="L396" s="199"/>
      <c r="M396" s="204"/>
      <c r="N396" s="205"/>
      <c r="O396" s="205"/>
      <c r="P396" s="205"/>
      <c r="Q396" s="205"/>
      <c r="R396" s="205"/>
      <c r="S396" s="205"/>
      <c r="T396" s="206"/>
      <c r="U396" s="13"/>
      <c r="V396" s="13"/>
      <c r="W396" s="13"/>
      <c r="X396" s="13"/>
      <c r="Y396" s="13"/>
      <c r="Z396" s="13"/>
      <c r="AA396" s="13"/>
      <c r="AB396" s="13"/>
      <c r="AC396" s="13"/>
      <c r="AD396" s="13"/>
      <c r="AE396" s="13"/>
      <c r="AT396" s="200" t="s">
        <v>212</v>
      </c>
      <c r="AU396" s="200" t="s">
        <v>221</v>
      </c>
      <c r="AV396" s="13" t="s">
        <v>91</v>
      </c>
      <c r="AW396" s="13" t="s">
        <v>36</v>
      </c>
      <c r="AX396" s="13" t="s">
        <v>81</v>
      </c>
      <c r="AY396" s="200" t="s">
        <v>199</v>
      </c>
    </row>
    <row r="397" s="13" customFormat="1">
      <c r="A397" s="13"/>
      <c r="B397" s="199"/>
      <c r="C397" s="13"/>
      <c r="D397" s="193" t="s">
        <v>212</v>
      </c>
      <c r="E397" s="200" t="s">
        <v>1</v>
      </c>
      <c r="F397" s="201" t="s">
        <v>1419</v>
      </c>
      <c r="G397" s="13"/>
      <c r="H397" s="202">
        <v>64.599999999999994</v>
      </c>
      <c r="I397" s="203"/>
      <c r="J397" s="13"/>
      <c r="K397" s="13"/>
      <c r="L397" s="199"/>
      <c r="M397" s="204"/>
      <c r="N397" s="205"/>
      <c r="O397" s="205"/>
      <c r="P397" s="205"/>
      <c r="Q397" s="205"/>
      <c r="R397" s="205"/>
      <c r="S397" s="205"/>
      <c r="T397" s="206"/>
      <c r="U397" s="13"/>
      <c r="V397" s="13"/>
      <c r="W397" s="13"/>
      <c r="X397" s="13"/>
      <c r="Y397" s="13"/>
      <c r="Z397" s="13"/>
      <c r="AA397" s="13"/>
      <c r="AB397" s="13"/>
      <c r="AC397" s="13"/>
      <c r="AD397" s="13"/>
      <c r="AE397" s="13"/>
      <c r="AT397" s="200" t="s">
        <v>212</v>
      </c>
      <c r="AU397" s="200" t="s">
        <v>221</v>
      </c>
      <c r="AV397" s="13" t="s">
        <v>91</v>
      </c>
      <c r="AW397" s="13" t="s">
        <v>36</v>
      </c>
      <c r="AX397" s="13" t="s">
        <v>81</v>
      </c>
      <c r="AY397" s="200" t="s">
        <v>199</v>
      </c>
    </row>
    <row r="398" s="13" customFormat="1">
      <c r="A398" s="13"/>
      <c r="B398" s="199"/>
      <c r="C398" s="13"/>
      <c r="D398" s="193" t="s">
        <v>212</v>
      </c>
      <c r="E398" s="200" t="s">
        <v>1</v>
      </c>
      <c r="F398" s="201" t="s">
        <v>1420</v>
      </c>
      <c r="G398" s="13"/>
      <c r="H398" s="202">
        <v>53.200000000000003</v>
      </c>
      <c r="I398" s="203"/>
      <c r="J398" s="13"/>
      <c r="K398" s="13"/>
      <c r="L398" s="199"/>
      <c r="M398" s="204"/>
      <c r="N398" s="205"/>
      <c r="O398" s="205"/>
      <c r="P398" s="205"/>
      <c r="Q398" s="205"/>
      <c r="R398" s="205"/>
      <c r="S398" s="205"/>
      <c r="T398" s="206"/>
      <c r="U398" s="13"/>
      <c r="V398" s="13"/>
      <c r="W398" s="13"/>
      <c r="X398" s="13"/>
      <c r="Y398" s="13"/>
      <c r="Z398" s="13"/>
      <c r="AA398" s="13"/>
      <c r="AB398" s="13"/>
      <c r="AC398" s="13"/>
      <c r="AD398" s="13"/>
      <c r="AE398" s="13"/>
      <c r="AT398" s="200" t="s">
        <v>212</v>
      </c>
      <c r="AU398" s="200" t="s">
        <v>221</v>
      </c>
      <c r="AV398" s="13" t="s">
        <v>91</v>
      </c>
      <c r="AW398" s="13" t="s">
        <v>36</v>
      </c>
      <c r="AX398" s="13" t="s">
        <v>81</v>
      </c>
      <c r="AY398" s="200" t="s">
        <v>199</v>
      </c>
    </row>
    <row r="399" s="13" customFormat="1">
      <c r="A399" s="13"/>
      <c r="B399" s="199"/>
      <c r="C399" s="13"/>
      <c r="D399" s="193" t="s">
        <v>212</v>
      </c>
      <c r="E399" s="200" t="s">
        <v>1</v>
      </c>
      <c r="F399" s="201" t="s">
        <v>1421</v>
      </c>
      <c r="G399" s="13"/>
      <c r="H399" s="202">
        <v>53.600000000000001</v>
      </c>
      <c r="I399" s="203"/>
      <c r="J399" s="13"/>
      <c r="K399" s="13"/>
      <c r="L399" s="199"/>
      <c r="M399" s="204"/>
      <c r="N399" s="205"/>
      <c r="O399" s="205"/>
      <c r="P399" s="205"/>
      <c r="Q399" s="205"/>
      <c r="R399" s="205"/>
      <c r="S399" s="205"/>
      <c r="T399" s="206"/>
      <c r="U399" s="13"/>
      <c r="V399" s="13"/>
      <c r="W399" s="13"/>
      <c r="X399" s="13"/>
      <c r="Y399" s="13"/>
      <c r="Z399" s="13"/>
      <c r="AA399" s="13"/>
      <c r="AB399" s="13"/>
      <c r="AC399" s="13"/>
      <c r="AD399" s="13"/>
      <c r="AE399" s="13"/>
      <c r="AT399" s="200" t="s">
        <v>212</v>
      </c>
      <c r="AU399" s="200" t="s">
        <v>221</v>
      </c>
      <c r="AV399" s="13" t="s">
        <v>91</v>
      </c>
      <c r="AW399" s="13" t="s">
        <v>36</v>
      </c>
      <c r="AX399" s="13" t="s">
        <v>81</v>
      </c>
      <c r="AY399" s="200" t="s">
        <v>199</v>
      </c>
    </row>
    <row r="400" s="13" customFormat="1">
      <c r="A400" s="13"/>
      <c r="B400" s="199"/>
      <c r="C400" s="13"/>
      <c r="D400" s="193" t="s">
        <v>212</v>
      </c>
      <c r="E400" s="200" t="s">
        <v>1</v>
      </c>
      <c r="F400" s="201" t="s">
        <v>1422</v>
      </c>
      <c r="G400" s="13"/>
      <c r="H400" s="202">
        <v>54.399999999999999</v>
      </c>
      <c r="I400" s="203"/>
      <c r="J400" s="13"/>
      <c r="K400" s="13"/>
      <c r="L400" s="199"/>
      <c r="M400" s="204"/>
      <c r="N400" s="205"/>
      <c r="O400" s="205"/>
      <c r="P400" s="205"/>
      <c r="Q400" s="205"/>
      <c r="R400" s="205"/>
      <c r="S400" s="205"/>
      <c r="T400" s="206"/>
      <c r="U400" s="13"/>
      <c r="V400" s="13"/>
      <c r="W400" s="13"/>
      <c r="X400" s="13"/>
      <c r="Y400" s="13"/>
      <c r="Z400" s="13"/>
      <c r="AA400" s="13"/>
      <c r="AB400" s="13"/>
      <c r="AC400" s="13"/>
      <c r="AD400" s="13"/>
      <c r="AE400" s="13"/>
      <c r="AT400" s="200" t="s">
        <v>212</v>
      </c>
      <c r="AU400" s="200" t="s">
        <v>221</v>
      </c>
      <c r="AV400" s="13" t="s">
        <v>91</v>
      </c>
      <c r="AW400" s="13" t="s">
        <v>36</v>
      </c>
      <c r="AX400" s="13" t="s">
        <v>81</v>
      </c>
      <c r="AY400" s="200" t="s">
        <v>199</v>
      </c>
    </row>
    <row r="401" s="13" customFormat="1">
      <c r="A401" s="13"/>
      <c r="B401" s="199"/>
      <c r="C401" s="13"/>
      <c r="D401" s="193" t="s">
        <v>212</v>
      </c>
      <c r="E401" s="200" t="s">
        <v>1</v>
      </c>
      <c r="F401" s="201" t="s">
        <v>1423</v>
      </c>
      <c r="G401" s="13"/>
      <c r="H401" s="202">
        <v>56</v>
      </c>
      <c r="I401" s="203"/>
      <c r="J401" s="13"/>
      <c r="K401" s="13"/>
      <c r="L401" s="199"/>
      <c r="M401" s="204"/>
      <c r="N401" s="205"/>
      <c r="O401" s="205"/>
      <c r="P401" s="205"/>
      <c r="Q401" s="205"/>
      <c r="R401" s="205"/>
      <c r="S401" s="205"/>
      <c r="T401" s="206"/>
      <c r="U401" s="13"/>
      <c r="V401" s="13"/>
      <c r="W401" s="13"/>
      <c r="X401" s="13"/>
      <c r="Y401" s="13"/>
      <c r="Z401" s="13"/>
      <c r="AA401" s="13"/>
      <c r="AB401" s="13"/>
      <c r="AC401" s="13"/>
      <c r="AD401" s="13"/>
      <c r="AE401" s="13"/>
      <c r="AT401" s="200" t="s">
        <v>212</v>
      </c>
      <c r="AU401" s="200" t="s">
        <v>221</v>
      </c>
      <c r="AV401" s="13" t="s">
        <v>91</v>
      </c>
      <c r="AW401" s="13" t="s">
        <v>36</v>
      </c>
      <c r="AX401" s="13" t="s">
        <v>81</v>
      </c>
      <c r="AY401" s="200" t="s">
        <v>199</v>
      </c>
    </row>
    <row r="402" s="13" customFormat="1">
      <c r="A402" s="13"/>
      <c r="B402" s="199"/>
      <c r="C402" s="13"/>
      <c r="D402" s="193" t="s">
        <v>212</v>
      </c>
      <c r="E402" s="200" t="s">
        <v>1</v>
      </c>
      <c r="F402" s="201" t="s">
        <v>1424</v>
      </c>
      <c r="G402" s="13"/>
      <c r="H402" s="202">
        <v>52</v>
      </c>
      <c r="I402" s="203"/>
      <c r="J402" s="13"/>
      <c r="K402" s="13"/>
      <c r="L402" s="199"/>
      <c r="M402" s="204"/>
      <c r="N402" s="205"/>
      <c r="O402" s="205"/>
      <c r="P402" s="205"/>
      <c r="Q402" s="205"/>
      <c r="R402" s="205"/>
      <c r="S402" s="205"/>
      <c r="T402" s="206"/>
      <c r="U402" s="13"/>
      <c r="V402" s="13"/>
      <c r="W402" s="13"/>
      <c r="X402" s="13"/>
      <c r="Y402" s="13"/>
      <c r="Z402" s="13"/>
      <c r="AA402" s="13"/>
      <c r="AB402" s="13"/>
      <c r="AC402" s="13"/>
      <c r="AD402" s="13"/>
      <c r="AE402" s="13"/>
      <c r="AT402" s="200" t="s">
        <v>212</v>
      </c>
      <c r="AU402" s="200" t="s">
        <v>221</v>
      </c>
      <c r="AV402" s="13" t="s">
        <v>91</v>
      </c>
      <c r="AW402" s="13" t="s">
        <v>36</v>
      </c>
      <c r="AX402" s="13" t="s">
        <v>81</v>
      </c>
      <c r="AY402" s="200" t="s">
        <v>199</v>
      </c>
    </row>
    <row r="403" s="15" customFormat="1">
      <c r="A403" s="15"/>
      <c r="B403" s="214"/>
      <c r="C403" s="15"/>
      <c r="D403" s="193" t="s">
        <v>212</v>
      </c>
      <c r="E403" s="215" t="s">
        <v>1</v>
      </c>
      <c r="F403" s="216" t="s">
        <v>234</v>
      </c>
      <c r="G403" s="15"/>
      <c r="H403" s="217">
        <v>443.19999999999999</v>
      </c>
      <c r="I403" s="218"/>
      <c r="J403" s="15"/>
      <c r="K403" s="15"/>
      <c r="L403" s="214"/>
      <c r="M403" s="219"/>
      <c r="N403" s="220"/>
      <c r="O403" s="220"/>
      <c r="P403" s="220"/>
      <c r="Q403" s="220"/>
      <c r="R403" s="220"/>
      <c r="S403" s="220"/>
      <c r="T403" s="221"/>
      <c r="U403" s="15"/>
      <c r="V403" s="15"/>
      <c r="W403" s="15"/>
      <c r="X403" s="15"/>
      <c r="Y403" s="15"/>
      <c r="Z403" s="15"/>
      <c r="AA403" s="15"/>
      <c r="AB403" s="15"/>
      <c r="AC403" s="15"/>
      <c r="AD403" s="15"/>
      <c r="AE403" s="15"/>
      <c r="AT403" s="215" t="s">
        <v>212</v>
      </c>
      <c r="AU403" s="215" t="s">
        <v>221</v>
      </c>
      <c r="AV403" s="15" t="s">
        <v>206</v>
      </c>
      <c r="AW403" s="15" t="s">
        <v>36</v>
      </c>
      <c r="AX403" s="15" t="s">
        <v>89</v>
      </c>
      <c r="AY403" s="215" t="s">
        <v>199</v>
      </c>
    </row>
    <row r="404" s="2" customFormat="1" ht="14.4" customHeight="1">
      <c r="A404" s="38"/>
      <c r="B404" s="179"/>
      <c r="C404" s="180" t="s">
        <v>508</v>
      </c>
      <c r="D404" s="180" t="s">
        <v>201</v>
      </c>
      <c r="E404" s="181" t="s">
        <v>1425</v>
      </c>
      <c r="F404" s="182" t="s">
        <v>1426</v>
      </c>
      <c r="G404" s="183" t="s">
        <v>404</v>
      </c>
      <c r="H404" s="184">
        <v>2715</v>
      </c>
      <c r="I404" s="185"/>
      <c r="J404" s="186">
        <f>ROUND(I404*H404,2)</f>
        <v>0</v>
      </c>
      <c r="K404" s="182" t="s">
        <v>246</v>
      </c>
      <c r="L404" s="39"/>
      <c r="M404" s="187" t="s">
        <v>1</v>
      </c>
      <c r="N404" s="188" t="s">
        <v>46</v>
      </c>
      <c r="O404" s="77"/>
      <c r="P404" s="189">
        <f>O404*H404</f>
        <v>0</v>
      </c>
      <c r="Q404" s="189">
        <v>0.0117</v>
      </c>
      <c r="R404" s="189">
        <f>Q404*H404</f>
        <v>31.765499999999999</v>
      </c>
      <c r="S404" s="189">
        <v>0</v>
      </c>
      <c r="T404" s="190">
        <f>S404*H404</f>
        <v>0</v>
      </c>
      <c r="U404" s="38"/>
      <c r="V404" s="38"/>
      <c r="W404" s="38"/>
      <c r="X404" s="38"/>
      <c r="Y404" s="38"/>
      <c r="Z404" s="38"/>
      <c r="AA404" s="38"/>
      <c r="AB404" s="38"/>
      <c r="AC404" s="38"/>
      <c r="AD404" s="38"/>
      <c r="AE404" s="38"/>
      <c r="AR404" s="191" t="s">
        <v>206</v>
      </c>
      <c r="AT404" s="191" t="s">
        <v>201</v>
      </c>
      <c r="AU404" s="191" t="s">
        <v>221</v>
      </c>
      <c r="AY404" s="19" t="s">
        <v>199</v>
      </c>
      <c r="BE404" s="192">
        <f>IF(N404="základní",J404,0)</f>
        <v>0</v>
      </c>
      <c r="BF404" s="192">
        <f>IF(N404="snížená",J404,0)</f>
        <v>0</v>
      </c>
      <c r="BG404" s="192">
        <f>IF(N404="zákl. přenesená",J404,0)</f>
        <v>0</v>
      </c>
      <c r="BH404" s="192">
        <f>IF(N404="sníž. přenesená",J404,0)</f>
        <v>0</v>
      </c>
      <c r="BI404" s="192">
        <f>IF(N404="nulová",J404,0)</f>
        <v>0</v>
      </c>
      <c r="BJ404" s="19" t="s">
        <v>89</v>
      </c>
      <c r="BK404" s="192">
        <f>ROUND(I404*H404,2)</f>
        <v>0</v>
      </c>
      <c r="BL404" s="19" t="s">
        <v>206</v>
      </c>
      <c r="BM404" s="191" t="s">
        <v>1427</v>
      </c>
    </row>
    <row r="405" s="14" customFormat="1">
      <c r="A405" s="14"/>
      <c r="B405" s="207"/>
      <c r="C405" s="14"/>
      <c r="D405" s="193" t="s">
        <v>212</v>
      </c>
      <c r="E405" s="208" t="s">
        <v>1</v>
      </c>
      <c r="F405" s="209" t="s">
        <v>1428</v>
      </c>
      <c r="G405" s="14"/>
      <c r="H405" s="208" t="s">
        <v>1</v>
      </c>
      <c r="I405" s="210"/>
      <c r="J405" s="14"/>
      <c r="K405" s="14"/>
      <c r="L405" s="207"/>
      <c r="M405" s="211"/>
      <c r="N405" s="212"/>
      <c r="O405" s="212"/>
      <c r="P405" s="212"/>
      <c r="Q405" s="212"/>
      <c r="R405" s="212"/>
      <c r="S405" s="212"/>
      <c r="T405" s="213"/>
      <c r="U405" s="14"/>
      <c r="V405" s="14"/>
      <c r="W405" s="14"/>
      <c r="X405" s="14"/>
      <c r="Y405" s="14"/>
      <c r="Z405" s="14"/>
      <c r="AA405" s="14"/>
      <c r="AB405" s="14"/>
      <c r="AC405" s="14"/>
      <c r="AD405" s="14"/>
      <c r="AE405" s="14"/>
      <c r="AT405" s="208" t="s">
        <v>212</v>
      </c>
      <c r="AU405" s="208" t="s">
        <v>221</v>
      </c>
      <c r="AV405" s="14" t="s">
        <v>89</v>
      </c>
      <c r="AW405" s="14" t="s">
        <v>36</v>
      </c>
      <c r="AX405" s="14" t="s">
        <v>81</v>
      </c>
      <c r="AY405" s="208" t="s">
        <v>199</v>
      </c>
    </row>
    <row r="406" s="14" customFormat="1">
      <c r="A406" s="14"/>
      <c r="B406" s="207"/>
      <c r="C406" s="14"/>
      <c r="D406" s="193" t="s">
        <v>212</v>
      </c>
      <c r="E406" s="208" t="s">
        <v>1</v>
      </c>
      <c r="F406" s="209" t="s">
        <v>1429</v>
      </c>
      <c r="G406" s="14"/>
      <c r="H406" s="208" t="s">
        <v>1</v>
      </c>
      <c r="I406" s="210"/>
      <c r="J406" s="14"/>
      <c r="K406" s="14"/>
      <c r="L406" s="207"/>
      <c r="M406" s="211"/>
      <c r="N406" s="212"/>
      <c r="O406" s="212"/>
      <c r="P406" s="212"/>
      <c r="Q406" s="212"/>
      <c r="R406" s="212"/>
      <c r="S406" s="212"/>
      <c r="T406" s="213"/>
      <c r="U406" s="14"/>
      <c r="V406" s="14"/>
      <c r="W406" s="14"/>
      <c r="X406" s="14"/>
      <c r="Y406" s="14"/>
      <c r="Z406" s="14"/>
      <c r="AA406" s="14"/>
      <c r="AB406" s="14"/>
      <c r="AC406" s="14"/>
      <c r="AD406" s="14"/>
      <c r="AE406" s="14"/>
      <c r="AT406" s="208" t="s">
        <v>212</v>
      </c>
      <c r="AU406" s="208" t="s">
        <v>221</v>
      </c>
      <c r="AV406" s="14" t="s">
        <v>89</v>
      </c>
      <c r="AW406" s="14" t="s">
        <v>36</v>
      </c>
      <c r="AX406" s="14" t="s">
        <v>81</v>
      </c>
      <c r="AY406" s="208" t="s">
        <v>199</v>
      </c>
    </row>
    <row r="407" s="13" customFormat="1">
      <c r="A407" s="13"/>
      <c r="B407" s="199"/>
      <c r="C407" s="13"/>
      <c r="D407" s="193" t="s">
        <v>212</v>
      </c>
      <c r="E407" s="200" t="s">
        <v>1</v>
      </c>
      <c r="F407" s="201" t="s">
        <v>1430</v>
      </c>
      <c r="G407" s="13"/>
      <c r="H407" s="202">
        <v>890</v>
      </c>
      <c r="I407" s="203"/>
      <c r="J407" s="13"/>
      <c r="K407" s="13"/>
      <c r="L407" s="199"/>
      <c r="M407" s="204"/>
      <c r="N407" s="205"/>
      <c r="O407" s="205"/>
      <c r="P407" s="205"/>
      <c r="Q407" s="205"/>
      <c r="R407" s="205"/>
      <c r="S407" s="205"/>
      <c r="T407" s="206"/>
      <c r="U407" s="13"/>
      <c r="V407" s="13"/>
      <c r="W407" s="13"/>
      <c r="X407" s="13"/>
      <c r="Y407" s="13"/>
      <c r="Z407" s="13"/>
      <c r="AA407" s="13"/>
      <c r="AB407" s="13"/>
      <c r="AC407" s="13"/>
      <c r="AD407" s="13"/>
      <c r="AE407" s="13"/>
      <c r="AT407" s="200" t="s">
        <v>212</v>
      </c>
      <c r="AU407" s="200" t="s">
        <v>221</v>
      </c>
      <c r="AV407" s="13" t="s">
        <v>91</v>
      </c>
      <c r="AW407" s="13" t="s">
        <v>36</v>
      </c>
      <c r="AX407" s="13" t="s">
        <v>81</v>
      </c>
      <c r="AY407" s="200" t="s">
        <v>199</v>
      </c>
    </row>
    <row r="408" s="14" customFormat="1">
      <c r="A408" s="14"/>
      <c r="B408" s="207"/>
      <c r="C408" s="14"/>
      <c r="D408" s="193" t="s">
        <v>212</v>
      </c>
      <c r="E408" s="208" t="s">
        <v>1</v>
      </c>
      <c r="F408" s="209" t="s">
        <v>1431</v>
      </c>
      <c r="G408" s="14"/>
      <c r="H408" s="208" t="s">
        <v>1</v>
      </c>
      <c r="I408" s="210"/>
      <c r="J408" s="14"/>
      <c r="K408" s="14"/>
      <c r="L408" s="207"/>
      <c r="M408" s="211"/>
      <c r="N408" s="212"/>
      <c r="O408" s="212"/>
      <c r="P408" s="212"/>
      <c r="Q408" s="212"/>
      <c r="R408" s="212"/>
      <c r="S408" s="212"/>
      <c r="T408" s="213"/>
      <c r="U408" s="14"/>
      <c r="V408" s="14"/>
      <c r="W408" s="14"/>
      <c r="X408" s="14"/>
      <c r="Y408" s="14"/>
      <c r="Z408" s="14"/>
      <c r="AA408" s="14"/>
      <c r="AB408" s="14"/>
      <c r="AC408" s="14"/>
      <c r="AD408" s="14"/>
      <c r="AE408" s="14"/>
      <c r="AT408" s="208" t="s">
        <v>212</v>
      </c>
      <c r="AU408" s="208" t="s">
        <v>221</v>
      </c>
      <c r="AV408" s="14" t="s">
        <v>89</v>
      </c>
      <c r="AW408" s="14" t="s">
        <v>36</v>
      </c>
      <c r="AX408" s="14" t="s">
        <v>81</v>
      </c>
      <c r="AY408" s="208" t="s">
        <v>199</v>
      </c>
    </row>
    <row r="409" s="13" customFormat="1">
      <c r="A409" s="13"/>
      <c r="B409" s="199"/>
      <c r="C409" s="13"/>
      <c r="D409" s="193" t="s">
        <v>212</v>
      </c>
      <c r="E409" s="200" t="s">
        <v>1</v>
      </c>
      <c r="F409" s="201" t="s">
        <v>1432</v>
      </c>
      <c r="G409" s="13"/>
      <c r="H409" s="202">
        <v>1197</v>
      </c>
      <c r="I409" s="203"/>
      <c r="J409" s="13"/>
      <c r="K409" s="13"/>
      <c r="L409" s="199"/>
      <c r="M409" s="204"/>
      <c r="N409" s="205"/>
      <c r="O409" s="205"/>
      <c r="P409" s="205"/>
      <c r="Q409" s="205"/>
      <c r="R409" s="205"/>
      <c r="S409" s="205"/>
      <c r="T409" s="206"/>
      <c r="U409" s="13"/>
      <c r="V409" s="13"/>
      <c r="W409" s="13"/>
      <c r="X409" s="13"/>
      <c r="Y409" s="13"/>
      <c r="Z409" s="13"/>
      <c r="AA409" s="13"/>
      <c r="AB409" s="13"/>
      <c r="AC409" s="13"/>
      <c r="AD409" s="13"/>
      <c r="AE409" s="13"/>
      <c r="AT409" s="200" t="s">
        <v>212</v>
      </c>
      <c r="AU409" s="200" t="s">
        <v>221</v>
      </c>
      <c r="AV409" s="13" t="s">
        <v>91</v>
      </c>
      <c r="AW409" s="13" t="s">
        <v>36</v>
      </c>
      <c r="AX409" s="13" t="s">
        <v>81</v>
      </c>
      <c r="AY409" s="200" t="s">
        <v>199</v>
      </c>
    </row>
    <row r="410" s="14" customFormat="1">
      <c r="A410" s="14"/>
      <c r="B410" s="207"/>
      <c r="C410" s="14"/>
      <c r="D410" s="193" t="s">
        <v>212</v>
      </c>
      <c r="E410" s="208" t="s">
        <v>1</v>
      </c>
      <c r="F410" s="209" t="s">
        <v>1429</v>
      </c>
      <c r="G410" s="14"/>
      <c r="H410" s="208" t="s">
        <v>1</v>
      </c>
      <c r="I410" s="210"/>
      <c r="J410" s="14"/>
      <c r="K410" s="14"/>
      <c r="L410" s="207"/>
      <c r="M410" s="211"/>
      <c r="N410" s="212"/>
      <c r="O410" s="212"/>
      <c r="P410" s="212"/>
      <c r="Q410" s="212"/>
      <c r="R410" s="212"/>
      <c r="S410" s="212"/>
      <c r="T410" s="213"/>
      <c r="U410" s="14"/>
      <c r="V410" s="14"/>
      <c r="W410" s="14"/>
      <c r="X410" s="14"/>
      <c r="Y410" s="14"/>
      <c r="Z410" s="14"/>
      <c r="AA410" s="14"/>
      <c r="AB410" s="14"/>
      <c r="AC410" s="14"/>
      <c r="AD410" s="14"/>
      <c r="AE410" s="14"/>
      <c r="AT410" s="208" t="s">
        <v>212</v>
      </c>
      <c r="AU410" s="208" t="s">
        <v>221</v>
      </c>
      <c r="AV410" s="14" t="s">
        <v>89</v>
      </c>
      <c r="AW410" s="14" t="s">
        <v>36</v>
      </c>
      <c r="AX410" s="14" t="s">
        <v>81</v>
      </c>
      <c r="AY410" s="208" t="s">
        <v>199</v>
      </c>
    </row>
    <row r="411" s="13" customFormat="1">
      <c r="A411" s="13"/>
      <c r="B411" s="199"/>
      <c r="C411" s="13"/>
      <c r="D411" s="193" t="s">
        <v>212</v>
      </c>
      <c r="E411" s="200" t="s">
        <v>1</v>
      </c>
      <c r="F411" s="201" t="s">
        <v>1433</v>
      </c>
      <c r="G411" s="13"/>
      <c r="H411" s="202">
        <v>628</v>
      </c>
      <c r="I411" s="203"/>
      <c r="J411" s="13"/>
      <c r="K411" s="13"/>
      <c r="L411" s="199"/>
      <c r="M411" s="204"/>
      <c r="N411" s="205"/>
      <c r="O411" s="205"/>
      <c r="P411" s="205"/>
      <c r="Q411" s="205"/>
      <c r="R411" s="205"/>
      <c r="S411" s="205"/>
      <c r="T411" s="206"/>
      <c r="U411" s="13"/>
      <c r="V411" s="13"/>
      <c r="W411" s="13"/>
      <c r="X411" s="13"/>
      <c r="Y411" s="13"/>
      <c r="Z411" s="13"/>
      <c r="AA411" s="13"/>
      <c r="AB411" s="13"/>
      <c r="AC411" s="13"/>
      <c r="AD411" s="13"/>
      <c r="AE411" s="13"/>
      <c r="AT411" s="200" t="s">
        <v>212</v>
      </c>
      <c r="AU411" s="200" t="s">
        <v>221</v>
      </c>
      <c r="AV411" s="13" t="s">
        <v>91</v>
      </c>
      <c r="AW411" s="13" t="s">
        <v>36</v>
      </c>
      <c r="AX411" s="13" t="s">
        <v>81</v>
      </c>
      <c r="AY411" s="200" t="s">
        <v>199</v>
      </c>
    </row>
    <row r="412" s="15" customFormat="1">
      <c r="A412" s="15"/>
      <c r="B412" s="214"/>
      <c r="C412" s="15"/>
      <c r="D412" s="193" t="s">
        <v>212</v>
      </c>
      <c r="E412" s="215" t="s">
        <v>1</v>
      </c>
      <c r="F412" s="216" t="s">
        <v>234</v>
      </c>
      <c r="G412" s="15"/>
      <c r="H412" s="217">
        <v>2715</v>
      </c>
      <c r="I412" s="218"/>
      <c r="J412" s="15"/>
      <c r="K412" s="15"/>
      <c r="L412" s="214"/>
      <c r="M412" s="219"/>
      <c r="N412" s="220"/>
      <c r="O412" s="220"/>
      <c r="P412" s="220"/>
      <c r="Q412" s="220"/>
      <c r="R412" s="220"/>
      <c r="S412" s="220"/>
      <c r="T412" s="221"/>
      <c r="U412" s="15"/>
      <c r="V412" s="15"/>
      <c r="W412" s="15"/>
      <c r="X412" s="15"/>
      <c r="Y412" s="15"/>
      <c r="Z412" s="15"/>
      <c r="AA412" s="15"/>
      <c r="AB412" s="15"/>
      <c r="AC412" s="15"/>
      <c r="AD412" s="15"/>
      <c r="AE412" s="15"/>
      <c r="AT412" s="215" t="s">
        <v>212</v>
      </c>
      <c r="AU412" s="215" t="s">
        <v>221</v>
      </c>
      <c r="AV412" s="15" t="s">
        <v>206</v>
      </c>
      <c r="AW412" s="15" t="s">
        <v>36</v>
      </c>
      <c r="AX412" s="15" t="s">
        <v>89</v>
      </c>
      <c r="AY412" s="215" t="s">
        <v>199</v>
      </c>
    </row>
    <row r="413" s="12" customFormat="1" ht="20.88" customHeight="1">
      <c r="A413" s="12"/>
      <c r="B413" s="166"/>
      <c r="C413" s="12"/>
      <c r="D413" s="167" t="s">
        <v>80</v>
      </c>
      <c r="E413" s="177" t="s">
        <v>603</v>
      </c>
      <c r="F413" s="177" t="s">
        <v>604</v>
      </c>
      <c r="G413" s="12"/>
      <c r="H413" s="12"/>
      <c r="I413" s="169"/>
      <c r="J413" s="178">
        <f>BK413</f>
        <v>0</v>
      </c>
      <c r="K413" s="12"/>
      <c r="L413" s="166"/>
      <c r="M413" s="171"/>
      <c r="N413" s="172"/>
      <c r="O413" s="172"/>
      <c r="P413" s="173">
        <f>SUM(P414:P421)</f>
        <v>0</v>
      </c>
      <c r="Q413" s="172"/>
      <c r="R413" s="173">
        <f>SUM(R414:R421)</f>
        <v>0</v>
      </c>
      <c r="S413" s="172"/>
      <c r="T413" s="174">
        <f>SUM(T414:T421)</f>
        <v>2548.152</v>
      </c>
      <c r="U413" s="12"/>
      <c r="V413" s="12"/>
      <c r="W413" s="12"/>
      <c r="X413" s="12"/>
      <c r="Y413" s="12"/>
      <c r="Z413" s="12"/>
      <c r="AA413" s="12"/>
      <c r="AB413" s="12"/>
      <c r="AC413" s="12"/>
      <c r="AD413" s="12"/>
      <c r="AE413" s="12"/>
      <c r="AR413" s="167" t="s">
        <v>89</v>
      </c>
      <c r="AT413" s="175" t="s">
        <v>80</v>
      </c>
      <c r="AU413" s="175" t="s">
        <v>91</v>
      </c>
      <c r="AY413" s="167" t="s">
        <v>199</v>
      </c>
      <c r="BK413" s="176">
        <f>SUM(BK414:BK421)</f>
        <v>0</v>
      </c>
    </row>
    <row r="414" s="2" customFormat="1" ht="14.4" customHeight="1">
      <c r="A414" s="38"/>
      <c r="B414" s="179"/>
      <c r="C414" s="180" t="s">
        <v>513</v>
      </c>
      <c r="D414" s="180" t="s">
        <v>201</v>
      </c>
      <c r="E414" s="181" t="s">
        <v>1434</v>
      </c>
      <c r="F414" s="182" t="s">
        <v>1435</v>
      </c>
      <c r="G414" s="183" t="s">
        <v>228</v>
      </c>
      <c r="H414" s="184">
        <v>10</v>
      </c>
      <c r="I414" s="185"/>
      <c r="J414" s="186">
        <f>ROUND(I414*H414,2)</f>
        <v>0</v>
      </c>
      <c r="K414" s="182" t="s">
        <v>246</v>
      </c>
      <c r="L414" s="39"/>
      <c r="M414" s="187" t="s">
        <v>1</v>
      </c>
      <c r="N414" s="188" t="s">
        <v>46</v>
      </c>
      <c r="O414" s="77"/>
      <c r="P414" s="189">
        <f>O414*H414</f>
        <v>0</v>
      </c>
      <c r="Q414" s="189">
        <v>0</v>
      </c>
      <c r="R414" s="189">
        <f>Q414*H414</f>
        <v>0</v>
      </c>
      <c r="S414" s="189">
        <v>2.3999999999999999</v>
      </c>
      <c r="T414" s="190">
        <f>S414*H414</f>
        <v>24</v>
      </c>
      <c r="U414" s="38"/>
      <c r="V414" s="38"/>
      <c r="W414" s="38"/>
      <c r="X414" s="38"/>
      <c r="Y414" s="38"/>
      <c r="Z414" s="38"/>
      <c r="AA414" s="38"/>
      <c r="AB414" s="38"/>
      <c r="AC414" s="38"/>
      <c r="AD414" s="38"/>
      <c r="AE414" s="38"/>
      <c r="AR414" s="191" t="s">
        <v>206</v>
      </c>
      <c r="AT414" s="191" t="s">
        <v>201</v>
      </c>
      <c r="AU414" s="191" t="s">
        <v>221</v>
      </c>
      <c r="AY414" s="19" t="s">
        <v>199</v>
      </c>
      <c r="BE414" s="192">
        <f>IF(N414="základní",J414,0)</f>
        <v>0</v>
      </c>
      <c r="BF414" s="192">
        <f>IF(N414="snížená",J414,0)</f>
        <v>0</v>
      </c>
      <c r="BG414" s="192">
        <f>IF(N414="zákl. přenesená",J414,0)</f>
        <v>0</v>
      </c>
      <c r="BH414" s="192">
        <f>IF(N414="sníž. přenesená",J414,0)</f>
        <v>0</v>
      </c>
      <c r="BI414" s="192">
        <f>IF(N414="nulová",J414,0)</f>
        <v>0</v>
      </c>
      <c r="BJ414" s="19" t="s">
        <v>89</v>
      </c>
      <c r="BK414" s="192">
        <f>ROUND(I414*H414,2)</f>
        <v>0</v>
      </c>
      <c r="BL414" s="19" t="s">
        <v>206</v>
      </c>
      <c r="BM414" s="191" t="s">
        <v>1436</v>
      </c>
    </row>
    <row r="415" s="2" customFormat="1">
      <c r="A415" s="38"/>
      <c r="B415" s="39"/>
      <c r="C415" s="38"/>
      <c r="D415" s="193" t="s">
        <v>208</v>
      </c>
      <c r="E415" s="38"/>
      <c r="F415" s="194" t="s">
        <v>1437</v>
      </c>
      <c r="G415" s="38"/>
      <c r="H415" s="38"/>
      <c r="I415" s="195"/>
      <c r="J415" s="38"/>
      <c r="K415" s="38"/>
      <c r="L415" s="39"/>
      <c r="M415" s="196"/>
      <c r="N415" s="197"/>
      <c r="O415" s="77"/>
      <c r="P415" s="77"/>
      <c r="Q415" s="77"/>
      <c r="R415" s="77"/>
      <c r="S415" s="77"/>
      <c r="T415" s="78"/>
      <c r="U415" s="38"/>
      <c r="V415" s="38"/>
      <c r="W415" s="38"/>
      <c r="X415" s="38"/>
      <c r="Y415" s="38"/>
      <c r="Z415" s="38"/>
      <c r="AA415" s="38"/>
      <c r="AB415" s="38"/>
      <c r="AC415" s="38"/>
      <c r="AD415" s="38"/>
      <c r="AE415" s="38"/>
      <c r="AT415" s="19" t="s">
        <v>208</v>
      </c>
      <c r="AU415" s="19" t="s">
        <v>221</v>
      </c>
    </row>
    <row r="416" s="13" customFormat="1">
      <c r="A416" s="13"/>
      <c r="B416" s="199"/>
      <c r="C416" s="13"/>
      <c r="D416" s="193" t="s">
        <v>212</v>
      </c>
      <c r="E416" s="200" t="s">
        <v>1</v>
      </c>
      <c r="F416" s="201" t="s">
        <v>1438</v>
      </c>
      <c r="G416" s="13"/>
      <c r="H416" s="202">
        <v>10</v>
      </c>
      <c r="I416" s="203"/>
      <c r="J416" s="13"/>
      <c r="K416" s="13"/>
      <c r="L416" s="199"/>
      <c r="M416" s="204"/>
      <c r="N416" s="205"/>
      <c r="O416" s="205"/>
      <c r="P416" s="205"/>
      <c r="Q416" s="205"/>
      <c r="R416" s="205"/>
      <c r="S416" s="205"/>
      <c r="T416" s="206"/>
      <c r="U416" s="13"/>
      <c r="V416" s="13"/>
      <c r="W416" s="13"/>
      <c r="X416" s="13"/>
      <c r="Y416" s="13"/>
      <c r="Z416" s="13"/>
      <c r="AA416" s="13"/>
      <c r="AB416" s="13"/>
      <c r="AC416" s="13"/>
      <c r="AD416" s="13"/>
      <c r="AE416" s="13"/>
      <c r="AT416" s="200" t="s">
        <v>212</v>
      </c>
      <c r="AU416" s="200" t="s">
        <v>221</v>
      </c>
      <c r="AV416" s="13" t="s">
        <v>91</v>
      </c>
      <c r="AW416" s="13" t="s">
        <v>36</v>
      </c>
      <c r="AX416" s="13" t="s">
        <v>89</v>
      </c>
      <c r="AY416" s="200" t="s">
        <v>199</v>
      </c>
    </row>
    <row r="417" s="2" customFormat="1" ht="14.4" customHeight="1">
      <c r="A417" s="38"/>
      <c r="B417" s="179"/>
      <c r="C417" s="180" t="s">
        <v>518</v>
      </c>
      <c r="D417" s="180" t="s">
        <v>201</v>
      </c>
      <c r="E417" s="181" t="s">
        <v>606</v>
      </c>
      <c r="F417" s="182" t="s">
        <v>607</v>
      </c>
      <c r="G417" s="183" t="s">
        <v>228</v>
      </c>
      <c r="H417" s="184">
        <v>1051.73</v>
      </c>
      <c r="I417" s="185"/>
      <c r="J417" s="186">
        <f>ROUND(I417*H417,2)</f>
        <v>0</v>
      </c>
      <c r="K417" s="182" t="s">
        <v>205</v>
      </c>
      <c r="L417" s="39"/>
      <c r="M417" s="187" t="s">
        <v>1</v>
      </c>
      <c r="N417" s="188" t="s">
        <v>46</v>
      </c>
      <c r="O417" s="77"/>
      <c r="P417" s="189">
        <f>O417*H417</f>
        <v>0</v>
      </c>
      <c r="Q417" s="189">
        <v>0</v>
      </c>
      <c r="R417" s="189">
        <f>Q417*H417</f>
        <v>0</v>
      </c>
      <c r="S417" s="189">
        <v>2.3999999999999999</v>
      </c>
      <c r="T417" s="190">
        <f>S417*H417</f>
        <v>2524.152</v>
      </c>
      <c r="U417" s="38"/>
      <c r="V417" s="38"/>
      <c r="W417" s="38"/>
      <c r="X417" s="38"/>
      <c r="Y417" s="38"/>
      <c r="Z417" s="38"/>
      <c r="AA417" s="38"/>
      <c r="AB417" s="38"/>
      <c r="AC417" s="38"/>
      <c r="AD417" s="38"/>
      <c r="AE417" s="38"/>
      <c r="AR417" s="191" t="s">
        <v>206</v>
      </c>
      <c r="AT417" s="191" t="s">
        <v>201</v>
      </c>
      <c r="AU417" s="191" t="s">
        <v>221</v>
      </c>
      <c r="AY417" s="19" t="s">
        <v>199</v>
      </c>
      <c r="BE417" s="192">
        <f>IF(N417="základní",J417,0)</f>
        <v>0</v>
      </c>
      <c r="BF417" s="192">
        <f>IF(N417="snížená",J417,0)</f>
        <v>0</v>
      </c>
      <c r="BG417" s="192">
        <f>IF(N417="zákl. přenesená",J417,0)</f>
        <v>0</v>
      </c>
      <c r="BH417" s="192">
        <f>IF(N417="sníž. přenesená",J417,0)</f>
        <v>0</v>
      </c>
      <c r="BI417" s="192">
        <f>IF(N417="nulová",J417,0)</f>
        <v>0</v>
      </c>
      <c r="BJ417" s="19" t="s">
        <v>89</v>
      </c>
      <c r="BK417" s="192">
        <f>ROUND(I417*H417,2)</f>
        <v>0</v>
      </c>
      <c r="BL417" s="19" t="s">
        <v>206</v>
      </c>
      <c r="BM417" s="191" t="s">
        <v>1439</v>
      </c>
    </row>
    <row r="418" s="2" customFormat="1">
      <c r="A418" s="38"/>
      <c r="B418" s="39"/>
      <c r="C418" s="38"/>
      <c r="D418" s="193" t="s">
        <v>208</v>
      </c>
      <c r="E418" s="38"/>
      <c r="F418" s="194" t="s">
        <v>1440</v>
      </c>
      <c r="G418" s="38"/>
      <c r="H418" s="38"/>
      <c r="I418" s="195"/>
      <c r="J418" s="38"/>
      <c r="K418" s="38"/>
      <c r="L418" s="39"/>
      <c r="M418" s="196"/>
      <c r="N418" s="197"/>
      <c r="O418" s="77"/>
      <c r="P418" s="77"/>
      <c r="Q418" s="77"/>
      <c r="R418" s="77"/>
      <c r="S418" s="77"/>
      <c r="T418" s="78"/>
      <c r="U418" s="38"/>
      <c r="V418" s="38"/>
      <c r="W418" s="38"/>
      <c r="X418" s="38"/>
      <c r="Y418" s="38"/>
      <c r="Z418" s="38"/>
      <c r="AA418" s="38"/>
      <c r="AB418" s="38"/>
      <c r="AC418" s="38"/>
      <c r="AD418" s="38"/>
      <c r="AE418" s="38"/>
      <c r="AT418" s="19" t="s">
        <v>208</v>
      </c>
      <c r="AU418" s="19" t="s">
        <v>221</v>
      </c>
    </row>
    <row r="419" s="2" customFormat="1">
      <c r="A419" s="38"/>
      <c r="B419" s="39"/>
      <c r="C419" s="38"/>
      <c r="D419" s="193" t="s">
        <v>210</v>
      </c>
      <c r="E419" s="38"/>
      <c r="F419" s="198" t="s">
        <v>610</v>
      </c>
      <c r="G419" s="38"/>
      <c r="H419" s="38"/>
      <c r="I419" s="195"/>
      <c r="J419" s="38"/>
      <c r="K419" s="38"/>
      <c r="L419" s="39"/>
      <c r="M419" s="196"/>
      <c r="N419" s="197"/>
      <c r="O419" s="77"/>
      <c r="P419" s="77"/>
      <c r="Q419" s="77"/>
      <c r="R419" s="77"/>
      <c r="S419" s="77"/>
      <c r="T419" s="78"/>
      <c r="U419" s="38"/>
      <c r="V419" s="38"/>
      <c r="W419" s="38"/>
      <c r="X419" s="38"/>
      <c r="Y419" s="38"/>
      <c r="Z419" s="38"/>
      <c r="AA419" s="38"/>
      <c r="AB419" s="38"/>
      <c r="AC419" s="38"/>
      <c r="AD419" s="38"/>
      <c r="AE419" s="38"/>
      <c r="AT419" s="19" t="s">
        <v>210</v>
      </c>
      <c r="AU419" s="19" t="s">
        <v>221</v>
      </c>
    </row>
    <row r="420" s="14" customFormat="1">
      <c r="A420" s="14"/>
      <c r="B420" s="207"/>
      <c r="C420" s="14"/>
      <c r="D420" s="193" t="s">
        <v>212</v>
      </c>
      <c r="E420" s="208" t="s">
        <v>1</v>
      </c>
      <c r="F420" s="209" t="s">
        <v>1042</v>
      </c>
      <c r="G420" s="14"/>
      <c r="H420" s="208" t="s">
        <v>1</v>
      </c>
      <c r="I420" s="210"/>
      <c r="J420" s="14"/>
      <c r="K420" s="14"/>
      <c r="L420" s="207"/>
      <c r="M420" s="211"/>
      <c r="N420" s="212"/>
      <c r="O420" s="212"/>
      <c r="P420" s="212"/>
      <c r="Q420" s="212"/>
      <c r="R420" s="212"/>
      <c r="S420" s="212"/>
      <c r="T420" s="213"/>
      <c r="U420" s="14"/>
      <c r="V420" s="14"/>
      <c r="W420" s="14"/>
      <c r="X420" s="14"/>
      <c r="Y420" s="14"/>
      <c r="Z420" s="14"/>
      <c r="AA420" s="14"/>
      <c r="AB420" s="14"/>
      <c r="AC420" s="14"/>
      <c r="AD420" s="14"/>
      <c r="AE420" s="14"/>
      <c r="AT420" s="208" t="s">
        <v>212</v>
      </c>
      <c r="AU420" s="208" t="s">
        <v>221</v>
      </c>
      <c r="AV420" s="14" t="s">
        <v>89</v>
      </c>
      <c r="AW420" s="14" t="s">
        <v>36</v>
      </c>
      <c r="AX420" s="14" t="s">
        <v>81</v>
      </c>
      <c r="AY420" s="208" t="s">
        <v>199</v>
      </c>
    </row>
    <row r="421" s="13" customFormat="1">
      <c r="A421" s="13"/>
      <c r="B421" s="199"/>
      <c r="C421" s="13"/>
      <c r="D421" s="193" t="s">
        <v>212</v>
      </c>
      <c r="E421" s="200" t="s">
        <v>1</v>
      </c>
      <c r="F421" s="201" t="s">
        <v>1441</v>
      </c>
      <c r="G421" s="13"/>
      <c r="H421" s="202">
        <v>1051.73</v>
      </c>
      <c r="I421" s="203"/>
      <c r="J421" s="13"/>
      <c r="K421" s="13"/>
      <c r="L421" s="199"/>
      <c r="M421" s="204"/>
      <c r="N421" s="205"/>
      <c r="O421" s="205"/>
      <c r="P421" s="205"/>
      <c r="Q421" s="205"/>
      <c r="R421" s="205"/>
      <c r="S421" s="205"/>
      <c r="T421" s="206"/>
      <c r="U421" s="13"/>
      <c r="V421" s="13"/>
      <c r="W421" s="13"/>
      <c r="X421" s="13"/>
      <c r="Y421" s="13"/>
      <c r="Z421" s="13"/>
      <c r="AA421" s="13"/>
      <c r="AB421" s="13"/>
      <c r="AC421" s="13"/>
      <c r="AD421" s="13"/>
      <c r="AE421" s="13"/>
      <c r="AT421" s="200" t="s">
        <v>212</v>
      </c>
      <c r="AU421" s="200" t="s">
        <v>221</v>
      </c>
      <c r="AV421" s="13" t="s">
        <v>91</v>
      </c>
      <c r="AW421" s="13" t="s">
        <v>36</v>
      </c>
      <c r="AX421" s="13" t="s">
        <v>89</v>
      </c>
      <c r="AY421" s="200" t="s">
        <v>199</v>
      </c>
    </row>
    <row r="422" s="12" customFormat="1" ht="20.88" customHeight="1">
      <c r="A422" s="12"/>
      <c r="B422" s="166"/>
      <c r="C422" s="12"/>
      <c r="D422" s="167" t="s">
        <v>80</v>
      </c>
      <c r="E422" s="177" t="s">
        <v>1044</v>
      </c>
      <c r="F422" s="177" t="s">
        <v>1045</v>
      </c>
      <c r="G422" s="12"/>
      <c r="H422" s="12"/>
      <c r="I422" s="169"/>
      <c r="J422" s="178">
        <f>BK422</f>
        <v>0</v>
      </c>
      <c r="K422" s="12"/>
      <c r="L422" s="166"/>
      <c r="M422" s="171"/>
      <c r="N422" s="172"/>
      <c r="O422" s="172"/>
      <c r="P422" s="173">
        <f>SUM(P423:P438)</f>
        <v>0</v>
      </c>
      <c r="Q422" s="172"/>
      <c r="R422" s="173">
        <f>SUM(R423:R438)</f>
        <v>4.1934558000000006</v>
      </c>
      <c r="S422" s="172"/>
      <c r="T422" s="174">
        <f>SUM(T423:T438)</f>
        <v>0</v>
      </c>
      <c r="U422" s="12"/>
      <c r="V422" s="12"/>
      <c r="W422" s="12"/>
      <c r="X422" s="12"/>
      <c r="Y422" s="12"/>
      <c r="Z422" s="12"/>
      <c r="AA422" s="12"/>
      <c r="AB422" s="12"/>
      <c r="AC422" s="12"/>
      <c r="AD422" s="12"/>
      <c r="AE422" s="12"/>
      <c r="AR422" s="167" t="s">
        <v>89</v>
      </c>
      <c r="AT422" s="175" t="s">
        <v>80</v>
      </c>
      <c r="AU422" s="175" t="s">
        <v>91</v>
      </c>
      <c r="AY422" s="167" t="s">
        <v>199</v>
      </c>
      <c r="BK422" s="176">
        <f>SUM(BK423:BK438)</f>
        <v>0</v>
      </c>
    </row>
    <row r="423" s="2" customFormat="1" ht="24.15" customHeight="1">
      <c r="A423" s="38"/>
      <c r="B423" s="179"/>
      <c r="C423" s="180" t="s">
        <v>524</v>
      </c>
      <c r="D423" s="180" t="s">
        <v>201</v>
      </c>
      <c r="E423" s="181" t="s">
        <v>1442</v>
      </c>
      <c r="F423" s="182" t="s">
        <v>1443</v>
      </c>
      <c r="G423" s="183" t="s">
        <v>204</v>
      </c>
      <c r="H423" s="184">
        <v>139.78</v>
      </c>
      <c r="I423" s="185"/>
      <c r="J423" s="186">
        <f>ROUND(I423*H423,2)</f>
        <v>0</v>
      </c>
      <c r="K423" s="182" t="s">
        <v>205</v>
      </c>
      <c r="L423" s="39"/>
      <c r="M423" s="187" t="s">
        <v>1</v>
      </c>
      <c r="N423" s="188" t="s">
        <v>46</v>
      </c>
      <c r="O423" s="77"/>
      <c r="P423" s="189">
        <f>O423*H423</f>
        <v>0</v>
      </c>
      <c r="Q423" s="189">
        <v>0</v>
      </c>
      <c r="R423" s="189">
        <f>Q423*H423</f>
        <v>0</v>
      </c>
      <c r="S423" s="189">
        <v>0</v>
      </c>
      <c r="T423" s="190">
        <f>S423*H423</f>
        <v>0</v>
      </c>
      <c r="U423" s="38"/>
      <c r="V423" s="38"/>
      <c r="W423" s="38"/>
      <c r="X423" s="38"/>
      <c r="Y423" s="38"/>
      <c r="Z423" s="38"/>
      <c r="AA423" s="38"/>
      <c r="AB423" s="38"/>
      <c r="AC423" s="38"/>
      <c r="AD423" s="38"/>
      <c r="AE423" s="38"/>
      <c r="AR423" s="191" t="s">
        <v>206</v>
      </c>
      <c r="AT423" s="191" t="s">
        <v>201</v>
      </c>
      <c r="AU423" s="191" t="s">
        <v>221</v>
      </c>
      <c r="AY423" s="19" t="s">
        <v>199</v>
      </c>
      <c r="BE423" s="192">
        <f>IF(N423="základní",J423,0)</f>
        <v>0</v>
      </c>
      <c r="BF423" s="192">
        <f>IF(N423="snížená",J423,0)</f>
        <v>0</v>
      </c>
      <c r="BG423" s="192">
        <f>IF(N423="zákl. přenesená",J423,0)</f>
        <v>0</v>
      </c>
      <c r="BH423" s="192">
        <f>IF(N423="sníž. přenesená",J423,0)</f>
        <v>0</v>
      </c>
      <c r="BI423" s="192">
        <f>IF(N423="nulová",J423,0)</f>
        <v>0</v>
      </c>
      <c r="BJ423" s="19" t="s">
        <v>89</v>
      </c>
      <c r="BK423" s="192">
        <f>ROUND(I423*H423,2)</f>
        <v>0</v>
      </c>
      <c r="BL423" s="19" t="s">
        <v>206</v>
      </c>
      <c r="BM423" s="191" t="s">
        <v>1444</v>
      </c>
    </row>
    <row r="424" s="2" customFormat="1">
      <c r="A424" s="38"/>
      <c r="B424" s="39"/>
      <c r="C424" s="38"/>
      <c r="D424" s="193" t="s">
        <v>208</v>
      </c>
      <c r="E424" s="38"/>
      <c r="F424" s="194" t="s">
        <v>1443</v>
      </c>
      <c r="G424" s="38"/>
      <c r="H424" s="38"/>
      <c r="I424" s="195"/>
      <c r="J424" s="38"/>
      <c r="K424" s="38"/>
      <c r="L424" s="39"/>
      <c r="M424" s="196"/>
      <c r="N424" s="197"/>
      <c r="O424" s="77"/>
      <c r="P424" s="77"/>
      <c r="Q424" s="77"/>
      <c r="R424" s="77"/>
      <c r="S424" s="77"/>
      <c r="T424" s="78"/>
      <c r="U424" s="38"/>
      <c r="V424" s="38"/>
      <c r="W424" s="38"/>
      <c r="X424" s="38"/>
      <c r="Y424" s="38"/>
      <c r="Z424" s="38"/>
      <c r="AA424" s="38"/>
      <c r="AB424" s="38"/>
      <c r="AC424" s="38"/>
      <c r="AD424" s="38"/>
      <c r="AE424" s="38"/>
      <c r="AT424" s="19" t="s">
        <v>208</v>
      </c>
      <c r="AU424" s="19" t="s">
        <v>221</v>
      </c>
    </row>
    <row r="425" s="2" customFormat="1">
      <c r="A425" s="38"/>
      <c r="B425" s="39"/>
      <c r="C425" s="38"/>
      <c r="D425" s="193" t="s">
        <v>210</v>
      </c>
      <c r="E425" s="38"/>
      <c r="F425" s="198" t="s">
        <v>1445</v>
      </c>
      <c r="G425" s="38"/>
      <c r="H425" s="38"/>
      <c r="I425" s="195"/>
      <c r="J425" s="38"/>
      <c r="K425" s="38"/>
      <c r="L425" s="39"/>
      <c r="M425" s="196"/>
      <c r="N425" s="197"/>
      <c r="O425" s="77"/>
      <c r="P425" s="77"/>
      <c r="Q425" s="77"/>
      <c r="R425" s="77"/>
      <c r="S425" s="77"/>
      <c r="T425" s="78"/>
      <c r="U425" s="38"/>
      <c r="V425" s="38"/>
      <c r="W425" s="38"/>
      <c r="X425" s="38"/>
      <c r="Y425" s="38"/>
      <c r="Z425" s="38"/>
      <c r="AA425" s="38"/>
      <c r="AB425" s="38"/>
      <c r="AC425" s="38"/>
      <c r="AD425" s="38"/>
      <c r="AE425" s="38"/>
      <c r="AT425" s="19" t="s">
        <v>210</v>
      </c>
      <c r="AU425" s="19" t="s">
        <v>221</v>
      </c>
    </row>
    <row r="426" s="14" customFormat="1">
      <c r="A426" s="14"/>
      <c r="B426" s="207"/>
      <c r="C426" s="14"/>
      <c r="D426" s="193" t="s">
        <v>212</v>
      </c>
      <c r="E426" s="208" t="s">
        <v>1</v>
      </c>
      <c r="F426" s="209" t="s">
        <v>1446</v>
      </c>
      <c r="G426" s="14"/>
      <c r="H426" s="208" t="s">
        <v>1</v>
      </c>
      <c r="I426" s="210"/>
      <c r="J426" s="14"/>
      <c r="K426" s="14"/>
      <c r="L426" s="207"/>
      <c r="M426" s="211"/>
      <c r="N426" s="212"/>
      <c r="O426" s="212"/>
      <c r="P426" s="212"/>
      <c r="Q426" s="212"/>
      <c r="R426" s="212"/>
      <c r="S426" s="212"/>
      <c r="T426" s="213"/>
      <c r="U426" s="14"/>
      <c r="V426" s="14"/>
      <c r="W426" s="14"/>
      <c r="X426" s="14"/>
      <c r="Y426" s="14"/>
      <c r="Z426" s="14"/>
      <c r="AA426" s="14"/>
      <c r="AB426" s="14"/>
      <c r="AC426" s="14"/>
      <c r="AD426" s="14"/>
      <c r="AE426" s="14"/>
      <c r="AT426" s="208" t="s">
        <v>212</v>
      </c>
      <c r="AU426" s="208" t="s">
        <v>221</v>
      </c>
      <c r="AV426" s="14" t="s">
        <v>89</v>
      </c>
      <c r="AW426" s="14" t="s">
        <v>36</v>
      </c>
      <c r="AX426" s="14" t="s">
        <v>81</v>
      </c>
      <c r="AY426" s="208" t="s">
        <v>199</v>
      </c>
    </row>
    <row r="427" s="13" customFormat="1">
      <c r="A427" s="13"/>
      <c r="B427" s="199"/>
      <c r="C427" s="13"/>
      <c r="D427" s="193" t="s">
        <v>212</v>
      </c>
      <c r="E427" s="200" t="s">
        <v>1</v>
      </c>
      <c r="F427" s="201" t="s">
        <v>1447</v>
      </c>
      <c r="G427" s="13"/>
      <c r="H427" s="202">
        <v>39</v>
      </c>
      <c r="I427" s="203"/>
      <c r="J427" s="13"/>
      <c r="K427" s="13"/>
      <c r="L427" s="199"/>
      <c r="M427" s="204"/>
      <c r="N427" s="205"/>
      <c r="O427" s="205"/>
      <c r="P427" s="205"/>
      <c r="Q427" s="205"/>
      <c r="R427" s="205"/>
      <c r="S427" s="205"/>
      <c r="T427" s="206"/>
      <c r="U427" s="13"/>
      <c r="V427" s="13"/>
      <c r="W427" s="13"/>
      <c r="X427" s="13"/>
      <c r="Y427" s="13"/>
      <c r="Z427" s="13"/>
      <c r="AA427" s="13"/>
      <c r="AB427" s="13"/>
      <c r="AC427" s="13"/>
      <c r="AD427" s="13"/>
      <c r="AE427" s="13"/>
      <c r="AT427" s="200" t="s">
        <v>212</v>
      </c>
      <c r="AU427" s="200" t="s">
        <v>221</v>
      </c>
      <c r="AV427" s="13" t="s">
        <v>91</v>
      </c>
      <c r="AW427" s="13" t="s">
        <v>36</v>
      </c>
      <c r="AX427" s="13" t="s">
        <v>81</v>
      </c>
      <c r="AY427" s="200" t="s">
        <v>199</v>
      </c>
    </row>
    <row r="428" s="14" customFormat="1">
      <c r="A428" s="14"/>
      <c r="B428" s="207"/>
      <c r="C428" s="14"/>
      <c r="D428" s="193" t="s">
        <v>212</v>
      </c>
      <c r="E428" s="208" t="s">
        <v>1</v>
      </c>
      <c r="F428" s="209" t="s">
        <v>1448</v>
      </c>
      <c r="G428" s="14"/>
      <c r="H428" s="208" t="s">
        <v>1</v>
      </c>
      <c r="I428" s="210"/>
      <c r="J428" s="14"/>
      <c r="K428" s="14"/>
      <c r="L428" s="207"/>
      <c r="M428" s="211"/>
      <c r="N428" s="212"/>
      <c r="O428" s="212"/>
      <c r="P428" s="212"/>
      <c r="Q428" s="212"/>
      <c r="R428" s="212"/>
      <c r="S428" s="212"/>
      <c r="T428" s="213"/>
      <c r="U428" s="14"/>
      <c r="V428" s="14"/>
      <c r="W428" s="14"/>
      <c r="X428" s="14"/>
      <c r="Y428" s="14"/>
      <c r="Z428" s="14"/>
      <c r="AA428" s="14"/>
      <c r="AB428" s="14"/>
      <c r="AC428" s="14"/>
      <c r="AD428" s="14"/>
      <c r="AE428" s="14"/>
      <c r="AT428" s="208" t="s">
        <v>212</v>
      </c>
      <c r="AU428" s="208" t="s">
        <v>221</v>
      </c>
      <c r="AV428" s="14" t="s">
        <v>89</v>
      </c>
      <c r="AW428" s="14" t="s">
        <v>36</v>
      </c>
      <c r="AX428" s="14" t="s">
        <v>81</v>
      </c>
      <c r="AY428" s="208" t="s">
        <v>199</v>
      </c>
    </row>
    <row r="429" s="13" customFormat="1">
      <c r="A429" s="13"/>
      <c r="B429" s="199"/>
      <c r="C429" s="13"/>
      <c r="D429" s="193" t="s">
        <v>212</v>
      </c>
      <c r="E429" s="200" t="s">
        <v>1</v>
      </c>
      <c r="F429" s="201" t="s">
        <v>1449</v>
      </c>
      <c r="G429" s="13"/>
      <c r="H429" s="202">
        <v>100.78</v>
      </c>
      <c r="I429" s="203"/>
      <c r="J429" s="13"/>
      <c r="K429" s="13"/>
      <c r="L429" s="199"/>
      <c r="M429" s="204"/>
      <c r="N429" s="205"/>
      <c r="O429" s="205"/>
      <c r="P429" s="205"/>
      <c r="Q429" s="205"/>
      <c r="R429" s="205"/>
      <c r="S429" s="205"/>
      <c r="T429" s="206"/>
      <c r="U429" s="13"/>
      <c r="V429" s="13"/>
      <c r="W429" s="13"/>
      <c r="X429" s="13"/>
      <c r="Y429" s="13"/>
      <c r="Z429" s="13"/>
      <c r="AA429" s="13"/>
      <c r="AB429" s="13"/>
      <c r="AC429" s="13"/>
      <c r="AD429" s="13"/>
      <c r="AE429" s="13"/>
      <c r="AT429" s="200" t="s">
        <v>212</v>
      </c>
      <c r="AU429" s="200" t="s">
        <v>221</v>
      </c>
      <c r="AV429" s="13" t="s">
        <v>91</v>
      </c>
      <c r="AW429" s="13" t="s">
        <v>36</v>
      </c>
      <c r="AX429" s="13" t="s">
        <v>81</v>
      </c>
      <c r="AY429" s="200" t="s">
        <v>199</v>
      </c>
    </row>
    <row r="430" s="15" customFormat="1">
      <c r="A430" s="15"/>
      <c r="B430" s="214"/>
      <c r="C430" s="15"/>
      <c r="D430" s="193" t="s">
        <v>212</v>
      </c>
      <c r="E430" s="215" t="s">
        <v>1</v>
      </c>
      <c r="F430" s="216" t="s">
        <v>234</v>
      </c>
      <c r="G430" s="15"/>
      <c r="H430" s="217">
        <v>139.78</v>
      </c>
      <c r="I430" s="218"/>
      <c r="J430" s="15"/>
      <c r="K430" s="15"/>
      <c r="L430" s="214"/>
      <c r="M430" s="219"/>
      <c r="N430" s="220"/>
      <c r="O430" s="220"/>
      <c r="P430" s="220"/>
      <c r="Q430" s="220"/>
      <c r="R430" s="220"/>
      <c r="S430" s="220"/>
      <c r="T430" s="221"/>
      <c r="U430" s="15"/>
      <c r="V430" s="15"/>
      <c r="W430" s="15"/>
      <c r="X430" s="15"/>
      <c r="Y430" s="15"/>
      <c r="Z430" s="15"/>
      <c r="AA430" s="15"/>
      <c r="AB430" s="15"/>
      <c r="AC430" s="15"/>
      <c r="AD430" s="15"/>
      <c r="AE430" s="15"/>
      <c r="AT430" s="215" t="s">
        <v>212</v>
      </c>
      <c r="AU430" s="215" t="s">
        <v>221</v>
      </c>
      <c r="AV430" s="15" t="s">
        <v>206</v>
      </c>
      <c r="AW430" s="15" t="s">
        <v>36</v>
      </c>
      <c r="AX430" s="15" t="s">
        <v>89</v>
      </c>
      <c r="AY430" s="215" t="s">
        <v>199</v>
      </c>
    </row>
    <row r="431" s="2" customFormat="1" ht="24.15" customHeight="1">
      <c r="A431" s="38"/>
      <c r="B431" s="179"/>
      <c r="C431" s="180" t="s">
        <v>531</v>
      </c>
      <c r="D431" s="180" t="s">
        <v>201</v>
      </c>
      <c r="E431" s="181" t="s">
        <v>1450</v>
      </c>
      <c r="F431" s="182" t="s">
        <v>1451</v>
      </c>
      <c r="G431" s="183" t="s">
        <v>204</v>
      </c>
      <c r="H431" s="184">
        <v>100.78</v>
      </c>
      <c r="I431" s="185"/>
      <c r="J431" s="186">
        <f>ROUND(I431*H431,2)</f>
        <v>0</v>
      </c>
      <c r="K431" s="182" t="s">
        <v>205</v>
      </c>
      <c r="L431" s="39"/>
      <c r="M431" s="187" t="s">
        <v>1</v>
      </c>
      <c r="N431" s="188" t="s">
        <v>46</v>
      </c>
      <c r="O431" s="77"/>
      <c r="P431" s="189">
        <f>O431*H431</f>
        <v>0</v>
      </c>
      <c r="Q431" s="189">
        <v>0.038850000000000003</v>
      </c>
      <c r="R431" s="189">
        <f>Q431*H431</f>
        <v>3.9153030000000002</v>
      </c>
      <c r="S431" s="189">
        <v>0</v>
      </c>
      <c r="T431" s="190">
        <f>S431*H431</f>
        <v>0</v>
      </c>
      <c r="U431" s="38"/>
      <c r="V431" s="38"/>
      <c r="W431" s="38"/>
      <c r="X431" s="38"/>
      <c r="Y431" s="38"/>
      <c r="Z431" s="38"/>
      <c r="AA431" s="38"/>
      <c r="AB431" s="38"/>
      <c r="AC431" s="38"/>
      <c r="AD431" s="38"/>
      <c r="AE431" s="38"/>
      <c r="AR431" s="191" t="s">
        <v>206</v>
      </c>
      <c r="AT431" s="191" t="s">
        <v>201</v>
      </c>
      <c r="AU431" s="191" t="s">
        <v>221</v>
      </c>
      <c r="AY431" s="19" t="s">
        <v>199</v>
      </c>
      <c r="BE431" s="192">
        <f>IF(N431="základní",J431,0)</f>
        <v>0</v>
      </c>
      <c r="BF431" s="192">
        <f>IF(N431="snížená",J431,0)</f>
        <v>0</v>
      </c>
      <c r="BG431" s="192">
        <f>IF(N431="zákl. přenesená",J431,0)</f>
        <v>0</v>
      </c>
      <c r="BH431" s="192">
        <f>IF(N431="sníž. přenesená",J431,0)</f>
        <v>0</v>
      </c>
      <c r="BI431" s="192">
        <f>IF(N431="nulová",J431,0)</f>
        <v>0</v>
      </c>
      <c r="BJ431" s="19" t="s">
        <v>89</v>
      </c>
      <c r="BK431" s="192">
        <f>ROUND(I431*H431,2)</f>
        <v>0</v>
      </c>
      <c r="BL431" s="19" t="s">
        <v>206</v>
      </c>
      <c r="BM431" s="191" t="s">
        <v>1452</v>
      </c>
    </row>
    <row r="432" s="2" customFormat="1">
      <c r="A432" s="38"/>
      <c r="B432" s="39"/>
      <c r="C432" s="38"/>
      <c r="D432" s="193" t="s">
        <v>208</v>
      </c>
      <c r="E432" s="38"/>
      <c r="F432" s="194" t="s">
        <v>1453</v>
      </c>
      <c r="G432" s="38"/>
      <c r="H432" s="38"/>
      <c r="I432" s="195"/>
      <c r="J432" s="38"/>
      <c r="K432" s="38"/>
      <c r="L432" s="39"/>
      <c r="M432" s="196"/>
      <c r="N432" s="197"/>
      <c r="O432" s="77"/>
      <c r="P432" s="77"/>
      <c r="Q432" s="77"/>
      <c r="R432" s="77"/>
      <c r="S432" s="77"/>
      <c r="T432" s="78"/>
      <c r="U432" s="38"/>
      <c r="V432" s="38"/>
      <c r="W432" s="38"/>
      <c r="X432" s="38"/>
      <c r="Y432" s="38"/>
      <c r="Z432" s="38"/>
      <c r="AA432" s="38"/>
      <c r="AB432" s="38"/>
      <c r="AC432" s="38"/>
      <c r="AD432" s="38"/>
      <c r="AE432" s="38"/>
      <c r="AT432" s="19" t="s">
        <v>208</v>
      </c>
      <c r="AU432" s="19" t="s">
        <v>221</v>
      </c>
    </row>
    <row r="433" s="2" customFormat="1">
      <c r="A433" s="38"/>
      <c r="B433" s="39"/>
      <c r="C433" s="38"/>
      <c r="D433" s="193" t="s">
        <v>210</v>
      </c>
      <c r="E433" s="38"/>
      <c r="F433" s="198" t="s">
        <v>1454</v>
      </c>
      <c r="G433" s="38"/>
      <c r="H433" s="38"/>
      <c r="I433" s="195"/>
      <c r="J433" s="38"/>
      <c r="K433" s="38"/>
      <c r="L433" s="39"/>
      <c r="M433" s="196"/>
      <c r="N433" s="197"/>
      <c r="O433" s="77"/>
      <c r="P433" s="77"/>
      <c r="Q433" s="77"/>
      <c r="R433" s="77"/>
      <c r="S433" s="77"/>
      <c r="T433" s="78"/>
      <c r="U433" s="38"/>
      <c r="V433" s="38"/>
      <c r="W433" s="38"/>
      <c r="X433" s="38"/>
      <c r="Y433" s="38"/>
      <c r="Z433" s="38"/>
      <c r="AA433" s="38"/>
      <c r="AB433" s="38"/>
      <c r="AC433" s="38"/>
      <c r="AD433" s="38"/>
      <c r="AE433" s="38"/>
      <c r="AT433" s="19" t="s">
        <v>210</v>
      </c>
      <c r="AU433" s="19" t="s">
        <v>221</v>
      </c>
    </row>
    <row r="434" s="14" customFormat="1">
      <c r="A434" s="14"/>
      <c r="B434" s="207"/>
      <c r="C434" s="14"/>
      <c r="D434" s="193" t="s">
        <v>212</v>
      </c>
      <c r="E434" s="208" t="s">
        <v>1</v>
      </c>
      <c r="F434" s="209" t="s">
        <v>1455</v>
      </c>
      <c r="G434" s="14"/>
      <c r="H434" s="208" t="s">
        <v>1</v>
      </c>
      <c r="I434" s="210"/>
      <c r="J434" s="14"/>
      <c r="K434" s="14"/>
      <c r="L434" s="207"/>
      <c r="M434" s="211"/>
      <c r="N434" s="212"/>
      <c r="O434" s="212"/>
      <c r="P434" s="212"/>
      <c r="Q434" s="212"/>
      <c r="R434" s="212"/>
      <c r="S434" s="212"/>
      <c r="T434" s="213"/>
      <c r="U434" s="14"/>
      <c r="V434" s="14"/>
      <c r="W434" s="14"/>
      <c r="X434" s="14"/>
      <c r="Y434" s="14"/>
      <c r="Z434" s="14"/>
      <c r="AA434" s="14"/>
      <c r="AB434" s="14"/>
      <c r="AC434" s="14"/>
      <c r="AD434" s="14"/>
      <c r="AE434" s="14"/>
      <c r="AT434" s="208" t="s">
        <v>212</v>
      </c>
      <c r="AU434" s="208" t="s">
        <v>221</v>
      </c>
      <c r="AV434" s="14" t="s">
        <v>89</v>
      </c>
      <c r="AW434" s="14" t="s">
        <v>36</v>
      </c>
      <c r="AX434" s="14" t="s">
        <v>81</v>
      </c>
      <c r="AY434" s="208" t="s">
        <v>199</v>
      </c>
    </row>
    <row r="435" s="13" customFormat="1">
      <c r="A435" s="13"/>
      <c r="B435" s="199"/>
      <c r="C435" s="13"/>
      <c r="D435" s="193" t="s">
        <v>212</v>
      </c>
      <c r="E435" s="200" t="s">
        <v>1</v>
      </c>
      <c r="F435" s="201" t="s">
        <v>1449</v>
      </c>
      <c r="G435" s="13"/>
      <c r="H435" s="202">
        <v>100.78</v>
      </c>
      <c r="I435" s="203"/>
      <c r="J435" s="13"/>
      <c r="K435" s="13"/>
      <c r="L435" s="199"/>
      <c r="M435" s="204"/>
      <c r="N435" s="205"/>
      <c r="O435" s="205"/>
      <c r="P435" s="205"/>
      <c r="Q435" s="205"/>
      <c r="R435" s="205"/>
      <c r="S435" s="205"/>
      <c r="T435" s="206"/>
      <c r="U435" s="13"/>
      <c r="V435" s="13"/>
      <c r="W435" s="13"/>
      <c r="X435" s="13"/>
      <c r="Y435" s="13"/>
      <c r="Z435" s="13"/>
      <c r="AA435" s="13"/>
      <c r="AB435" s="13"/>
      <c r="AC435" s="13"/>
      <c r="AD435" s="13"/>
      <c r="AE435" s="13"/>
      <c r="AT435" s="200" t="s">
        <v>212</v>
      </c>
      <c r="AU435" s="200" t="s">
        <v>221</v>
      </c>
      <c r="AV435" s="13" t="s">
        <v>91</v>
      </c>
      <c r="AW435" s="13" t="s">
        <v>36</v>
      </c>
      <c r="AX435" s="13" t="s">
        <v>89</v>
      </c>
      <c r="AY435" s="200" t="s">
        <v>199</v>
      </c>
    </row>
    <row r="436" s="2" customFormat="1" ht="14.4" customHeight="1">
      <c r="A436" s="38"/>
      <c r="B436" s="179"/>
      <c r="C436" s="180" t="s">
        <v>537</v>
      </c>
      <c r="D436" s="180" t="s">
        <v>201</v>
      </c>
      <c r="E436" s="181" t="s">
        <v>1456</v>
      </c>
      <c r="F436" s="182" t="s">
        <v>1457</v>
      </c>
      <c r="G436" s="183" t="s">
        <v>204</v>
      </c>
      <c r="H436" s="184">
        <v>100.78</v>
      </c>
      <c r="I436" s="185"/>
      <c r="J436" s="186">
        <f>ROUND(I436*H436,2)</f>
        <v>0</v>
      </c>
      <c r="K436" s="182" t="s">
        <v>246</v>
      </c>
      <c r="L436" s="39"/>
      <c r="M436" s="187" t="s">
        <v>1</v>
      </c>
      <c r="N436" s="188" t="s">
        <v>46</v>
      </c>
      <c r="O436" s="77"/>
      <c r="P436" s="189">
        <f>O436*H436</f>
        <v>0</v>
      </c>
      <c r="Q436" s="189">
        <v>0.0027599999999999999</v>
      </c>
      <c r="R436" s="189">
        <f>Q436*H436</f>
        <v>0.27815279999999998</v>
      </c>
      <c r="S436" s="189">
        <v>0</v>
      </c>
      <c r="T436" s="190">
        <f>S436*H436</f>
        <v>0</v>
      </c>
      <c r="U436" s="38"/>
      <c r="V436" s="38"/>
      <c r="W436" s="38"/>
      <c r="X436" s="38"/>
      <c r="Y436" s="38"/>
      <c r="Z436" s="38"/>
      <c r="AA436" s="38"/>
      <c r="AB436" s="38"/>
      <c r="AC436" s="38"/>
      <c r="AD436" s="38"/>
      <c r="AE436" s="38"/>
      <c r="AR436" s="191" t="s">
        <v>206</v>
      </c>
      <c r="AT436" s="191" t="s">
        <v>201</v>
      </c>
      <c r="AU436" s="191" t="s">
        <v>221</v>
      </c>
      <c r="AY436" s="19" t="s">
        <v>199</v>
      </c>
      <c r="BE436" s="192">
        <f>IF(N436="základní",J436,0)</f>
        <v>0</v>
      </c>
      <c r="BF436" s="192">
        <f>IF(N436="snížená",J436,0)</f>
        <v>0</v>
      </c>
      <c r="BG436" s="192">
        <f>IF(N436="zákl. přenesená",J436,0)</f>
        <v>0</v>
      </c>
      <c r="BH436" s="192">
        <f>IF(N436="sníž. přenesená",J436,0)</f>
        <v>0</v>
      </c>
      <c r="BI436" s="192">
        <f>IF(N436="nulová",J436,0)</f>
        <v>0</v>
      </c>
      <c r="BJ436" s="19" t="s">
        <v>89</v>
      </c>
      <c r="BK436" s="192">
        <f>ROUND(I436*H436,2)</f>
        <v>0</v>
      </c>
      <c r="BL436" s="19" t="s">
        <v>206</v>
      </c>
      <c r="BM436" s="191" t="s">
        <v>1458</v>
      </c>
    </row>
    <row r="437" s="14" customFormat="1">
      <c r="A437" s="14"/>
      <c r="B437" s="207"/>
      <c r="C437" s="14"/>
      <c r="D437" s="193" t="s">
        <v>212</v>
      </c>
      <c r="E437" s="208" t="s">
        <v>1</v>
      </c>
      <c r="F437" s="209" t="s">
        <v>1455</v>
      </c>
      <c r="G437" s="14"/>
      <c r="H437" s="208" t="s">
        <v>1</v>
      </c>
      <c r="I437" s="210"/>
      <c r="J437" s="14"/>
      <c r="K437" s="14"/>
      <c r="L437" s="207"/>
      <c r="M437" s="211"/>
      <c r="N437" s="212"/>
      <c r="O437" s="212"/>
      <c r="P437" s="212"/>
      <c r="Q437" s="212"/>
      <c r="R437" s="212"/>
      <c r="S437" s="212"/>
      <c r="T437" s="213"/>
      <c r="U437" s="14"/>
      <c r="V437" s="14"/>
      <c r="W437" s="14"/>
      <c r="X437" s="14"/>
      <c r="Y437" s="14"/>
      <c r="Z437" s="14"/>
      <c r="AA437" s="14"/>
      <c r="AB437" s="14"/>
      <c r="AC437" s="14"/>
      <c r="AD437" s="14"/>
      <c r="AE437" s="14"/>
      <c r="AT437" s="208" t="s">
        <v>212</v>
      </c>
      <c r="AU437" s="208" t="s">
        <v>221</v>
      </c>
      <c r="AV437" s="14" t="s">
        <v>89</v>
      </c>
      <c r="AW437" s="14" t="s">
        <v>36</v>
      </c>
      <c r="AX437" s="14" t="s">
        <v>81</v>
      </c>
      <c r="AY437" s="208" t="s">
        <v>199</v>
      </c>
    </row>
    <row r="438" s="13" customFormat="1">
      <c r="A438" s="13"/>
      <c r="B438" s="199"/>
      <c r="C438" s="13"/>
      <c r="D438" s="193" t="s">
        <v>212</v>
      </c>
      <c r="E438" s="200" t="s">
        <v>1</v>
      </c>
      <c r="F438" s="201" t="s">
        <v>1449</v>
      </c>
      <c r="G438" s="13"/>
      <c r="H438" s="202">
        <v>100.78</v>
      </c>
      <c r="I438" s="203"/>
      <c r="J438" s="13"/>
      <c r="K438" s="13"/>
      <c r="L438" s="199"/>
      <c r="M438" s="204"/>
      <c r="N438" s="205"/>
      <c r="O438" s="205"/>
      <c r="P438" s="205"/>
      <c r="Q438" s="205"/>
      <c r="R438" s="205"/>
      <c r="S438" s="205"/>
      <c r="T438" s="206"/>
      <c r="U438" s="13"/>
      <c r="V438" s="13"/>
      <c r="W438" s="13"/>
      <c r="X438" s="13"/>
      <c r="Y438" s="13"/>
      <c r="Z438" s="13"/>
      <c r="AA438" s="13"/>
      <c r="AB438" s="13"/>
      <c r="AC438" s="13"/>
      <c r="AD438" s="13"/>
      <c r="AE438" s="13"/>
      <c r="AT438" s="200" t="s">
        <v>212</v>
      </c>
      <c r="AU438" s="200" t="s">
        <v>221</v>
      </c>
      <c r="AV438" s="13" t="s">
        <v>91</v>
      </c>
      <c r="AW438" s="13" t="s">
        <v>36</v>
      </c>
      <c r="AX438" s="13" t="s">
        <v>89</v>
      </c>
      <c r="AY438" s="200" t="s">
        <v>199</v>
      </c>
    </row>
    <row r="439" s="12" customFormat="1" ht="22.8" customHeight="1">
      <c r="A439" s="12"/>
      <c r="B439" s="166"/>
      <c r="C439" s="12"/>
      <c r="D439" s="167" t="s">
        <v>80</v>
      </c>
      <c r="E439" s="177" t="s">
        <v>613</v>
      </c>
      <c r="F439" s="177" t="s">
        <v>614</v>
      </c>
      <c r="G439" s="12"/>
      <c r="H439" s="12"/>
      <c r="I439" s="169"/>
      <c r="J439" s="178">
        <f>BK439</f>
        <v>0</v>
      </c>
      <c r="K439" s="12"/>
      <c r="L439" s="166"/>
      <c r="M439" s="171"/>
      <c r="N439" s="172"/>
      <c r="O439" s="172"/>
      <c r="P439" s="173">
        <f>SUM(P440:P442)</f>
        <v>0</v>
      </c>
      <c r="Q439" s="172"/>
      <c r="R439" s="173">
        <f>SUM(R440:R442)</f>
        <v>0</v>
      </c>
      <c r="S439" s="172"/>
      <c r="T439" s="174">
        <f>SUM(T440:T442)</f>
        <v>0</v>
      </c>
      <c r="U439" s="12"/>
      <c r="V439" s="12"/>
      <c r="W439" s="12"/>
      <c r="X439" s="12"/>
      <c r="Y439" s="12"/>
      <c r="Z439" s="12"/>
      <c r="AA439" s="12"/>
      <c r="AB439" s="12"/>
      <c r="AC439" s="12"/>
      <c r="AD439" s="12"/>
      <c r="AE439" s="12"/>
      <c r="AR439" s="167" t="s">
        <v>89</v>
      </c>
      <c r="AT439" s="175" t="s">
        <v>80</v>
      </c>
      <c r="AU439" s="175" t="s">
        <v>89</v>
      </c>
      <c r="AY439" s="167" t="s">
        <v>199</v>
      </c>
      <c r="BK439" s="176">
        <f>SUM(BK440:BK442)</f>
        <v>0</v>
      </c>
    </row>
    <row r="440" s="2" customFormat="1" ht="24.15" customHeight="1">
      <c r="A440" s="38"/>
      <c r="B440" s="179"/>
      <c r="C440" s="180" t="s">
        <v>545</v>
      </c>
      <c r="D440" s="180" t="s">
        <v>201</v>
      </c>
      <c r="E440" s="181" t="s">
        <v>616</v>
      </c>
      <c r="F440" s="182" t="s">
        <v>617</v>
      </c>
      <c r="G440" s="183" t="s">
        <v>275</v>
      </c>
      <c r="H440" s="184">
        <v>2548.152</v>
      </c>
      <c r="I440" s="185"/>
      <c r="J440" s="186">
        <f>ROUND(I440*H440,2)</f>
        <v>0</v>
      </c>
      <c r="K440" s="182" t="s">
        <v>246</v>
      </c>
      <c r="L440" s="39"/>
      <c r="M440" s="187" t="s">
        <v>1</v>
      </c>
      <c r="N440" s="188" t="s">
        <v>46</v>
      </c>
      <c r="O440" s="77"/>
      <c r="P440" s="189">
        <f>O440*H440</f>
        <v>0</v>
      </c>
      <c r="Q440" s="189">
        <v>0</v>
      </c>
      <c r="R440" s="189">
        <f>Q440*H440</f>
        <v>0</v>
      </c>
      <c r="S440" s="189">
        <v>0</v>
      </c>
      <c r="T440" s="190">
        <f>S440*H440</f>
        <v>0</v>
      </c>
      <c r="U440" s="38"/>
      <c r="V440" s="38"/>
      <c r="W440" s="38"/>
      <c r="X440" s="38"/>
      <c r="Y440" s="38"/>
      <c r="Z440" s="38"/>
      <c r="AA440" s="38"/>
      <c r="AB440" s="38"/>
      <c r="AC440" s="38"/>
      <c r="AD440" s="38"/>
      <c r="AE440" s="38"/>
      <c r="AR440" s="191" t="s">
        <v>206</v>
      </c>
      <c r="AT440" s="191" t="s">
        <v>201</v>
      </c>
      <c r="AU440" s="191" t="s">
        <v>91</v>
      </c>
      <c r="AY440" s="19" t="s">
        <v>199</v>
      </c>
      <c r="BE440" s="192">
        <f>IF(N440="základní",J440,0)</f>
        <v>0</v>
      </c>
      <c r="BF440" s="192">
        <f>IF(N440="snížená",J440,0)</f>
        <v>0</v>
      </c>
      <c r="BG440" s="192">
        <f>IF(N440="zákl. přenesená",J440,0)</f>
        <v>0</v>
      </c>
      <c r="BH440" s="192">
        <f>IF(N440="sníž. přenesená",J440,0)</f>
        <v>0</v>
      </c>
      <c r="BI440" s="192">
        <f>IF(N440="nulová",J440,0)</f>
        <v>0</v>
      </c>
      <c r="BJ440" s="19" t="s">
        <v>89</v>
      </c>
      <c r="BK440" s="192">
        <f>ROUND(I440*H440,2)</f>
        <v>0</v>
      </c>
      <c r="BL440" s="19" t="s">
        <v>206</v>
      </c>
      <c r="BM440" s="191" t="s">
        <v>1459</v>
      </c>
    </row>
    <row r="441" s="13" customFormat="1">
      <c r="A441" s="13"/>
      <c r="B441" s="199"/>
      <c r="C441" s="13"/>
      <c r="D441" s="193" t="s">
        <v>212</v>
      </c>
      <c r="E441" s="200" t="s">
        <v>1</v>
      </c>
      <c r="F441" s="201" t="s">
        <v>1460</v>
      </c>
      <c r="G441" s="13"/>
      <c r="H441" s="202">
        <v>2548.152</v>
      </c>
      <c r="I441" s="203"/>
      <c r="J441" s="13"/>
      <c r="K441" s="13"/>
      <c r="L441" s="199"/>
      <c r="M441" s="204"/>
      <c r="N441" s="205"/>
      <c r="O441" s="205"/>
      <c r="P441" s="205"/>
      <c r="Q441" s="205"/>
      <c r="R441" s="205"/>
      <c r="S441" s="205"/>
      <c r="T441" s="206"/>
      <c r="U441" s="13"/>
      <c r="V441" s="13"/>
      <c r="W441" s="13"/>
      <c r="X441" s="13"/>
      <c r="Y441" s="13"/>
      <c r="Z441" s="13"/>
      <c r="AA441" s="13"/>
      <c r="AB441" s="13"/>
      <c r="AC441" s="13"/>
      <c r="AD441" s="13"/>
      <c r="AE441" s="13"/>
      <c r="AT441" s="200" t="s">
        <v>212</v>
      </c>
      <c r="AU441" s="200" t="s">
        <v>91</v>
      </c>
      <c r="AV441" s="13" t="s">
        <v>91</v>
      </c>
      <c r="AW441" s="13" t="s">
        <v>36</v>
      </c>
      <c r="AX441" s="13" t="s">
        <v>81</v>
      </c>
      <c r="AY441" s="200" t="s">
        <v>199</v>
      </c>
    </row>
    <row r="442" s="15" customFormat="1">
      <c r="A442" s="15"/>
      <c r="B442" s="214"/>
      <c r="C442" s="15"/>
      <c r="D442" s="193" t="s">
        <v>212</v>
      </c>
      <c r="E442" s="215" t="s">
        <v>1</v>
      </c>
      <c r="F442" s="216" t="s">
        <v>234</v>
      </c>
      <c r="G442" s="15"/>
      <c r="H442" s="217">
        <v>2548.152</v>
      </c>
      <c r="I442" s="218"/>
      <c r="J442" s="15"/>
      <c r="K442" s="15"/>
      <c r="L442" s="214"/>
      <c r="M442" s="219"/>
      <c r="N442" s="220"/>
      <c r="O442" s="220"/>
      <c r="P442" s="220"/>
      <c r="Q442" s="220"/>
      <c r="R442" s="220"/>
      <c r="S442" s="220"/>
      <c r="T442" s="221"/>
      <c r="U442" s="15"/>
      <c r="V442" s="15"/>
      <c r="W442" s="15"/>
      <c r="X442" s="15"/>
      <c r="Y442" s="15"/>
      <c r="Z442" s="15"/>
      <c r="AA442" s="15"/>
      <c r="AB442" s="15"/>
      <c r="AC442" s="15"/>
      <c r="AD442" s="15"/>
      <c r="AE442" s="15"/>
      <c r="AT442" s="215" t="s">
        <v>212</v>
      </c>
      <c r="AU442" s="215" t="s">
        <v>91</v>
      </c>
      <c r="AV442" s="15" t="s">
        <v>206</v>
      </c>
      <c r="AW442" s="15" t="s">
        <v>36</v>
      </c>
      <c r="AX442" s="15" t="s">
        <v>89</v>
      </c>
      <c r="AY442" s="215" t="s">
        <v>199</v>
      </c>
    </row>
    <row r="443" s="12" customFormat="1" ht="22.8" customHeight="1">
      <c r="A443" s="12"/>
      <c r="B443" s="166"/>
      <c r="C443" s="12"/>
      <c r="D443" s="167" t="s">
        <v>80</v>
      </c>
      <c r="E443" s="177" t="s">
        <v>627</v>
      </c>
      <c r="F443" s="177" t="s">
        <v>628</v>
      </c>
      <c r="G443" s="12"/>
      <c r="H443" s="12"/>
      <c r="I443" s="169"/>
      <c r="J443" s="178">
        <f>BK443</f>
        <v>0</v>
      </c>
      <c r="K443" s="12"/>
      <c r="L443" s="166"/>
      <c r="M443" s="171"/>
      <c r="N443" s="172"/>
      <c r="O443" s="172"/>
      <c r="P443" s="173">
        <f>SUM(P444:P447)</f>
        <v>0</v>
      </c>
      <c r="Q443" s="172"/>
      <c r="R443" s="173">
        <f>SUM(R444:R447)</f>
        <v>0</v>
      </c>
      <c r="S443" s="172"/>
      <c r="T443" s="174">
        <f>SUM(T444:T447)</f>
        <v>0</v>
      </c>
      <c r="U443" s="12"/>
      <c r="V443" s="12"/>
      <c r="W443" s="12"/>
      <c r="X443" s="12"/>
      <c r="Y443" s="12"/>
      <c r="Z443" s="12"/>
      <c r="AA443" s="12"/>
      <c r="AB443" s="12"/>
      <c r="AC443" s="12"/>
      <c r="AD443" s="12"/>
      <c r="AE443" s="12"/>
      <c r="AR443" s="167" t="s">
        <v>89</v>
      </c>
      <c r="AT443" s="175" t="s">
        <v>80</v>
      </c>
      <c r="AU443" s="175" t="s">
        <v>89</v>
      </c>
      <c r="AY443" s="167" t="s">
        <v>199</v>
      </c>
      <c r="BK443" s="176">
        <f>SUM(BK444:BK447)</f>
        <v>0</v>
      </c>
    </row>
    <row r="444" s="2" customFormat="1" ht="14.4" customHeight="1">
      <c r="A444" s="38"/>
      <c r="B444" s="179"/>
      <c r="C444" s="180" t="s">
        <v>554</v>
      </c>
      <c r="D444" s="180" t="s">
        <v>201</v>
      </c>
      <c r="E444" s="181" t="s">
        <v>630</v>
      </c>
      <c r="F444" s="182" t="s">
        <v>631</v>
      </c>
      <c r="G444" s="183" t="s">
        <v>275</v>
      </c>
      <c r="H444" s="184">
        <v>244.69399999999999</v>
      </c>
      <c r="I444" s="185"/>
      <c r="J444" s="186">
        <f>ROUND(I444*H444,2)</f>
        <v>0</v>
      </c>
      <c r="K444" s="182" t="s">
        <v>205</v>
      </c>
      <c r="L444" s="39"/>
      <c r="M444" s="187" t="s">
        <v>1</v>
      </c>
      <c r="N444" s="188" t="s">
        <v>46</v>
      </c>
      <c r="O444" s="77"/>
      <c r="P444" s="189">
        <f>O444*H444</f>
        <v>0</v>
      </c>
      <c r="Q444" s="189">
        <v>0</v>
      </c>
      <c r="R444" s="189">
        <f>Q444*H444</f>
        <v>0</v>
      </c>
      <c r="S444" s="189">
        <v>0</v>
      </c>
      <c r="T444" s="190">
        <f>S444*H444</f>
        <v>0</v>
      </c>
      <c r="U444" s="38"/>
      <c r="V444" s="38"/>
      <c r="W444" s="38"/>
      <c r="X444" s="38"/>
      <c r="Y444" s="38"/>
      <c r="Z444" s="38"/>
      <c r="AA444" s="38"/>
      <c r="AB444" s="38"/>
      <c r="AC444" s="38"/>
      <c r="AD444" s="38"/>
      <c r="AE444" s="38"/>
      <c r="AR444" s="191" t="s">
        <v>206</v>
      </c>
      <c r="AT444" s="191" t="s">
        <v>201</v>
      </c>
      <c r="AU444" s="191" t="s">
        <v>91</v>
      </c>
      <c r="AY444" s="19" t="s">
        <v>199</v>
      </c>
      <c r="BE444" s="192">
        <f>IF(N444="základní",J444,0)</f>
        <v>0</v>
      </c>
      <c r="BF444" s="192">
        <f>IF(N444="snížená",J444,0)</f>
        <v>0</v>
      </c>
      <c r="BG444" s="192">
        <f>IF(N444="zákl. přenesená",J444,0)</f>
        <v>0</v>
      </c>
      <c r="BH444" s="192">
        <f>IF(N444="sníž. přenesená",J444,0)</f>
        <v>0</v>
      </c>
      <c r="BI444" s="192">
        <f>IF(N444="nulová",J444,0)</f>
        <v>0</v>
      </c>
      <c r="BJ444" s="19" t="s">
        <v>89</v>
      </c>
      <c r="BK444" s="192">
        <f>ROUND(I444*H444,2)</f>
        <v>0</v>
      </c>
      <c r="BL444" s="19" t="s">
        <v>206</v>
      </c>
      <c r="BM444" s="191" t="s">
        <v>1461</v>
      </c>
    </row>
    <row r="445" s="2" customFormat="1">
      <c r="A445" s="38"/>
      <c r="B445" s="39"/>
      <c r="C445" s="38"/>
      <c r="D445" s="193" t="s">
        <v>208</v>
      </c>
      <c r="E445" s="38"/>
      <c r="F445" s="194" t="s">
        <v>633</v>
      </c>
      <c r="G445" s="38"/>
      <c r="H445" s="38"/>
      <c r="I445" s="195"/>
      <c r="J445" s="38"/>
      <c r="K445" s="38"/>
      <c r="L445" s="39"/>
      <c r="M445" s="196"/>
      <c r="N445" s="197"/>
      <c r="O445" s="77"/>
      <c r="P445" s="77"/>
      <c r="Q445" s="77"/>
      <c r="R445" s="77"/>
      <c r="S445" s="77"/>
      <c r="T445" s="78"/>
      <c r="U445" s="38"/>
      <c r="V445" s="38"/>
      <c r="W445" s="38"/>
      <c r="X445" s="38"/>
      <c r="Y445" s="38"/>
      <c r="Z445" s="38"/>
      <c r="AA445" s="38"/>
      <c r="AB445" s="38"/>
      <c r="AC445" s="38"/>
      <c r="AD445" s="38"/>
      <c r="AE445" s="38"/>
      <c r="AT445" s="19" t="s">
        <v>208</v>
      </c>
      <c r="AU445" s="19" t="s">
        <v>91</v>
      </c>
    </row>
    <row r="446" s="2" customFormat="1" ht="24.15" customHeight="1">
      <c r="A446" s="38"/>
      <c r="B446" s="179"/>
      <c r="C446" s="180" t="s">
        <v>562</v>
      </c>
      <c r="D446" s="180" t="s">
        <v>201</v>
      </c>
      <c r="E446" s="181" t="s">
        <v>635</v>
      </c>
      <c r="F446" s="182" t="s">
        <v>636</v>
      </c>
      <c r="G446" s="183" t="s">
        <v>275</v>
      </c>
      <c r="H446" s="184">
        <v>244.69399999999999</v>
      </c>
      <c r="I446" s="185"/>
      <c r="J446" s="186">
        <f>ROUND(I446*H446,2)</f>
        <v>0</v>
      </c>
      <c r="K446" s="182" t="s">
        <v>205</v>
      </c>
      <c r="L446" s="39"/>
      <c r="M446" s="187" t="s">
        <v>1</v>
      </c>
      <c r="N446" s="188" t="s">
        <v>46</v>
      </c>
      <c r="O446" s="77"/>
      <c r="P446" s="189">
        <f>O446*H446</f>
        <v>0</v>
      </c>
      <c r="Q446" s="189">
        <v>0</v>
      </c>
      <c r="R446" s="189">
        <f>Q446*H446</f>
        <v>0</v>
      </c>
      <c r="S446" s="189">
        <v>0</v>
      </c>
      <c r="T446" s="190">
        <f>S446*H446</f>
        <v>0</v>
      </c>
      <c r="U446" s="38"/>
      <c r="V446" s="38"/>
      <c r="W446" s="38"/>
      <c r="X446" s="38"/>
      <c r="Y446" s="38"/>
      <c r="Z446" s="38"/>
      <c r="AA446" s="38"/>
      <c r="AB446" s="38"/>
      <c r="AC446" s="38"/>
      <c r="AD446" s="38"/>
      <c r="AE446" s="38"/>
      <c r="AR446" s="191" t="s">
        <v>206</v>
      </c>
      <c r="AT446" s="191" t="s">
        <v>201</v>
      </c>
      <c r="AU446" s="191" t="s">
        <v>91</v>
      </c>
      <c r="AY446" s="19" t="s">
        <v>199</v>
      </c>
      <c r="BE446" s="192">
        <f>IF(N446="základní",J446,0)</f>
        <v>0</v>
      </c>
      <c r="BF446" s="192">
        <f>IF(N446="snížená",J446,0)</f>
        <v>0</v>
      </c>
      <c r="BG446" s="192">
        <f>IF(N446="zákl. přenesená",J446,0)</f>
        <v>0</v>
      </c>
      <c r="BH446" s="192">
        <f>IF(N446="sníž. přenesená",J446,0)</f>
        <v>0</v>
      </c>
      <c r="BI446" s="192">
        <f>IF(N446="nulová",J446,0)</f>
        <v>0</v>
      </c>
      <c r="BJ446" s="19" t="s">
        <v>89</v>
      </c>
      <c r="BK446" s="192">
        <f>ROUND(I446*H446,2)</f>
        <v>0</v>
      </c>
      <c r="BL446" s="19" t="s">
        <v>206</v>
      </c>
      <c r="BM446" s="191" t="s">
        <v>1462</v>
      </c>
    </row>
    <row r="447" s="2" customFormat="1">
      <c r="A447" s="38"/>
      <c r="B447" s="39"/>
      <c r="C447" s="38"/>
      <c r="D447" s="193" t="s">
        <v>208</v>
      </c>
      <c r="E447" s="38"/>
      <c r="F447" s="194" t="s">
        <v>638</v>
      </c>
      <c r="G447" s="38"/>
      <c r="H447" s="38"/>
      <c r="I447" s="195"/>
      <c r="J447" s="38"/>
      <c r="K447" s="38"/>
      <c r="L447" s="39"/>
      <c r="M447" s="196"/>
      <c r="N447" s="197"/>
      <c r="O447" s="77"/>
      <c r="P447" s="77"/>
      <c r="Q447" s="77"/>
      <c r="R447" s="77"/>
      <c r="S447" s="77"/>
      <c r="T447" s="78"/>
      <c r="U447" s="38"/>
      <c r="V447" s="38"/>
      <c r="W447" s="38"/>
      <c r="X447" s="38"/>
      <c r="Y447" s="38"/>
      <c r="Z447" s="38"/>
      <c r="AA447" s="38"/>
      <c r="AB447" s="38"/>
      <c r="AC447" s="38"/>
      <c r="AD447" s="38"/>
      <c r="AE447" s="38"/>
      <c r="AT447" s="19" t="s">
        <v>208</v>
      </c>
      <c r="AU447" s="19" t="s">
        <v>91</v>
      </c>
    </row>
    <row r="448" s="12" customFormat="1" ht="25.92" customHeight="1">
      <c r="A448" s="12"/>
      <c r="B448" s="166"/>
      <c r="C448" s="12"/>
      <c r="D448" s="167" t="s">
        <v>80</v>
      </c>
      <c r="E448" s="168" t="s">
        <v>639</v>
      </c>
      <c r="F448" s="168" t="s">
        <v>640</v>
      </c>
      <c r="G448" s="12"/>
      <c r="H448" s="12"/>
      <c r="I448" s="169"/>
      <c r="J448" s="170">
        <f>BK448</f>
        <v>0</v>
      </c>
      <c r="K448" s="12"/>
      <c r="L448" s="166"/>
      <c r="M448" s="171"/>
      <c r="N448" s="172"/>
      <c r="O448" s="172"/>
      <c r="P448" s="173">
        <f>P449</f>
        <v>0</v>
      </c>
      <c r="Q448" s="172"/>
      <c r="R448" s="173">
        <f>R449</f>
        <v>0.161</v>
      </c>
      <c r="S448" s="172"/>
      <c r="T448" s="174">
        <f>T449</f>
        <v>0</v>
      </c>
      <c r="U448" s="12"/>
      <c r="V448" s="12"/>
      <c r="W448" s="12"/>
      <c r="X448" s="12"/>
      <c r="Y448" s="12"/>
      <c r="Z448" s="12"/>
      <c r="AA448" s="12"/>
      <c r="AB448" s="12"/>
      <c r="AC448" s="12"/>
      <c r="AD448" s="12"/>
      <c r="AE448" s="12"/>
      <c r="AR448" s="167" t="s">
        <v>91</v>
      </c>
      <c r="AT448" s="175" t="s">
        <v>80</v>
      </c>
      <c r="AU448" s="175" t="s">
        <v>81</v>
      </c>
      <c r="AY448" s="167" t="s">
        <v>199</v>
      </c>
      <c r="BK448" s="176">
        <f>BK449</f>
        <v>0</v>
      </c>
    </row>
    <row r="449" s="12" customFormat="1" ht="22.8" customHeight="1">
      <c r="A449" s="12"/>
      <c r="B449" s="166"/>
      <c r="C449" s="12"/>
      <c r="D449" s="167" t="s">
        <v>80</v>
      </c>
      <c r="E449" s="177" t="s">
        <v>641</v>
      </c>
      <c r="F449" s="177" t="s">
        <v>642</v>
      </c>
      <c r="G449" s="12"/>
      <c r="H449" s="12"/>
      <c r="I449" s="169"/>
      <c r="J449" s="178">
        <f>BK449</f>
        <v>0</v>
      </c>
      <c r="K449" s="12"/>
      <c r="L449" s="166"/>
      <c r="M449" s="171"/>
      <c r="N449" s="172"/>
      <c r="O449" s="172"/>
      <c r="P449" s="173">
        <f>SUM(P450:P470)</f>
        <v>0</v>
      </c>
      <c r="Q449" s="172"/>
      <c r="R449" s="173">
        <f>SUM(R450:R470)</f>
        <v>0.161</v>
      </c>
      <c r="S449" s="172"/>
      <c r="T449" s="174">
        <f>SUM(T450:T470)</f>
        <v>0</v>
      </c>
      <c r="U449" s="12"/>
      <c r="V449" s="12"/>
      <c r="W449" s="12"/>
      <c r="X449" s="12"/>
      <c r="Y449" s="12"/>
      <c r="Z449" s="12"/>
      <c r="AA449" s="12"/>
      <c r="AB449" s="12"/>
      <c r="AC449" s="12"/>
      <c r="AD449" s="12"/>
      <c r="AE449" s="12"/>
      <c r="AR449" s="167" t="s">
        <v>91</v>
      </c>
      <c r="AT449" s="175" t="s">
        <v>80</v>
      </c>
      <c r="AU449" s="175" t="s">
        <v>89</v>
      </c>
      <c r="AY449" s="167" t="s">
        <v>199</v>
      </c>
      <c r="BK449" s="176">
        <f>SUM(BK450:BK470)</f>
        <v>0</v>
      </c>
    </row>
    <row r="450" s="2" customFormat="1" ht="24.15" customHeight="1">
      <c r="A450" s="38"/>
      <c r="B450" s="179"/>
      <c r="C450" s="180" t="s">
        <v>569</v>
      </c>
      <c r="D450" s="180" t="s">
        <v>201</v>
      </c>
      <c r="E450" s="181" t="s">
        <v>644</v>
      </c>
      <c r="F450" s="182" t="s">
        <v>645</v>
      </c>
      <c r="G450" s="183" t="s">
        <v>204</v>
      </c>
      <c r="H450" s="184">
        <v>460.80000000000001</v>
      </c>
      <c r="I450" s="185"/>
      <c r="J450" s="186">
        <f>ROUND(I450*H450,2)</f>
        <v>0</v>
      </c>
      <c r="K450" s="182" t="s">
        <v>205</v>
      </c>
      <c r="L450" s="39"/>
      <c r="M450" s="187" t="s">
        <v>1</v>
      </c>
      <c r="N450" s="188" t="s">
        <v>46</v>
      </c>
      <c r="O450" s="77"/>
      <c r="P450" s="189">
        <f>O450*H450</f>
        <v>0</v>
      </c>
      <c r="Q450" s="189">
        <v>0</v>
      </c>
      <c r="R450" s="189">
        <f>Q450*H450</f>
        <v>0</v>
      </c>
      <c r="S450" s="189">
        <v>0</v>
      </c>
      <c r="T450" s="190">
        <f>S450*H450</f>
        <v>0</v>
      </c>
      <c r="U450" s="38"/>
      <c r="V450" s="38"/>
      <c r="W450" s="38"/>
      <c r="X450" s="38"/>
      <c r="Y450" s="38"/>
      <c r="Z450" s="38"/>
      <c r="AA450" s="38"/>
      <c r="AB450" s="38"/>
      <c r="AC450" s="38"/>
      <c r="AD450" s="38"/>
      <c r="AE450" s="38"/>
      <c r="AR450" s="191" t="s">
        <v>318</v>
      </c>
      <c r="AT450" s="191" t="s">
        <v>201</v>
      </c>
      <c r="AU450" s="191" t="s">
        <v>91</v>
      </c>
      <c r="AY450" s="19" t="s">
        <v>199</v>
      </c>
      <c r="BE450" s="192">
        <f>IF(N450="základní",J450,0)</f>
        <v>0</v>
      </c>
      <c r="BF450" s="192">
        <f>IF(N450="snížená",J450,0)</f>
        <v>0</v>
      </c>
      <c r="BG450" s="192">
        <f>IF(N450="zákl. přenesená",J450,0)</f>
        <v>0</v>
      </c>
      <c r="BH450" s="192">
        <f>IF(N450="sníž. přenesená",J450,0)</f>
        <v>0</v>
      </c>
      <c r="BI450" s="192">
        <f>IF(N450="nulová",J450,0)</f>
        <v>0</v>
      </c>
      <c r="BJ450" s="19" t="s">
        <v>89</v>
      </c>
      <c r="BK450" s="192">
        <f>ROUND(I450*H450,2)</f>
        <v>0</v>
      </c>
      <c r="BL450" s="19" t="s">
        <v>318</v>
      </c>
      <c r="BM450" s="191" t="s">
        <v>1463</v>
      </c>
    </row>
    <row r="451" s="2" customFormat="1">
      <c r="A451" s="38"/>
      <c r="B451" s="39"/>
      <c r="C451" s="38"/>
      <c r="D451" s="193" t="s">
        <v>208</v>
      </c>
      <c r="E451" s="38"/>
      <c r="F451" s="194" t="s">
        <v>647</v>
      </c>
      <c r="G451" s="38"/>
      <c r="H451" s="38"/>
      <c r="I451" s="195"/>
      <c r="J451" s="38"/>
      <c r="K451" s="38"/>
      <c r="L451" s="39"/>
      <c r="M451" s="196"/>
      <c r="N451" s="197"/>
      <c r="O451" s="77"/>
      <c r="P451" s="77"/>
      <c r="Q451" s="77"/>
      <c r="R451" s="77"/>
      <c r="S451" s="77"/>
      <c r="T451" s="78"/>
      <c r="U451" s="38"/>
      <c r="V451" s="38"/>
      <c r="W451" s="38"/>
      <c r="X451" s="38"/>
      <c r="Y451" s="38"/>
      <c r="Z451" s="38"/>
      <c r="AA451" s="38"/>
      <c r="AB451" s="38"/>
      <c r="AC451" s="38"/>
      <c r="AD451" s="38"/>
      <c r="AE451" s="38"/>
      <c r="AT451" s="19" t="s">
        <v>208</v>
      </c>
      <c r="AU451" s="19" t="s">
        <v>91</v>
      </c>
    </row>
    <row r="452" s="2" customFormat="1">
      <c r="A452" s="38"/>
      <c r="B452" s="39"/>
      <c r="C452" s="38"/>
      <c r="D452" s="193" t="s">
        <v>210</v>
      </c>
      <c r="E452" s="38"/>
      <c r="F452" s="198" t="s">
        <v>648</v>
      </c>
      <c r="G452" s="38"/>
      <c r="H452" s="38"/>
      <c r="I452" s="195"/>
      <c r="J452" s="38"/>
      <c r="K452" s="38"/>
      <c r="L452" s="39"/>
      <c r="M452" s="196"/>
      <c r="N452" s="197"/>
      <c r="O452" s="77"/>
      <c r="P452" s="77"/>
      <c r="Q452" s="77"/>
      <c r="R452" s="77"/>
      <c r="S452" s="77"/>
      <c r="T452" s="78"/>
      <c r="U452" s="38"/>
      <c r="V452" s="38"/>
      <c r="W452" s="38"/>
      <c r="X452" s="38"/>
      <c r="Y452" s="38"/>
      <c r="Z452" s="38"/>
      <c r="AA452" s="38"/>
      <c r="AB452" s="38"/>
      <c r="AC452" s="38"/>
      <c r="AD452" s="38"/>
      <c r="AE452" s="38"/>
      <c r="AT452" s="19" t="s">
        <v>210</v>
      </c>
      <c r="AU452" s="19" t="s">
        <v>91</v>
      </c>
    </row>
    <row r="453" s="14" customFormat="1">
      <c r="A453" s="14"/>
      <c r="B453" s="207"/>
      <c r="C453" s="14"/>
      <c r="D453" s="193" t="s">
        <v>212</v>
      </c>
      <c r="E453" s="208" t="s">
        <v>1</v>
      </c>
      <c r="F453" s="209" t="s">
        <v>904</v>
      </c>
      <c r="G453" s="14"/>
      <c r="H453" s="208" t="s">
        <v>1</v>
      </c>
      <c r="I453" s="210"/>
      <c r="J453" s="14"/>
      <c r="K453" s="14"/>
      <c r="L453" s="207"/>
      <c r="M453" s="211"/>
      <c r="N453" s="212"/>
      <c r="O453" s="212"/>
      <c r="P453" s="212"/>
      <c r="Q453" s="212"/>
      <c r="R453" s="212"/>
      <c r="S453" s="212"/>
      <c r="T453" s="213"/>
      <c r="U453" s="14"/>
      <c r="V453" s="14"/>
      <c r="W453" s="14"/>
      <c r="X453" s="14"/>
      <c r="Y453" s="14"/>
      <c r="Z453" s="14"/>
      <c r="AA453" s="14"/>
      <c r="AB453" s="14"/>
      <c r="AC453" s="14"/>
      <c r="AD453" s="14"/>
      <c r="AE453" s="14"/>
      <c r="AT453" s="208" t="s">
        <v>212</v>
      </c>
      <c r="AU453" s="208" t="s">
        <v>91</v>
      </c>
      <c r="AV453" s="14" t="s">
        <v>89</v>
      </c>
      <c r="AW453" s="14" t="s">
        <v>36</v>
      </c>
      <c r="AX453" s="14" t="s">
        <v>81</v>
      </c>
      <c r="AY453" s="208" t="s">
        <v>199</v>
      </c>
    </row>
    <row r="454" s="14" customFormat="1">
      <c r="A454" s="14"/>
      <c r="B454" s="207"/>
      <c r="C454" s="14"/>
      <c r="D454" s="193" t="s">
        <v>212</v>
      </c>
      <c r="E454" s="208" t="s">
        <v>1</v>
      </c>
      <c r="F454" s="209" t="s">
        <v>1069</v>
      </c>
      <c r="G454" s="14"/>
      <c r="H454" s="208" t="s">
        <v>1</v>
      </c>
      <c r="I454" s="210"/>
      <c r="J454" s="14"/>
      <c r="K454" s="14"/>
      <c r="L454" s="207"/>
      <c r="M454" s="211"/>
      <c r="N454" s="212"/>
      <c r="O454" s="212"/>
      <c r="P454" s="212"/>
      <c r="Q454" s="212"/>
      <c r="R454" s="212"/>
      <c r="S454" s="212"/>
      <c r="T454" s="213"/>
      <c r="U454" s="14"/>
      <c r="V454" s="14"/>
      <c r="W454" s="14"/>
      <c r="X454" s="14"/>
      <c r="Y454" s="14"/>
      <c r="Z454" s="14"/>
      <c r="AA454" s="14"/>
      <c r="AB454" s="14"/>
      <c r="AC454" s="14"/>
      <c r="AD454" s="14"/>
      <c r="AE454" s="14"/>
      <c r="AT454" s="208" t="s">
        <v>212</v>
      </c>
      <c r="AU454" s="208" t="s">
        <v>91</v>
      </c>
      <c r="AV454" s="14" t="s">
        <v>89</v>
      </c>
      <c r="AW454" s="14" t="s">
        <v>36</v>
      </c>
      <c r="AX454" s="14" t="s">
        <v>81</v>
      </c>
      <c r="AY454" s="208" t="s">
        <v>199</v>
      </c>
    </row>
    <row r="455" s="13" customFormat="1">
      <c r="A455" s="13"/>
      <c r="B455" s="199"/>
      <c r="C455" s="13"/>
      <c r="D455" s="193" t="s">
        <v>212</v>
      </c>
      <c r="E455" s="200" t="s">
        <v>1</v>
      </c>
      <c r="F455" s="201" t="s">
        <v>1464</v>
      </c>
      <c r="G455" s="13"/>
      <c r="H455" s="202">
        <v>45.600000000000001</v>
      </c>
      <c r="I455" s="203"/>
      <c r="J455" s="13"/>
      <c r="K455" s="13"/>
      <c r="L455" s="199"/>
      <c r="M455" s="204"/>
      <c r="N455" s="205"/>
      <c r="O455" s="205"/>
      <c r="P455" s="205"/>
      <c r="Q455" s="205"/>
      <c r="R455" s="205"/>
      <c r="S455" s="205"/>
      <c r="T455" s="206"/>
      <c r="U455" s="13"/>
      <c r="V455" s="13"/>
      <c r="W455" s="13"/>
      <c r="X455" s="13"/>
      <c r="Y455" s="13"/>
      <c r="Z455" s="13"/>
      <c r="AA455" s="13"/>
      <c r="AB455" s="13"/>
      <c r="AC455" s="13"/>
      <c r="AD455" s="13"/>
      <c r="AE455" s="13"/>
      <c r="AT455" s="200" t="s">
        <v>212</v>
      </c>
      <c r="AU455" s="200" t="s">
        <v>91</v>
      </c>
      <c r="AV455" s="13" t="s">
        <v>91</v>
      </c>
      <c r="AW455" s="13" t="s">
        <v>36</v>
      </c>
      <c r="AX455" s="13" t="s">
        <v>81</v>
      </c>
      <c r="AY455" s="200" t="s">
        <v>199</v>
      </c>
    </row>
    <row r="456" s="13" customFormat="1">
      <c r="A456" s="13"/>
      <c r="B456" s="199"/>
      <c r="C456" s="13"/>
      <c r="D456" s="193" t="s">
        <v>212</v>
      </c>
      <c r="E456" s="200" t="s">
        <v>1</v>
      </c>
      <c r="F456" s="201" t="s">
        <v>1465</v>
      </c>
      <c r="G456" s="13"/>
      <c r="H456" s="202">
        <v>55.399999999999999</v>
      </c>
      <c r="I456" s="203"/>
      <c r="J456" s="13"/>
      <c r="K456" s="13"/>
      <c r="L456" s="199"/>
      <c r="M456" s="204"/>
      <c r="N456" s="205"/>
      <c r="O456" s="205"/>
      <c r="P456" s="205"/>
      <c r="Q456" s="205"/>
      <c r="R456" s="205"/>
      <c r="S456" s="205"/>
      <c r="T456" s="206"/>
      <c r="U456" s="13"/>
      <c r="V456" s="13"/>
      <c r="W456" s="13"/>
      <c r="X456" s="13"/>
      <c r="Y456" s="13"/>
      <c r="Z456" s="13"/>
      <c r="AA456" s="13"/>
      <c r="AB456" s="13"/>
      <c r="AC456" s="13"/>
      <c r="AD456" s="13"/>
      <c r="AE456" s="13"/>
      <c r="AT456" s="200" t="s">
        <v>212</v>
      </c>
      <c r="AU456" s="200" t="s">
        <v>91</v>
      </c>
      <c r="AV456" s="13" t="s">
        <v>91</v>
      </c>
      <c r="AW456" s="13" t="s">
        <v>36</v>
      </c>
      <c r="AX456" s="13" t="s">
        <v>81</v>
      </c>
      <c r="AY456" s="200" t="s">
        <v>199</v>
      </c>
    </row>
    <row r="457" s="13" customFormat="1">
      <c r="A457" s="13"/>
      <c r="B457" s="199"/>
      <c r="C457" s="13"/>
      <c r="D457" s="193" t="s">
        <v>212</v>
      </c>
      <c r="E457" s="200" t="s">
        <v>1</v>
      </c>
      <c r="F457" s="201" t="s">
        <v>1466</v>
      </c>
      <c r="G457" s="13"/>
      <c r="H457" s="202">
        <v>68</v>
      </c>
      <c r="I457" s="203"/>
      <c r="J457" s="13"/>
      <c r="K457" s="13"/>
      <c r="L457" s="199"/>
      <c r="M457" s="204"/>
      <c r="N457" s="205"/>
      <c r="O457" s="205"/>
      <c r="P457" s="205"/>
      <c r="Q457" s="205"/>
      <c r="R457" s="205"/>
      <c r="S457" s="205"/>
      <c r="T457" s="206"/>
      <c r="U457" s="13"/>
      <c r="V457" s="13"/>
      <c r="W457" s="13"/>
      <c r="X457" s="13"/>
      <c r="Y457" s="13"/>
      <c r="Z457" s="13"/>
      <c r="AA457" s="13"/>
      <c r="AB457" s="13"/>
      <c r="AC457" s="13"/>
      <c r="AD457" s="13"/>
      <c r="AE457" s="13"/>
      <c r="AT457" s="200" t="s">
        <v>212</v>
      </c>
      <c r="AU457" s="200" t="s">
        <v>91</v>
      </c>
      <c r="AV457" s="13" t="s">
        <v>91</v>
      </c>
      <c r="AW457" s="13" t="s">
        <v>36</v>
      </c>
      <c r="AX457" s="13" t="s">
        <v>81</v>
      </c>
      <c r="AY457" s="200" t="s">
        <v>199</v>
      </c>
    </row>
    <row r="458" s="13" customFormat="1">
      <c r="A458" s="13"/>
      <c r="B458" s="199"/>
      <c r="C458" s="13"/>
      <c r="D458" s="193" t="s">
        <v>212</v>
      </c>
      <c r="E458" s="200" t="s">
        <v>1</v>
      </c>
      <c r="F458" s="201" t="s">
        <v>1467</v>
      </c>
      <c r="G458" s="13"/>
      <c r="H458" s="202">
        <v>60.200000000000003</v>
      </c>
      <c r="I458" s="203"/>
      <c r="J458" s="13"/>
      <c r="K458" s="13"/>
      <c r="L458" s="199"/>
      <c r="M458" s="204"/>
      <c r="N458" s="205"/>
      <c r="O458" s="205"/>
      <c r="P458" s="205"/>
      <c r="Q458" s="205"/>
      <c r="R458" s="205"/>
      <c r="S458" s="205"/>
      <c r="T458" s="206"/>
      <c r="U458" s="13"/>
      <c r="V458" s="13"/>
      <c r="W458" s="13"/>
      <c r="X458" s="13"/>
      <c r="Y458" s="13"/>
      <c r="Z458" s="13"/>
      <c r="AA458" s="13"/>
      <c r="AB458" s="13"/>
      <c r="AC458" s="13"/>
      <c r="AD458" s="13"/>
      <c r="AE458" s="13"/>
      <c r="AT458" s="200" t="s">
        <v>212</v>
      </c>
      <c r="AU458" s="200" t="s">
        <v>91</v>
      </c>
      <c r="AV458" s="13" t="s">
        <v>91</v>
      </c>
      <c r="AW458" s="13" t="s">
        <v>36</v>
      </c>
      <c r="AX458" s="13" t="s">
        <v>81</v>
      </c>
      <c r="AY458" s="200" t="s">
        <v>199</v>
      </c>
    </row>
    <row r="459" s="13" customFormat="1">
      <c r="A459" s="13"/>
      <c r="B459" s="199"/>
      <c r="C459" s="13"/>
      <c r="D459" s="193" t="s">
        <v>212</v>
      </c>
      <c r="E459" s="200" t="s">
        <v>1</v>
      </c>
      <c r="F459" s="201" t="s">
        <v>1468</v>
      </c>
      <c r="G459" s="13"/>
      <c r="H459" s="202">
        <v>59.600000000000001</v>
      </c>
      <c r="I459" s="203"/>
      <c r="J459" s="13"/>
      <c r="K459" s="13"/>
      <c r="L459" s="199"/>
      <c r="M459" s="204"/>
      <c r="N459" s="205"/>
      <c r="O459" s="205"/>
      <c r="P459" s="205"/>
      <c r="Q459" s="205"/>
      <c r="R459" s="205"/>
      <c r="S459" s="205"/>
      <c r="T459" s="206"/>
      <c r="U459" s="13"/>
      <c r="V459" s="13"/>
      <c r="W459" s="13"/>
      <c r="X459" s="13"/>
      <c r="Y459" s="13"/>
      <c r="Z459" s="13"/>
      <c r="AA459" s="13"/>
      <c r="AB459" s="13"/>
      <c r="AC459" s="13"/>
      <c r="AD459" s="13"/>
      <c r="AE459" s="13"/>
      <c r="AT459" s="200" t="s">
        <v>212</v>
      </c>
      <c r="AU459" s="200" t="s">
        <v>91</v>
      </c>
      <c r="AV459" s="13" t="s">
        <v>91</v>
      </c>
      <c r="AW459" s="13" t="s">
        <v>36</v>
      </c>
      <c r="AX459" s="13" t="s">
        <v>81</v>
      </c>
      <c r="AY459" s="200" t="s">
        <v>199</v>
      </c>
    </row>
    <row r="460" s="13" customFormat="1">
      <c r="A460" s="13"/>
      <c r="B460" s="199"/>
      <c r="C460" s="13"/>
      <c r="D460" s="193" t="s">
        <v>212</v>
      </c>
      <c r="E460" s="200" t="s">
        <v>1</v>
      </c>
      <c r="F460" s="201" t="s">
        <v>1469</v>
      </c>
      <c r="G460" s="13"/>
      <c r="H460" s="202">
        <v>59.399999999999999</v>
      </c>
      <c r="I460" s="203"/>
      <c r="J460" s="13"/>
      <c r="K460" s="13"/>
      <c r="L460" s="199"/>
      <c r="M460" s="204"/>
      <c r="N460" s="205"/>
      <c r="O460" s="205"/>
      <c r="P460" s="205"/>
      <c r="Q460" s="205"/>
      <c r="R460" s="205"/>
      <c r="S460" s="205"/>
      <c r="T460" s="206"/>
      <c r="U460" s="13"/>
      <c r="V460" s="13"/>
      <c r="W460" s="13"/>
      <c r="X460" s="13"/>
      <c r="Y460" s="13"/>
      <c r="Z460" s="13"/>
      <c r="AA460" s="13"/>
      <c r="AB460" s="13"/>
      <c r="AC460" s="13"/>
      <c r="AD460" s="13"/>
      <c r="AE460" s="13"/>
      <c r="AT460" s="200" t="s">
        <v>212</v>
      </c>
      <c r="AU460" s="200" t="s">
        <v>91</v>
      </c>
      <c r="AV460" s="13" t="s">
        <v>91</v>
      </c>
      <c r="AW460" s="13" t="s">
        <v>36</v>
      </c>
      <c r="AX460" s="13" t="s">
        <v>81</v>
      </c>
      <c r="AY460" s="200" t="s">
        <v>199</v>
      </c>
    </row>
    <row r="461" s="13" customFormat="1">
      <c r="A461" s="13"/>
      <c r="B461" s="199"/>
      <c r="C461" s="13"/>
      <c r="D461" s="193" t="s">
        <v>212</v>
      </c>
      <c r="E461" s="200" t="s">
        <v>1</v>
      </c>
      <c r="F461" s="201" t="s">
        <v>1470</v>
      </c>
      <c r="G461" s="13"/>
      <c r="H461" s="202">
        <v>57</v>
      </c>
      <c r="I461" s="203"/>
      <c r="J461" s="13"/>
      <c r="K461" s="13"/>
      <c r="L461" s="199"/>
      <c r="M461" s="204"/>
      <c r="N461" s="205"/>
      <c r="O461" s="205"/>
      <c r="P461" s="205"/>
      <c r="Q461" s="205"/>
      <c r="R461" s="205"/>
      <c r="S461" s="205"/>
      <c r="T461" s="206"/>
      <c r="U461" s="13"/>
      <c r="V461" s="13"/>
      <c r="W461" s="13"/>
      <c r="X461" s="13"/>
      <c r="Y461" s="13"/>
      <c r="Z461" s="13"/>
      <c r="AA461" s="13"/>
      <c r="AB461" s="13"/>
      <c r="AC461" s="13"/>
      <c r="AD461" s="13"/>
      <c r="AE461" s="13"/>
      <c r="AT461" s="200" t="s">
        <v>212</v>
      </c>
      <c r="AU461" s="200" t="s">
        <v>91</v>
      </c>
      <c r="AV461" s="13" t="s">
        <v>91</v>
      </c>
      <c r="AW461" s="13" t="s">
        <v>36</v>
      </c>
      <c r="AX461" s="13" t="s">
        <v>81</v>
      </c>
      <c r="AY461" s="200" t="s">
        <v>199</v>
      </c>
    </row>
    <row r="462" s="13" customFormat="1">
      <c r="A462" s="13"/>
      <c r="B462" s="199"/>
      <c r="C462" s="13"/>
      <c r="D462" s="193" t="s">
        <v>212</v>
      </c>
      <c r="E462" s="200" t="s">
        <v>1</v>
      </c>
      <c r="F462" s="201" t="s">
        <v>1471</v>
      </c>
      <c r="G462" s="13"/>
      <c r="H462" s="202">
        <v>55.600000000000001</v>
      </c>
      <c r="I462" s="203"/>
      <c r="J462" s="13"/>
      <c r="K462" s="13"/>
      <c r="L462" s="199"/>
      <c r="M462" s="204"/>
      <c r="N462" s="205"/>
      <c r="O462" s="205"/>
      <c r="P462" s="205"/>
      <c r="Q462" s="205"/>
      <c r="R462" s="205"/>
      <c r="S462" s="205"/>
      <c r="T462" s="206"/>
      <c r="U462" s="13"/>
      <c r="V462" s="13"/>
      <c r="W462" s="13"/>
      <c r="X462" s="13"/>
      <c r="Y462" s="13"/>
      <c r="Z462" s="13"/>
      <c r="AA462" s="13"/>
      <c r="AB462" s="13"/>
      <c r="AC462" s="13"/>
      <c r="AD462" s="13"/>
      <c r="AE462" s="13"/>
      <c r="AT462" s="200" t="s">
        <v>212</v>
      </c>
      <c r="AU462" s="200" t="s">
        <v>91</v>
      </c>
      <c r="AV462" s="13" t="s">
        <v>91</v>
      </c>
      <c r="AW462" s="13" t="s">
        <v>36</v>
      </c>
      <c r="AX462" s="13" t="s">
        <v>81</v>
      </c>
      <c r="AY462" s="200" t="s">
        <v>199</v>
      </c>
    </row>
    <row r="463" s="15" customFormat="1">
      <c r="A463" s="15"/>
      <c r="B463" s="214"/>
      <c r="C463" s="15"/>
      <c r="D463" s="193" t="s">
        <v>212</v>
      </c>
      <c r="E463" s="215" t="s">
        <v>1</v>
      </c>
      <c r="F463" s="216" t="s">
        <v>234</v>
      </c>
      <c r="G463" s="15"/>
      <c r="H463" s="217">
        <v>460.80000000000001</v>
      </c>
      <c r="I463" s="218"/>
      <c r="J463" s="15"/>
      <c r="K463" s="15"/>
      <c r="L463" s="214"/>
      <c r="M463" s="219"/>
      <c r="N463" s="220"/>
      <c r="O463" s="220"/>
      <c r="P463" s="220"/>
      <c r="Q463" s="220"/>
      <c r="R463" s="220"/>
      <c r="S463" s="220"/>
      <c r="T463" s="221"/>
      <c r="U463" s="15"/>
      <c r="V463" s="15"/>
      <c r="W463" s="15"/>
      <c r="X463" s="15"/>
      <c r="Y463" s="15"/>
      <c r="Z463" s="15"/>
      <c r="AA463" s="15"/>
      <c r="AB463" s="15"/>
      <c r="AC463" s="15"/>
      <c r="AD463" s="15"/>
      <c r="AE463" s="15"/>
      <c r="AT463" s="215" t="s">
        <v>212</v>
      </c>
      <c r="AU463" s="215" t="s">
        <v>91</v>
      </c>
      <c r="AV463" s="15" t="s">
        <v>206</v>
      </c>
      <c r="AW463" s="15" t="s">
        <v>36</v>
      </c>
      <c r="AX463" s="15" t="s">
        <v>89</v>
      </c>
      <c r="AY463" s="215" t="s">
        <v>199</v>
      </c>
    </row>
    <row r="464" s="2" customFormat="1" ht="14.4" customHeight="1">
      <c r="A464" s="38"/>
      <c r="B464" s="179"/>
      <c r="C464" s="222" t="s">
        <v>576</v>
      </c>
      <c r="D464" s="222" t="s">
        <v>272</v>
      </c>
      <c r="E464" s="223" t="s">
        <v>653</v>
      </c>
      <c r="F464" s="224" t="s">
        <v>654</v>
      </c>
      <c r="G464" s="225" t="s">
        <v>275</v>
      </c>
      <c r="H464" s="226">
        <v>0.161</v>
      </c>
      <c r="I464" s="227"/>
      <c r="J464" s="228">
        <f>ROUND(I464*H464,2)</f>
        <v>0</v>
      </c>
      <c r="K464" s="224" t="s">
        <v>205</v>
      </c>
      <c r="L464" s="229"/>
      <c r="M464" s="230" t="s">
        <v>1</v>
      </c>
      <c r="N464" s="231" t="s">
        <v>46</v>
      </c>
      <c r="O464" s="77"/>
      <c r="P464" s="189">
        <f>O464*H464</f>
        <v>0</v>
      </c>
      <c r="Q464" s="189">
        <v>1</v>
      </c>
      <c r="R464" s="189">
        <f>Q464*H464</f>
        <v>0.161</v>
      </c>
      <c r="S464" s="189">
        <v>0</v>
      </c>
      <c r="T464" s="190">
        <f>S464*H464</f>
        <v>0</v>
      </c>
      <c r="U464" s="38"/>
      <c r="V464" s="38"/>
      <c r="W464" s="38"/>
      <c r="X464" s="38"/>
      <c r="Y464" s="38"/>
      <c r="Z464" s="38"/>
      <c r="AA464" s="38"/>
      <c r="AB464" s="38"/>
      <c r="AC464" s="38"/>
      <c r="AD464" s="38"/>
      <c r="AE464" s="38"/>
      <c r="AR464" s="191" t="s">
        <v>427</v>
      </c>
      <c r="AT464" s="191" t="s">
        <v>272</v>
      </c>
      <c r="AU464" s="191" t="s">
        <v>91</v>
      </c>
      <c r="AY464" s="19" t="s">
        <v>199</v>
      </c>
      <c r="BE464" s="192">
        <f>IF(N464="základní",J464,0)</f>
        <v>0</v>
      </c>
      <c r="BF464" s="192">
        <f>IF(N464="snížená",J464,0)</f>
        <v>0</v>
      </c>
      <c r="BG464" s="192">
        <f>IF(N464="zákl. přenesená",J464,0)</f>
        <v>0</v>
      </c>
      <c r="BH464" s="192">
        <f>IF(N464="sníž. přenesená",J464,0)</f>
        <v>0</v>
      </c>
      <c r="BI464" s="192">
        <f>IF(N464="nulová",J464,0)</f>
        <v>0</v>
      </c>
      <c r="BJ464" s="19" t="s">
        <v>89</v>
      </c>
      <c r="BK464" s="192">
        <f>ROUND(I464*H464,2)</f>
        <v>0</v>
      </c>
      <c r="BL464" s="19" t="s">
        <v>318</v>
      </c>
      <c r="BM464" s="191" t="s">
        <v>1472</v>
      </c>
    </row>
    <row r="465" s="2" customFormat="1">
      <c r="A465" s="38"/>
      <c r="B465" s="39"/>
      <c r="C465" s="38"/>
      <c r="D465" s="193" t="s">
        <v>208</v>
      </c>
      <c r="E465" s="38"/>
      <c r="F465" s="194" t="s">
        <v>656</v>
      </c>
      <c r="G465" s="38"/>
      <c r="H465" s="38"/>
      <c r="I465" s="195"/>
      <c r="J465" s="38"/>
      <c r="K465" s="38"/>
      <c r="L465" s="39"/>
      <c r="M465" s="196"/>
      <c r="N465" s="197"/>
      <c r="O465" s="77"/>
      <c r="P465" s="77"/>
      <c r="Q465" s="77"/>
      <c r="R465" s="77"/>
      <c r="S465" s="77"/>
      <c r="T465" s="78"/>
      <c r="U465" s="38"/>
      <c r="V465" s="38"/>
      <c r="W465" s="38"/>
      <c r="X465" s="38"/>
      <c r="Y465" s="38"/>
      <c r="Z465" s="38"/>
      <c r="AA465" s="38"/>
      <c r="AB465" s="38"/>
      <c r="AC465" s="38"/>
      <c r="AD465" s="38"/>
      <c r="AE465" s="38"/>
      <c r="AT465" s="19" t="s">
        <v>208</v>
      </c>
      <c r="AU465" s="19" t="s">
        <v>91</v>
      </c>
    </row>
    <row r="466" s="2" customFormat="1">
      <c r="A466" s="38"/>
      <c r="B466" s="39"/>
      <c r="C466" s="38"/>
      <c r="D466" s="193" t="s">
        <v>248</v>
      </c>
      <c r="E466" s="38"/>
      <c r="F466" s="198" t="s">
        <v>657</v>
      </c>
      <c r="G466" s="38"/>
      <c r="H466" s="38"/>
      <c r="I466" s="195"/>
      <c r="J466" s="38"/>
      <c r="K466" s="38"/>
      <c r="L466" s="39"/>
      <c r="M466" s="196"/>
      <c r="N466" s="197"/>
      <c r="O466" s="77"/>
      <c r="P466" s="77"/>
      <c r="Q466" s="77"/>
      <c r="R466" s="77"/>
      <c r="S466" s="77"/>
      <c r="T466" s="78"/>
      <c r="U466" s="38"/>
      <c r="V466" s="38"/>
      <c r="W466" s="38"/>
      <c r="X466" s="38"/>
      <c r="Y466" s="38"/>
      <c r="Z466" s="38"/>
      <c r="AA466" s="38"/>
      <c r="AB466" s="38"/>
      <c r="AC466" s="38"/>
      <c r="AD466" s="38"/>
      <c r="AE466" s="38"/>
      <c r="AT466" s="19" t="s">
        <v>248</v>
      </c>
      <c r="AU466" s="19" t="s">
        <v>91</v>
      </c>
    </row>
    <row r="467" s="13" customFormat="1">
      <c r="A467" s="13"/>
      <c r="B467" s="199"/>
      <c r="C467" s="13"/>
      <c r="D467" s="193" t="s">
        <v>212</v>
      </c>
      <c r="E467" s="13"/>
      <c r="F467" s="201" t="s">
        <v>1473</v>
      </c>
      <c r="G467" s="13"/>
      <c r="H467" s="202">
        <v>0.161</v>
      </c>
      <c r="I467" s="203"/>
      <c r="J467" s="13"/>
      <c r="K467" s="13"/>
      <c r="L467" s="199"/>
      <c r="M467" s="204"/>
      <c r="N467" s="205"/>
      <c r="O467" s="205"/>
      <c r="P467" s="205"/>
      <c r="Q467" s="205"/>
      <c r="R467" s="205"/>
      <c r="S467" s="205"/>
      <c r="T467" s="206"/>
      <c r="U467" s="13"/>
      <c r="V467" s="13"/>
      <c r="W467" s="13"/>
      <c r="X467" s="13"/>
      <c r="Y467" s="13"/>
      <c r="Z467" s="13"/>
      <c r="AA467" s="13"/>
      <c r="AB467" s="13"/>
      <c r="AC467" s="13"/>
      <c r="AD467" s="13"/>
      <c r="AE467" s="13"/>
      <c r="AT467" s="200" t="s">
        <v>212</v>
      </c>
      <c r="AU467" s="200" t="s">
        <v>91</v>
      </c>
      <c r="AV467" s="13" t="s">
        <v>91</v>
      </c>
      <c r="AW467" s="13" t="s">
        <v>3</v>
      </c>
      <c r="AX467" s="13" t="s">
        <v>89</v>
      </c>
      <c r="AY467" s="200" t="s">
        <v>199</v>
      </c>
    </row>
    <row r="468" s="2" customFormat="1" ht="24.15" customHeight="1">
      <c r="A468" s="38"/>
      <c r="B468" s="179"/>
      <c r="C468" s="180" t="s">
        <v>581</v>
      </c>
      <c r="D468" s="180" t="s">
        <v>201</v>
      </c>
      <c r="E468" s="181" t="s">
        <v>665</v>
      </c>
      <c r="F468" s="182" t="s">
        <v>666</v>
      </c>
      <c r="G468" s="183" t="s">
        <v>275</v>
      </c>
      <c r="H468" s="184">
        <v>0.161</v>
      </c>
      <c r="I468" s="185"/>
      <c r="J468" s="186">
        <f>ROUND(I468*H468,2)</f>
        <v>0</v>
      </c>
      <c r="K468" s="182" t="s">
        <v>205</v>
      </c>
      <c r="L468" s="39"/>
      <c r="M468" s="187" t="s">
        <v>1</v>
      </c>
      <c r="N468" s="188" t="s">
        <v>46</v>
      </c>
      <c r="O468" s="77"/>
      <c r="P468" s="189">
        <f>O468*H468</f>
        <v>0</v>
      </c>
      <c r="Q468" s="189">
        <v>0</v>
      </c>
      <c r="R468" s="189">
        <f>Q468*H468</f>
        <v>0</v>
      </c>
      <c r="S468" s="189">
        <v>0</v>
      </c>
      <c r="T468" s="190">
        <f>S468*H468</f>
        <v>0</v>
      </c>
      <c r="U468" s="38"/>
      <c r="V468" s="38"/>
      <c r="W468" s="38"/>
      <c r="X468" s="38"/>
      <c r="Y468" s="38"/>
      <c r="Z468" s="38"/>
      <c r="AA468" s="38"/>
      <c r="AB468" s="38"/>
      <c r="AC468" s="38"/>
      <c r="AD468" s="38"/>
      <c r="AE468" s="38"/>
      <c r="AR468" s="191" t="s">
        <v>318</v>
      </c>
      <c r="AT468" s="191" t="s">
        <v>201</v>
      </c>
      <c r="AU468" s="191" t="s">
        <v>91</v>
      </c>
      <c r="AY468" s="19" t="s">
        <v>199</v>
      </c>
      <c r="BE468" s="192">
        <f>IF(N468="základní",J468,0)</f>
        <v>0</v>
      </c>
      <c r="BF468" s="192">
        <f>IF(N468="snížená",J468,0)</f>
        <v>0</v>
      </c>
      <c r="BG468" s="192">
        <f>IF(N468="zákl. přenesená",J468,0)</f>
        <v>0</v>
      </c>
      <c r="BH468" s="192">
        <f>IF(N468="sníž. přenesená",J468,0)</f>
        <v>0</v>
      </c>
      <c r="BI468" s="192">
        <f>IF(N468="nulová",J468,0)</f>
        <v>0</v>
      </c>
      <c r="BJ468" s="19" t="s">
        <v>89</v>
      </c>
      <c r="BK468" s="192">
        <f>ROUND(I468*H468,2)</f>
        <v>0</v>
      </c>
      <c r="BL468" s="19" t="s">
        <v>318</v>
      </c>
      <c r="BM468" s="191" t="s">
        <v>1474</v>
      </c>
    </row>
    <row r="469" s="2" customFormat="1">
      <c r="A469" s="38"/>
      <c r="B469" s="39"/>
      <c r="C469" s="38"/>
      <c r="D469" s="193" t="s">
        <v>208</v>
      </c>
      <c r="E469" s="38"/>
      <c r="F469" s="194" t="s">
        <v>668</v>
      </c>
      <c r="G469" s="38"/>
      <c r="H469" s="38"/>
      <c r="I469" s="195"/>
      <c r="J469" s="38"/>
      <c r="K469" s="38"/>
      <c r="L469" s="39"/>
      <c r="M469" s="196"/>
      <c r="N469" s="197"/>
      <c r="O469" s="77"/>
      <c r="P469" s="77"/>
      <c r="Q469" s="77"/>
      <c r="R469" s="77"/>
      <c r="S469" s="77"/>
      <c r="T469" s="78"/>
      <c r="U469" s="38"/>
      <c r="V469" s="38"/>
      <c r="W469" s="38"/>
      <c r="X469" s="38"/>
      <c r="Y469" s="38"/>
      <c r="Z469" s="38"/>
      <c r="AA469" s="38"/>
      <c r="AB469" s="38"/>
      <c r="AC469" s="38"/>
      <c r="AD469" s="38"/>
      <c r="AE469" s="38"/>
      <c r="AT469" s="19" t="s">
        <v>208</v>
      </c>
      <c r="AU469" s="19" t="s">
        <v>91</v>
      </c>
    </row>
    <row r="470" s="2" customFormat="1">
      <c r="A470" s="38"/>
      <c r="B470" s="39"/>
      <c r="C470" s="38"/>
      <c r="D470" s="193" t="s">
        <v>210</v>
      </c>
      <c r="E470" s="38"/>
      <c r="F470" s="198" t="s">
        <v>669</v>
      </c>
      <c r="G470" s="38"/>
      <c r="H470" s="38"/>
      <c r="I470" s="195"/>
      <c r="J470" s="38"/>
      <c r="K470" s="38"/>
      <c r="L470" s="39"/>
      <c r="M470" s="232"/>
      <c r="N470" s="233"/>
      <c r="O470" s="234"/>
      <c r="P470" s="234"/>
      <c r="Q470" s="234"/>
      <c r="R470" s="234"/>
      <c r="S470" s="234"/>
      <c r="T470" s="235"/>
      <c r="U470" s="38"/>
      <c r="V470" s="38"/>
      <c r="W470" s="38"/>
      <c r="X470" s="38"/>
      <c r="Y470" s="38"/>
      <c r="Z470" s="38"/>
      <c r="AA470" s="38"/>
      <c r="AB470" s="38"/>
      <c r="AC470" s="38"/>
      <c r="AD470" s="38"/>
      <c r="AE470" s="38"/>
      <c r="AT470" s="19" t="s">
        <v>210</v>
      </c>
      <c r="AU470" s="19" t="s">
        <v>91</v>
      </c>
    </row>
    <row r="471" s="2" customFormat="1" ht="6.96" customHeight="1">
      <c r="A471" s="38"/>
      <c r="B471" s="60"/>
      <c r="C471" s="61"/>
      <c r="D471" s="61"/>
      <c r="E471" s="61"/>
      <c r="F471" s="61"/>
      <c r="G471" s="61"/>
      <c r="H471" s="61"/>
      <c r="I471" s="61"/>
      <c r="J471" s="61"/>
      <c r="K471" s="61"/>
      <c r="L471" s="39"/>
      <c r="M471" s="38"/>
      <c r="O471" s="38"/>
      <c r="P471" s="38"/>
      <c r="Q471" s="38"/>
      <c r="R471" s="38"/>
      <c r="S471" s="38"/>
      <c r="T471" s="38"/>
      <c r="U471" s="38"/>
      <c r="V471" s="38"/>
      <c r="W471" s="38"/>
      <c r="X471" s="38"/>
      <c r="Y471" s="38"/>
      <c r="Z471" s="38"/>
      <c r="AA471" s="38"/>
      <c r="AB471" s="38"/>
      <c r="AC471" s="38"/>
      <c r="AD471" s="38"/>
      <c r="AE471" s="38"/>
    </row>
  </sheetData>
  <autoFilter ref="C136:K470"/>
  <mergeCells count="12">
    <mergeCell ref="E7:H7"/>
    <mergeCell ref="E9:H9"/>
    <mergeCell ref="E11:H11"/>
    <mergeCell ref="E20:H20"/>
    <mergeCell ref="E29:H29"/>
    <mergeCell ref="E85:H85"/>
    <mergeCell ref="E87:H87"/>
    <mergeCell ref="E89:H89"/>
    <mergeCell ref="E125:H125"/>
    <mergeCell ref="E127:H127"/>
    <mergeCell ref="E129:H12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109</v>
      </c>
    </row>
    <row r="3" s="1" customFormat="1" ht="6.96" customHeight="1">
      <c r="B3" s="20"/>
      <c r="C3" s="21"/>
      <c r="D3" s="21"/>
      <c r="E3" s="21"/>
      <c r="F3" s="21"/>
      <c r="G3" s="21"/>
      <c r="H3" s="21"/>
      <c r="I3" s="21"/>
      <c r="J3" s="21"/>
      <c r="K3" s="21"/>
      <c r="L3" s="22"/>
      <c r="AT3" s="19" t="s">
        <v>91</v>
      </c>
    </row>
    <row r="4" s="1" customFormat="1" ht="24.96" customHeight="1">
      <c r="B4" s="22"/>
      <c r="D4" s="23" t="s">
        <v>158</v>
      </c>
      <c r="L4" s="22"/>
      <c r="M4" s="128" t="s">
        <v>10</v>
      </c>
      <c r="AT4" s="19" t="s">
        <v>3</v>
      </c>
    </row>
    <row r="5" s="1" customFormat="1" ht="6.96" customHeight="1">
      <c r="B5" s="22"/>
      <c r="L5" s="22"/>
    </row>
    <row r="6" s="1" customFormat="1" ht="12" customHeight="1">
      <c r="B6" s="22"/>
      <c r="D6" s="32" t="s">
        <v>16</v>
      </c>
      <c r="L6" s="22"/>
    </row>
    <row r="7" s="1" customFormat="1" ht="16.5" customHeight="1">
      <c r="B7" s="22"/>
      <c r="E7" s="129" t="str">
        <f>'Rekapitulace stavby'!K6</f>
        <v>VD Letovice, rekonstrukce VD</v>
      </c>
      <c r="F7" s="32"/>
      <c r="G7" s="32"/>
      <c r="H7" s="32"/>
      <c r="L7" s="22"/>
    </row>
    <row r="8" s="2" customFormat="1" ht="12" customHeight="1">
      <c r="A8" s="38"/>
      <c r="B8" s="39"/>
      <c r="C8" s="38"/>
      <c r="D8" s="32" t="s">
        <v>159</v>
      </c>
      <c r="E8" s="38"/>
      <c r="F8" s="38"/>
      <c r="G8" s="38"/>
      <c r="H8" s="38"/>
      <c r="I8" s="38"/>
      <c r="J8" s="38"/>
      <c r="K8" s="38"/>
      <c r="L8" s="55"/>
      <c r="S8" s="38"/>
      <c r="T8" s="38"/>
      <c r="U8" s="38"/>
      <c r="V8" s="38"/>
      <c r="W8" s="38"/>
      <c r="X8" s="38"/>
      <c r="Y8" s="38"/>
      <c r="Z8" s="38"/>
      <c r="AA8" s="38"/>
      <c r="AB8" s="38"/>
      <c r="AC8" s="38"/>
      <c r="AD8" s="38"/>
      <c r="AE8" s="38"/>
    </row>
    <row r="9" s="2" customFormat="1" ht="16.5" customHeight="1">
      <c r="A9" s="38"/>
      <c r="B9" s="39"/>
      <c r="C9" s="38"/>
      <c r="D9" s="38"/>
      <c r="E9" s="67" t="s">
        <v>1475</v>
      </c>
      <c r="F9" s="38"/>
      <c r="G9" s="38"/>
      <c r="H9" s="38"/>
      <c r="I9" s="38"/>
      <c r="J9" s="38"/>
      <c r="K9" s="38"/>
      <c r="L9" s="55"/>
      <c r="S9" s="38"/>
      <c r="T9" s="38"/>
      <c r="U9" s="38"/>
      <c r="V9" s="38"/>
      <c r="W9" s="38"/>
      <c r="X9" s="38"/>
      <c r="Y9" s="38"/>
      <c r="Z9" s="38"/>
      <c r="AA9" s="38"/>
      <c r="AB9" s="38"/>
      <c r="AC9" s="38"/>
      <c r="AD9" s="38"/>
      <c r="AE9" s="38"/>
    </row>
    <row r="10" s="2" customFormat="1">
      <c r="A10" s="38"/>
      <c r="B10" s="39"/>
      <c r="C10" s="38"/>
      <c r="D10" s="38"/>
      <c r="E10" s="38"/>
      <c r="F10" s="38"/>
      <c r="G10" s="38"/>
      <c r="H10" s="38"/>
      <c r="I10" s="38"/>
      <c r="J10" s="38"/>
      <c r="K10" s="38"/>
      <c r="L10" s="55"/>
      <c r="S10" s="38"/>
      <c r="T10" s="38"/>
      <c r="U10" s="38"/>
      <c r="V10" s="38"/>
      <c r="W10" s="38"/>
      <c r="X10" s="38"/>
      <c r="Y10" s="38"/>
      <c r="Z10" s="38"/>
      <c r="AA10" s="38"/>
      <c r="AB10" s="38"/>
      <c r="AC10" s="38"/>
      <c r="AD10" s="38"/>
      <c r="AE10" s="38"/>
    </row>
    <row r="11" s="2" customFormat="1" ht="12" customHeight="1">
      <c r="A11" s="38"/>
      <c r="B11" s="39"/>
      <c r="C11" s="38"/>
      <c r="D11" s="32" t="s">
        <v>18</v>
      </c>
      <c r="E11" s="38"/>
      <c r="F11" s="27" t="s">
        <v>1</v>
      </c>
      <c r="G11" s="38"/>
      <c r="H11" s="38"/>
      <c r="I11" s="32" t="s">
        <v>19</v>
      </c>
      <c r="J11" s="27" t="s">
        <v>1</v>
      </c>
      <c r="K11" s="38"/>
      <c r="L11" s="55"/>
      <c r="S11" s="38"/>
      <c r="T11" s="38"/>
      <c r="U11" s="38"/>
      <c r="V11" s="38"/>
      <c r="W11" s="38"/>
      <c r="X11" s="38"/>
      <c r="Y11" s="38"/>
      <c r="Z11" s="38"/>
      <c r="AA11" s="38"/>
      <c r="AB11" s="38"/>
      <c r="AC11" s="38"/>
      <c r="AD11" s="38"/>
      <c r="AE11" s="38"/>
    </row>
    <row r="12" s="2" customFormat="1" ht="12" customHeight="1">
      <c r="A12" s="38"/>
      <c r="B12" s="39"/>
      <c r="C12" s="38"/>
      <c r="D12" s="32" t="s">
        <v>20</v>
      </c>
      <c r="E12" s="38"/>
      <c r="F12" s="27" t="s">
        <v>21</v>
      </c>
      <c r="G12" s="38"/>
      <c r="H12" s="38"/>
      <c r="I12" s="32" t="s">
        <v>22</v>
      </c>
      <c r="J12" s="69" t="str">
        <f>'Rekapitulace stavby'!AN8</f>
        <v>2. 12. 2020</v>
      </c>
      <c r="K12" s="38"/>
      <c r="L12" s="55"/>
      <c r="S12" s="38"/>
      <c r="T12" s="38"/>
      <c r="U12" s="38"/>
      <c r="V12" s="38"/>
      <c r="W12" s="38"/>
      <c r="X12" s="38"/>
      <c r="Y12" s="38"/>
      <c r="Z12" s="38"/>
      <c r="AA12" s="38"/>
      <c r="AB12" s="38"/>
      <c r="AC12" s="38"/>
      <c r="AD12" s="38"/>
      <c r="AE12" s="38"/>
    </row>
    <row r="13" s="2" customFormat="1" ht="10.8" customHeight="1">
      <c r="A13" s="38"/>
      <c r="B13" s="39"/>
      <c r="C13" s="38"/>
      <c r="D13" s="38"/>
      <c r="E13" s="38"/>
      <c r="F13" s="38"/>
      <c r="G13" s="38"/>
      <c r="H13" s="38"/>
      <c r="I13" s="38"/>
      <c r="J13" s="38"/>
      <c r="K13" s="38"/>
      <c r="L13" s="55"/>
      <c r="S13" s="38"/>
      <c r="T13" s="38"/>
      <c r="U13" s="38"/>
      <c r="V13" s="38"/>
      <c r="W13" s="38"/>
      <c r="X13" s="38"/>
      <c r="Y13" s="38"/>
      <c r="Z13" s="38"/>
      <c r="AA13" s="38"/>
      <c r="AB13" s="38"/>
      <c r="AC13" s="38"/>
      <c r="AD13" s="38"/>
      <c r="AE13" s="38"/>
    </row>
    <row r="14" s="2" customFormat="1" ht="12" customHeight="1">
      <c r="A14" s="38"/>
      <c r="B14" s="39"/>
      <c r="C14" s="38"/>
      <c r="D14" s="32" t="s">
        <v>24</v>
      </c>
      <c r="E14" s="38"/>
      <c r="F14" s="38"/>
      <c r="G14" s="38"/>
      <c r="H14" s="38"/>
      <c r="I14" s="32" t="s">
        <v>25</v>
      </c>
      <c r="J14" s="27" t="s">
        <v>26</v>
      </c>
      <c r="K14" s="38"/>
      <c r="L14" s="55"/>
      <c r="S14" s="38"/>
      <c r="T14" s="38"/>
      <c r="U14" s="38"/>
      <c r="V14" s="38"/>
      <c r="W14" s="38"/>
      <c r="X14" s="38"/>
      <c r="Y14" s="38"/>
      <c r="Z14" s="38"/>
      <c r="AA14" s="38"/>
      <c r="AB14" s="38"/>
      <c r="AC14" s="38"/>
      <c r="AD14" s="38"/>
      <c r="AE14" s="38"/>
    </row>
    <row r="15" s="2" customFormat="1" ht="18" customHeight="1">
      <c r="A15" s="38"/>
      <c r="B15" s="39"/>
      <c r="C15" s="38"/>
      <c r="D15" s="38"/>
      <c r="E15" s="27" t="s">
        <v>27</v>
      </c>
      <c r="F15" s="38"/>
      <c r="G15" s="38"/>
      <c r="H15" s="38"/>
      <c r="I15" s="32" t="s">
        <v>28</v>
      </c>
      <c r="J15" s="27" t="s">
        <v>29</v>
      </c>
      <c r="K15" s="38"/>
      <c r="L15" s="55"/>
      <c r="S15" s="38"/>
      <c r="T15" s="38"/>
      <c r="U15" s="38"/>
      <c r="V15" s="38"/>
      <c r="W15" s="38"/>
      <c r="X15" s="38"/>
      <c r="Y15" s="38"/>
      <c r="Z15" s="38"/>
      <c r="AA15" s="38"/>
      <c r="AB15" s="38"/>
      <c r="AC15" s="38"/>
      <c r="AD15" s="38"/>
      <c r="AE15" s="38"/>
    </row>
    <row r="16" s="2" customFormat="1" ht="6.96" customHeight="1">
      <c r="A16" s="38"/>
      <c r="B16" s="39"/>
      <c r="C16" s="38"/>
      <c r="D16" s="38"/>
      <c r="E16" s="38"/>
      <c r="F16" s="38"/>
      <c r="G16" s="38"/>
      <c r="H16" s="38"/>
      <c r="I16" s="38"/>
      <c r="J16" s="38"/>
      <c r="K16" s="38"/>
      <c r="L16" s="55"/>
      <c r="S16" s="38"/>
      <c r="T16" s="38"/>
      <c r="U16" s="38"/>
      <c r="V16" s="38"/>
      <c r="W16" s="38"/>
      <c r="X16" s="38"/>
      <c r="Y16" s="38"/>
      <c r="Z16" s="38"/>
      <c r="AA16" s="38"/>
      <c r="AB16" s="38"/>
      <c r="AC16" s="38"/>
      <c r="AD16" s="38"/>
      <c r="AE16" s="38"/>
    </row>
    <row r="17" s="2" customFormat="1" ht="12" customHeight="1">
      <c r="A17" s="38"/>
      <c r="B17" s="39"/>
      <c r="C17" s="38"/>
      <c r="D17" s="32" t="s">
        <v>30</v>
      </c>
      <c r="E17" s="38"/>
      <c r="F17" s="38"/>
      <c r="G17" s="38"/>
      <c r="H17" s="38"/>
      <c r="I17" s="32" t="s">
        <v>25</v>
      </c>
      <c r="J17" s="33" t="str">
        <f>'Rekapitulace stavby'!AN13</f>
        <v>Vyplň údaj</v>
      </c>
      <c r="K17" s="38"/>
      <c r="L17" s="55"/>
      <c r="S17" s="38"/>
      <c r="T17" s="38"/>
      <c r="U17" s="38"/>
      <c r="V17" s="38"/>
      <c r="W17" s="38"/>
      <c r="X17" s="38"/>
      <c r="Y17" s="38"/>
      <c r="Z17" s="38"/>
      <c r="AA17" s="38"/>
      <c r="AB17" s="38"/>
      <c r="AC17" s="38"/>
      <c r="AD17" s="38"/>
      <c r="AE17" s="38"/>
    </row>
    <row r="18" s="2" customFormat="1" ht="18" customHeight="1">
      <c r="A18" s="38"/>
      <c r="B18" s="39"/>
      <c r="C18" s="38"/>
      <c r="D18" s="38"/>
      <c r="E18" s="33" t="str">
        <f>'Rekapitulace stavby'!E14</f>
        <v>Vyplň údaj</v>
      </c>
      <c r="F18" s="27"/>
      <c r="G18" s="27"/>
      <c r="H18" s="27"/>
      <c r="I18" s="32" t="s">
        <v>28</v>
      </c>
      <c r="J18" s="33" t="str">
        <f>'Rekapitulace stavby'!AN14</f>
        <v>Vyplň údaj</v>
      </c>
      <c r="K18" s="38"/>
      <c r="L18" s="55"/>
      <c r="S18" s="38"/>
      <c r="T18" s="38"/>
      <c r="U18" s="38"/>
      <c r="V18" s="38"/>
      <c r="W18" s="38"/>
      <c r="X18" s="38"/>
      <c r="Y18" s="38"/>
      <c r="Z18" s="38"/>
      <c r="AA18" s="38"/>
      <c r="AB18" s="38"/>
      <c r="AC18" s="38"/>
      <c r="AD18" s="38"/>
      <c r="AE18" s="38"/>
    </row>
    <row r="19" s="2" customFormat="1" ht="6.96" customHeight="1">
      <c r="A19" s="38"/>
      <c r="B19" s="39"/>
      <c r="C19" s="38"/>
      <c r="D19" s="38"/>
      <c r="E19" s="38"/>
      <c r="F19" s="38"/>
      <c r="G19" s="38"/>
      <c r="H19" s="38"/>
      <c r="I19" s="38"/>
      <c r="J19" s="38"/>
      <c r="K19" s="38"/>
      <c r="L19" s="55"/>
      <c r="S19" s="38"/>
      <c r="T19" s="38"/>
      <c r="U19" s="38"/>
      <c r="V19" s="38"/>
      <c r="W19" s="38"/>
      <c r="X19" s="38"/>
      <c r="Y19" s="38"/>
      <c r="Z19" s="38"/>
      <c r="AA19" s="38"/>
      <c r="AB19" s="38"/>
      <c r="AC19" s="38"/>
      <c r="AD19" s="38"/>
      <c r="AE19" s="38"/>
    </row>
    <row r="20" s="2" customFormat="1" ht="12" customHeight="1">
      <c r="A20" s="38"/>
      <c r="B20" s="39"/>
      <c r="C20" s="38"/>
      <c r="D20" s="32" t="s">
        <v>32</v>
      </c>
      <c r="E20" s="38"/>
      <c r="F20" s="38"/>
      <c r="G20" s="38"/>
      <c r="H20" s="38"/>
      <c r="I20" s="32" t="s">
        <v>25</v>
      </c>
      <c r="J20" s="27" t="s">
        <v>33</v>
      </c>
      <c r="K20" s="38"/>
      <c r="L20" s="55"/>
      <c r="S20" s="38"/>
      <c r="T20" s="38"/>
      <c r="U20" s="38"/>
      <c r="V20" s="38"/>
      <c r="W20" s="38"/>
      <c r="X20" s="38"/>
      <c r="Y20" s="38"/>
      <c r="Z20" s="38"/>
      <c r="AA20" s="38"/>
      <c r="AB20" s="38"/>
      <c r="AC20" s="38"/>
      <c r="AD20" s="38"/>
      <c r="AE20" s="38"/>
    </row>
    <row r="21" s="2" customFormat="1" ht="18" customHeight="1">
      <c r="A21" s="38"/>
      <c r="B21" s="39"/>
      <c r="C21" s="38"/>
      <c r="D21" s="38"/>
      <c r="E21" s="27" t="s">
        <v>34</v>
      </c>
      <c r="F21" s="38"/>
      <c r="G21" s="38"/>
      <c r="H21" s="38"/>
      <c r="I21" s="32" t="s">
        <v>28</v>
      </c>
      <c r="J21" s="27" t="s">
        <v>35</v>
      </c>
      <c r="K21" s="38"/>
      <c r="L21" s="55"/>
      <c r="S21" s="38"/>
      <c r="T21" s="38"/>
      <c r="U21" s="38"/>
      <c r="V21" s="38"/>
      <c r="W21" s="38"/>
      <c r="X21" s="38"/>
      <c r="Y21" s="38"/>
      <c r="Z21" s="38"/>
      <c r="AA21" s="38"/>
      <c r="AB21" s="38"/>
      <c r="AC21" s="38"/>
      <c r="AD21" s="38"/>
      <c r="AE21" s="38"/>
    </row>
    <row r="22" s="2" customFormat="1" ht="6.96" customHeight="1">
      <c r="A22" s="38"/>
      <c r="B22" s="39"/>
      <c r="C22" s="38"/>
      <c r="D22" s="38"/>
      <c r="E22" s="38"/>
      <c r="F22" s="38"/>
      <c r="G22" s="38"/>
      <c r="H22" s="38"/>
      <c r="I22" s="38"/>
      <c r="J22" s="38"/>
      <c r="K22" s="38"/>
      <c r="L22" s="55"/>
      <c r="S22" s="38"/>
      <c r="T22" s="38"/>
      <c r="U22" s="38"/>
      <c r="V22" s="38"/>
      <c r="W22" s="38"/>
      <c r="X22" s="38"/>
      <c r="Y22" s="38"/>
      <c r="Z22" s="38"/>
      <c r="AA22" s="38"/>
      <c r="AB22" s="38"/>
      <c r="AC22" s="38"/>
      <c r="AD22" s="38"/>
      <c r="AE22" s="38"/>
    </row>
    <row r="23" s="2" customFormat="1" ht="12" customHeight="1">
      <c r="A23" s="38"/>
      <c r="B23" s="39"/>
      <c r="C23" s="38"/>
      <c r="D23" s="32" t="s">
        <v>37</v>
      </c>
      <c r="E23" s="38"/>
      <c r="F23" s="38"/>
      <c r="G23" s="38"/>
      <c r="H23" s="38"/>
      <c r="I23" s="32" t="s">
        <v>25</v>
      </c>
      <c r="J23" s="27" t="str">
        <f>IF('Rekapitulace stavby'!AN19="","",'Rekapitulace stavby'!AN19)</f>
        <v/>
      </c>
      <c r="K23" s="38"/>
      <c r="L23" s="55"/>
      <c r="S23" s="38"/>
      <c r="T23" s="38"/>
      <c r="U23" s="38"/>
      <c r="V23" s="38"/>
      <c r="W23" s="38"/>
      <c r="X23" s="38"/>
      <c r="Y23" s="38"/>
      <c r="Z23" s="38"/>
      <c r="AA23" s="38"/>
      <c r="AB23" s="38"/>
      <c r="AC23" s="38"/>
      <c r="AD23" s="38"/>
      <c r="AE23" s="38"/>
    </row>
    <row r="24" s="2" customFormat="1" ht="18" customHeight="1">
      <c r="A24" s="38"/>
      <c r="B24" s="39"/>
      <c r="C24" s="38"/>
      <c r="D24" s="38"/>
      <c r="E24" s="27" t="str">
        <f>IF('Rekapitulace stavby'!E20="","",'Rekapitulace stavby'!E20)</f>
        <v xml:space="preserve"> </v>
      </c>
      <c r="F24" s="38"/>
      <c r="G24" s="38"/>
      <c r="H24" s="38"/>
      <c r="I24" s="32" t="s">
        <v>28</v>
      </c>
      <c r="J24" s="27" t="str">
        <f>IF('Rekapitulace stavby'!AN20="","",'Rekapitulace stavby'!AN20)</f>
        <v/>
      </c>
      <c r="K24" s="38"/>
      <c r="L24" s="55"/>
      <c r="S24" s="38"/>
      <c r="T24" s="38"/>
      <c r="U24" s="38"/>
      <c r="V24" s="38"/>
      <c r="W24" s="38"/>
      <c r="X24" s="38"/>
      <c r="Y24" s="38"/>
      <c r="Z24" s="38"/>
      <c r="AA24" s="38"/>
      <c r="AB24" s="38"/>
      <c r="AC24" s="38"/>
      <c r="AD24" s="38"/>
      <c r="AE24" s="38"/>
    </row>
    <row r="25" s="2" customFormat="1" ht="6.96" customHeight="1">
      <c r="A25" s="38"/>
      <c r="B25" s="39"/>
      <c r="C25" s="38"/>
      <c r="D25" s="38"/>
      <c r="E25" s="38"/>
      <c r="F25" s="38"/>
      <c r="G25" s="38"/>
      <c r="H25" s="38"/>
      <c r="I25" s="38"/>
      <c r="J25" s="38"/>
      <c r="K25" s="38"/>
      <c r="L25" s="55"/>
      <c r="S25" s="38"/>
      <c r="T25" s="38"/>
      <c r="U25" s="38"/>
      <c r="V25" s="38"/>
      <c r="W25" s="38"/>
      <c r="X25" s="38"/>
      <c r="Y25" s="38"/>
      <c r="Z25" s="38"/>
      <c r="AA25" s="38"/>
      <c r="AB25" s="38"/>
      <c r="AC25" s="38"/>
      <c r="AD25" s="38"/>
      <c r="AE25" s="38"/>
    </row>
    <row r="26" s="2" customFormat="1" ht="12" customHeight="1">
      <c r="A26" s="38"/>
      <c r="B26" s="39"/>
      <c r="C26" s="38"/>
      <c r="D26" s="32" t="s">
        <v>39</v>
      </c>
      <c r="E26" s="38"/>
      <c r="F26" s="38"/>
      <c r="G26" s="38"/>
      <c r="H26" s="38"/>
      <c r="I26" s="38"/>
      <c r="J26" s="38"/>
      <c r="K26" s="38"/>
      <c r="L26" s="55"/>
      <c r="S26" s="38"/>
      <c r="T26" s="38"/>
      <c r="U26" s="38"/>
      <c r="V26" s="38"/>
      <c r="W26" s="38"/>
      <c r="X26" s="38"/>
      <c r="Y26" s="38"/>
      <c r="Z26" s="38"/>
      <c r="AA26" s="38"/>
      <c r="AB26" s="38"/>
      <c r="AC26" s="38"/>
      <c r="AD26" s="38"/>
      <c r="AE26" s="38"/>
    </row>
    <row r="27" s="8" customFormat="1" ht="16.5" customHeight="1">
      <c r="A27" s="130"/>
      <c r="B27" s="131"/>
      <c r="C27" s="130"/>
      <c r="D27" s="130"/>
      <c r="E27" s="36" t="s">
        <v>1</v>
      </c>
      <c r="F27" s="36"/>
      <c r="G27" s="36"/>
      <c r="H27" s="36"/>
      <c r="I27" s="130"/>
      <c r="J27" s="130"/>
      <c r="K27" s="130"/>
      <c r="L27" s="132"/>
      <c r="S27" s="130"/>
      <c r="T27" s="130"/>
      <c r="U27" s="130"/>
      <c r="V27" s="130"/>
      <c r="W27" s="130"/>
      <c r="X27" s="130"/>
      <c r="Y27" s="130"/>
      <c r="Z27" s="130"/>
      <c r="AA27" s="130"/>
      <c r="AB27" s="130"/>
      <c r="AC27" s="130"/>
      <c r="AD27" s="130"/>
      <c r="AE27" s="130"/>
    </row>
    <row r="28" s="2" customFormat="1" ht="6.96" customHeight="1">
      <c r="A28" s="38"/>
      <c r="B28" s="39"/>
      <c r="C28" s="38"/>
      <c r="D28" s="38"/>
      <c r="E28" s="38"/>
      <c r="F28" s="38"/>
      <c r="G28" s="38"/>
      <c r="H28" s="38"/>
      <c r="I28" s="38"/>
      <c r="J28" s="38"/>
      <c r="K28" s="38"/>
      <c r="L28" s="55"/>
      <c r="S28" s="38"/>
      <c r="T28" s="38"/>
      <c r="U28" s="38"/>
      <c r="V28" s="38"/>
      <c r="W28" s="38"/>
      <c r="X28" s="38"/>
      <c r="Y28" s="38"/>
      <c r="Z28" s="38"/>
      <c r="AA28" s="38"/>
      <c r="AB28" s="38"/>
      <c r="AC28" s="38"/>
      <c r="AD28" s="38"/>
      <c r="AE28" s="38"/>
    </row>
    <row r="29" s="2" customFormat="1" ht="6.96" customHeight="1">
      <c r="A29" s="38"/>
      <c r="B29" s="39"/>
      <c r="C29" s="38"/>
      <c r="D29" s="90"/>
      <c r="E29" s="90"/>
      <c r="F29" s="90"/>
      <c r="G29" s="90"/>
      <c r="H29" s="90"/>
      <c r="I29" s="90"/>
      <c r="J29" s="90"/>
      <c r="K29" s="90"/>
      <c r="L29" s="55"/>
      <c r="S29" s="38"/>
      <c r="T29" s="38"/>
      <c r="U29" s="38"/>
      <c r="V29" s="38"/>
      <c r="W29" s="38"/>
      <c r="X29" s="38"/>
      <c r="Y29" s="38"/>
      <c r="Z29" s="38"/>
      <c r="AA29" s="38"/>
      <c r="AB29" s="38"/>
      <c r="AC29" s="38"/>
      <c r="AD29" s="38"/>
      <c r="AE29" s="38"/>
    </row>
    <row r="30" s="2" customFormat="1" ht="25.44" customHeight="1">
      <c r="A30" s="38"/>
      <c r="B30" s="39"/>
      <c r="C30" s="38"/>
      <c r="D30" s="133" t="s">
        <v>41</v>
      </c>
      <c r="E30" s="38"/>
      <c r="F30" s="38"/>
      <c r="G30" s="38"/>
      <c r="H30" s="38"/>
      <c r="I30" s="38"/>
      <c r="J30" s="96">
        <f>ROUND(J133, 2)</f>
        <v>0</v>
      </c>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90"/>
      <c r="J31" s="90"/>
      <c r="K31" s="90"/>
      <c r="L31" s="55"/>
      <c r="S31" s="38"/>
      <c r="T31" s="38"/>
      <c r="U31" s="38"/>
      <c r="V31" s="38"/>
      <c r="W31" s="38"/>
      <c r="X31" s="38"/>
      <c r="Y31" s="38"/>
      <c r="Z31" s="38"/>
      <c r="AA31" s="38"/>
      <c r="AB31" s="38"/>
      <c r="AC31" s="38"/>
      <c r="AD31" s="38"/>
      <c r="AE31" s="38"/>
    </row>
    <row r="32" s="2" customFormat="1" ht="14.4" customHeight="1">
      <c r="A32" s="38"/>
      <c r="B32" s="39"/>
      <c r="C32" s="38"/>
      <c r="D32" s="38"/>
      <c r="E32" s="38"/>
      <c r="F32" s="43" t="s">
        <v>43</v>
      </c>
      <c r="G32" s="38"/>
      <c r="H32" s="38"/>
      <c r="I32" s="43" t="s">
        <v>42</v>
      </c>
      <c r="J32" s="43" t="s">
        <v>44</v>
      </c>
      <c r="K32" s="38"/>
      <c r="L32" s="55"/>
      <c r="S32" s="38"/>
      <c r="T32" s="38"/>
      <c r="U32" s="38"/>
      <c r="V32" s="38"/>
      <c r="W32" s="38"/>
      <c r="X32" s="38"/>
      <c r="Y32" s="38"/>
      <c r="Z32" s="38"/>
      <c r="AA32" s="38"/>
      <c r="AB32" s="38"/>
      <c r="AC32" s="38"/>
      <c r="AD32" s="38"/>
      <c r="AE32" s="38"/>
    </row>
    <row r="33" s="2" customFormat="1" ht="14.4" customHeight="1">
      <c r="A33" s="38"/>
      <c r="B33" s="39"/>
      <c r="C33" s="38"/>
      <c r="D33" s="134" t="s">
        <v>45</v>
      </c>
      <c r="E33" s="32" t="s">
        <v>46</v>
      </c>
      <c r="F33" s="135">
        <f>ROUND((SUM(BE133:BE415)),  2)</f>
        <v>0</v>
      </c>
      <c r="G33" s="38"/>
      <c r="H33" s="38"/>
      <c r="I33" s="136">
        <v>0.20999999999999999</v>
      </c>
      <c r="J33" s="135">
        <f>ROUND(((SUM(BE133:BE415))*I33),  2)</f>
        <v>0</v>
      </c>
      <c r="K33" s="38"/>
      <c r="L33" s="55"/>
      <c r="S33" s="38"/>
      <c r="T33" s="38"/>
      <c r="U33" s="38"/>
      <c r="V33" s="38"/>
      <c r="W33" s="38"/>
      <c r="X33" s="38"/>
      <c r="Y33" s="38"/>
      <c r="Z33" s="38"/>
      <c r="AA33" s="38"/>
      <c r="AB33" s="38"/>
      <c r="AC33" s="38"/>
      <c r="AD33" s="38"/>
      <c r="AE33" s="38"/>
    </row>
    <row r="34" s="2" customFormat="1" ht="14.4" customHeight="1">
      <c r="A34" s="38"/>
      <c r="B34" s="39"/>
      <c r="C34" s="38"/>
      <c r="D34" s="38"/>
      <c r="E34" s="32" t="s">
        <v>47</v>
      </c>
      <c r="F34" s="135">
        <f>ROUND((SUM(BF133:BF415)),  2)</f>
        <v>0</v>
      </c>
      <c r="G34" s="38"/>
      <c r="H34" s="38"/>
      <c r="I34" s="136">
        <v>0.14999999999999999</v>
      </c>
      <c r="J34" s="135">
        <f>ROUND(((SUM(BF133:BF415))*I34),  2)</f>
        <v>0</v>
      </c>
      <c r="K34" s="38"/>
      <c r="L34" s="55"/>
      <c r="S34" s="38"/>
      <c r="T34" s="38"/>
      <c r="U34" s="38"/>
      <c r="V34" s="38"/>
      <c r="W34" s="38"/>
      <c r="X34" s="38"/>
      <c r="Y34" s="38"/>
      <c r="Z34" s="38"/>
      <c r="AA34" s="38"/>
      <c r="AB34" s="38"/>
      <c r="AC34" s="38"/>
      <c r="AD34" s="38"/>
      <c r="AE34" s="38"/>
    </row>
    <row r="35" hidden="1" s="2" customFormat="1" ht="14.4" customHeight="1">
      <c r="A35" s="38"/>
      <c r="B35" s="39"/>
      <c r="C35" s="38"/>
      <c r="D35" s="38"/>
      <c r="E35" s="32" t="s">
        <v>48</v>
      </c>
      <c r="F35" s="135">
        <f>ROUND((SUM(BG133:BG415)),  2)</f>
        <v>0</v>
      </c>
      <c r="G35" s="38"/>
      <c r="H35" s="38"/>
      <c r="I35" s="136">
        <v>0.20999999999999999</v>
      </c>
      <c r="J35" s="135">
        <f>0</f>
        <v>0</v>
      </c>
      <c r="K35" s="38"/>
      <c r="L35" s="55"/>
      <c r="S35" s="38"/>
      <c r="T35" s="38"/>
      <c r="U35" s="38"/>
      <c r="V35" s="38"/>
      <c r="W35" s="38"/>
      <c r="X35" s="38"/>
      <c r="Y35" s="38"/>
      <c r="Z35" s="38"/>
      <c r="AA35" s="38"/>
      <c r="AB35" s="38"/>
      <c r="AC35" s="38"/>
      <c r="AD35" s="38"/>
      <c r="AE35" s="38"/>
    </row>
    <row r="36" hidden="1" s="2" customFormat="1" ht="14.4" customHeight="1">
      <c r="A36" s="38"/>
      <c r="B36" s="39"/>
      <c r="C36" s="38"/>
      <c r="D36" s="38"/>
      <c r="E36" s="32" t="s">
        <v>49</v>
      </c>
      <c r="F36" s="135">
        <f>ROUND((SUM(BH133:BH415)),  2)</f>
        <v>0</v>
      </c>
      <c r="G36" s="38"/>
      <c r="H36" s="38"/>
      <c r="I36" s="136">
        <v>0.14999999999999999</v>
      </c>
      <c r="J36" s="135">
        <f>0</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50</v>
      </c>
      <c r="F37" s="135">
        <f>ROUND((SUM(BI133:BI415)),  2)</f>
        <v>0</v>
      </c>
      <c r="G37" s="38"/>
      <c r="H37" s="38"/>
      <c r="I37" s="136">
        <v>0</v>
      </c>
      <c r="J37" s="135">
        <f>0</f>
        <v>0</v>
      </c>
      <c r="K37" s="38"/>
      <c r="L37" s="55"/>
      <c r="S37" s="38"/>
      <c r="T37" s="38"/>
      <c r="U37" s="38"/>
      <c r="V37" s="38"/>
      <c r="W37" s="38"/>
      <c r="X37" s="38"/>
      <c r="Y37" s="38"/>
      <c r="Z37" s="38"/>
      <c r="AA37" s="38"/>
      <c r="AB37" s="38"/>
      <c r="AC37" s="38"/>
      <c r="AD37" s="38"/>
      <c r="AE37" s="38"/>
    </row>
    <row r="38" s="2" customFormat="1" ht="6.96" customHeight="1">
      <c r="A38" s="38"/>
      <c r="B38" s="39"/>
      <c r="C38" s="38"/>
      <c r="D38" s="38"/>
      <c r="E38" s="38"/>
      <c r="F38" s="38"/>
      <c r="G38" s="38"/>
      <c r="H38" s="38"/>
      <c r="I38" s="38"/>
      <c r="J38" s="38"/>
      <c r="K38" s="38"/>
      <c r="L38" s="55"/>
      <c r="S38" s="38"/>
      <c r="T38" s="38"/>
      <c r="U38" s="38"/>
      <c r="V38" s="38"/>
      <c r="W38" s="38"/>
      <c r="X38" s="38"/>
      <c r="Y38" s="38"/>
      <c r="Z38" s="38"/>
      <c r="AA38" s="38"/>
      <c r="AB38" s="38"/>
      <c r="AC38" s="38"/>
      <c r="AD38" s="38"/>
      <c r="AE38" s="38"/>
    </row>
    <row r="39" s="2" customFormat="1" ht="25.44" customHeight="1">
      <c r="A39" s="38"/>
      <c r="B39" s="39"/>
      <c r="C39" s="137"/>
      <c r="D39" s="138" t="s">
        <v>51</v>
      </c>
      <c r="E39" s="81"/>
      <c r="F39" s="81"/>
      <c r="G39" s="139" t="s">
        <v>52</v>
      </c>
      <c r="H39" s="140" t="s">
        <v>53</v>
      </c>
      <c r="I39" s="81"/>
      <c r="J39" s="141">
        <f>SUM(J30:J37)</f>
        <v>0</v>
      </c>
      <c r="K39" s="142"/>
      <c r="L39" s="55"/>
      <c r="S39" s="38"/>
      <c r="T39" s="38"/>
      <c r="U39" s="38"/>
      <c r="V39" s="38"/>
      <c r="W39" s="38"/>
      <c r="X39" s="38"/>
      <c r="Y39" s="38"/>
      <c r="Z39" s="38"/>
      <c r="AA39" s="38"/>
      <c r="AB39" s="38"/>
      <c r="AC39" s="38"/>
      <c r="AD39" s="38"/>
      <c r="AE39" s="38"/>
    </row>
    <row r="40" s="2" customFormat="1" ht="14.4" customHeight="1">
      <c r="A40" s="38"/>
      <c r="B40" s="39"/>
      <c r="C40" s="38"/>
      <c r="D40" s="38"/>
      <c r="E40" s="38"/>
      <c r="F40" s="38"/>
      <c r="G40" s="38"/>
      <c r="H40" s="38"/>
      <c r="I40" s="38"/>
      <c r="J40" s="38"/>
      <c r="K40" s="38"/>
      <c r="L40" s="55"/>
      <c r="S40" s="38"/>
      <c r="T40" s="38"/>
      <c r="U40" s="38"/>
      <c r="V40" s="38"/>
      <c r="W40" s="38"/>
      <c r="X40" s="38"/>
      <c r="Y40" s="38"/>
      <c r="Z40" s="38"/>
      <c r="AA40" s="38"/>
      <c r="AB40" s="38"/>
      <c r="AC40" s="38"/>
      <c r="AD40" s="38"/>
      <c r="AE40" s="38"/>
    </row>
    <row r="41" s="1" customFormat="1" ht="14.4" customHeight="1">
      <c r="B41" s="22"/>
      <c r="L41" s="22"/>
    </row>
    <row r="42" s="1" customFormat="1" ht="14.4" customHeight="1">
      <c r="B42" s="22"/>
      <c r="L42" s="2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54</v>
      </c>
      <c r="E50" s="57"/>
      <c r="F50" s="57"/>
      <c r="G50" s="56" t="s">
        <v>55</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56</v>
      </c>
      <c r="E61" s="41"/>
      <c r="F61" s="143" t="s">
        <v>57</v>
      </c>
      <c r="G61" s="58" t="s">
        <v>56</v>
      </c>
      <c r="H61" s="41"/>
      <c r="I61" s="41"/>
      <c r="J61" s="144" t="s">
        <v>57</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58</v>
      </c>
      <c r="E65" s="59"/>
      <c r="F65" s="59"/>
      <c r="G65" s="56" t="s">
        <v>59</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56</v>
      </c>
      <c r="E76" s="41"/>
      <c r="F76" s="143" t="s">
        <v>57</v>
      </c>
      <c r="G76" s="58" t="s">
        <v>56</v>
      </c>
      <c r="H76" s="41"/>
      <c r="I76" s="41"/>
      <c r="J76" s="144" t="s">
        <v>57</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162</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29" t="str">
        <f>E7</f>
        <v>VD Letovice, rekonstrukce VD</v>
      </c>
      <c r="F85" s="32"/>
      <c r="G85" s="32"/>
      <c r="H85" s="32"/>
      <c r="I85" s="38"/>
      <c r="J85" s="38"/>
      <c r="K85" s="38"/>
      <c r="L85" s="55"/>
      <c r="S85" s="38"/>
      <c r="T85" s="38"/>
      <c r="U85" s="38"/>
      <c r="V85" s="38"/>
      <c r="W85" s="38"/>
      <c r="X85" s="38"/>
      <c r="Y85" s="38"/>
      <c r="Z85" s="38"/>
      <c r="AA85" s="38"/>
      <c r="AB85" s="38"/>
      <c r="AC85" s="38"/>
      <c r="AD85" s="38"/>
      <c r="AE85" s="38"/>
    </row>
    <row r="86" s="2" customFormat="1" ht="12" customHeight="1">
      <c r="A86" s="38"/>
      <c r="B86" s="39"/>
      <c r="C86" s="32" t="s">
        <v>159</v>
      </c>
      <c r="D86" s="38"/>
      <c r="E86" s="38"/>
      <c r="F86" s="38"/>
      <c r="G86" s="38"/>
      <c r="H86" s="38"/>
      <c r="I86" s="38"/>
      <c r="J86" s="38"/>
      <c r="K86" s="38"/>
      <c r="L86" s="55"/>
      <c r="S86" s="38"/>
      <c r="T86" s="38"/>
      <c r="U86" s="38"/>
      <c r="V86" s="38"/>
      <c r="W86" s="38"/>
      <c r="X86" s="38"/>
      <c r="Y86" s="38"/>
      <c r="Z86" s="38"/>
      <c r="AA86" s="38"/>
      <c r="AB86" s="38"/>
      <c r="AC86" s="38"/>
      <c r="AD86" s="38"/>
      <c r="AE86" s="38"/>
    </row>
    <row r="87" s="2" customFormat="1" ht="16.5" customHeight="1">
      <c r="A87" s="38"/>
      <c r="B87" s="39"/>
      <c r="C87" s="38"/>
      <c r="D87" s="38"/>
      <c r="E87" s="67" t="str">
        <f>E9</f>
        <v>SO 05 - Přemostění skluzu</v>
      </c>
      <c r="F87" s="38"/>
      <c r="G87" s="38"/>
      <c r="H87" s="38"/>
      <c r="I87" s="38"/>
      <c r="J87" s="38"/>
      <c r="K87" s="38"/>
      <c r="L87" s="55"/>
      <c r="S87" s="38"/>
      <c r="T87" s="38"/>
      <c r="U87" s="38"/>
      <c r="V87" s="38"/>
      <c r="W87" s="38"/>
      <c r="X87" s="38"/>
      <c r="Y87" s="38"/>
      <c r="Z87" s="38"/>
      <c r="AA87" s="38"/>
      <c r="AB87" s="38"/>
      <c r="AC87" s="38"/>
      <c r="AD87" s="38"/>
      <c r="AE87" s="38"/>
    </row>
    <row r="88" s="2" customFormat="1" ht="6.96" customHeight="1">
      <c r="A88" s="38"/>
      <c r="B88" s="39"/>
      <c r="C88" s="38"/>
      <c r="D88" s="38"/>
      <c r="E88" s="38"/>
      <c r="F88" s="38"/>
      <c r="G88" s="38"/>
      <c r="H88" s="38"/>
      <c r="I88" s="38"/>
      <c r="J88" s="38"/>
      <c r="K88" s="38"/>
      <c r="L88" s="55"/>
      <c r="S88" s="38"/>
      <c r="T88" s="38"/>
      <c r="U88" s="38"/>
      <c r="V88" s="38"/>
      <c r="W88" s="38"/>
      <c r="X88" s="38"/>
      <c r="Y88" s="38"/>
      <c r="Z88" s="38"/>
      <c r="AA88" s="38"/>
      <c r="AB88" s="38"/>
      <c r="AC88" s="38"/>
      <c r="AD88" s="38"/>
      <c r="AE88" s="38"/>
    </row>
    <row r="89" s="2" customFormat="1" ht="12" customHeight="1">
      <c r="A89" s="38"/>
      <c r="B89" s="39"/>
      <c r="C89" s="32" t="s">
        <v>20</v>
      </c>
      <c r="D89" s="38"/>
      <c r="E89" s="38"/>
      <c r="F89" s="27" t="str">
        <f>F12</f>
        <v>VD Letovice</v>
      </c>
      <c r="G89" s="38"/>
      <c r="H89" s="38"/>
      <c r="I89" s="32" t="s">
        <v>22</v>
      </c>
      <c r="J89" s="69" t="str">
        <f>IF(J12="","",J12)</f>
        <v>2. 12. 2020</v>
      </c>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38"/>
      <c r="J90" s="38"/>
      <c r="K90" s="38"/>
      <c r="L90" s="55"/>
      <c r="S90" s="38"/>
      <c r="T90" s="38"/>
      <c r="U90" s="38"/>
      <c r="V90" s="38"/>
      <c r="W90" s="38"/>
      <c r="X90" s="38"/>
      <c r="Y90" s="38"/>
      <c r="Z90" s="38"/>
      <c r="AA90" s="38"/>
      <c r="AB90" s="38"/>
      <c r="AC90" s="38"/>
      <c r="AD90" s="38"/>
      <c r="AE90" s="38"/>
    </row>
    <row r="91" s="2" customFormat="1" ht="25.65" customHeight="1">
      <c r="A91" s="38"/>
      <c r="B91" s="39"/>
      <c r="C91" s="32" t="s">
        <v>24</v>
      </c>
      <c r="D91" s="38"/>
      <c r="E91" s="38"/>
      <c r="F91" s="27" t="str">
        <f>E15</f>
        <v>Povodí Moravy, s.p., Dřevařská 11, 60175 Brno</v>
      </c>
      <c r="G91" s="38"/>
      <c r="H91" s="38"/>
      <c r="I91" s="32" t="s">
        <v>32</v>
      </c>
      <c r="J91" s="36" t="str">
        <f>E21</f>
        <v>Sweco Hydroprojekt a.s.</v>
      </c>
      <c r="K91" s="38"/>
      <c r="L91" s="55"/>
      <c r="S91" s="38"/>
      <c r="T91" s="38"/>
      <c r="U91" s="38"/>
      <c r="V91" s="38"/>
      <c r="W91" s="38"/>
      <c r="X91" s="38"/>
      <c r="Y91" s="38"/>
      <c r="Z91" s="38"/>
      <c r="AA91" s="38"/>
      <c r="AB91" s="38"/>
      <c r="AC91" s="38"/>
      <c r="AD91" s="38"/>
      <c r="AE91" s="38"/>
    </row>
    <row r="92" s="2" customFormat="1" ht="15.15" customHeight="1">
      <c r="A92" s="38"/>
      <c r="B92" s="39"/>
      <c r="C92" s="32" t="s">
        <v>30</v>
      </c>
      <c r="D92" s="38"/>
      <c r="E92" s="38"/>
      <c r="F92" s="27" t="str">
        <f>IF(E18="","",E18)</f>
        <v>Vyplň údaj</v>
      </c>
      <c r="G92" s="38"/>
      <c r="H92" s="38"/>
      <c r="I92" s="32" t="s">
        <v>37</v>
      </c>
      <c r="J92" s="36" t="str">
        <f>E24</f>
        <v xml:space="preserve"> </v>
      </c>
      <c r="K92" s="38"/>
      <c r="L92" s="55"/>
      <c r="S92" s="38"/>
      <c r="T92" s="38"/>
      <c r="U92" s="38"/>
      <c r="V92" s="38"/>
      <c r="W92" s="38"/>
      <c r="X92" s="38"/>
      <c r="Y92" s="38"/>
      <c r="Z92" s="38"/>
      <c r="AA92" s="38"/>
      <c r="AB92" s="38"/>
      <c r="AC92" s="38"/>
      <c r="AD92" s="38"/>
      <c r="AE92" s="38"/>
    </row>
    <row r="93" s="2" customFormat="1" ht="10.32" customHeight="1">
      <c r="A93" s="38"/>
      <c r="B93" s="39"/>
      <c r="C93" s="38"/>
      <c r="D93" s="38"/>
      <c r="E93" s="38"/>
      <c r="F93" s="38"/>
      <c r="G93" s="38"/>
      <c r="H93" s="38"/>
      <c r="I93" s="38"/>
      <c r="J93" s="38"/>
      <c r="K93" s="38"/>
      <c r="L93" s="55"/>
      <c r="S93" s="38"/>
      <c r="T93" s="38"/>
      <c r="U93" s="38"/>
      <c r="V93" s="38"/>
      <c r="W93" s="38"/>
      <c r="X93" s="38"/>
      <c r="Y93" s="38"/>
      <c r="Z93" s="38"/>
      <c r="AA93" s="38"/>
      <c r="AB93" s="38"/>
      <c r="AC93" s="38"/>
      <c r="AD93" s="38"/>
      <c r="AE93" s="38"/>
    </row>
    <row r="94" s="2" customFormat="1" ht="29.28" customHeight="1">
      <c r="A94" s="38"/>
      <c r="B94" s="39"/>
      <c r="C94" s="145" t="s">
        <v>163</v>
      </c>
      <c r="D94" s="137"/>
      <c r="E94" s="137"/>
      <c r="F94" s="137"/>
      <c r="G94" s="137"/>
      <c r="H94" s="137"/>
      <c r="I94" s="137"/>
      <c r="J94" s="146" t="s">
        <v>164</v>
      </c>
      <c r="K94" s="137"/>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38"/>
      <c r="J95" s="38"/>
      <c r="K95" s="38"/>
      <c r="L95" s="55"/>
      <c r="S95" s="38"/>
      <c r="T95" s="38"/>
      <c r="U95" s="38"/>
      <c r="V95" s="38"/>
      <c r="W95" s="38"/>
      <c r="X95" s="38"/>
      <c r="Y95" s="38"/>
      <c r="Z95" s="38"/>
      <c r="AA95" s="38"/>
      <c r="AB95" s="38"/>
      <c r="AC95" s="38"/>
      <c r="AD95" s="38"/>
      <c r="AE95" s="38"/>
    </row>
    <row r="96" s="2" customFormat="1" ht="22.8" customHeight="1">
      <c r="A96" s="38"/>
      <c r="B96" s="39"/>
      <c r="C96" s="147" t="s">
        <v>165</v>
      </c>
      <c r="D96" s="38"/>
      <c r="E96" s="38"/>
      <c r="F96" s="38"/>
      <c r="G96" s="38"/>
      <c r="H96" s="38"/>
      <c r="I96" s="38"/>
      <c r="J96" s="96">
        <f>J133</f>
        <v>0</v>
      </c>
      <c r="K96" s="38"/>
      <c r="L96" s="55"/>
      <c r="S96" s="38"/>
      <c r="T96" s="38"/>
      <c r="U96" s="38"/>
      <c r="V96" s="38"/>
      <c r="W96" s="38"/>
      <c r="X96" s="38"/>
      <c r="Y96" s="38"/>
      <c r="Z96" s="38"/>
      <c r="AA96" s="38"/>
      <c r="AB96" s="38"/>
      <c r="AC96" s="38"/>
      <c r="AD96" s="38"/>
      <c r="AE96" s="38"/>
      <c r="AU96" s="19" t="s">
        <v>166</v>
      </c>
    </row>
    <row r="97" s="9" customFormat="1" ht="24.96" customHeight="1">
      <c r="A97" s="9"/>
      <c r="B97" s="148"/>
      <c r="C97" s="9"/>
      <c r="D97" s="149" t="s">
        <v>167</v>
      </c>
      <c r="E97" s="150"/>
      <c r="F97" s="150"/>
      <c r="G97" s="150"/>
      <c r="H97" s="150"/>
      <c r="I97" s="150"/>
      <c r="J97" s="151">
        <f>J134</f>
        <v>0</v>
      </c>
      <c r="K97" s="9"/>
      <c r="L97" s="148"/>
      <c r="S97" s="9"/>
      <c r="T97" s="9"/>
      <c r="U97" s="9"/>
      <c r="V97" s="9"/>
      <c r="W97" s="9"/>
      <c r="X97" s="9"/>
      <c r="Y97" s="9"/>
      <c r="Z97" s="9"/>
      <c r="AA97" s="9"/>
      <c r="AB97" s="9"/>
      <c r="AC97" s="9"/>
      <c r="AD97" s="9"/>
      <c r="AE97" s="9"/>
    </row>
    <row r="98" s="10" customFormat="1" ht="19.92" customHeight="1">
      <c r="A98" s="10"/>
      <c r="B98" s="152"/>
      <c r="C98" s="10"/>
      <c r="D98" s="153" t="s">
        <v>168</v>
      </c>
      <c r="E98" s="154"/>
      <c r="F98" s="154"/>
      <c r="G98" s="154"/>
      <c r="H98" s="154"/>
      <c r="I98" s="154"/>
      <c r="J98" s="155">
        <f>J135</f>
        <v>0</v>
      </c>
      <c r="K98" s="10"/>
      <c r="L98" s="152"/>
      <c r="S98" s="10"/>
      <c r="T98" s="10"/>
      <c r="U98" s="10"/>
      <c r="V98" s="10"/>
      <c r="W98" s="10"/>
      <c r="X98" s="10"/>
      <c r="Y98" s="10"/>
      <c r="Z98" s="10"/>
      <c r="AA98" s="10"/>
      <c r="AB98" s="10"/>
      <c r="AC98" s="10"/>
      <c r="AD98" s="10"/>
      <c r="AE98" s="10"/>
    </row>
    <row r="99" s="10" customFormat="1" ht="19.92" customHeight="1">
      <c r="A99" s="10"/>
      <c r="B99" s="152"/>
      <c r="C99" s="10"/>
      <c r="D99" s="153" t="s">
        <v>170</v>
      </c>
      <c r="E99" s="154"/>
      <c r="F99" s="154"/>
      <c r="G99" s="154"/>
      <c r="H99" s="154"/>
      <c r="I99" s="154"/>
      <c r="J99" s="155">
        <f>J150</f>
        <v>0</v>
      </c>
      <c r="K99" s="10"/>
      <c r="L99" s="152"/>
      <c r="S99" s="10"/>
      <c r="T99" s="10"/>
      <c r="U99" s="10"/>
      <c r="V99" s="10"/>
      <c r="W99" s="10"/>
      <c r="X99" s="10"/>
      <c r="Y99" s="10"/>
      <c r="Z99" s="10"/>
      <c r="AA99" s="10"/>
      <c r="AB99" s="10"/>
      <c r="AC99" s="10"/>
      <c r="AD99" s="10"/>
      <c r="AE99" s="10"/>
    </row>
    <row r="100" s="10" customFormat="1" ht="19.92" customHeight="1">
      <c r="A100" s="10"/>
      <c r="B100" s="152"/>
      <c r="C100" s="10"/>
      <c r="D100" s="153" t="s">
        <v>171</v>
      </c>
      <c r="E100" s="154"/>
      <c r="F100" s="154"/>
      <c r="G100" s="154"/>
      <c r="H100" s="154"/>
      <c r="I100" s="154"/>
      <c r="J100" s="155">
        <f>J205</f>
        <v>0</v>
      </c>
      <c r="K100" s="10"/>
      <c r="L100" s="152"/>
      <c r="S100" s="10"/>
      <c r="T100" s="10"/>
      <c r="U100" s="10"/>
      <c r="V100" s="10"/>
      <c r="W100" s="10"/>
      <c r="X100" s="10"/>
      <c r="Y100" s="10"/>
      <c r="Z100" s="10"/>
      <c r="AA100" s="10"/>
      <c r="AB100" s="10"/>
      <c r="AC100" s="10"/>
      <c r="AD100" s="10"/>
      <c r="AE100" s="10"/>
    </row>
    <row r="101" s="10" customFormat="1" ht="19.92" customHeight="1">
      <c r="A101" s="10"/>
      <c r="B101" s="152"/>
      <c r="C101" s="10"/>
      <c r="D101" s="153" t="s">
        <v>172</v>
      </c>
      <c r="E101" s="154"/>
      <c r="F101" s="154"/>
      <c r="G101" s="154"/>
      <c r="H101" s="154"/>
      <c r="I101" s="154"/>
      <c r="J101" s="155">
        <f>J235</f>
        <v>0</v>
      </c>
      <c r="K101" s="10"/>
      <c r="L101" s="152"/>
      <c r="S101" s="10"/>
      <c r="T101" s="10"/>
      <c r="U101" s="10"/>
      <c r="V101" s="10"/>
      <c r="W101" s="10"/>
      <c r="X101" s="10"/>
      <c r="Y101" s="10"/>
      <c r="Z101" s="10"/>
      <c r="AA101" s="10"/>
      <c r="AB101" s="10"/>
      <c r="AC101" s="10"/>
      <c r="AD101" s="10"/>
      <c r="AE101" s="10"/>
    </row>
    <row r="102" s="10" customFormat="1" ht="19.92" customHeight="1">
      <c r="A102" s="10"/>
      <c r="B102" s="152"/>
      <c r="C102" s="10"/>
      <c r="D102" s="153" t="s">
        <v>1476</v>
      </c>
      <c r="E102" s="154"/>
      <c r="F102" s="154"/>
      <c r="G102" s="154"/>
      <c r="H102" s="154"/>
      <c r="I102" s="154"/>
      <c r="J102" s="155">
        <f>J287</f>
        <v>0</v>
      </c>
      <c r="K102" s="10"/>
      <c r="L102" s="152"/>
      <c r="S102" s="10"/>
      <c r="T102" s="10"/>
      <c r="U102" s="10"/>
      <c r="V102" s="10"/>
      <c r="W102" s="10"/>
      <c r="X102" s="10"/>
      <c r="Y102" s="10"/>
      <c r="Z102" s="10"/>
      <c r="AA102" s="10"/>
      <c r="AB102" s="10"/>
      <c r="AC102" s="10"/>
      <c r="AD102" s="10"/>
      <c r="AE102" s="10"/>
    </row>
    <row r="103" s="10" customFormat="1" ht="14.88" customHeight="1">
      <c r="A103" s="10"/>
      <c r="B103" s="152"/>
      <c r="C103" s="10"/>
      <c r="D103" s="153" t="s">
        <v>176</v>
      </c>
      <c r="E103" s="154"/>
      <c r="F103" s="154"/>
      <c r="G103" s="154"/>
      <c r="H103" s="154"/>
      <c r="I103" s="154"/>
      <c r="J103" s="155">
        <f>J288</f>
        <v>0</v>
      </c>
      <c r="K103" s="10"/>
      <c r="L103" s="152"/>
      <c r="S103" s="10"/>
      <c r="T103" s="10"/>
      <c r="U103" s="10"/>
      <c r="V103" s="10"/>
      <c r="W103" s="10"/>
      <c r="X103" s="10"/>
      <c r="Y103" s="10"/>
      <c r="Z103" s="10"/>
      <c r="AA103" s="10"/>
      <c r="AB103" s="10"/>
      <c r="AC103" s="10"/>
      <c r="AD103" s="10"/>
      <c r="AE103" s="10"/>
    </row>
    <row r="104" s="10" customFormat="1" ht="14.88" customHeight="1">
      <c r="A104" s="10"/>
      <c r="B104" s="152"/>
      <c r="C104" s="10"/>
      <c r="D104" s="153" t="s">
        <v>177</v>
      </c>
      <c r="E104" s="154"/>
      <c r="F104" s="154"/>
      <c r="G104" s="154"/>
      <c r="H104" s="154"/>
      <c r="I104" s="154"/>
      <c r="J104" s="155">
        <f>J318</f>
        <v>0</v>
      </c>
      <c r="K104" s="10"/>
      <c r="L104" s="152"/>
      <c r="S104" s="10"/>
      <c r="T104" s="10"/>
      <c r="U104" s="10"/>
      <c r="V104" s="10"/>
      <c r="W104" s="10"/>
      <c r="X104" s="10"/>
      <c r="Y104" s="10"/>
      <c r="Z104" s="10"/>
      <c r="AA104" s="10"/>
      <c r="AB104" s="10"/>
      <c r="AC104" s="10"/>
      <c r="AD104" s="10"/>
      <c r="AE104" s="10"/>
    </row>
    <row r="105" s="10" customFormat="1" ht="14.88" customHeight="1">
      <c r="A105" s="10"/>
      <c r="B105" s="152"/>
      <c r="C105" s="10"/>
      <c r="D105" s="153" t="s">
        <v>700</v>
      </c>
      <c r="E105" s="154"/>
      <c r="F105" s="154"/>
      <c r="G105" s="154"/>
      <c r="H105" s="154"/>
      <c r="I105" s="154"/>
      <c r="J105" s="155">
        <f>J326</f>
        <v>0</v>
      </c>
      <c r="K105" s="10"/>
      <c r="L105" s="152"/>
      <c r="S105" s="10"/>
      <c r="T105" s="10"/>
      <c r="U105" s="10"/>
      <c r="V105" s="10"/>
      <c r="W105" s="10"/>
      <c r="X105" s="10"/>
      <c r="Y105" s="10"/>
      <c r="Z105" s="10"/>
      <c r="AA105" s="10"/>
      <c r="AB105" s="10"/>
      <c r="AC105" s="10"/>
      <c r="AD105" s="10"/>
      <c r="AE105" s="10"/>
    </row>
    <row r="106" s="10" customFormat="1" ht="14.88" customHeight="1">
      <c r="A106" s="10"/>
      <c r="B106" s="152"/>
      <c r="C106" s="10"/>
      <c r="D106" s="153" t="s">
        <v>179</v>
      </c>
      <c r="E106" s="154"/>
      <c r="F106" s="154"/>
      <c r="G106" s="154"/>
      <c r="H106" s="154"/>
      <c r="I106" s="154"/>
      <c r="J106" s="155">
        <f>J346</f>
        <v>0</v>
      </c>
      <c r="K106" s="10"/>
      <c r="L106" s="152"/>
      <c r="S106" s="10"/>
      <c r="T106" s="10"/>
      <c r="U106" s="10"/>
      <c r="V106" s="10"/>
      <c r="W106" s="10"/>
      <c r="X106" s="10"/>
      <c r="Y106" s="10"/>
      <c r="Z106" s="10"/>
      <c r="AA106" s="10"/>
      <c r="AB106" s="10"/>
      <c r="AC106" s="10"/>
      <c r="AD106" s="10"/>
      <c r="AE106" s="10"/>
    </row>
    <row r="107" s="10" customFormat="1" ht="14.88" customHeight="1">
      <c r="A107" s="10"/>
      <c r="B107" s="152"/>
      <c r="C107" s="10"/>
      <c r="D107" s="153" t="s">
        <v>701</v>
      </c>
      <c r="E107" s="154"/>
      <c r="F107" s="154"/>
      <c r="G107" s="154"/>
      <c r="H107" s="154"/>
      <c r="I107" s="154"/>
      <c r="J107" s="155">
        <f>J356</f>
        <v>0</v>
      </c>
      <c r="K107" s="10"/>
      <c r="L107" s="152"/>
      <c r="S107" s="10"/>
      <c r="T107" s="10"/>
      <c r="U107" s="10"/>
      <c r="V107" s="10"/>
      <c r="W107" s="10"/>
      <c r="X107" s="10"/>
      <c r="Y107" s="10"/>
      <c r="Z107" s="10"/>
      <c r="AA107" s="10"/>
      <c r="AB107" s="10"/>
      <c r="AC107" s="10"/>
      <c r="AD107" s="10"/>
      <c r="AE107" s="10"/>
    </row>
    <row r="108" s="10" customFormat="1" ht="19.92" customHeight="1">
      <c r="A108" s="10"/>
      <c r="B108" s="152"/>
      <c r="C108" s="10"/>
      <c r="D108" s="153" t="s">
        <v>180</v>
      </c>
      <c r="E108" s="154"/>
      <c r="F108" s="154"/>
      <c r="G108" s="154"/>
      <c r="H108" s="154"/>
      <c r="I108" s="154"/>
      <c r="J108" s="155">
        <f>J363</f>
        <v>0</v>
      </c>
      <c r="K108" s="10"/>
      <c r="L108" s="152"/>
      <c r="S108" s="10"/>
      <c r="T108" s="10"/>
      <c r="U108" s="10"/>
      <c r="V108" s="10"/>
      <c r="W108" s="10"/>
      <c r="X108" s="10"/>
      <c r="Y108" s="10"/>
      <c r="Z108" s="10"/>
      <c r="AA108" s="10"/>
      <c r="AB108" s="10"/>
      <c r="AC108" s="10"/>
      <c r="AD108" s="10"/>
      <c r="AE108" s="10"/>
    </row>
    <row r="109" s="10" customFormat="1" ht="19.92" customHeight="1">
      <c r="A109" s="10"/>
      <c r="B109" s="152"/>
      <c r="C109" s="10"/>
      <c r="D109" s="153" t="s">
        <v>181</v>
      </c>
      <c r="E109" s="154"/>
      <c r="F109" s="154"/>
      <c r="G109" s="154"/>
      <c r="H109" s="154"/>
      <c r="I109" s="154"/>
      <c r="J109" s="155">
        <f>J371</f>
        <v>0</v>
      </c>
      <c r="K109" s="10"/>
      <c r="L109" s="152"/>
      <c r="S109" s="10"/>
      <c r="T109" s="10"/>
      <c r="U109" s="10"/>
      <c r="V109" s="10"/>
      <c r="W109" s="10"/>
      <c r="X109" s="10"/>
      <c r="Y109" s="10"/>
      <c r="Z109" s="10"/>
      <c r="AA109" s="10"/>
      <c r="AB109" s="10"/>
      <c r="AC109" s="10"/>
      <c r="AD109" s="10"/>
      <c r="AE109" s="10"/>
    </row>
    <row r="110" s="9" customFormat="1" ht="24.96" customHeight="1">
      <c r="A110" s="9"/>
      <c r="B110" s="148"/>
      <c r="C110" s="9"/>
      <c r="D110" s="149" t="s">
        <v>182</v>
      </c>
      <c r="E110" s="150"/>
      <c r="F110" s="150"/>
      <c r="G110" s="150"/>
      <c r="H110" s="150"/>
      <c r="I110" s="150"/>
      <c r="J110" s="151">
        <f>J375</f>
        <v>0</v>
      </c>
      <c r="K110" s="9"/>
      <c r="L110" s="148"/>
      <c r="S110" s="9"/>
      <c r="T110" s="9"/>
      <c r="U110" s="9"/>
      <c r="V110" s="9"/>
      <c r="W110" s="9"/>
      <c r="X110" s="9"/>
      <c r="Y110" s="9"/>
      <c r="Z110" s="9"/>
      <c r="AA110" s="9"/>
      <c r="AB110" s="9"/>
      <c r="AC110" s="9"/>
      <c r="AD110" s="9"/>
      <c r="AE110" s="9"/>
    </row>
    <row r="111" s="10" customFormat="1" ht="19.92" customHeight="1">
      <c r="A111" s="10"/>
      <c r="B111" s="152"/>
      <c r="C111" s="10"/>
      <c r="D111" s="153" t="s">
        <v>183</v>
      </c>
      <c r="E111" s="154"/>
      <c r="F111" s="154"/>
      <c r="G111" s="154"/>
      <c r="H111" s="154"/>
      <c r="I111" s="154"/>
      <c r="J111" s="155">
        <f>J376</f>
        <v>0</v>
      </c>
      <c r="K111" s="10"/>
      <c r="L111" s="152"/>
      <c r="S111" s="10"/>
      <c r="T111" s="10"/>
      <c r="U111" s="10"/>
      <c r="V111" s="10"/>
      <c r="W111" s="10"/>
      <c r="X111" s="10"/>
      <c r="Y111" s="10"/>
      <c r="Z111" s="10"/>
      <c r="AA111" s="10"/>
      <c r="AB111" s="10"/>
      <c r="AC111" s="10"/>
      <c r="AD111" s="10"/>
      <c r="AE111" s="10"/>
    </row>
    <row r="112" s="9" customFormat="1" ht="24.96" customHeight="1">
      <c r="A112" s="9"/>
      <c r="B112" s="148"/>
      <c r="C112" s="9"/>
      <c r="D112" s="149" t="s">
        <v>1477</v>
      </c>
      <c r="E112" s="150"/>
      <c r="F112" s="150"/>
      <c r="G112" s="150"/>
      <c r="H112" s="150"/>
      <c r="I112" s="150"/>
      <c r="J112" s="151">
        <f>J410</f>
        <v>0</v>
      </c>
      <c r="K112" s="9"/>
      <c r="L112" s="148"/>
      <c r="S112" s="9"/>
      <c r="T112" s="9"/>
      <c r="U112" s="9"/>
      <c r="V112" s="9"/>
      <c r="W112" s="9"/>
      <c r="X112" s="9"/>
      <c r="Y112" s="9"/>
      <c r="Z112" s="9"/>
      <c r="AA112" s="9"/>
      <c r="AB112" s="9"/>
      <c r="AC112" s="9"/>
      <c r="AD112" s="9"/>
      <c r="AE112" s="9"/>
    </row>
    <row r="113" s="10" customFormat="1" ht="19.92" customHeight="1">
      <c r="A113" s="10"/>
      <c r="B113" s="152"/>
      <c r="C113" s="10"/>
      <c r="D113" s="153" t="s">
        <v>1478</v>
      </c>
      <c r="E113" s="154"/>
      <c r="F113" s="154"/>
      <c r="G113" s="154"/>
      <c r="H113" s="154"/>
      <c r="I113" s="154"/>
      <c r="J113" s="155">
        <f>J411</f>
        <v>0</v>
      </c>
      <c r="K113" s="10"/>
      <c r="L113" s="152"/>
      <c r="S113" s="10"/>
      <c r="T113" s="10"/>
      <c r="U113" s="10"/>
      <c r="V113" s="10"/>
      <c r="W113" s="10"/>
      <c r="X113" s="10"/>
      <c r="Y113" s="10"/>
      <c r="Z113" s="10"/>
      <c r="AA113" s="10"/>
      <c r="AB113" s="10"/>
      <c r="AC113" s="10"/>
      <c r="AD113" s="10"/>
      <c r="AE113" s="10"/>
    </row>
    <row r="114" s="2" customFormat="1" ht="21.84" customHeight="1">
      <c r="A114" s="38"/>
      <c r="B114" s="39"/>
      <c r="C114" s="38"/>
      <c r="D114" s="38"/>
      <c r="E114" s="38"/>
      <c r="F114" s="38"/>
      <c r="G114" s="38"/>
      <c r="H114" s="38"/>
      <c r="I114" s="38"/>
      <c r="J114" s="38"/>
      <c r="K114" s="38"/>
      <c r="L114" s="55"/>
      <c r="S114" s="38"/>
      <c r="T114" s="38"/>
      <c r="U114" s="38"/>
      <c r="V114" s="38"/>
      <c r="W114" s="38"/>
      <c r="X114" s="38"/>
      <c r="Y114" s="38"/>
      <c r="Z114" s="38"/>
      <c r="AA114" s="38"/>
      <c r="AB114" s="38"/>
      <c r="AC114" s="38"/>
      <c r="AD114" s="38"/>
      <c r="AE114" s="38"/>
    </row>
    <row r="115" s="2" customFormat="1" ht="6.96" customHeight="1">
      <c r="A115" s="38"/>
      <c r="B115" s="60"/>
      <c r="C115" s="61"/>
      <c r="D115" s="61"/>
      <c r="E115" s="61"/>
      <c r="F115" s="61"/>
      <c r="G115" s="61"/>
      <c r="H115" s="61"/>
      <c r="I115" s="61"/>
      <c r="J115" s="61"/>
      <c r="K115" s="61"/>
      <c r="L115" s="55"/>
      <c r="S115" s="38"/>
      <c r="T115" s="38"/>
      <c r="U115" s="38"/>
      <c r="V115" s="38"/>
      <c r="W115" s="38"/>
      <c r="X115" s="38"/>
      <c r="Y115" s="38"/>
      <c r="Z115" s="38"/>
      <c r="AA115" s="38"/>
      <c r="AB115" s="38"/>
      <c r="AC115" s="38"/>
      <c r="AD115" s="38"/>
      <c r="AE115" s="38"/>
    </row>
    <row r="119" s="2" customFormat="1" ht="6.96" customHeight="1">
      <c r="A119" s="38"/>
      <c r="B119" s="62"/>
      <c r="C119" s="63"/>
      <c r="D119" s="63"/>
      <c r="E119" s="63"/>
      <c r="F119" s="63"/>
      <c r="G119" s="63"/>
      <c r="H119" s="63"/>
      <c r="I119" s="63"/>
      <c r="J119" s="63"/>
      <c r="K119" s="63"/>
      <c r="L119" s="55"/>
      <c r="S119" s="38"/>
      <c r="T119" s="38"/>
      <c r="U119" s="38"/>
      <c r="V119" s="38"/>
      <c r="W119" s="38"/>
      <c r="X119" s="38"/>
      <c r="Y119" s="38"/>
      <c r="Z119" s="38"/>
      <c r="AA119" s="38"/>
      <c r="AB119" s="38"/>
      <c r="AC119" s="38"/>
      <c r="AD119" s="38"/>
      <c r="AE119" s="38"/>
    </row>
    <row r="120" s="2" customFormat="1" ht="24.96" customHeight="1">
      <c r="A120" s="38"/>
      <c r="B120" s="39"/>
      <c r="C120" s="23" t="s">
        <v>184</v>
      </c>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6.96" customHeight="1">
      <c r="A121" s="38"/>
      <c r="B121" s="39"/>
      <c r="C121" s="38"/>
      <c r="D121" s="38"/>
      <c r="E121" s="38"/>
      <c r="F121" s="38"/>
      <c r="G121" s="38"/>
      <c r="H121" s="38"/>
      <c r="I121" s="38"/>
      <c r="J121" s="38"/>
      <c r="K121" s="38"/>
      <c r="L121" s="55"/>
      <c r="S121" s="38"/>
      <c r="T121" s="38"/>
      <c r="U121" s="38"/>
      <c r="V121" s="38"/>
      <c r="W121" s="38"/>
      <c r="X121" s="38"/>
      <c r="Y121" s="38"/>
      <c r="Z121" s="38"/>
      <c r="AA121" s="38"/>
      <c r="AB121" s="38"/>
      <c r="AC121" s="38"/>
      <c r="AD121" s="38"/>
      <c r="AE121" s="38"/>
    </row>
    <row r="122" s="2" customFormat="1" ht="12" customHeight="1">
      <c r="A122" s="38"/>
      <c r="B122" s="39"/>
      <c r="C122" s="32" t="s">
        <v>16</v>
      </c>
      <c r="D122" s="38"/>
      <c r="E122" s="38"/>
      <c r="F122" s="38"/>
      <c r="G122" s="38"/>
      <c r="H122" s="38"/>
      <c r="I122" s="38"/>
      <c r="J122" s="38"/>
      <c r="K122" s="38"/>
      <c r="L122" s="55"/>
      <c r="S122" s="38"/>
      <c r="T122" s="38"/>
      <c r="U122" s="38"/>
      <c r="V122" s="38"/>
      <c r="W122" s="38"/>
      <c r="X122" s="38"/>
      <c r="Y122" s="38"/>
      <c r="Z122" s="38"/>
      <c r="AA122" s="38"/>
      <c r="AB122" s="38"/>
      <c r="AC122" s="38"/>
      <c r="AD122" s="38"/>
      <c r="AE122" s="38"/>
    </row>
    <row r="123" s="2" customFormat="1" ht="16.5" customHeight="1">
      <c r="A123" s="38"/>
      <c r="B123" s="39"/>
      <c r="C123" s="38"/>
      <c r="D123" s="38"/>
      <c r="E123" s="129" t="str">
        <f>E7</f>
        <v>VD Letovice, rekonstrukce VD</v>
      </c>
      <c r="F123" s="32"/>
      <c r="G123" s="32"/>
      <c r="H123" s="32"/>
      <c r="I123" s="38"/>
      <c r="J123" s="38"/>
      <c r="K123" s="38"/>
      <c r="L123" s="55"/>
      <c r="S123" s="38"/>
      <c r="T123" s="38"/>
      <c r="U123" s="38"/>
      <c r="V123" s="38"/>
      <c r="W123" s="38"/>
      <c r="X123" s="38"/>
      <c r="Y123" s="38"/>
      <c r="Z123" s="38"/>
      <c r="AA123" s="38"/>
      <c r="AB123" s="38"/>
      <c r="AC123" s="38"/>
      <c r="AD123" s="38"/>
      <c r="AE123" s="38"/>
    </row>
    <row r="124" s="2" customFormat="1" ht="12" customHeight="1">
      <c r="A124" s="38"/>
      <c r="B124" s="39"/>
      <c r="C124" s="32" t="s">
        <v>159</v>
      </c>
      <c r="D124" s="38"/>
      <c r="E124" s="38"/>
      <c r="F124" s="38"/>
      <c r="G124" s="38"/>
      <c r="H124" s="38"/>
      <c r="I124" s="38"/>
      <c r="J124" s="38"/>
      <c r="K124" s="38"/>
      <c r="L124" s="55"/>
      <c r="S124" s="38"/>
      <c r="T124" s="38"/>
      <c r="U124" s="38"/>
      <c r="V124" s="38"/>
      <c r="W124" s="38"/>
      <c r="X124" s="38"/>
      <c r="Y124" s="38"/>
      <c r="Z124" s="38"/>
      <c r="AA124" s="38"/>
      <c r="AB124" s="38"/>
      <c r="AC124" s="38"/>
      <c r="AD124" s="38"/>
      <c r="AE124" s="38"/>
    </row>
    <row r="125" s="2" customFormat="1" ht="16.5" customHeight="1">
      <c r="A125" s="38"/>
      <c r="B125" s="39"/>
      <c r="C125" s="38"/>
      <c r="D125" s="38"/>
      <c r="E125" s="67" t="str">
        <f>E9</f>
        <v>SO 05 - Přemostění skluzu</v>
      </c>
      <c r="F125" s="38"/>
      <c r="G125" s="38"/>
      <c r="H125" s="38"/>
      <c r="I125" s="38"/>
      <c r="J125" s="38"/>
      <c r="K125" s="38"/>
      <c r="L125" s="55"/>
      <c r="S125" s="38"/>
      <c r="T125" s="38"/>
      <c r="U125" s="38"/>
      <c r="V125" s="38"/>
      <c r="W125" s="38"/>
      <c r="X125" s="38"/>
      <c r="Y125" s="38"/>
      <c r="Z125" s="38"/>
      <c r="AA125" s="38"/>
      <c r="AB125" s="38"/>
      <c r="AC125" s="38"/>
      <c r="AD125" s="38"/>
      <c r="AE125" s="38"/>
    </row>
    <row r="126" s="2" customFormat="1" ht="6.96" customHeight="1">
      <c r="A126" s="38"/>
      <c r="B126" s="39"/>
      <c r="C126" s="38"/>
      <c r="D126" s="38"/>
      <c r="E126" s="38"/>
      <c r="F126" s="38"/>
      <c r="G126" s="38"/>
      <c r="H126" s="38"/>
      <c r="I126" s="38"/>
      <c r="J126" s="38"/>
      <c r="K126" s="38"/>
      <c r="L126" s="55"/>
      <c r="S126" s="38"/>
      <c r="T126" s="38"/>
      <c r="U126" s="38"/>
      <c r="V126" s="38"/>
      <c r="W126" s="38"/>
      <c r="X126" s="38"/>
      <c r="Y126" s="38"/>
      <c r="Z126" s="38"/>
      <c r="AA126" s="38"/>
      <c r="AB126" s="38"/>
      <c r="AC126" s="38"/>
      <c r="AD126" s="38"/>
      <c r="AE126" s="38"/>
    </row>
    <row r="127" s="2" customFormat="1" ht="12" customHeight="1">
      <c r="A127" s="38"/>
      <c r="B127" s="39"/>
      <c r="C127" s="32" t="s">
        <v>20</v>
      </c>
      <c r="D127" s="38"/>
      <c r="E127" s="38"/>
      <c r="F127" s="27" t="str">
        <f>F12</f>
        <v>VD Letovice</v>
      </c>
      <c r="G127" s="38"/>
      <c r="H127" s="38"/>
      <c r="I127" s="32" t="s">
        <v>22</v>
      </c>
      <c r="J127" s="69" t="str">
        <f>IF(J12="","",J12)</f>
        <v>2. 12. 2020</v>
      </c>
      <c r="K127" s="38"/>
      <c r="L127" s="55"/>
      <c r="S127" s="38"/>
      <c r="T127" s="38"/>
      <c r="U127" s="38"/>
      <c r="V127" s="38"/>
      <c r="W127" s="38"/>
      <c r="X127" s="38"/>
      <c r="Y127" s="38"/>
      <c r="Z127" s="38"/>
      <c r="AA127" s="38"/>
      <c r="AB127" s="38"/>
      <c r="AC127" s="38"/>
      <c r="AD127" s="38"/>
      <c r="AE127" s="38"/>
    </row>
    <row r="128" s="2" customFormat="1" ht="6.96" customHeight="1">
      <c r="A128" s="38"/>
      <c r="B128" s="39"/>
      <c r="C128" s="38"/>
      <c r="D128" s="38"/>
      <c r="E128" s="38"/>
      <c r="F128" s="38"/>
      <c r="G128" s="38"/>
      <c r="H128" s="38"/>
      <c r="I128" s="38"/>
      <c r="J128" s="38"/>
      <c r="K128" s="38"/>
      <c r="L128" s="55"/>
      <c r="S128" s="38"/>
      <c r="T128" s="38"/>
      <c r="U128" s="38"/>
      <c r="V128" s="38"/>
      <c r="W128" s="38"/>
      <c r="X128" s="38"/>
      <c r="Y128" s="38"/>
      <c r="Z128" s="38"/>
      <c r="AA128" s="38"/>
      <c r="AB128" s="38"/>
      <c r="AC128" s="38"/>
      <c r="AD128" s="38"/>
      <c r="AE128" s="38"/>
    </row>
    <row r="129" s="2" customFormat="1" ht="25.65" customHeight="1">
      <c r="A129" s="38"/>
      <c r="B129" s="39"/>
      <c r="C129" s="32" t="s">
        <v>24</v>
      </c>
      <c r="D129" s="38"/>
      <c r="E129" s="38"/>
      <c r="F129" s="27" t="str">
        <f>E15</f>
        <v>Povodí Moravy, s.p., Dřevařská 11, 60175 Brno</v>
      </c>
      <c r="G129" s="38"/>
      <c r="H129" s="38"/>
      <c r="I129" s="32" t="s">
        <v>32</v>
      </c>
      <c r="J129" s="36" t="str">
        <f>E21</f>
        <v>Sweco Hydroprojekt a.s.</v>
      </c>
      <c r="K129" s="38"/>
      <c r="L129" s="55"/>
      <c r="S129" s="38"/>
      <c r="T129" s="38"/>
      <c r="U129" s="38"/>
      <c r="V129" s="38"/>
      <c r="W129" s="38"/>
      <c r="X129" s="38"/>
      <c r="Y129" s="38"/>
      <c r="Z129" s="38"/>
      <c r="AA129" s="38"/>
      <c r="AB129" s="38"/>
      <c r="AC129" s="38"/>
      <c r="AD129" s="38"/>
      <c r="AE129" s="38"/>
    </row>
    <row r="130" s="2" customFormat="1" ht="15.15" customHeight="1">
      <c r="A130" s="38"/>
      <c r="B130" s="39"/>
      <c r="C130" s="32" t="s">
        <v>30</v>
      </c>
      <c r="D130" s="38"/>
      <c r="E130" s="38"/>
      <c r="F130" s="27" t="str">
        <f>IF(E18="","",E18)</f>
        <v>Vyplň údaj</v>
      </c>
      <c r="G130" s="38"/>
      <c r="H130" s="38"/>
      <c r="I130" s="32" t="s">
        <v>37</v>
      </c>
      <c r="J130" s="36" t="str">
        <f>E24</f>
        <v xml:space="preserve"> </v>
      </c>
      <c r="K130" s="38"/>
      <c r="L130" s="55"/>
      <c r="S130" s="38"/>
      <c r="T130" s="38"/>
      <c r="U130" s="38"/>
      <c r="V130" s="38"/>
      <c r="W130" s="38"/>
      <c r="X130" s="38"/>
      <c r="Y130" s="38"/>
      <c r="Z130" s="38"/>
      <c r="AA130" s="38"/>
      <c r="AB130" s="38"/>
      <c r="AC130" s="38"/>
      <c r="AD130" s="38"/>
      <c r="AE130" s="38"/>
    </row>
    <row r="131" s="2" customFormat="1" ht="10.32" customHeight="1">
      <c r="A131" s="38"/>
      <c r="B131" s="39"/>
      <c r="C131" s="38"/>
      <c r="D131" s="38"/>
      <c r="E131" s="38"/>
      <c r="F131" s="38"/>
      <c r="G131" s="38"/>
      <c r="H131" s="38"/>
      <c r="I131" s="38"/>
      <c r="J131" s="38"/>
      <c r="K131" s="38"/>
      <c r="L131" s="55"/>
      <c r="S131" s="38"/>
      <c r="T131" s="38"/>
      <c r="U131" s="38"/>
      <c r="V131" s="38"/>
      <c r="W131" s="38"/>
      <c r="X131" s="38"/>
      <c r="Y131" s="38"/>
      <c r="Z131" s="38"/>
      <c r="AA131" s="38"/>
      <c r="AB131" s="38"/>
      <c r="AC131" s="38"/>
      <c r="AD131" s="38"/>
      <c r="AE131" s="38"/>
    </row>
    <row r="132" s="11" customFormat="1" ht="29.28" customHeight="1">
      <c r="A132" s="156"/>
      <c r="B132" s="157"/>
      <c r="C132" s="158" t="s">
        <v>185</v>
      </c>
      <c r="D132" s="159" t="s">
        <v>66</v>
      </c>
      <c r="E132" s="159" t="s">
        <v>62</v>
      </c>
      <c r="F132" s="159" t="s">
        <v>63</v>
      </c>
      <c r="G132" s="159" t="s">
        <v>186</v>
      </c>
      <c r="H132" s="159" t="s">
        <v>187</v>
      </c>
      <c r="I132" s="159" t="s">
        <v>188</v>
      </c>
      <c r="J132" s="159" t="s">
        <v>164</v>
      </c>
      <c r="K132" s="160" t="s">
        <v>189</v>
      </c>
      <c r="L132" s="161"/>
      <c r="M132" s="86" t="s">
        <v>1</v>
      </c>
      <c r="N132" s="87" t="s">
        <v>45</v>
      </c>
      <c r="O132" s="87" t="s">
        <v>190</v>
      </c>
      <c r="P132" s="87" t="s">
        <v>191</v>
      </c>
      <c r="Q132" s="87" t="s">
        <v>192</v>
      </c>
      <c r="R132" s="87" t="s">
        <v>193</v>
      </c>
      <c r="S132" s="87" t="s">
        <v>194</v>
      </c>
      <c r="T132" s="88" t="s">
        <v>195</v>
      </c>
      <c r="U132" s="156"/>
      <c r="V132" s="156"/>
      <c r="W132" s="156"/>
      <c r="X132" s="156"/>
      <c r="Y132" s="156"/>
      <c r="Z132" s="156"/>
      <c r="AA132" s="156"/>
      <c r="AB132" s="156"/>
      <c r="AC132" s="156"/>
      <c r="AD132" s="156"/>
      <c r="AE132" s="156"/>
    </row>
    <row r="133" s="2" customFormat="1" ht="22.8" customHeight="1">
      <c r="A133" s="38"/>
      <c r="B133" s="39"/>
      <c r="C133" s="93" t="s">
        <v>196</v>
      </c>
      <c r="D133" s="38"/>
      <c r="E133" s="38"/>
      <c r="F133" s="38"/>
      <c r="G133" s="38"/>
      <c r="H133" s="38"/>
      <c r="I133" s="38"/>
      <c r="J133" s="162">
        <f>BK133</f>
        <v>0</v>
      </c>
      <c r="K133" s="38"/>
      <c r="L133" s="39"/>
      <c r="M133" s="89"/>
      <c r="N133" s="73"/>
      <c r="O133" s="90"/>
      <c r="P133" s="163">
        <f>P134+P375+P410</f>
        <v>0</v>
      </c>
      <c r="Q133" s="90"/>
      <c r="R133" s="163">
        <f>R134+R375+R410</f>
        <v>43.10870869</v>
      </c>
      <c r="S133" s="90"/>
      <c r="T133" s="164">
        <f>T134+T375+T410</f>
        <v>90.990000000000009</v>
      </c>
      <c r="U133" s="38"/>
      <c r="V133" s="38"/>
      <c r="W133" s="38"/>
      <c r="X133" s="38"/>
      <c r="Y133" s="38"/>
      <c r="Z133" s="38"/>
      <c r="AA133" s="38"/>
      <c r="AB133" s="38"/>
      <c r="AC133" s="38"/>
      <c r="AD133" s="38"/>
      <c r="AE133" s="38"/>
      <c r="AT133" s="19" t="s">
        <v>80</v>
      </c>
      <c r="AU133" s="19" t="s">
        <v>166</v>
      </c>
      <c r="BK133" s="165">
        <f>BK134+BK375+BK410</f>
        <v>0</v>
      </c>
    </row>
    <row r="134" s="12" customFormat="1" ht="25.92" customHeight="1">
      <c r="A134" s="12"/>
      <c r="B134" s="166"/>
      <c r="C134" s="12"/>
      <c r="D134" s="167" t="s">
        <v>80</v>
      </c>
      <c r="E134" s="168" t="s">
        <v>197</v>
      </c>
      <c r="F134" s="168" t="s">
        <v>198</v>
      </c>
      <c r="G134" s="12"/>
      <c r="H134" s="12"/>
      <c r="I134" s="169"/>
      <c r="J134" s="170">
        <f>BK134</f>
        <v>0</v>
      </c>
      <c r="K134" s="12"/>
      <c r="L134" s="166"/>
      <c r="M134" s="171"/>
      <c r="N134" s="172"/>
      <c r="O134" s="172"/>
      <c r="P134" s="173">
        <f>P135+P150+P205+P235+P287+P363+P371</f>
        <v>0</v>
      </c>
      <c r="Q134" s="172"/>
      <c r="R134" s="173">
        <f>R135+R150+R205+R235+R287+R363+R371</f>
        <v>41.904248690000003</v>
      </c>
      <c r="S134" s="172"/>
      <c r="T134" s="174">
        <f>T135+T150+T205+T235+T287+T363+T371</f>
        <v>90.990000000000009</v>
      </c>
      <c r="U134" s="12"/>
      <c r="V134" s="12"/>
      <c r="W134" s="12"/>
      <c r="X134" s="12"/>
      <c r="Y134" s="12"/>
      <c r="Z134" s="12"/>
      <c r="AA134" s="12"/>
      <c r="AB134" s="12"/>
      <c r="AC134" s="12"/>
      <c r="AD134" s="12"/>
      <c r="AE134" s="12"/>
      <c r="AR134" s="167" t="s">
        <v>89</v>
      </c>
      <c r="AT134" s="175" t="s">
        <v>80</v>
      </c>
      <c r="AU134" s="175" t="s">
        <v>81</v>
      </c>
      <c r="AY134" s="167" t="s">
        <v>199</v>
      </c>
      <c r="BK134" s="176">
        <f>BK135+BK150+BK205+BK235+BK287+BK363+BK371</f>
        <v>0</v>
      </c>
    </row>
    <row r="135" s="12" customFormat="1" ht="22.8" customHeight="1">
      <c r="A135" s="12"/>
      <c r="B135" s="166"/>
      <c r="C135" s="12"/>
      <c r="D135" s="167" t="s">
        <v>80</v>
      </c>
      <c r="E135" s="177" t="s">
        <v>89</v>
      </c>
      <c r="F135" s="177" t="s">
        <v>200</v>
      </c>
      <c r="G135" s="12"/>
      <c r="H135" s="12"/>
      <c r="I135" s="169"/>
      <c r="J135" s="178">
        <f>BK135</f>
        <v>0</v>
      </c>
      <c r="K135" s="12"/>
      <c r="L135" s="166"/>
      <c r="M135" s="171"/>
      <c r="N135" s="172"/>
      <c r="O135" s="172"/>
      <c r="P135" s="173">
        <f>SUM(P136:P149)</f>
        <v>0</v>
      </c>
      <c r="Q135" s="172"/>
      <c r="R135" s="173">
        <f>SUM(R136:R149)</f>
        <v>0</v>
      </c>
      <c r="S135" s="172"/>
      <c r="T135" s="174">
        <f>SUM(T136:T149)</f>
        <v>29.969999999999999</v>
      </c>
      <c r="U135" s="12"/>
      <c r="V135" s="12"/>
      <c r="W135" s="12"/>
      <c r="X135" s="12"/>
      <c r="Y135" s="12"/>
      <c r="Z135" s="12"/>
      <c r="AA135" s="12"/>
      <c r="AB135" s="12"/>
      <c r="AC135" s="12"/>
      <c r="AD135" s="12"/>
      <c r="AE135" s="12"/>
      <c r="AR135" s="167" t="s">
        <v>89</v>
      </c>
      <c r="AT135" s="175" t="s">
        <v>80</v>
      </c>
      <c r="AU135" s="175" t="s">
        <v>89</v>
      </c>
      <c r="AY135" s="167" t="s">
        <v>199</v>
      </c>
      <c r="BK135" s="176">
        <f>SUM(BK136:BK149)</f>
        <v>0</v>
      </c>
    </row>
    <row r="136" s="2" customFormat="1" ht="24.15" customHeight="1">
      <c r="A136" s="38"/>
      <c r="B136" s="179"/>
      <c r="C136" s="180" t="s">
        <v>89</v>
      </c>
      <c r="D136" s="180" t="s">
        <v>201</v>
      </c>
      <c r="E136" s="181" t="s">
        <v>1479</v>
      </c>
      <c r="F136" s="182" t="s">
        <v>1480</v>
      </c>
      <c r="G136" s="183" t="s">
        <v>204</v>
      </c>
      <c r="H136" s="184">
        <v>66.599999999999994</v>
      </c>
      <c r="I136" s="185"/>
      <c r="J136" s="186">
        <f>ROUND(I136*H136,2)</f>
        <v>0</v>
      </c>
      <c r="K136" s="182" t="s">
        <v>205</v>
      </c>
      <c r="L136" s="39"/>
      <c r="M136" s="187" t="s">
        <v>1</v>
      </c>
      <c r="N136" s="188" t="s">
        <v>46</v>
      </c>
      <c r="O136" s="77"/>
      <c r="P136" s="189">
        <f>O136*H136</f>
        <v>0</v>
      </c>
      <c r="Q136" s="189">
        <v>0</v>
      </c>
      <c r="R136" s="189">
        <f>Q136*H136</f>
        <v>0</v>
      </c>
      <c r="S136" s="189">
        <v>0.45000000000000001</v>
      </c>
      <c r="T136" s="190">
        <f>S136*H136</f>
        <v>29.969999999999999</v>
      </c>
      <c r="U136" s="38"/>
      <c r="V136" s="38"/>
      <c r="W136" s="38"/>
      <c r="X136" s="38"/>
      <c r="Y136" s="38"/>
      <c r="Z136" s="38"/>
      <c r="AA136" s="38"/>
      <c r="AB136" s="38"/>
      <c r="AC136" s="38"/>
      <c r="AD136" s="38"/>
      <c r="AE136" s="38"/>
      <c r="AR136" s="191" t="s">
        <v>206</v>
      </c>
      <c r="AT136" s="191" t="s">
        <v>201</v>
      </c>
      <c r="AU136" s="191" t="s">
        <v>91</v>
      </c>
      <c r="AY136" s="19" t="s">
        <v>199</v>
      </c>
      <c r="BE136" s="192">
        <f>IF(N136="základní",J136,0)</f>
        <v>0</v>
      </c>
      <c r="BF136" s="192">
        <f>IF(N136="snížená",J136,0)</f>
        <v>0</v>
      </c>
      <c r="BG136" s="192">
        <f>IF(N136="zákl. přenesená",J136,0)</f>
        <v>0</v>
      </c>
      <c r="BH136" s="192">
        <f>IF(N136="sníž. přenesená",J136,0)</f>
        <v>0</v>
      </c>
      <c r="BI136" s="192">
        <f>IF(N136="nulová",J136,0)</f>
        <v>0</v>
      </c>
      <c r="BJ136" s="19" t="s">
        <v>89</v>
      </c>
      <c r="BK136" s="192">
        <f>ROUND(I136*H136,2)</f>
        <v>0</v>
      </c>
      <c r="BL136" s="19" t="s">
        <v>206</v>
      </c>
      <c r="BM136" s="191" t="s">
        <v>1481</v>
      </c>
    </row>
    <row r="137" s="2" customFormat="1">
      <c r="A137" s="38"/>
      <c r="B137" s="39"/>
      <c r="C137" s="38"/>
      <c r="D137" s="193" t="s">
        <v>208</v>
      </c>
      <c r="E137" s="38"/>
      <c r="F137" s="194" t="s">
        <v>1482</v>
      </c>
      <c r="G137" s="38"/>
      <c r="H137" s="38"/>
      <c r="I137" s="195"/>
      <c r="J137" s="38"/>
      <c r="K137" s="38"/>
      <c r="L137" s="39"/>
      <c r="M137" s="196"/>
      <c r="N137" s="197"/>
      <c r="O137" s="77"/>
      <c r="P137" s="77"/>
      <c r="Q137" s="77"/>
      <c r="R137" s="77"/>
      <c r="S137" s="77"/>
      <c r="T137" s="78"/>
      <c r="U137" s="38"/>
      <c r="V137" s="38"/>
      <c r="W137" s="38"/>
      <c r="X137" s="38"/>
      <c r="Y137" s="38"/>
      <c r="Z137" s="38"/>
      <c r="AA137" s="38"/>
      <c r="AB137" s="38"/>
      <c r="AC137" s="38"/>
      <c r="AD137" s="38"/>
      <c r="AE137" s="38"/>
      <c r="AT137" s="19" t="s">
        <v>208</v>
      </c>
      <c r="AU137" s="19" t="s">
        <v>91</v>
      </c>
    </row>
    <row r="138" s="2" customFormat="1">
      <c r="A138" s="38"/>
      <c r="B138" s="39"/>
      <c r="C138" s="38"/>
      <c r="D138" s="193" t="s">
        <v>210</v>
      </c>
      <c r="E138" s="38"/>
      <c r="F138" s="198" t="s">
        <v>218</v>
      </c>
      <c r="G138" s="38"/>
      <c r="H138" s="38"/>
      <c r="I138" s="195"/>
      <c r="J138" s="38"/>
      <c r="K138" s="38"/>
      <c r="L138" s="39"/>
      <c r="M138" s="196"/>
      <c r="N138" s="197"/>
      <c r="O138" s="77"/>
      <c r="P138" s="77"/>
      <c r="Q138" s="77"/>
      <c r="R138" s="77"/>
      <c r="S138" s="77"/>
      <c r="T138" s="78"/>
      <c r="U138" s="38"/>
      <c r="V138" s="38"/>
      <c r="W138" s="38"/>
      <c r="X138" s="38"/>
      <c r="Y138" s="38"/>
      <c r="Z138" s="38"/>
      <c r="AA138" s="38"/>
      <c r="AB138" s="38"/>
      <c r="AC138" s="38"/>
      <c r="AD138" s="38"/>
      <c r="AE138" s="38"/>
      <c r="AT138" s="19" t="s">
        <v>210</v>
      </c>
      <c r="AU138" s="19" t="s">
        <v>91</v>
      </c>
    </row>
    <row r="139" s="14" customFormat="1">
      <c r="A139" s="14"/>
      <c r="B139" s="207"/>
      <c r="C139" s="14"/>
      <c r="D139" s="193" t="s">
        <v>212</v>
      </c>
      <c r="E139" s="208" t="s">
        <v>1</v>
      </c>
      <c r="F139" s="209" t="s">
        <v>1483</v>
      </c>
      <c r="G139" s="14"/>
      <c r="H139" s="208" t="s">
        <v>1</v>
      </c>
      <c r="I139" s="210"/>
      <c r="J139" s="14"/>
      <c r="K139" s="14"/>
      <c r="L139" s="207"/>
      <c r="M139" s="211"/>
      <c r="N139" s="212"/>
      <c r="O139" s="212"/>
      <c r="P139" s="212"/>
      <c r="Q139" s="212"/>
      <c r="R139" s="212"/>
      <c r="S139" s="212"/>
      <c r="T139" s="213"/>
      <c r="U139" s="14"/>
      <c r="V139" s="14"/>
      <c r="W139" s="14"/>
      <c r="X139" s="14"/>
      <c r="Y139" s="14"/>
      <c r="Z139" s="14"/>
      <c r="AA139" s="14"/>
      <c r="AB139" s="14"/>
      <c r="AC139" s="14"/>
      <c r="AD139" s="14"/>
      <c r="AE139" s="14"/>
      <c r="AT139" s="208" t="s">
        <v>212</v>
      </c>
      <c r="AU139" s="208" t="s">
        <v>91</v>
      </c>
      <c r="AV139" s="14" t="s">
        <v>89</v>
      </c>
      <c r="AW139" s="14" t="s">
        <v>36</v>
      </c>
      <c r="AX139" s="14" t="s">
        <v>81</v>
      </c>
      <c r="AY139" s="208" t="s">
        <v>199</v>
      </c>
    </row>
    <row r="140" s="13" customFormat="1">
      <c r="A140" s="13"/>
      <c r="B140" s="199"/>
      <c r="C140" s="13"/>
      <c r="D140" s="193" t="s">
        <v>212</v>
      </c>
      <c r="E140" s="200" t="s">
        <v>1</v>
      </c>
      <c r="F140" s="201" t="s">
        <v>1484</v>
      </c>
      <c r="G140" s="13"/>
      <c r="H140" s="202">
        <v>66.599999999999994</v>
      </c>
      <c r="I140" s="203"/>
      <c r="J140" s="13"/>
      <c r="K140" s="13"/>
      <c r="L140" s="199"/>
      <c r="M140" s="204"/>
      <c r="N140" s="205"/>
      <c r="O140" s="205"/>
      <c r="P140" s="205"/>
      <c r="Q140" s="205"/>
      <c r="R140" s="205"/>
      <c r="S140" s="205"/>
      <c r="T140" s="206"/>
      <c r="U140" s="13"/>
      <c r="V140" s="13"/>
      <c r="W140" s="13"/>
      <c r="X140" s="13"/>
      <c r="Y140" s="13"/>
      <c r="Z140" s="13"/>
      <c r="AA140" s="13"/>
      <c r="AB140" s="13"/>
      <c r="AC140" s="13"/>
      <c r="AD140" s="13"/>
      <c r="AE140" s="13"/>
      <c r="AT140" s="200" t="s">
        <v>212</v>
      </c>
      <c r="AU140" s="200" t="s">
        <v>91</v>
      </c>
      <c r="AV140" s="13" t="s">
        <v>91</v>
      </c>
      <c r="AW140" s="13" t="s">
        <v>36</v>
      </c>
      <c r="AX140" s="13" t="s">
        <v>89</v>
      </c>
      <c r="AY140" s="200" t="s">
        <v>199</v>
      </c>
    </row>
    <row r="141" s="2" customFormat="1" ht="24.15" customHeight="1">
      <c r="A141" s="38"/>
      <c r="B141" s="179"/>
      <c r="C141" s="180" t="s">
        <v>91</v>
      </c>
      <c r="D141" s="180" t="s">
        <v>201</v>
      </c>
      <c r="E141" s="181" t="s">
        <v>1485</v>
      </c>
      <c r="F141" s="182" t="s">
        <v>1486</v>
      </c>
      <c r="G141" s="183" t="s">
        <v>228</v>
      </c>
      <c r="H141" s="184">
        <v>50</v>
      </c>
      <c r="I141" s="185"/>
      <c r="J141" s="186">
        <f>ROUND(I141*H141,2)</f>
        <v>0</v>
      </c>
      <c r="K141" s="182" t="s">
        <v>205</v>
      </c>
      <c r="L141" s="39"/>
      <c r="M141" s="187" t="s">
        <v>1</v>
      </c>
      <c r="N141" s="188" t="s">
        <v>46</v>
      </c>
      <c r="O141" s="77"/>
      <c r="P141" s="189">
        <f>O141*H141</f>
        <v>0</v>
      </c>
      <c r="Q141" s="189">
        <v>0</v>
      </c>
      <c r="R141" s="189">
        <f>Q141*H141</f>
        <v>0</v>
      </c>
      <c r="S141" s="189">
        <v>0</v>
      </c>
      <c r="T141" s="190">
        <f>S141*H141</f>
        <v>0</v>
      </c>
      <c r="U141" s="38"/>
      <c r="V141" s="38"/>
      <c r="W141" s="38"/>
      <c r="X141" s="38"/>
      <c r="Y141" s="38"/>
      <c r="Z141" s="38"/>
      <c r="AA141" s="38"/>
      <c r="AB141" s="38"/>
      <c r="AC141" s="38"/>
      <c r="AD141" s="38"/>
      <c r="AE141" s="38"/>
      <c r="AR141" s="191" t="s">
        <v>206</v>
      </c>
      <c r="AT141" s="191" t="s">
        <v>201</v>
      </c>
      <c r="AU141" s="191" t="s">
        <v>91</v>
      </c>
      <c r="AY141" s="19" t="s">
        <v>199</v>
      </c>
      <c r="BE141" s="192">
        <f>IF(N141="základní",J141,0)</f>
        <v>0</v>
      </c>
      <c r="BF141" s="192">
        <f>IF(N141="snížená",J141,0)</f>
        <v>0</v>
      </c>
      <c r="BG141" s="192">
        <f>IF(N141="zákl. přenesená",J141,0)</f>
        <v>0</v>
      </c>
      <c r="BH141" s="192">
        <f>IF(N141="sníž. přenesená",J141,0)</f>
        <v>0</v>
      </c>
      <c r="BI141" s="192">
        <f>IF(N141="nulová",J141,0)</f>
        <v>0</v>
      </c>
      <c r="BJ141" s="19" t="s">
        <v>89</v>
      </c>
      <c r="BK141" s="192">
        <f>ROUND(I141*H141,2)</f>
        <v>0</v>
      </c>
      <c r="BL141" s="19" t="s">
        <v>206</v>
      </c>
      <c r="BM141" s="191" t="s">
        <v>1487</v>
      </c>
    </row>
    <row r="142" s="2" customFormat="1">
      <c r="A142" s="38"/>
      <c r="B142" s="39"/>
      <c r="C142" s="38"/>
      <c r="D142" s="193" t="s">
        <v>208</v>
      </c>
      <c r="E142" s="38"/>
      <c r="F142" s="194" t="s">
        <v>1488</v>
      </c>
      <c r="G142" s="38"/>
      <c r="H142" s="38"/>
      <c r="I142" s="195"/>
      <c r="J142" s="38"/>
      <c r="K142" s="38"/>
      <c r="L142" s="39"/>
      <c r="M142" s="196"/>
      <c r="N142" s="197"/>
      <c r="O142" s="77"/>
      <c r="P142" s="77"/>
      <c r="Q142" s="77"/>
      <c r="R142" s="77"/>
      <c r="S142" s="77"/>
      <c r="T142" s="78"/>
      <c r="U142" s="38"/>
      <c r="V142" s="38"/>
      <c r="W142" s="38"/>
      <c r="X142" s="38"/>
      <c r="Y142" s="38"/>
      <c r="Z142" s="38"/>
      <c r="AA142" s="38"/>
      <c r="AB142" s="38"/>
      <c r="AC142" s="38"/>
      <c r="AD142" s="38"/>
      <c r="AE142" s="38"/>
      <c r="AT142" s="19" t="s">
        <v>208</v>
      </c>
      <c r="AU142" s="19" t="s">
        <v>91</v>
      </c>
    </row>
    <row r="143" s="2" customFormat="1">
      <c r="A143" s="38"/>
      <c r="B143" s="39"/>
      <c r="C143" s="38"/>
      <c r="D143" s="193" t="s">
        <v>210</v>
      </c>
      <c r="E143" s="38"/>
      <c r="F143" s="198" t="s">
        <v>1489</v>
      </c>
      <c r="G143" s="38"/>
      <c r="H143" s="38"/>
      <c r="I143" s="195"/>
      <c r="J143" s="38"/>
      <c r="K143" s="38"/>
      <c r="L143" s="39"/>
      <c r="M143" s="196"/>
      <c r="N143" s="197"/>
      <c r="O143" s="77"/>
      <c r="P143" s="77"/>
      <c r="Q143" s="77"/>
      <c r="R143" s="77"/>
      <c r="S143" s="77"/>
      <c r="T143" s="78"/>
      <c r="U143" s="38"/>
      <c r="V143" s="38"/>
      <c r="W143" s="38"/>
      <c r="X143" s="38"/>
      <c r="Y143" s="38"/>
      <c r="Z143" s="38"/>
      <c r="AA143" s="38"/>
      <c r="AB143" s="38"/>
      <c r="AC143" s="38"/>
      <c r="AD143" s="38"/>
      <c r="AE143" s="38"/>
      <c r="AT143" s="19" t="s">
        <v>210</v>
      </c>
      <c r="AU143" s="19" t="s">
        <v>91</v>
      </c>
    </row>
    <row r="144" s="14" customFormat="1">
      <c r="A144" s="14"/>
      <c r="B144" s="207"/>
      <c r="C144" s="14"/>
      <c r="D144" s="193" t="s">
        <v>212</v>
      </c>
      <c r="E144" s="208" t="s">
        <v>1</v>
      </c>
      <c r="F144" s="209" t="s">
        <v>1490</v>
      </c>
      <c r="G144" s="14"/>
      <c r="H144" s="208" t="s">
        <v>1</v>
      </c>
      <c r="I144" s="210"/>
      <c r="J144" s="14"/>
      <c r="K144" s="14"/>
      <c r="L144" s="207"/>
      <c r="M144" s="211"/>
      <c r="N144" s="212"/>
      <c r="O144" s="212"/>
      <c r="P144" s="212"/>
      <c r="Q144" s="212"/>
      <c r="R144" s="212"/>
      <c r="S144" s="212"/>
      <c r="T144" s="213"/>
      <c r="U144" s="14"/>
      <c r="V144" s="14"/>
      <c r="W144" s="14"/>
      <c r="X144" s="14"/>
      <c r="Y144" s="14"/>
      <c r="Z144" s="14"/>
      <c r="AA144" s="14"/>
      <c r="AB144" s="14"/>
      <c r="AC144" s="14"/>
      <c r="AD144" s="14"/>
      <c r="AE144" s="14"/>
      <c r="AT144" s="208" t="s">
        <v>212</v>
      </c>
      <c r="AU144" s="208" t="s">
        <v>91</v>
      </c>
      <c r="AV144" s="14" t="s">
        <v>89</v>
      </c>
      <c r="AW144" s="14" t="s">
        <v>36</v>
      </c>
      <c r="AX144" s="14" t="s">
        <v>81</v>
      </c>
      <c r="AY144" s="208" t="s">
        <v>199</v>
      </c>
    </row>
    <row r="145" s="13" customFormat="1">
      <c r="A145" s="13"/>
      <c r="B145" s="199"/>
      <c r="C145" s="13"/>
      <c r="D145" s="193" t="s">
        <v>212</v>
      </c>
      <c r="E145" s="200" t="s">
        <v>1</v>
      </c>
      <c r="F145" s="201" t="s">
        <v>1491</v>
      </c>
      <c r="G145" s="13"/>
      <c r="H145" s="202">
        <v>50</v>
      </c>
      <c r="I145" s="203"/>
      <c r="J145" s="13"/>
      <c r="K145" s="13"/>
      <c r="L145" s="199"/>
      <c r="M145" s="204"/>
      <c r="N145" s="205"/>
      <c r="O145" s="205"/>
      <c r="P145" s="205"/>
      <c r="Q145" s="205"/>
      <c r="R145" s="205"/>
      <c r="S145" s="205"/>
      <c r="T145" s="206"/>
      <c r="U145" s="13"/>
      <c r="V145" s="13"/>
      <c r="W145" s="13"/>
      <c r="X145" s="13"/>
      <c r="Y145" s="13"/>
      <c r="Z145" s="13"/>
      <c r="AA145" s="13"/>
      <c r="AB145" s="13"/>
      <c r="AC145" s="13"/>
      <c r="AD145" s="13"/>
      <c r="AE145" s="13"/>
      <c r="AT145" s="200" t="s">
        <v>212</v>
      </c>
      <c r="AU145" s="200" t="s">
        <v>91</v>
      </c>
      <c r="AV145" s="13" t="s">
        <v>91</v>
      </c>
      <c r="AW145" s="13" t="s">
        <v>36</v>
      </c>
      <c r="AX145" s="13" t="s">
        <v>81</v>
      </c>
      <c r="AY145" s="200" t="s">
        <v>199</v>
      </c>
    </row>
    <row r="146" s="15" customFormat="1">
      <c r="A146" s="15"/>
      <c r="B146" s="214"/>
      <c r="C146" s="15"/>
      <c r="D146" s="193" t="s">
        <v>212</v>
      </c>
      <c r="E146" s="215" t="s">
        <v>1</v>
      </c>
      <c r="F146" s="216" t="s">
        <v>234</v>
      </c>
      <c r="G146" s="15"/>
      <c r="H146" s="217">
        <v>50</v>
      </c>
      <c r="I146" s="218"/>
      <c r="J146" s="15"/>
      <c r="K146" s="15"/>
      <c r="L146" s="214"/>
      <c r="M146" s="219"/>
      <c r="N146" s="220"/>
      <c r="O146" s="220"/>
      <c r="P146" s="220"/>
      <c r="Q146" s="220"/>
      <c r="R146" s="220"/>
      <c r="S146" s="220"/>
      <c r="T146" s="221"/>
      <c r="U146" s="15"/>
      <c r="V146" s="15"/>
      <c r="W146" s="15"/>
      <c r="X146" s="15"/>
      <c r="Y146" s="15"/>
      <c r="Z146" s="15"/>
      <c r="AA146" s="15"/>
      <c r="AB146" s="15"/>
      <c r="AC146" s="15"/>
      <c r="AD146" s="15"/>
      <c r="AE146" s="15"/>
      <c r="AT146" s="215" t="s">
        <v>212</v>
      </c>
      <c r="AU146" s="215" t="s">
        <v>91</v>
      </c>
      <c r="AV146" s="15" t="s">
        <v>206</v>
      </c>
      <c r="AW146" s="15" t="s">
        <v>36</v>
      </c>
      <c r="AX146" s="15" t="s">
        <v>89</v>
      </c>
      <c r="AY146" s="215" t="s">
        <v>199</v>
      </c>
    </row>
    <row r="147" s="2" customFormat="1" ht="14.4" customHeight="1">
      <c r="A147" s="38"/>
      <c r="B147" s="179"/>
      <c r="C147" s="180" t="s">
        <v>221</v>
      </c>
      <c r="D147" s="180" t="s">
        <v>201</v>
      </c>
      <c r="E147" s="181" t="s">
        <v>253</v>
      </c>
      <c r="F147" s="182" t="s">
        <v>254</v>
      </c>
      <c r="G147" s="183" t="s">
        <v>228</v>
      </c>
      <c r="H147" s="184">
        <v>50</v>
      </c>
      <c r="I147" s="185"/>
      <c r="J147" s="186">
        <f>ROUND(I147*H147,2)</f>
        <v>0</v>
      </c>
      <c r="K147" s="182" t="s">
        <v>246</v>
      </c>
      <c r="L147" s="39"/>
      <c r="M147" s="187" t="s">
        <v>1</v>
      </c>
      <c r="N147" s="188" t="s">
        <v>46</v>
      </c>
      <c r="O147" s="77"/>
      <c r="P147" s="189">
        <f>O147*H147</f>
        <v>0</v>
      </c>
      <c r="Q147" s="189">
        <v>0</v>
      </c>
      <c r="R147" s="189">
        <f>Q147*H147</f>
        <v>0</v>
      </c>
      <c r="S147" s="189">
        <v>0</v>
      </c>
      <c r="T147" s="190">
        <f>S147*H147</f>
        <v>0</v>
      </c>
      <c r="U147" s="38"/>
      <c r="V147" s="38"/>
      <c r="W147" s="38"/>
      <c r="X147" s="38"/>
      <c r="Y147" s="38"/>
      <c r="Z147" s="38"/>
      <c r="AA147" s="38"/>
      <c r="AB147" s="38"/>
      <c r="AC147" s="38"/>
      <c r="AD147" s="38"/>
      <c r="AE147" s="38"/>
      <c r="AR147" s="191" t="s">
        <v>206</v>
      </c>
      <c r="AT147" s="191" t="s">
        <v>201</v>
      </c>
      <c r="AU147" s="191" t="s">
        <v>91</v>
      </c>
      <c r="AY147" s="19" t="s">
        <v>199</v>
      </c>
      <c r="BE147" s="192">
        <f>IF(N147="základní",J147,0)</f>
        <v>0</v>
      </c>
      <c r="BF147" s="192">
        <f>IF(N147="snížená",J147,0)</f>
        <v>0</v>
      </c>
      <c r="BG147" s="192">
        <f>IF(N147="zákl. přenesená",J147,0)</f>
        <v>0</v>
      </c>
      <c r="BH147" s="192">
        <f>IF(N147="sníž. přenesená",J147,0)</f>
        <v>0</v>
      </c>
      <c r="BI147" s="192">
        <f>IF(N147="nulová",J147,0)</f>
        <v>0</v>
      </c>
      <c r="BJ147" s="19" t="s">
        <v>89</v>
      </c>
      <c r="BK147" s="192">
        <f>ROUND(I147*H147,2)</f>
        <v>0</v>
      </c>
      <c r="BL147" s="19" t="s">
        <v>206</v>
      </c>
      <c r="BM147" s="191" t="s">
        <v>1492</v>
      </c>
    </row>
    <row r="148" s="13" customFormat="1">
      <c r="A148" s="13"/>
      <c r="B148" s="199"/>
      <c r="C148" s="13"/>
      <c r="D148" s="193" t="s">
        <v>212</v>
      </c>
      <c r="E148" s="200" t="s">
        <v>1</v>
      </c>
      <c r="F148" s="201" t="s">
        <v>1493</v>
      </c>
      <c r="G148" s="13"/>
      <c r="H148" s="202">
        <v>50</v>
      </c>
      <c r="I148" s="203"/>
      <c r="J148" s="13"/>
      <c r="K148" s="13"/>
      <c r="L148" s="199"/>
      <c r="M148" s="204"/>
      <c r="N148" s="205"/>
      <c r="O148" s="205"/>
      <c r="P148" s="205"/>
      <c r="Q148" s="205"/>
      <c r="R148" s="205"/>
      <c r="S148" s="205"/>
      <c r="T148" s="206"/>
      <c r="U148" s="13"/>
      <c r="V148" s="13"/>
      <c r="W148" s="13"/>
      <c r="X148" s="13"/>
      <c r="Y148" s="13"/>
      <c r="Z148" s="13"/>
      <c r="AA148" s="13"/>
      <c r="AB148" s="13"/>
      <c r="AC148" s="13"/>
      <c r="AD148" s="13"/>
      <c r="AE148" s="13"/>
      <c r="AT148" s="200" t="s">
        <v>212</v>
      </c>
      <c r="AU148" s="200" t="s">
        <v>91</v>
      </c>
      <c r="AV148" s="13" t="s">
        <v>91</v>
      </c>
      <c r="AW148" s="13" t="s">
        <v>36</v>
      </c>
      <c r="AX148" s="13" t="s">
        <v>81</v>
      </c>
      <c r="AY148" s="200" t="s">
        <v>199</v>
      </c>
    </row>
    <row r="149" s="15" customFormat="1">
      <c r="A149" s="15"/>
      <c r="B149" s="214"/>
      <c r="C149" s="15"/>
      <c r="D149" s="193" t="s">
        <v>212</v>
      </c>
      <c r="E149" s="215" t="s">
        <v>1</v>
      </c>
      <c r="F149" s="216" t="s">
        <v>234</v>
      </c>
      <c r="G149" s="15"/>
      <c r="H149" s="217">
        <v>50</v>
      </c>
      <c r="I149" s="218"/>
      <c r="J149" s="15"/>
      <c r="K149" s="15"/>
      <c r="L149" s="214"/>
      <c r="M149" s="219"/>
      <c r="N149" s="220"/>
      <c r="O149" s="220"/>
      <c r="P149" s="220"/>
      <c r="Q149" s="220"/>
      <c r="R149" s="220"/>
      <c r="S149" s="220"/>
      <c r="T149" s="221"/>
      <c r="U149" s="15"/>
      <c r="V149" s="15"/>
      <c r="W149" s="15"/>
      <c r="X149" s="15"/>
      <c r="Y149" s="15"/>
      <c r="Z149" s="15"/>
      <c r="AA149" s="15"/>
      <c r="AB149" s="15"/>
      <c r="AC149" s="15"/>
      <c r="AD149" s="15"/>
      <c r="AE149" s="15"/>
      <c r="AT149" s="215" t="s">
        <v>212</v>
      </c>
      <c r="AU149" s="215" t="s">
        <v>91</v>
      </c>
      <c r="AV149" s="15" t="s">
        <v>206</v>
      </c>
      <c r="AW149" s="15" t="s">
        <v>36</v>
      </c>
      <c r="AX149" s="15" t="s">
        <v>89</v>
      </c>
      <c r="AY149" s="215" t="s">
        <v>199</v>
      </c>
    </row>
    <row r="150" s="12" customFormat="1" ht="22.8" customHeight="1">
      <c r="A150" s="12"/>
      <c r="B150" s="166"/>
      <c r="C150" s="12"/>
      <c r="D150" s="167" t="s">
        <v>80</v>
      </c>
      <c r="E150" s="177" t="s">
        <v>221</v>
      </c>
      <c r="F150" s="177" t="s">
        <v>389</v>
      </c>
      <c r="G150" s="12"/>
      <c r="H150" s="12"/>
      <c r="I150" s="169"/>
      <c r="J150" s="178">
        <f>BK150</f>
        <v>0</v>
      </c>
      <c r="K150" s="12"/>
      <c r="L150" s="166"/>
      <c r="M150" s="171"/>
      <c r="N150" s="172"/>
      <c r="O150" s="172"/>
      <c r="P150" s="173">
        <f>SUM(P151:P204)</f>
        <v>0</v>
      </c>
      <c r="Q150" s="172"/>
      <c r="R150" s="173">
        <f>SUM(R151:R204)</f>
        <v>4.2945512999999993</v>
      </c>
      <c r="S150" s="172"/>
      <c r="T150" s="174">
        <f>SUM(T151:T204)</f>
        <v>0</v>
      </c>
      <c r="U150" s="12"/>
      <c r="V150" s="12"/>
      <c r="W150" s="12"/>
      <c r="X150" s="12"/>
      <c r="Y150" s="12"/>
      <c r="Z150" s="12"/>
      <c r="AA150" s="12"/>
      <c r="AB150" s="12"/>
      <c r="AC150" s="12"/>
      <c r="AD150" s="12"/>
      <c r="AE150" s="12"/>
      <c r="AR150" s="167" t="s">
        <v>89</v>
      </c>
      <c r="AT150" s="175" t="s">
        <v>80</v>
      </c>
      <c r="AU150" s="175" t="s">
        <v>89</v>
      </c>
      <c r="AY150" s="167" t="s">
        <v>199</v>
      </c>
      <c r="BK150" s="176">
        <f>SUM(BK151:BK204)</f>
        <v>0</v>
      </c>
    </row>
    <row r="151" s="2" customFormat="1" ht="24.15" customHeight="1">
      <c r="A151" s="38"/>
      <c r="B151" s="179"/>
      <c r="C151" s="180" t="s">
        <v>206</v>
      </c>
      <c r="D151" s="180" t="s">
        <v>201</v>
      </c>
      <c r="E151" s="181" t="s">
        <v>1494</v>
      </c>
      <c r="F151" s="182" t="s">
        <v>1495</v>
      </c>
      <c r="G151" s="183" t="s">
        <v>404</v>
      </c>
      <c r="H151" s="184">
        <v>24</v>
      </c>
      <c r="I151" s="185"/>
      <c r="J151" s="186">
        <f>ROUND(I151*H151,2)</f>
        <v>0</v>
      </c>
      <c r="K151" s="182" t="s">
        <v>205</v>
      </c>
      <c r="L151" s="39"/>
      <c r="M151" s="187" t="s">
        <v>1</v>
      </c>
      <c r="N151" s="188" t="s">
        <v>46</v>
      </c>
      <c r="O151" s="77"/>
      <c r="P151" s="189">
        <f>O151*H151</f>
        <v>0</v>
      </c>
      <c r="Q151" s="189">
        <v>0.0011900000000000001</v>
      </c>
      <c r="R151" s="189">
        <f>Q151*H151</f>
        <v>0.028560000000000002</v>
      </c>
      <c r="S151" s="189">
        <v>0</v>
      </c>
      <c r="T151" s="190">
        <f>S151*H151</f>
        <v>0</v>
      </c>
      <c r="U151" s="38"/>
      <c r="V151" s="38"/>
      <c r="W151" s="38"/>
      <c r="X151" s="38"/>
      <c r="Y151" s="38"/>
      <c r="Z151" s="38"/>
      <c r="AA151" s="38"/>
      <c r="AB151" s="38"/>
      <c r="AC151" s="38"/>
      <c r="AD151" s="38"/>
      <c r="AE151" s="38"/>
      <c r="AR151" s="191" t="s">
        <v>206</v>
      </c>
      <c r="AT151" s="191" t="s">
        <v>201</v>
      </c>
      <c r="AU151" s="191" t="s">
        <v>91</v>
      </c>
      <c r="AY151" s="19" t="s">
        <v>199</v>
      </c>
      <c r="BE151" s="192">
        <f>IF(N151="základní",J151,0)</f>
        <v>0</v>
      </c>
      <c r="BF151" s="192">
        <f>IF(N151="snížená",J151,0)</f>
        <v>0</v>
      </c>
      <c r="BG151" s="192">
        <f>IF(N151="zákl. přenesená",J151,0)</f>
        <v>0</v>
      </c>
      <c r="BH151" s="192">
        <f>IF(N151="sníž. přenesená",J151,0)</f>
        <v>0</v>
      </c>
      <c r="BI151" s="192">
        <f>IF(N151="nulová",J151,0)</f>
        <v>0</v>
      </c>
      <c r="BJ151" s="19" t="s">
        <v>89</v>
      </c>
      <c r="BK151" s="192">
        <f>ROUND(I151*H151,2)</f>
        <v>0</v>
      </c>
      <c r="BL151" s="19" t="s">
        <v>206</v>
      </c>
      <c r="BM151" s="191" t="s">
        <v>1496</v>
      </c>
    </row>
    <row r="152" s="2" customFormat="1">
      <c r="A152" s="38"/>
      <c r="B152" s="39"/>
      <c r="C152" s="38"/>
      <c r="D152" s="193" t="s">
        <v>208</v>
      </c>
      <c r="E152" s="38"/>
      <c r="F152" s="194" t="s">
        <v>1497</v>
      </c>
      <c r="G152" s="38"/>
      <c r="H152" s="38"/>
      <c r="I152" s="195"/>
      <c r="J152" s="38"/>
      <c r="K152" s="38"/>
      <c r="L152" s="39"/>
      <c r="M152" s="196"/>
      <c r="N152" s="197"/>
      <c r="O152" s="77"/>
      <c r="P152" s="77"/>
      <c r="Q152" s="77"/>
      <c r="R152" s="77"/>
      <c r="S152" s="77"/>
      <c r="T152" s="78"/>
      <c r="U152" s="38"/>
      <c r="V152" s="38"/>
      <c r="W152" s="38"/>
      <c r="X152" s="38"/>
      <c r="Y152" s="38"/>
      <c r="Z152" s="38"/>
      <c r="AA152" s="38"/>
      <c r="AB152" s="38"/>
      <c r="AC152" s="38"/>
      <c r="AD152" s="38"/>
      <c r="AE152" s="38"/>
      <c r="AT152" s="19" t="s">
        <v>208</v>
      </c>
      <c r="AU152" s="19" t="s">
        <v>91</v>
      </c>
    </row>
    <row r="153" s="2" customFormat="1">
      <c r="A153" s="38"/>
      <c r="B153" s="39"/>
      <c r="C153" s="38"/>
      <c r="D153" s="193" t="s">
        <v>210</v>
      </c>
      <c r="E153" s="38"/>
      <c r="F153" s="198" t="s">
        <v>1498</v>
      </c>
      <c r="G153" s="38"/>
      <c r="H153" s="38"/>
      <c r="I153" s="195"/>
      <c r="J153" s="38"/>
      <c r="K153" s="38"/>
      <c r="L153" s="39"/>
      <c r="M153" s="196"/>
      <c r="N153" s="197"/>
      <c r="O153" s="77"/>
      <c r="P153" s="77"/>
      <c r="Q153" s="77"/>
      <c r="R153" s="77"/>
      <c r="S153" s="77"/>
      <c r="T153" s="78"/>
      <c r="U153" s="38"/>
      <c r="V153" s="38"/>
      <c r="W153" s="38"/>
      <c r="X153" s="38"/>
      <c r="Y153" s="38"/>
      <c r="Z153" s="38"/>
      <c r="AA153" s="38"/>
      <c r="AB153" s="38"/>
      <c r="AC153" s="38"/>
      <c r="AD153" s="38"/>
      <c r="AE153" s="38"/>
      <c r="AT153" s="19" t="s">
        <v>210</v>
      </c>
      <c r="AU153" s="19" t="s">
        <v>91</v>
      </c>
    </row>
    <row r="154" s="14" customFormat="1">
      <c r="A154" s="14"/>
      <c r="B154" s="207"/>
      <c r="C154" s="14"/>
      <c r="D154" s="193" t="s">
        <v>212</v>
      </c>
      <c r="E154" s="208" t="s">
        <v>1</v>
      </c>
      <c r="F154" s="209" t="s">
        <v>1499</v>
      </c>
      <c r="G154" s="14"/>
      <c r="H154" s="208" t="s">
        <v>1</v>
      </c>
      <c r="I154" s="210"/>
      <c r="J154" s="14"/>
      <c r="K154" s="14"/>
      <c r="L154" s="207"/>
      <c r="M154" s="211"/>
      <c r="N154" s="212"/>
      <c r="O154" s="212"/>
      <c r="P154" s="212"/>
      <c r="Q154" s="212"/>
      <c r="R154" s="212"/>
      <c r="S154" s="212"/>
      <c r="T154" s="213"/>
      <c r="U154" s="14"/>
      <c r="V154" s="14"/>
      <c r="W154" s="14"/>
      <c r="X154" s="14"/>
      <c r="Y154" s="14"/>
      <c r="Z154" s="14"/>
      <c r="AA154" s="14"/>
      <c r="AB154" s="14"/>
      <c r="AC154" s="14"/>
      <c r="AD154" s="14"/>
      <c r="AE154" s="14"/>
      <c r="AT154" s="208" t="s">
        <v>212</v>
      </c>
      <c r="AU154" s="208" t="s">
        <v>91</v>
      </c>
      <c r="AV154" s="14" t="s">
        <v>89</v>
      </c>
      <c r="AW154" s="14" t="s">
        <v>36</v>
      </c>
      <c r="AX154" s="14" t="s">
        <v>81</v>
      </c>
      <c r="AY154" s="208" t="s">
        <v>199</v>
      </c>
    </row>
    <row r="155" s="13" customFormat="1">
      <c r="A155" s="13"/>
      <c r="B155" s="199"/>
      <c r="C155" s="13"/>
      <c r="D155" s="193" t="s">
        <v>212</v>
      </c>
      <c r="E155" s="200" t="s">
        <v>1</v>
      </c>
      <c r="F155" s="201" t="s">
        <v>1500</v>
      </c>
      <c r="G155" s="13"/>
      <c r="H155" s="202">
        <v>24</v>
      </c>
      <c r="I155" s="203"/>
      <c r="J155" s="13"/>
      <c r="K155" s="13"/>
      <c r="L155" s="199"/>
      <c r="M155" s="204"/>
      <c r="N155" s="205"/>
      <c r="O155" s="205"/>
      <c r="P155" s="205"/>
      <c r="Q155" s="205"/>
      <c r="R155" s="205"/>
      <c r="S155" s="205"/>
      <c r="T155" s="206"/>
      <c r="U155" s="13"/>
      <c r="V155" s="13"/>
      <c r="W155" s="13"/>
      <c r="X155" s="13"/>
      <c r="Y155" s="13"/>
      <c r="Z155" s="13"/>
      <c r="AA155" s="13"/>
      <c r="AB155" s="13"/>
      <c r="AC155" s="13"/>
      <c r="AD155" s="13"/>
      <c r="AE155" s="13"/>
      <c r="AT155" s="200" t="s">
        <v>212</v>
      </c>
      <c r="AU155" s="200" t="s">
        <v>91</v>
      </c>
      <c r="AV155" s="13" t="s">
        <v>91</v>
      </c>
      <c r="AW155" s="13" t="s">
        <v>36</v>
      </c>
      <c r="AX155" s="13" t="s">
        <v>89</v>
      </c>
      <c r="AY155" s="200" t="s">
        <v>199</v>
      </c>
    </row>
    <row r="156" s="2" customFormat="1" ht="14.4" customHeight="1">
      <c r="A156" s="38"/>
      <c r="B156" s="179"/>
      <c r="C156" s="222" t="s">
        <v>235</v>
      </c>
      <c r="D156" s="222" t="s">
        <v>272</v>
      </c>
      <c r="E156" s="223" t="s">
        <v>1501</v>
      </c>
      <c r="F156" s="224" t="s">
        <v>1502</v>
      </c>
      <c r="G156" s="225" t="s">
        <v>404</v>
      </c>
      <c r="H156" s="226">
        <v>24</v>
      </c>
      <c r="I156" s="227"/>
      <c r="J156" s="228">
        <f>ROUND(I156*H156,2)</f>
        <v>0</v>
      </c>
      <c r="K156" s="224" t="s">
        <v>246</v>
      </c>
      <c r="L156" s="229"/>
      <c r="M156" s="230" t="s">
        <v>1</v>
      </c>
      <c r="N156" s="231" t="s">
        <v>46</v>
      </c>
      <c r="O156" s="77"/>
      <c r="P156" s="189">
        <f>O156*H156</f>
        <v>0</v>
      </c>
      <c r="Q156" s="189">
        <v>0.0048700000000000002</v>
      </c>
      <c r="R156" s="189">
        <f>Q156*H156</f>
        <v>0.11688000000000001</v>
      </c>
      <c r="S156" s="189">
        <v>0</v>
      </c>
      <c r="T156" s="190">
        <f>S156*H156</f>
        <v>0</v>
      </c>
      <c r="U156" s="38"/>
      <c r="V156" s="38"/>
      <c r="W156" s="38"/>
      <c r="X156" s="38"/>
      <c r="Y156" s="38"/>
      <c r="Z156" s="38"/>
      <c r="AA156" s="38"/>
      <c r="AB156" s="38"/>
      <c r="AC156" s="38"/>
      <c r="AD156" s="38"/>
      <c r="AE156" s="38"/>
      <c r="AR156" s="191" t="s">
        <v>259</v>
      </c>
      <c r="AT156" s="191" t="s">
        <v>272</v>
      </c>
      <c r="AU156" s="191" t="s">
        <v>91</v>
      </c>
      <c r="AY156" s="19" t="s">
        <v>199</v>
      </c>
      <c r="BE156" s="192">
        <f>IF(N156="základní",J156,0)</f>
        <v>0</v>
      </c>
      <c r="BF156" s="192">
        <f>IF(N156="snížená",J156,0)</f>
        <v>0</v>
      </c>
      <c r="BG156" s="192">
        <f>IF(N156="zákl. přenesená",J156,0)</f>
        <v>0</v>
      </c>
      <c r="BH156" s="192">
        <f>IF(N156="sníž. přenesená",J156,0)</f>
        <v>0</v>
      </c>
      <c r="BI156" s="192">
        <f>IF(N156="nulová",J156,0)</f>
        <v>0</v>
      </c>
      <c r="BJ156" s="19" t="s">
        <v>89</v>
      </c>
      <c r="BK156" s="192">
        <f>ROUND(I156*H156,2)</f>
        <v>0</v>
      </c>
      <c r="BL156" s="19" t="s">
        <v>206</v>
      </c>
      <c r="BM156" s="191" t="s">
        <v>1503</v>
      </c>
    </row>
    <row r="157" s="2" customFormat="1">
      <c r="A157" s="38"/>
      <c r="B157" s="39"/>
      <c r="C157" s="38"/>
      <c r="D157" s="193" t="s">
        <v>208</v>
      </c>
      <c r="E157" s="38"/>
      <c r="F157" s="194" t="s">
        <v>1502</v>
      </c>
      <c r="G157" s="38"/>
      <c r="H157" s="38"/>
      <c r="I157" s="195"/>
      <c r="J157" s="38"/>
      <c r="K157" s="38"/>
      <c r="L157" s="39"/>
      <c r="M157" s="196"/>
      <c r="N157" s="197"/>
      <c r="O157" s="77"/>
      <c r="P157" s="77"/>
      <c r="Q157" s="77"/>
      <c r="R157" s="77"/>
      <c r="S157" s="77"/>
      <c r="T157" s="78"/>
      <c r="U157" s="38"/>
      <c r="V157" s="38"/>
      <c r="W157" s="38"/>
      <c r="X157" s="38"/>
      <c r="Y157" s="38"/>
      <c r="Z157" s="38"/>
      <c r="AA157" s="38"/>
      <c r="AB157" s="38"/>
      <c r="AC157" s="38"/>
      <c r="AD157" s="38"/>
      <c r="AE157" s="38"/>
      <c r="AT157" s="19" t="s">
        <v>208</v>
      </c>
      <c r="AU157" s="19" t="s">
        <v>91</v>
      </c>
    </row>
    <row r="158" s="2" customFormat="1" ht="14.4" customHeight="1">
      <c r="A158" s="38"/>
      <c r="B158" s="179"/>
      <c r="C158" s="180" t="s">
        <v>243</v>
      </c>
      <c r="D158" s="180" t="s">
        <v>201</v>
      </c>
      <c r="E158" s="181" t="s">
        <v>1504</v>
      </c>
      <c r="F158" s="182" t="s">
        <v>1505</v>
      </c>
      <c r="G158" s="183" t="s">
        <v>228</v>
      </c>
      <c r="H158" s="184">
        <v>9.2720000000000002</v>
      </c>
      <c r="I158" s="185"/>
      <c r="J158" s="186">
        <f>ROUND(I158*H158,2)</f>
        <v>0</v>
      </c>
      <c r="K158" s="182" t="s">
        <v>205</v>
      </c>
      <c r="L158" s="39"/>
      <c r="M158" s="187" t="s">
        <v>1</v>
      </c>
      <c r="N158" s="188" t="s">
        <v>46</v>
      </c>
      <c r="O158" s="77"/>
      <c r="P158" s="189">
        <f>O158*H158</f>
        <v>0</v>
      </c>
      <c r="Q158" s="189">
        <v>0</v>
      </c>
      <c r="R158" s="189">
        <f>Q158*H158</f>
        <v>0</v>
      </c>
      <c r="S158" s="189">
        <v>0</v>
      </c>
      <c r="T158" s="190">
        <f>S158*H158</f>
        <v>0</v>
      </c>
      <c r="U158" s="38"/>
      <c r="V158" s="38"/>
      <c r="W158" s="38"/>
      <c r="X158" s="38"/>
      <c r="Y158" s="38"/>
      <c r="Z158" s="38"/>
      <c r="AA158" s="38"/>
      <c r="AB158" s="38"/>
      <c r="AC158" s="38"/>
      <c r="AD158" s="38"/>
      <c r="AE158" s="38"/>
      <c r="AR158" s="191" t="s">
        <v>206</v>
      </c>
      <c r="AT158" s="191" t="s">
        <v>201</v>
      </c>
      <c r="AU158" s="191" t="s">
        <v>91</v>
      </c>
      <c r="AY158" s="19" t="s">
        <v>199</v>
      </c>
      <c r="BE158" s="192">
        <f>IF(N158="základní",J158,0)</f>
        <v>0</v>
      </c>
      <c r="BF158" s="192">
        <f>IF(N158="snížená",J158,0)</f>
        <v>0</v>
      </c>
      <c r="BG158" s="192">
        <f>IF(N158="zákl. přenesená",J158,0)</f>
        <v>0</v>
      </c>
      <c r="BH158" s="192">
        <f>IF(N158="sníž. přenesená",J158,0)</f>
        <v>0</v>
      </c>
      <c r="BI158" s="192">
        <f>IF(N158="nulová",J158,0)</f>
        <v>0</v>
      </c>
      <c r="BJ158" s="19" t="s">
        <v>89</v>
      </c>
      <c r="BK158" s="192">
        <f>ROUND(I158*H158,2)</f>
        <v>0</v>
      </c>
      <c r="BL158" s="19" t="s">
        <v>206</v>
      </c>
      <c r="BM158" s="191" t="s">
        <v>1506</v>
      </c>
    </row>
    <row r="159" s="2" customFormat="1">
      <c r="A159" s="38"/>
      <c r="B159" s="39"/>
      <c r="C159" s="38"/>
      <c r="D159" s="193" t="s">
        <v>208</v>
      </c>
      <c r="E159" s="38"/>
      <c r="F159" s="194" t="s">
        <v>1507</v>
      </c>
      <c r="G159" s="38"/>
      <c r="H159" s="38"/>
      <c r="I159" s="195"/>
      <c r="J159" s="38"/>
      <c r="K159" s="38"/>
      <c r="L159" s="39"/>
      <c r="M159" s="196"/>
      <c r="N159" s="197"/>
      <c r="O159" s="77"/>
      <c r="P159" s="77"/>
      <c r="Q159" s="77"/>
      <c r="R159" s="77"/>
      <c r="S159" s="77"/>
      <c r="T159" s="78"/>
      <c r="U159" s="38"/>
      <c r="V159" s="38"/>
      <c r="W159" s="38"/>
      <c r="X159" s="38"/>
      <c r="Y159" s="38"/>
      <c r="Z159" s="38"/>
      <c r="AA159" s="38"/>
      <c r="AB159" s="38"/>
      <c r="AC159" s="38"/>
      <c r="AD159" s="38"/>
      <c r="AE159" s="38"/>
      <c r="AT159" s="19" t="s">
        <v>208</v>
      </c>
      <c r="AU159" s="19" t="s">
        <v>91</v>
      </c>
    </row>
    <row r="160" s="2" customFormat="1">
      <c r="A160" s="38"/>
      <c r="B160" s="39"/>
      <c r="C160" s="38"/>
      <c r="D160" s="193" t="s">
        <v>210</v>
      </c>
      <c r="E160" s="38"/>
      <c r="F160" s="198" t="s">
        <v>1508</v>
      </c>
      <c r="G160" s="38"/>
      <c r="H160" s="38"/>
      <c r="I160" s="195"/>
      <c r="J160" s="38"/>
      <c r="K160" s="38"/>
      <c r="L160" s="39"/>
      <c r="M160" s="196"/>
      <c r="N160" s="197"/>
      <c r="O160" s="77"/>
      <c r="P160" s="77"/>
      <c r="Q160" s="77"/>
      <c r="R160" s="77"/>
      <c r="S160" s="77"/>
      <c r="T160" s="78"/>
      <c r="U160" s="38"/>
      <c r="V160" s="38"/>
      <c r="W160" s="38"/>
      <c r="X160" s="38"/>
      <c r="Y160" s="38"/>
      <c r="Z160" s="38"/>
      <c r="AA160" s="38"/>
      <c r="AB160" s="38"/>
      <c r="AC160" s="38"/>
      <c r="AD160" s="38"/>
      <c r="AE160" s="38"/>
      <c r="AT160" s="19" t="s">
        <v>210</v>
      </c>
      <c r="AU160" s="19" t="s">
        <v>91</v>
      </c>
    </row>
    <row r="161" s="14" customFormat="1">
      <c r="A161" s="14"/>
      <c r="B161" s="207"/>
      <c r="C161" s="14"/>
      <c r="D161" s="193" t="s">
        <v>212</v>
      </c>
      <c r="E161" s="208" t="s">
        <v>1</v>
      </c>
      <c r="F161" s="209" t="s">
        <v>1509</v>
      </c>
      <c r="G161" s="14"/>
      <c r="H161" s="208" t="s">
        <v>1</v>
      </c>
      <c r="I161" s="210"/>
      <c r="J161" s="14"/>
      <c r="K161" s="14"/>
      <c r="L161" s="207"/>
      <c r="M161" s="211"/>
      <c r="N161" s="212"/>
      <c r="O161" s="212"/>
      <c r="P161" s="212"/>
      <c r="Q161" s="212"/>
      <c r="R161" s="212"/>
      <c r="S161" s="212"/>
      <c r="T161" s="213"/>
      <c r="U161" s="14"/>
      <c r="V161" s="14"/>
      <c r="W161" s="14"/>
      <c r="X161" s="14"/>
      <c r="Y161" s="14"/>
      <c r="Z161" s="14"/>
      <c r="AA161" s="14"/>
      <c r="AB161" s="14"/>
      <c r="AC161" s="14"/>
      <c r="AD161" s="14"/>
      <c r="AE161" s="14"/>
      <c r="AT161" s="208" t="s">
        <v>212</v>
      </c>
      <c r="AU161" s="208" t="s">
        <v>91</v>
      </c>
      <c r="AV161" s="14" t="s">
        <v>89</v>
      </c>
      <c r="AW161" s="14" t="s">
        <v>36</v>
      </c>
      <c r="AX161" s="14" t="s">
        <v>81</v>
      </c>
      <c r="AY161" s="208" t="s">
        <v>199</v>
      </c>
    </row>
    <row r="162" s="14" customFormat="1">
      <c r="A162" s="14"/>
      <c r="B162" s="207"/>
      <c r="C162" s="14"/>
      <c r="D162" s="193" t="s">
        <v>212</v>
      </c>
      <c r="E162" s="208" t="s">
        <v>1</v>
      </c>
      <c r="F162" s="209" t="s">
        <v>1510</v>
      </c>
      <c r="G162" s="14"/>
      <c r="H162" s="208" t="s">
        <v>1</v>
      </c>
      <c r="I162" s="210"/>
      <c r="J162" s="14"/>
      <c r="K162" s="14"/>
      <c r="L162" s="207"/>
      <c r="M162" s="211"/>
      <c r="N162" s="212"/>
      <c r="O162" s="212"/>
      <c r="P162" s="212"/>
      <c r="Q162" s="212"/>
      <c r="R162" s="212"/>
      <c r="S162" s="212"/>
      <c r="T162" s="213"/>
      <c r="U162" s="14"/>
      <c r="V162" s="14"/>
      <c r="W162" s="14"/>
      <c r="X162" s="14"/>
      <c r="Y162" s="14"/>
      <c r="Z162" s="14"/>
      <c r="AA162" s="14"/>
      <c r="AB162" s="14"/>
      <c r="AC162" s="14"/>
      <c r="AD162" s="14"/>
      <c r="AE162" s="14"/>
      <c r="AT162" s="208" t="s">
        <v>212</v>
      </c>
      <c r="AU162" s="208" t="s">
        <v>91</v>
      </c>
      <c r="AV162" s="14" t="s">
        <v>89</v>
      </c>
      <c r="AW162" s="14" t="s">
        <v>36</v>
      </c>
      <c r="AX162" s="14" t="s">
        <v>81</v>
      </c>
      <c r="AY162" s="208" t="s">
        <v>199</v>
      </c>
    </row>
    <row r="163" s="13" customFormat="1">
      <c r="A163" s="13"/>
      <c r="B163" s="199"/>
      <c r="C163" s="13"/>
      <c r="D163" s="193" t="s">
        <v>212</v>
      </c>
      <c r="E163" s="200" t="s">
        <v>1</v>
      </c>
      <c r="F163" s="201" t="s">
        <v>1511</v>
      </c>
      <c r="G163" s="13"/>
      <c r="H163" s="202">
        <v>9.2720000000000002</v>
      </c>
      <c r="I163" s="203"/>
      <c r="J163" s="13"/>
      <c r="K163" s="13"/>
      <c r="L163" s="199"/>
      <c r="M163" s="204"/>
      <c r="N163" s="205"/>
      <c r="O163" s="205"/>
      <c r="P163" s="205"/>
      <c r="Q163" s="205"/>
      <c r="R163" s="205"/>
      <c r="S163" s="205"/>
      <c r="T163" s="206"/>
      <c r="U163" s="13"/>
      <c r="V163" s="13"/>
      <c r="W163" s="13"/>
      <c r="X163" s="13"/>
      <c r="Y163" s="13"/>
      <c r="Z163" s="13"/>
      <c r="AA163" s="13"/>
      <c r="AB163" s="13"/>
      <c r="AC163" s="13"/>
      <c r="AD163" s="13"/>
      <c r="AE163" s="13"/>
      <c r="AT163" s="200" t="s">
        <v>212</v>
      </c>
      <c r="AU163" s="200" t="s">
        <v>91</v>
      </c>
      <c r="AV163" s="13" t="s">
        <v>91</v>
      </c>
      <c r="AW163" s="13" t="s">
        <v>36</v>
      </c>
      <c r="AX163" s="13" t="s">
        <v>89</v>
      </c>
      <c r="AY163" s="200" t="s">
        <v>199</v>
      </c>
    </row>
    <row r="164" s="2" customFormat="1" ht="14.4" customHeight="1">
      <c r="A164" s="38"/>
      <c r="B164" s="179"/>
      <c r="C164" s="180" t="s">
        <v>252</v>
      </c>
      <c r="D164" s="180" t="s">
        <v>201</v>
      </c>
      <c r="E164" s="181" t="s">
        <v>1512</v>
      </c>
      <c r="F164" s="182" t="s">
        <v>1513</v>
      </c>
      <c r="G164" s="183" t="s">
        <v>204</v>
      </c>
      <c r="H164" s="184">
        <v>68.319999999999993</v>
      </c>
      <c r="I164" s="185"/>
      <c r="J164" s="186">
        <f>ROUND(I164*H164,2)</f>
        <v>0</v>
      </c>
      <c r="K164" s="182" t="s">
        <v>205</v>
      </c>
      <c r="L164" s="39"/>
      <c r="M164" s="187" t="s">
        <v>1</v>
      </c>
      <c r="N164" s="188" t="s">
        <v>46</v>
      </c>
      <c r="O164" s="77"/>
      <c r="P164" s="189">
        <f>O164*H164</f>
        <v>0</v>
      </c>
      <c r="Q164" s="189">
        <v>0.041739999999999999</v>
      </c>
      <c r="R164" s="189">
        <f>Q164*H164</f>
        <v>2.8516767999999995</v>
      </c>
      <c r="S164" s="189">
        <v>0</v>
      </c>
      <c r="T164" s="190">
        <f>S164*H164</f>
        <v>0</v>
      </c>
      <c r="U164" s="38"/>
      <c r="V164" s="38"/>
      <c r="W164" s="38"/>
      <c r="X164" s="38"/>
      <c r="Y164" s="38"/>
      <c r="Z164" s="38"/>
      <c r="AA164" s="38"/>
      <c r="AB164" s="38"/>
      <c r="AC164" s="38"/>
      <c r="AD164" s="38"/>
      <c r="AE164" s="38"/>
      <c r="AR164" s="191" t="s">
        <v>206</v>
      </c>
      <c r="AT164" s="191" t="s">
        <v>201</v>
      </c>
      <c r="AU164" s="191" t="s">
        <v>91</v>
      </c>
      <c r="AY164" s="19" t="s">
        <v>199</v>
      </c>
      <c r="BE164" s="192">
        <f>IF(N164="základní",J164,0)</f>
        <v>0</v>
      </c>
      <c r="BF164" s="192">
        <f>IF(N164="snížená",J164,0)</f>
        <v>0</v>
      </c>
      <c r="BG164" s="192">
        <f>IF(N164="zákl. přenesená",J164,0)</f>
        <v>0</v>
      </c>
      <c r="BH164" s="192">
        <f>IF(N164="sníž. přenesená",J164,0)</f>
        <v>0</v>
      </c>
      <c r="BI164" s="192">
        <f>IF(N164="nulová",J164,0)</f>
        <v>0</v>
      </c>
      <c r="BJ164" s="19" t="s">
        <v>89</v>
      </c>
      <c r="BK164" s="192">
        <f>ROUND(I164*H164,2)</f>
        <v>0</v>
      </c>
      <c r="BL164" s="19" t="s">
        <v>206</v>
      </c>
      <c r="BM164" s="191" t="s">
        <v>1514</v>
      </c>
    </row>
    <row r="165" s="2" customFormat="1">
      <c r="A165" s="38"/>
      <c r="B165" s="39"/>
      <c r="C165" s="38"/>
      <c r="D165" s="193" t="s">
        <v>208</v>
      </c>
      <c r="E165" s="38"/>
      <c r="F165" s="194" t="s">
        <v>1515</v>
      </c>
      <c r="G165" s="38"/>
      <c r="H165" s="38"/>
      <c r="I165" s="195"/>
      <c r="J165" s="38"/>
      <c r="K165" s="38"/>
      <c r="L165" s="39"/>
      <c r="M165" s="196"/>
      <c r="N165" s="197"/>
      <c r="O165" s="77"/>
      <c r="P165" s="77"/>
      <c r="Q165" s="77"/>
      <c r="R165" s="77"/>
      <c r="S165" s="77"/>
      <c r="T165" s="78"/>
      <c r="U165" s="38"/>
      <c r="V165" s="38"/>
      <c r="W165" s="38"/>
      <c r="X165" s="38"/>
      <c r="Y165" s="38"/>
      <c r="Z165" s="38"/>
      <c r="AA165" s="38"/>
      <c r="AB165" s="38"/>
      <c r="AC165" s="38"/>
      <c r="AD165" s="38"/>
      <c r="AE165" s="38"/>
      <c r="AT165" s="19" t="s">
        <v>208</v>
      </c>
      <c r="AU165" s="19" t="s">
        <v>91</v>
      </c>
    </row>
    <row r="166" s="2" customFormat="1">
      <c r="A166" s="38"/>
      <c r="B166" s="39"/>
      <c r="C166" s="38"/>
      <c r="D166" s="193" t="s">
        <v>210</v>
      </c>
      <c r="E166" s="38"/>
      <c r="F166" s="198" t="s">
        <v>1516</v>
      </c>
      <c r="G166" s="38"/>
      <c r="H166" s="38"/>
      <c r="I166" s="195"/>
      <c r="J166" s="38"/>
      <c r="K166" s="38"/>
      <c r="L166" s="39"/>
      <c r="M166" s="196"/>
      <c r="N166" s="197"/>
      <c r="O166" s="77"/>
      <c r="P166" s="77"/>
      <c r="Q166" s="77"/>
      <c r="R166" s="77"/>
      <c r="S166" s="77"/>
      <c r="T166" s="78"/>
      <c r="U166" s="38"/>
      <c r="V166" s="38"/>
      <c r="W166" s="38"/>
      <c r="X166" s="38"/>
      <c r="Y166" s="38"/>
      <c r="Z166" s="38"/>
      <c r="AA166" s="38"/>
      <c r="AB166" s="38"/>
      <c r="AC166" s="38"/>
      <c r="AD166" s="38"/>
      <c r="AE166" s="38"/>
      <c r="AT166" s="19" t="s">
        <v>210</v>
      </c>
      <c r="AU166" s="19" t="s">
        <v>91</v>
      </c>
    </row>
    <row r="167" s="14" customFormat="1">
      <c r="A167" s="14"/>
      <c r="B167" s="207"/>
      <c r="C167" s="14"/>
      <c r="D167" s="193" t="s">
        <v>212</v>
      </c>
      <c r="E167" s="208" t="s">
        <v>1</v>
      </c>
      <c r="F167" s="209" t="s">
        <v>1509</v>
      </c>
      <c r="G167" s="14"/>
      <c r="H167" s="208" t="s">
        <v>1</v>
      </c>
      <c r="I167" s="210"/>
      <c r="J167" s="14"/>
      <c r="K167" s="14"/>
      <c r="L167" s="207"/>
      <c r="M167" s="211"/>
      <c r="N167" s="212"/>
      <c r="O167" s="212"/>
      <c r="P167" s="212"/>
      <c r="Q167" s="212"/>
      <c r="R167" s="212"/>
      <c r="S167" s="212"/>
      <c r="T167" s="213"/>
      <c r="U167" s="14"/>
      <c r="V167" s="14"/>
      <c r="W167" s="14"/>
      <c r="X167" s="14"/>
      <c r="Y167" s="14"/>
      <c r="Z167" s="14"/>
      <c r="AA167" s="14"/>
      <c r="AB167" s="14"/>
      <c r="AC167" s="14"/>
      <c r="AD167" s="14"/>
      <c r="AE167" s="14"/>
      <c r="AT167" s="208" t="s">
        <v>212</v>
      </c>
      <c r="AU167" s="208" t="s">
        <v>91</v>
      </c>
      <c r="AV167" s="14" t="s">
        <v>89</v>
      </c>
      <c r="AW167" s="14" t="s">
        <v>36</v>
      </c>
      <c r="AX167" s="14" t="s">
        <v>81</v>
      </c>
      <c r="AY167" s="208" t="s">
        <v>199</v>
      </c>
    </row>
    <row r="168" s="13" customFormat="1">
      <c r="A168" s="13"/>
      <c r="B168" s="199"/>
      <c r="C168" s="13"/>
      <c r="D168" s="193" t="s">
        <v>212</v>
      </c>
      <c r="E168" s="200" t="s">
        <v>1</v>
      </c>
      <c r="F168" s="201" t="s">
        <v>1517</v>
      </c>
      <c r="G168" s="13"/>
      <c r="H168" s="202">
        <v>68.319999999999993</v>
      </c>
      <c r="I168" s="203"/>
      <c r="J168" s="13"/>
      <c r="K168" s="13"/>
      <c r="L168" s="199"/>
      <c r="M168" s="204"/>
      <c r="N168" s="205"/>
      <c r="O168" s="205"/>
      <c r="P168" s="205"/>
      <c r="Q168" s="205"/>
      <c r="R168" s="205"/>
      <c r="S168" s="205"/>
      <c r="T168" s="206"/>
      <c r="U168" s="13"/>
      <c r="V168" s="13"/>
      <c r="W168" s="13"/>
      <c r="X168" s="13"/>
      <c r="Y168" s="13"/>
      <c r="Z168" s="13"/>
      <c r="AA168" s="13"/>
      <c r="AB168" s="13"/>
      <c r="AC168" s="13"/>
      <c r="AD168" s="13"/>
      <c r="AE168" s="13"/>
      <c r="AT168" s="200" t="s">
        <v>212</v>
      </c>
      <c r="AU168" s="200" t="s">
        <v>91</v>
      </c>
      <c r="AV168" s="13" t="s">
        <v>91</v>
      </c>
      <c r="AW168" s="13" t="s">
        <v>36</v>
      </c>
      <c r="AX168" s="13" t="s">
        <v>89</v>
      </c>
      <c r="AY168" s="200" t="s">
        <v>199</v>
      </c>
    </row>
    <row r="169" s="2" customFormat="1" ht="14.4" customHeight="1">
      <c r="A169" s="38"/>
      <c r="B169" s="179"/>
      <c r="C169" s="180" t="s">
        <v>259</v>
      </c>
      <c r="D169" s="180" t="s">
        <v>201</v>
      </c>
      <c r="E169" s="181" t="s">
        <v>1518</v>
      </c>
      <c r="F169" s="182" t="s">
        <v>1519</v>
      </c>
      <c r="G169" s="183" t="s">
        <v>204</v>
      </c>
      <c r="H169" s="184">
        <v>68.319999999999993</v>
      </c>
      <c r="I169" s="185"/>
      <c r="J169" s="186">
        <f>ROUND(I169*H169,2)</f>
        <v>0</v>
      </c>
      <c r="K169" s="182" t="s">
        <v>205</v>
      </c>
      <c r="L169" s="39"/>
      <c r="M169" s="187" t="s">
        <v>1</v>
      </c>
      <c r="N169" s="188" t="s">
        <v>46</v>
      </c>
      <c r="O169" s="77"/>
      <c r="P169" s="189">
        <f>O169*H169</f>
        <v>0</v>
      </c>
      <c r="Q169" s="189">
        <v>2.0000000000000002E-05</v>
      </c>
      <c r="R169" s="189">
        <f>Q169*H169</f>
        <v>0.0013664</v>
      </c>
      <c r="S169" s="189">
        <v>0</v>
      </c>
      <c r="T169" s="190">
        <f>S169*H169</f>
        <v>0</v>
      </c>
      <c r="U169" s="38"/>
      <c r="V169" s="38"/>
      <c r="W169" s="38"/>
      <c r="X169" s="38"/>
      <c r="Y169" s="38"/>
      <c r="Z169" s="38"/>
      <c r="AA169" s="38"/>
      <c r="AB169" s="38"/>
      <c r="AC169" s="38"/>
      <c r="AD169" s="38"/>
      <c r="AE169" s="38"/>
      <c r="AR169" s="191" t="s">
        <v>206</v>
      </c>
      <c r="AT169" s="191" t="s">
        <v>201</v>
      </c>
      <c r="AU169" s="191" t="s">
        <v>91</v>
      </c>
      <c r="AY169" s="19" t="s">
        <v>199</v>
      </c>
      <c r="BE169" s="192">
        <f>IF(N169="základní",J169,0)</f>
        <v>0</v>
      </c>
      <c r="BF169" s="192">
        <f>IF(N169="snížená",J169,0)</f>
        <v>0</v>
      </c>
      <c r="BG169" s="192">
        <f>IF(N169="zákl. přenesená",J169,0)</f>
        <v>0</v>
      </c>
      <c r="BH169" s="192">
        <f>IF(N169="sníž. přenesená",J169,0)</f>
        <v>0</v>
      </c>
      <c r="BI169" s="192">
        <f>IF(N169="nulová",J169,0)</f>
        <v>0</v>
      </c>
      <c r="BJ169" s="19" t="s">
        <v>89</v>
      </c>
      <c r="BK169" s="192">
        <f>ROUND(I169*H169,2)</f>
        <v>0</v>
      </c>
      <c r="BL169" s="19" t="s">
        <v>206</v>
      </c>
      <c r="BM169" s="191" t="s">
        <v>1520</v>
      </c>
    </row>
    <row r="170" s="2" customFormat="1">
      <c r="A170" s="38"/>
      <c r="B170" s="39"/>
      <c r="C170" s="38"/>
      <c r="D170" s="193" t="s">
        <v>208</v>
      </c>
      <c r="E170" s="38"/>
      <c r="F170" s="194" t="s">
        <v>1521</v>
      </c>
      <c r="G170" s="38"/>
      <c r="H170" s="38"/>
      <c r="I170" s="195"/>
      <c r="J170" s="38"/>
      <c r="K170" s="38"/>
      <c r="L170" s="39"/>
      <c r="M170" s="196"/>
      <c r="N170" s="197"/>
      <c r="O170" s="77"/>
      <c r="P170" s="77"/>
      <c r="Q170" s="77"/>
      <c r="R170" s="77"/>
      <c r="S170" s="77"/>
      <c r="T170" s="78"/>
      <c r="U170" s="38"/>
      <c r="V170" s="38"/>
      <c r="W170" s="38"/>
      <c r="X170" s="38"/>
      <c r="Y170" s="38"/>
      <c r="Z170" s="38"/>
      <c r="AA170" s="38"/>
      <c r="AB170" s="38"/>
      <c r="AC170" s="38"/>
      <c r="AD170" s="38"/>
      <c r="AE170" s="38"/>
      <c r="AT170" s="19" t="s">
        <v>208</v>
      </c>
      <c r="AU170" s="19" t="s">
        <v>91</v>
      </c>
    </row>
    <row r="171" s="2" customFormat="1">
      <c r="A171" s="38"/>
      <c r="B171" s="39"/>
      <c r="C171" s="38"/>
      <c r="D171" s="193" t="s">
        <v>210</v>
      </c>
      <c r="E171" s="38"/>
      <c r="F171" s="198" t="s">
        <v>1516</v>
      </c>
      <c r="G171" s="38"/>
      <c r="H171" s="38"/>
      <c r="I171" s="195"/>
      <c r="J171" s="38"/>
      <c r="K171" s="38"/>
      <c r="L171" s="39"/>
      <c r="M171" s="196"/>
      <c r="N171" s="197"/>
      <c r="O171" s="77"/>
      <c r="P171" s="77"/>
      <c r="Q171" s="77"/>
      <c r="R171" s="77"/>
      <c r="S171" s="77"/>
      <c r="T171" s="78"/>
      <c r="U171" s="38"/>
      <c r="V171" s="38"/>
      <c r="W171" s="38"/>
      <c r="X171" s="38"/>
      <c r="Y171" s="38"/>
      <c r="Z171" s="38"/>
      <c r="AA171" s="38"/>
      <c r="AB171" s="38"/>
      <c r="AC171" s="38"/>
      <c r="AD171" s="38"/>
      <c r="AE171" s="38"/>
      <c r="AT171" s="19" t="s">
        <v>210</v>
      </c>
      <c r="AU171" s="19" t="s">
        <v>91</v>
      </c>
    </row>
    <row r="172" s="2" customFormat="1" ht="24.15" customHeight="1">
      <c r="A172" s="38"/>
      <c r="B172" s="179"/>
      <c r="C172" s="180" t="s">
        <v>271</v>
      </c>
      <c r="D172" s="180" t="s">
        <v>201</v>
      </c>
      <c r="E172" s="181" t="s">
        <v>1522</v>
      </c>
      <c r="F172" s="182" t="s">
        <v>1523</v>
      </c>
      <c r="G172" s="183" t="s">
        <v>404</v>
      </c>
      <c r="H172" s="184">
        <v>1</v>
      </c>
      <c r="I172" s="185"/>
      <c r="J172" s="186">
        <f>ROUND(I172*H172,2)</f>
        <v>0</v>
      </c>
      <c r="K172" s="182" t="s">
        <v>246</v>
      </c>
      <c r="L172" s="39"/>
      <c r="M172" s="187" t="s">
        <v>1</v>
      </c>
      <c r="N172" s="188" t="s">
        <v>46</v>
      </c>
      <c r="O172" s="77"/>
      <c r="P172" s="189">
        <f>O172*H172</f>
        <v>0</v>
      </c>
      <c r="Q172" s="189">
        <v>0.0018400000000000001</v>
      </c>
      <c r="R172" s="189">
        <f>Q172*H172</f>
        <v>0.0018400000000000001</v>
      </c>
      <c r="S172" s="189">
        <v>0</v>
      </c>
      <c r="T172" s="190">
        <f>S172*H172</f>
        <v>0</v>
      </c>
      <c r="U172" s="38"/>
      <c r="V172" s="38"/>
      <c r="W172" s="38"/>
      <c r="X172" s="38"/>
      <c r="Y172" s="38"/>
      <c r="Z172" s="38"/>
      <c r="AA172" s="38"/>
      <c r="AB172" s="38"/>
      <c r="AC172" s="38"/>
      <c r="AD172" s="38"/>
      <c r="AE172" s="38"/>
      <c r="AR172" s="191" t="s">
        <v>206</v>
      </c>
      <c r="AT172" s="191" t="s">
        <v>201</v>
      </c>
      <c r="AU172" s="191" t="s">
        <v>91</v>
      </c>
      <c r="AY172" s="19" t="s">
        <v>199</v>
      </c>
      <c r="BE172" s="192">
        <f>IF(N172="základní",J172,0)</f>
        <v>0</v>
      </c>
      <c r="BF172" s="192">
        <f>IF(N172="snížená",J172,0)</f>
        <v>0</v>
      </c>
      <c r="BG172" s="192">
        <f>IF(N172="zákl. přenesená",J172,0)</f>
        <v>0</v>
      </c>
      <c r="BH172" s="192">
        <f>IF(N172="sníž. přenesená",J172,0)</f>
        <v>0</v>
      </c>
      <c r="BI172" s="192">
        <f>IF(N172="nulová",J172,0)</f>
        <v>0</v>
      </c>
      <c r="BJ172" s="19" t="s">
        <v>89</v>
      </c>
      <c r="BK172" s="192">
        <f>ROUND(I172*H172,2)</f>
        <v>0</v>
      </c>
      <c r="BL172" s="19" t="s">
        <v>206</v>
      </c>
      <c r="BM172" s="191" t="s">
        <v>1524</v>
      </c>
    </row>
    <row r="173" s="2" customFormat="1">
      <c r="A173" s="38"/>
      <c r="B173" s="39"/>
      <c r="C173" s="38"/>
      <c r="D173" s="193" t="s">
        <v>208</v>
      </c>
      <c r="E173" s="38"/>
      <c r="F173" s="194" t="s">
        <v>1525</v>
      </c>
      <c r="G173" s="38"/>
      <c r="H173" s="38"/>
      <c r="I173" s="195"/>
      <c r="J173" s="38"/>
      <c r="K173" s="38"/>
      <c r="L173" s="39"/>
      <c r="M173" s="196"/>
      <c r="N173" s="197"/>
      <c r="O173" s="77"/>
      <c r="P173" s="77"/>
      <c r="Q173" s="77"/>
      <c r="R173" s="77"/>
      <c r="S173" s="77"/>
      <c r="T173" s="78"/>
      <c r="U173" s="38"/>
      <c r="V173" s="38"/>
      <c r="W173" s="38"/>
      <c r="X173" s="38"/>
      <c r="Y173" s="38"/>
      <c r="Z173" s="38"/>
      <c r="AA173" s="38"/>
      <c r="AB173" s="38"/>
      <c r="AC173" s="38"/>
      <c r="AD173" s="38"/>
      <c r="AE173" s="38"/>
      <c r="AT173" s="19" t="s">
        <v>208</v>
      </c>
      <c r="AU173" s="19" t="s">
        <v>91</v>
      </c>
    </row>
    <row r="174" s="2" customFormat="1">
      <c r="A174" s="38"/>
      <c r="B174" s="39"/>
      <c r="C174" s="38"/>
      <c r="D174" s="193" t="s">
        <v>210</v>
      </c>
      <c r="E174" s="38"/>
      <c r="F174" s="198" t="s">
        <v>1516</v>
      </c>
      <c r="G174" s="38"/>
      <c r="H174" s="38"/>
      <c r="I174" s="195"/>
      <c r="J174" s="38"/>
      <c r="K174" s="38"/>
      <c r="L174" s="39"/>
      <c r="M174" s="196"/>
      <c r="N174" s="197"/>
      <c r="O174" s="77"/>
      <c r="P174" s="77"/>
      <c r="Q174" s="77"/>
      <c r="R174" s="77"/>
      <c r="S174" s="77"/>
      <c r="T174" s="78"/>
      <c r="U174" s="38"/>
      <c r="V174" s="38"/>
      <c r="W174" s="38"/>
      <c r="X174" s="38"/>
      <c r="Y174" s="38"/>
      <c r="Z174" s="38"/>
      <c r="AA174" s="38"/>
      <c r="AB174" s="38"/>
      <c r="AC174" s="38"/>
      <c r="AD174" s="38"/>
      <c r="AE174" s="38"/>
      <c r="AT174" s="19" t="s">
        <v>210</v>
      </c>
      <c r="AU174" s="19" t="s">
        <v>91</v>
      </c>
    </row>
    <row r="175" s="2" customFormat="1" ht="14.4" customHeight="1">
      <c r="A175" s="38"/>
      <c r="B175" s="179"/>
      <c r="C175" s="180" t="s">
        <v>279</v>
      </c>
      <c r="D175" s="180" t="s">
        <v>201</v>
      </c>
      <c r="E175" s="181" t="s">
        <v>1526</v>
      </c>
      <c r="F175" s="182" t="s">
        <v>1527</v>
      </c>
      <c r="G175" s="183" t="s">
        <v>275</v>
      </c>
      <c r="H175" s="184">
        <v>0.93799999999999994</v>
      </c>
      <c r="I175" s="185"/>
      <c r="J175" s="186">
        <f>ROUND(I175*H175,2)</f>
        <v>0</v>
      </c>
      <c r="K175" s="182" t="s">
        <v>205</v>
      </c>
      <c r="L175" s="39"/>
      <c r="M175" s="187" t="s">
        <v>1</v>
      </c>
      <c r="N175" s="188" t="s">
        <v>46</v>
      </c>
      <c r="O175" s="77"/>
      <c r="P175" s="189">
        <f>O175*H175</f>
        <v>0</v>
      </c>
      <c r="Q175" s="189">
        <v>1.04877</v>
      </c>
      <c r="R175" s="189">
        <f>Q175*H175</f>
        <v>0.98374625999999987</v>
      </c>
      <c r="S175" s="189">
        <v>0</v>
      </c>
      <c r="T175" s="190">
        <f>S175*H175</f>
        <v>0</v>
      </c>
      <c r="U175" s="38"/>
      <c r="V175" s="38"/>
      <c r="W175" s="38"/>
      <c r="X175" s="38"/>
      <c r="Y175" s="38"/>
      <c r="Z175" s="38"/>
      <c r="AA175" s="38"/>
      <c r="AB175" s="38"/>
      <c r="AC175" s="38"/>
      <c r="AD175" s="38"/>
      <c r="AE175" s="38"/>
      <c r="AR175" s="191" t="s">
        <v>206</v>
      </c>
      <c r="AT175" s="191" t="s">
        <v>201</v>
      </c>
      <c r="AU175" s="191" t="s">
        <v>91</v>
      </c>
      <c r="AY175" s="19" t="s">
        <v>199</v>
      </c>
      <c r="BE175" s="192">
        <f>IF(N175="základní",J175,0)</f>
        <v>0</v>
      </c>
      <c r="BF175" s="192">
        <f>IF(N175="snížená",J175,0)</f>
        <v>0</v>
      </c>
      <c r="BG175" s="192">
        <f>IF(N175="zákl. přenesená",J175,0)</f>
        <v>0</v>
      </c>
      <c r="BH175" s="192">
        <f>IF(N175="sníž. přenesená",J175,0)</f>
        <v>0</v>
      </c>
      <c r="BI175" s="192">
        <f>IF(N175="nulová",J175,0)</f>
        <v>0</v>
      </c>
      <c r="BJ175" s="19" t="s">
        <v>89</v>
      </c>
      <c r="BK175" s="192">
        <f>ROUND(I175*H175,2)</f>
        <v>0</v>
      </c>
      <c r="BL175" s="19" t="s">
        <v>206</v>
      </c>
      <c r="BM175" s="191" t="s">
        <v>1528</v>
      </c>
    </row>
    <row r="176" s="2" customFormat="1">
      <c r="A176" s="38"/>
      <c r="B176" s="39"/>
      <c r="C176" s="38"/>
      <c r="D176" s="193" t="s">
        <v>208</v>
      </c>
      <c r="E176" s="38"/>
      <c r="F176" s="194" t="s">
        <v>1529</v>
      </c>
      <c r="G176" s="38"/>
      <c r="H176" s="38"/>
      <c r="I176" s="195"/>
      <c r="J176" s="38"/>
      <c r="K176" s="38"/>
      <c r="L176" s="39"/>
      <c r="M176" s="196"/>
      <c r="N176" s="197"/>
      <c r="O176" s="77"/>
      <c r="P176" s="77"/>
      <c r="Q176" s="77"/>
      <c r="R176" s="77"/>
      <c r="S176" s="77"/>
      <c r="T176" s="78"/>
      <c r="U176" s="38"/>
      <c r="V176" s="38"/>
      <c r="W176" s="38"/>
      <c r="X176" s="38"/>
      <c r="Y176" s="38"/>
      <c r="Z176" s="38"/>
      <c r="AA176" s="38"/>
      <c r="AB176" s="38"/>
      <c r="AC176" s="38"/>
      <c r="AD176" s="38"/>
      <c r="AE176" s="38"/>
      <c r="AT176" s="19" t="s">
        <v>208</v>
      </c>
      <c r="AU176" s="19" t="s">
        <v>91</v>
      </c>
    </row>
    <row r="177" s="2" customFormat="1">
      <c r="A177" s="38"/>
      <c r="B177" s="39"/>
      <c r="C177" s="38"/>
      <c r="D177" s="193" t="s">
        <v>210</v>
      </c>
      <c r="E177" s="38"/>
      <c r="F177" s="198" t="s">
        <v>1530</v>
      </c>
      <c r="G177" s="38"/>
      <c r="H177" s="38"/>
      <c r="I177" s="195"/>
      <c r="J177" s="38"/>
      <c r="K177" s="38"/>
      <c r="L177" s="39"/>
      <c r="M177" s="196"/>
      <c r="N177" s="197"/>
      <c r="O177" s="77"/>
      <c r="P177" s="77"/>
      <c r="Q177" s="77"/>
      <c r="R177" s="77"/>
      <c r="S177" s="77"/>
      <c r="T177" s="78"/>
      <c r="U177" s="38"/>
      <c r="V177" s="38"/>
      <c r="W177" s="38"/>
      <c r="X177" s="38"/>
      <c r="Y177" s="38"/>
      <c r="Z177" s="38"/>
      <c r="AA177" s="38"/>
      <c r="AB177" s="38"/>
      <c r="AC177" s="38"/>
      <c r="AD177" s="38"/>
      <c r="AE177" s="38"/>
      <c r="AT177" s="19" t="s">
        <v>210</v>
      </c>
      <c r="AU177" s="19" t="s">
        <v>91</v>
      </c>
    </row>
    <row r="178" s="14" customFormat="1">
      <c r="A178" s="14"/>
      <c r="B178" s="207"/>
      <c r="C178" s="14"/>
      <c r="D178" s="193" t="s">
        <v>212</v>
      </c>
      <c r="E178" s="208" t="s">
        <v>1</v>
      </c>
      <c r="F178" s="209" t="s">
        <v>1531</v>
      </c>
      <c r="G178" s="14"/>
      <c r="H178" s="208" t="s">
        <v>1</v>
      </c>
      <c r="I178" s="210"/>
      <c r="J178" s="14"/>
      <c r="K178" s="14"/>
      <c r="L178" s="207"/>
      <c r="M178" s="211"/>
      <c r="N178" s="212"/>
      <c r="O178" s="212"/>
      <c r="P178" s="212"/>
      <c r="Q178" s="212"/>
      <c r="R178" s="212"/>
      <c r="S178" s="212"/>
      <c r="T178" s="213"/>
      <c r="U178" s="14"/>
      <c r="V178" s="14"/>
      <c r="W178" s="14"/>
      <c r="X178" s="14"/>
      <c r="Y178" s="14"/>
      <c r="Z178" s="14"/>
      <c r="AA178" s="14"/>
      <c r="AB178" s="14"/>
      <c r="AC178" s="14"/>
      <c r="AD178" s="14"/>
      <c r="AE178" s="14"/>
      <c r="AT178" s="208" t="s">
        <v>212</v>
      </c>
      <c r="AU178" s="208" t="s">
        <v>91</v>
      </c>
      <c r="AV178" s="14" t="s">
        <v>89</v>
      </c>
      <c r="AW178" s="14" t="s">
        <v>36</v>
      </c>
      <c r="AX178" s="14" t="s">
        <v>81</v>
      </c>
      <c r="AY178" s="208" t="s">
        <v>199</v>
      </c>
    </row>
    <row r="179" s="13" customFormat="1">
      <c r="A179" s="13"/>
      <c r="B179" s="199"/>
      <c r="C179" s="13"/>
      <c r="D179" s="193" t="s">
        <v>212</v>
      </c>
      <c r="E179" s="200" t="s">
        <v>1</v>
      </c>
      <c r="F179" s="201" t="s">
        <v>1532</v>
      </c>
      <c r="G179" s="13"/>
      <c r="H179" s="202">
        <v>0.93799999999999994</v>
      </c>
      <c r="I179" s="203"/>
      <c r="J179" s="13"/>
      <c r="K179" s="13"/>
      <c r="L179" s="199"/>
      <c r="M179" s="204"/>
      <c r="N179" s="205"/>
      <c r="O179" s="205"/>
      <c r="P179" s="205"/>
      <c r="Q179" s="205"/>
      <c r="R179" s="205"/>
      <c r="S179" s="205"/>
      <c r="T179" s="206"/>
      <c r="U179" s="13"/>
      <c r="V179" s="13"/>
      <c r="W179" s="13"/>
      <c r="X179" s="13"/>
      <c r="Y179" s="13"/>
      <c r="Z179" s="13"/>
      <c r="AA179" s="13"/>
      <c r="AB179" s="13"/>
      <c r="AC179" s="13"/>
      <c r="AD179" s="13"/>
      <c r="AE179" s="13"/>
      <c r="AT179" s="200" t="s">
        <v>212</v>
      </c>
      <c r="AU179" s="200" t="s">
        <v>91</v>
      </c>
      <c r="AV179" s="13" t="s">
        <v>91</v>
      </c>
      <c r="AW179" s="13" t="s">
        <v>36</v>
      </c>
      <c r="AX179" s="13" t="s">
        <v>89</v>
      </c>
      <c r="AY179" s="200" t="s">
        <v>199</v>
      </c>
    </row>
    <row r="180" s="2" customFormat="1" ht="14.4" customHeight="1">
      <c r="A180" s="38"/>
      <c r="B180" s="179"/>
      <c r="C180" s="180" t="s">
        <v>284</v>
      </c>
      <c r="D180" s="180" t="s">
        <v>201</v>
      </c>
      <c r="E180" s="181" t="s">
        <v>1533</v>
      </c>
      <c r="F180" s="182" t="s">
        <v>1534</v>
      </c>
      <c r="G180" s="183" t="s">
        <v>228</v>
      </c>
      <c r="H180" s="184">
        <v>9.7789999999999999</v>
      </c>
      <c r="I180" s="185"/>
      <c r="J180" s="186">
        <f>ROUND(I180*H180,2)</f>
        <v>0</v>
      </c>
      <c r="K180" s="182" t="s">
        <v>205</v>
      </c>
      <c r="L180" s="39"/>
      <c r="M180" s="187" t="s">
        <v>1</v>
      </c>
      <c r="N180" s="188" t="s">
        <v>46</v>
      </c>
      <c r="O180" s="77"/>
      <c r="P180" s="189">
        <f>O180*H180</f>
        <v>0</v>
      </c>
      <c r="Q180" s="189">
        <v>0</v>
      </c>
      <c r="R180" s="189">
        <f>Q180*H180</f>
        <v>0</v>
      </c>
      <c r="S180" s="189">
        <v>0</v>
      </c>
      <c r="T180" s="190">
        <f>S180*H180</f>
        <v>0</v>
      </c>
      <c r="U180" s="38"/>
      <c r="V180" s="38"/>
      <c r="W180" s="38"/>
      <c r="X180" s="38"/>
      <c r="Y180" s="38"/>
      <c r="Z180" s="38"/>
      <c r="AA180" s="38"/>
      <c r="AB180" s="38"/>
      <c r="AC180" s="38"/>
      <c r="AD180" s="38"/>
      <c r="AE180" s="38"/>
      <c r="AR180" s="191" t="s">
        <v>206</v>
      </c>
      <c r="AT180" s="191" t="s">
        <v>201</v>
      </c>
      <c r="AU180" s="191" t="s">
        <v>91</v>
      </c>
      <c r="AY180" s="19" t="s">
        <v>199</v>
      </c>
      <c r="BE180" s="192">
        <f>IF(N180="základní",J180,0)</f>
        <v>0</v>
      </c>
      <c r="BF180" s="192">
        <f>IF(N180="snížená",J180,0)</f>
        <v>0</v>
      </c>
      <c r="BG180" s="192">
        <f>IF(N180="zákl. přenesená",J180,0)</f>
        <v>0</v>
      </c>
      <c r="BH180" s="192">
        <f>IF(N180="sníž. přenesená",J180,0)</f>
        <v>0</v>
      </c>
      <c r="BI180" s="192">
        <f>IF(N180="nulová",J180,0)</f>
        <v>0</v>
      </c>
      <c r="BJ180" s="19" t="s">
        <v>89</v>
      </c>
      <c r="BK180" s="192">
        <f>ROUND(I180*H180,2)</f>
        <v>0</v>
      </c>
      <c r="BL180" s="19" t="s">
        <v>206</v>
      </c>
      <c r="BM180" s="191" t="s">
        <v>1535</v>
      </c>
    </row>
    <row r="181" s="2" customFormat="1">
      <c r="A181" s="38"/>
      <c r="B181" s="39"/>
      <c r="C181" s="38"/>
      <c r="D181" s="193" t="s">
        <v>208</v>
      </c>
      <c r="E181" s="38"/>
      <c r="F181" s="194" t="s">
        <v>1536</v>
      </c>
      <c r="G181" s="38"/>
      <c r="H181" s="38"/>
      <c r="I181" s="195"/>
      <c r="J181" s="38"/>
      <c r="K181" s="38"/>
      <c r="L181" s="39"/>
      <c r="M181" s="196"/>
      <c r="N181" s="197"/>
      <c r="O181" s="77"/>
      <c r="P181" s="77"/>
      <c r="Q181" s="77"/>
      <c r="R181" s="77"/>
      <c r="S181" s="77"/>
      <c r="T181" s="78"/>
      <c r="U181" s="38"/>
      <c r="V181" s="38"/>
      <c r="W181" s="38"/>
      <c r="X181" s="38"/>
      <c r="Y181" s="38"/>
      <c r="Z181" s="38"/>
      <c r="AA181" s="38"/>
      <c r="AB181" s="38"/>
      <c r="AC181" s="38"/>
      <c r="AD181" s="38"/>
      <c r="AE181" s="38"/>
      <c r="AT181" s="19" t="s">
        <v>208</v>
      </c>
      <c r="AU181" s="19" t="s">
        <v>91</v>
      </c>
    </row>
    <row r="182" s="2" customFormat="1">
      <c r="A182" s="38"/>
      <c r="B182" s="39"/>
      <c r="C182" s="38"/>
      <c r="D182" s="193" t="s">
        <v>210</v>
      </c>
      <c r="E182" s="38"/>
      <c r="F182" s="198" t="s">
        <v>1537</v>
      </c>
      <c r="G182" s="38"/>
      <c r="H182" s="38"/>
      <c r="I182" s="195"/>
      <c r="J182" s="38"/>
      <c r="K182" s="38"/>
      <c r="L182" s="39"/>
      <c r="M182" s="196"/>
      <c r="N182" s="197"/>
      <c r="O182" s="77"/>
      <c r="P182" s="77"/>
      <c r="Q182" s="77"/>
      <c r="R182" s="77"/>
      <c r="S182" s="77"/>
      <c r="T182" s="78"/>
      <c r="U182" s="38"/>
      <c r="V182" s="38"/>
      <c r="W182" s="38"/>
      <c r="X182" s="38"/>
      <c r="Y182" s="38"/>
      <c r="Z182" s="38"/>
      <c r="AA182" s="38"/>
      <c r="AB182" s="38"/>
      <c r="AC182" s="38"/>
      <c r="AD182" s="38"/>
      <c r="AE182" s="38"/>
      <c r="AT182" s="19" t="s">
        <v>210</v>
      </c>
      <c r="AU182" s="19" t="s">
        <v>91</v>
      </c>
    </row>
    <row r="183" s="14" customFormat="1">
      <c r="A183" s="14"/>
      <c r="B183" s="207"/>
      <c r="C183" s="14"/>
      <c r="D183" s="193" t="s">
        <v>212</v>
      </c>
      <c r="E183" s="208" t="s">
        <v>1</v>
      </c>
      <c r="F183" s="209" t="s">
        <v>1538</v>
      </c>
      <c r="G183" s="14"/>
      <c r="H183" s="208" t="s">
        <v>1</v>
      </c>
      <c r="I183" s="210"/>
      <c r="J183" s="14"/>
      <c r="K183" s="14"/>
      <c r="L183" s="207"/>
      <c r="M183" s="211"/>
      <c r="N183" s="212"/>
      <c r="O183" s="212"/>
      <c r="P183" s="212"/>
      <c r="Q183" s="212"/>
      <c r="R183" s="212"/>
      <c r="S183" s="212"/>
      <c r="T183" s="213"/>
      <c r="U183" s="14"/>
      <c r="V183" s="14"/>
      <c r="W183" s="14"/>
      <c r="X183" s="14"/>
      <c r="Y183" s="14"/>
      <c r="Z183" s="14"/>
      <c r="AA183" s="14"/>
      <c r="AB183" s="14"/>
      <c r="AC183" s="14"/>
      <c r="AD183" s="14"/>
      <c r="AE183" s="14"/>
      <c r="AT183" s="208" t="s">
        <v>212</v>
      </c>
      <c r="AU183" s="208" t="s">
        <v>91</v>
      </c>
      <c r="AV183" s="14" t="s">
        <v>89</v>
      </c>
      <c r="AW183" s="14" t="s">
        <v>36</v>
      </c>
      <c r="AX183" s="14" t="s">
        <v>81</v>
      </c>
      <c r="AY183" s="208" t="s">
        <v>199</v>
      </c>
    </row>
    <row r="184" s="13" customFormat="1">
      <c r="A184" s="13"/>
      <c r="B184" s="199"/>
      <c r="C184" s="13"/>
      <c r="D184" s="193" t="s">
        <v>212</v>
      </c>
      <c r="E184" s="200" t="s">
        <v>1</v>
      </c>
      <c r="F184" s="201" t="s">
        <v>1539</v>
      </c>
      <c r="G184" s="13"/>
      <c r="H184" s="202">
        <v>6.0250000000000004</v>
      </c>
      <c r="I184" s="203"/>
      <c r="J184" s="13"/>
      <c r="K184" s="13"/>
      <c r="L184" s="199"/>
      <c r="M184" s="204"/>
      <c r="N184" s="205"/>
      <c r="O184" s="205"/>
      <c r="P184" s="205"/>
      <c r="Q184" s="205"/>
      <c r="R184" s="205"/>
      <c r="S184" s="205"/>
      <c r="T184" s="206"/>
      <c r="U184" s="13"/>
      <c r="V184" s="13"/>
      <c r="W184" s="13"/>
      <c r="X184" s="13"/>
      <c r="Y184" s="13"/>
      <c r="Z184" s="13"/>
      <c r="AA184" s="13"/>
      <c r="AB184" s="13"/>
      <c r="AC184" s="13"/>
      <c r="AD184" s="13"/>
      <c r="AE184" s="13"/>
      <c r="AT184" s="200" t="s">
        <v>212</v>
      </c>
      <c r="AU184" s="200" t="s">
        <v>91</v>
      </c>
      <c r="AV184" s="13" t="s">
        <v>91</v>
      </c>
      <c r="AW184" s="13" t="s">
        <v>36</v>
      </c>
      <c r="AX184" s="13" t="s">
        <v>81</v>
      </c>
      <c r="AY184" s="200" t="s">
        <v>199</v>
      </c>
    </row>
    <row r="185" s="13" customFormat="1">
      <c r="A185" s="13"/>
      <c r="B185" s="199"/>
      <c r="C185" s="13"/>
      <c r="D185" s="193" t="s">
        <v>212</v>
      </c>
      <c r="E185" s="200" t="s">
        <v>1</v>
      </c>
      <c r="F185" s="201" t="s">
        <v>1540</v>
      </c>
      <c r="G185" s="13"/>
      <c r="H185" s="202">
        <v>3.754</v>
      </c>
      <c r="I185" s="203"/>
      <c r="J185" s="13"/>
      <c r="K185" s="13"/>
      <c r="L185" s="199"/>
      <c r="M185" s="204"/>
      <c r="N185" s="205"/>
      <c r="O185" s="205"/>
      <c r="P185" s="205"/>
      <c r="Q185" s="205"/>
      <c r="R185" s="205"/>
      <c r="S185" s="205"/>
      <c r="T185" s="206"/>
      <c r="U185" s="13"/>
      <c r="V185" s="13"/>
      <c r="W185" s="13"/>
      <c r="X185" s="13"/>
      <c r="Y185" s="13"/>
      <c r="Z185" s="13"/>
      <c r="AA185" s="13"/>
      <c r="AB185" s="13"/>
      <c r="AC185" s="13"/>
      <c r="AD185" s="13"/>
      <c r="AE185" s="13"/>
      <c r="AT185" s="200" t="s">
        <v>212</v>
      </c>
      <c r="AU185" s="200" t="s">
        <v>91</v>
      </c>
      <c r="AV185" s="13" t="s">
        <v>91</v>
      </c>
      <c r="AW185" s="13" t="s">
        <v>36</v>
      </c>
      <c r="AX185" s="13" t="s">
        <v>81</v>
      </c>
      <c r="AY185" s="200" t="s">
        <v>199</v>
      </c>
    </row>
    <row r="186" s="15" customFormat="1">
      <c r="A186" s="15"/>
      <c r="B186" s="214"/>
      <c r="C186" s="15"/>
      <c r="D186" s="193" t="s">
        <v>212</v>
      </c>
      <c r="E186" s="215" t="s">
        <v>1</v>
      </c>
      <c r="F186" s="216" t="s">
        <v>234</v>
      </c>
      <c r="G186" s="15"/>
      <c r="H186" s="217">
        <v>9.7789999999999999</v>
      </c>
      <c r="I186" s="218"/>
      <c r="J186" s="15"/>
      <c r="K186" s="15"/>
      <c r="L186" s="214"/>
      <c r="M186" s="219"/>
      <c r="N186" s="220"/>
      <c r="O186" s="220"/>
      <c r="P186" s="220"/>
      <c r="Q186" s="220"/>
      <c r="R186" s="220"/>
      <c r="S186" s="220"/>
      <c r="T186" s="221"/>
      <c r="U186" s="15"/>
      <c r="V186" s="15"/>
      <c r="W186" s="15"/>
      <c r="X186" s="15"/>
      <c r="Y186" s="15"/>
      <c r="Z186" s="15"/>
      <c r="AA186" s="15"/>
      <c r="AB186" s="15"/>
      <c r="AC186" s="15"/>
      <c r="AD186" s="15"/>
      <c r="AE186" s="15"/>
      <c r="AT186" s="215" t="s">
        <v>212</v>
      </c>
      <c r="AU186" s="215" t="s">
        <v>91</v>
      </c>
      <c r="AV186" s="15" t="s">
        <v>206</v>
      </c>
      <c r="AW186" s="15" t="s">
        <v>36</v>
      </c>
      <c r="AX186" s="15" t="s">
        <v>89</v>
      </c>
      <c r="AY186" s="215" t="s">
        <v>199</v>
      </c>
    </row>
    <row r="187" s="2" customFormat="1" ht="14.4" customHeight="1">
      <c r="A187" s="38"/>
      <c r="B187" s="179"/>
      <c r="C187" s="180" t="s">
        <v>290</v>
      </c>
      <c r="D187" s="180" t="s">
        <v>201</v>
      </c>
      <c r="E187" s="181" t="s">
        <v>1541</v>
      </c>
      <c r="F187" s="182" t="s">
        <v>1542</v>
      </c>
      <c r="G187" s="183" t="s">
        <v>345</v>
      </c>
      <c r="H187" s="184">
        <v>97.599999999999994</v>
      </c>
      <c r="I187" s="185"/>
      <c r="J187" s="186">
        <f>ROUND(I187*H187,2)</f>
        <v>0</v>
      </c>
      <c r="K187" s="182" t="s">
        <v>246</v>
      </c>
      <c r="L187" s="39"/>
      <c r="M187" s="187" t="s">
        <v>1</v>
      </c>
      <c r="N187" s="188" t="s">
        <v>46</v>
      </c>
      <c r="O187" s="77"/>
      <c r="P187" s="189">
        <f>O187*H187</f>
        <v>0</v>
      </c>
      <c r="Q187" s="189">
        <v>0.0021199999999999999</v>
      </c>
      <c r="R187" s="189">
        <f>Q187*H187</f>
        <v>0.20691199999999999</v>
      </c>
      <c r="S187" s="189">
        <v>0</v>
      </c>
      <c r="T187" s="190">
        <f>S187*H187</f>
        <v>0</v>
      </c>
      <c r="U187" s="38"/>
      <c r="V187" s="38"/>
      <c r="W187" s="38"/>
      <c r="X187" s="38"/>
      <c r="Y187" s="38"/>
      <c r="Z187" s="38"/>
      <c r="AA187" s="38"/>
      <c r="AB187" s="38"/>
      <c r="AC187" s="38"/>
      <c r="AD187" s="38"/>
      <c r="AE187" s="38"/>
      <c r="AR187" s="191" t="s">
        <v>206</v>
      </c>
      <c r="AT187" s="191" t="s">
        <v>201</v>
      </c>
      <c r="AU187" s="191" t="s">
        <v>91</v>
      </c>
      <c r="AY187" s="19" t="s">
        <v>199</v>
      </c>
      <c r="BE187" s="192">
        <f>IF(N187="základní",J187,0)</f>
        <v>0</v>
      </c>
      <c r="BF187" s="192">
        <f>IF(N187="snížená",J187,0)</f>
        <v>0</v>
      </c>
      <c r="BG187" s="192">
        <f>IF(N187="zákl. přenesená",J187,0)</f>
        <v>0</v>
      </c>
      <c r="BH187" s="192">
        <f>IF(N187="sníž. přenesená",J187,0)</f>
        <v>0</v>
      </c>
      <c r="BI187" s="192">
        <f>IF(N187="nulová",J187,0)</f>
        <v>0</v>
      </c>
      <c r="BJ187" s="19" t="s">
        <v>89</v>
      </c>
      <c r="BK187" s="192">
        <f>ROUND(I187*H187,2)</f>
        <v>0</v>
      </c>
      <c r="BL187" s="19" t="s">
        <v>206</v>
      </c>
      <c r="BM187" s="191" t="s">
        <v>1543</v>
      </c>
    </row>
    <row r="188" s="14" customFormat="1">
      <c r="A188" s="14"/>
      <c r="B188" s="207"/>
      <c r="C188" s="14"/>
      <c r="D188" s="193" t="s">
        <v>212</v>
      </c>
      <c r="E188" s="208" t="s">
        <v>1</v>
      </c>
      <c r="F188" s="209" t="s">
        <v>1499</v>
      </c>
      <c r="G188" s="14"/>
      <c r="H188" s="208" t="s">
        <v>1</v>
      </c>
      <c r="I188" s="210"/>
      <c r="J188" s="14"/>
      <c r="K188" s="14"/>
      <c r="L188" s="207"/>
      <c r="M188" s="211"/>
      <c r="N188" s="212"/>
      <c r="O188" s="212"/>
      <c r="P188" s="212"/>
      <c r="Q188" s="212"/>
      <c r="R188" s="212"/>
      <c r="S188" s="212"/>
      <c r="T188" s="213"/>
      <c r="U188" s="14"/>
      <c r="V188" s="14"/>
      <c r="W188" s="14"/>
      <c r="X188" s="14"/>
      <c r="Y188" s="14"/>
      <c r="Z188" s="14"/>
      <c r="AA188" s="14"/>
      <c r="AB188" s="14"/>
      <c r="AC188" s="14"/>
      <c r="AD188" s="14"/>
      <c r="AE188" s="14"/>
      <c r="AT188" s="208" t="s">
        <v>212</v>
      </c>
      <c r="AU188" s="208" t="s">
        <v>91</v>
      </c>
      <c r="AV188" s="14" t="s">
        <v>89</v>
      </c>
      <c r="AW188" s="14" t="s">
        <v>36</v>
      </c>
      <c r="AX188" s="14" t="s">
        <v>81</v>
      </c>
      <c r="AY188" s="208" t="s">
        <v>199</v>
      </c>
    </row>
    <row r="189" s="13" customFormat="1">
      <c r="A189" s="13"/>
      <c r="B189" s="199"/>
      <c r="C189" s="13"/>
      <c r="D189" s="193" t="s">
        <v>212</v>
      </c>
      <c r="E189" s="200" t="s">
        <v>1</v>
      </c>
      <c r="F189" s="201" t="s">
        <v>1544</v>
      </c>
      <c r="G189" s="13"/>
      <c r="H189" s="202">
        <v>97.599999999999994</v>
      </c>
      <c r="I189" s="203"/>
      <c r="J189" s="13"/>
      <c r="K189" s="13"/>
      <c r="L189" s="199"/>
      <c r="M189" s="204"/>
      <c r="N189" s="205"/>
      <c r="O189" s="205"/>
      <c r="P189" s="205"/>
      <c r="Q189" s="205"/>
      <c r="R189" s="205"/>
      <c r="S189" s="205"/>
      <c r="T189" s="206"/>
      <c r="U189" s="13"/>
      <c r="V189" s="13"/>
      <c r="W189" s="13"/>
      <c r="X189" s="13"/>
      <c r="Y189" s="13"/>
      <c r="Z189" s="13"/>
      <c r="AA189" s="13"/>
      <c r="AB189" s="13"/>
      <c r="AC189" s="13"/>
      <c r="AD189" s="13"/>
      <c r="AE189" s="13"/>
      <c r="AT189" s="200" t="s">
        <v>212</v>
      </c>
      <c r="AU189" s="200" t="s">
        <v>91</v>
      </c>
      <c r="AV189" s="13" t="s">
        <v>91</v>
      </c>
      <c r="AW189" s="13" t="s">
        <v>36</v>
      </c>
      <c r="AX189" s="13" t="s">
        <v>89</v>
      </c>
      <c r="AY189" s="200" t="s">
        <v>199</v>
      </c>
    </row>
    <row r="190" s="2" customFormat="1" ht="24.15" customHeight="1">
      <c r="A190" s="38"/>
      <c r="B190" s="179"/>
      <c r="C190" s="180" t="s">
        <v>298</v>
      </c>
      <c r="D190" s="180" t="s">
        <v>201</v>
      </c>
      <c r="E190" s="181" t="s">
        <v>1545</v>
      </c>
      <c r="F190" s="182" t="s">
        <v>1546</v>
      </c>
      <c r="G190" s="183" t="s">
        <v>204</v>
      </c>
      <c r="H190" s="184">
        <v>23.544</v>
      </c>
      <c r="I190" s="185"/>
      <c r="J190" s="186">
        <f>ROUND(I190*H190,2)</f>
        <v>0</v>
      </c>
      <c r="K190" s="182" t="s">
        <v>205</v>
      </c>
      <c r="L190" s="39"/>
      <c r="M190" s="187" t="s">
        <v>1</v>
      </c>
      <c r="N190" s="188" t="s">
        <v>46</v>
      </c>
      <c r="O190" s="77"/>
      <c r="P190" s="189">
        <f>O190*H190</f>
        <v>0</v>
      </c>
      <c r="Q190" s="189">
        <v>0.00182</v>
      </c>
      <c r="R190" s="189">
        <f>Q190*H190</f>
        <v>0.042850079999999999</v>
      </c>
      <c r="S190" s="189">
        <v>0</v>
      </c>
      <c r="T190" s="190">
        <f>S190*H190</f>
        <v>0</v>
      </c>
      <c r="U190" s="38"/>
      <c r="V190" s="38"/>
      <c r="W190" s="38"/>
      <c r="X190" s="38"/>
      <c r="Y190" s="38"/>
      <c r="Z190" s="38"/>
      <c r="AA190" s="38"/>
      <c r="AB190" s="38"/>
      <c r="AC190" s="38"/>
      <c r="AD190" s="38"/>
      <c r="AE190" s="38"/>
      <c r="AR190" s="191" t="s">
        <v>206</v>
      </c>
      <c r="AT190" s="191" t="s">
        <v>201</v>
      </c>
      <c r="AU190" s="191" t="s">
        <v>91</v>
      </c>
      <c r="AY190" s="19" t="s">
        <v>199</v>
      </c>
      <c r="BE190" s="192">
        <f>IF(N190="základní",J190,0)</f>
        <v>0</v>
      </c>
      <c r="BF190" s="192">
        <f>IF(N190="snížená",J190,0)</f>
        <v>0</v>
      </c>
      <c r="BG190" s="192">
        <f>IF(N190="zákl. přenesená",J190,0)</f>
        <v>0</v>
      </c>
      <c r="BH190" s="192">
        <f>IF(N190="sníž. přenesená",J190,0)</f>
        <v>0</v>
      </c>
      <c r="BI190" s="192">
        <f>IF(N190="nulová",J190,0)</f>
        <v>0</v>
      </c>
      <c r="BJ190" s="19" t="s">
        <v>89</v>
      </c>
      <c r="BK190" s="192">
        <f>ROUND(I190*H190,2)</f>
        <v>0</v>
      </c>
      <c r="BL190" s="19" t="s">
        <v>206</v>
      </c>
      <c r="BM190" s="191" t="s">
        <v>1547</v>
      </c>
    </row>
    <row r="191" s="2" customFormat="1">
      <c r="A191" s="38"/>
      <c r="B191" s="39"/>
      <c r="C191" s="38"/>
      <c r="D191" s="193" t="s">
        <v>208</v>
      </c>
      <c r="E191" s="38"/>
      <c r="F191" s="194" t="s">
        <v>1548</v>
      </c>
      <c r="G191" s="38"/>
      <c r="H191" s="38"/>
      <c r="I191" s="195"/>
      <c r="J191" s="38"/>
      <c r="K191" s="38"/>
      <c r="L191" s="39"/>
      <c r="M191" s="196"/>
      <c r="N191" s="197"/>
      <c r="O191" s="77"/>
      <c r="P191" s="77"/>
      <c r="Q191" s="77"/>
      <c r="R191" s="77"/>
      <c r="S191" s="77"/>
      <c r="T191" s="78"/>
      <c r="U191" s="38"/>
      <c r="V191" s="38"/>
      <c r="W191" s="38"/>
      <c r="X191" s="38"/>
      <c r="Y191" s="38"/>
      <c r="Z191" s="38"/>
      <c r="AA191" s="38"/>
      <c r="AB191" s="38"/>
      <c r="AC191" s="38"/>
      <c r="AD191" s="38"/>
      <c r="AE191" s="38"/>
      <c r="AT191" s="19" t="s">
        <v>208</v>
      </c>
      <c r="AU191" s="19" t="s">
        <v>91</v>
      </c>
    </row>
    <row r="192" s="2" customFormat="1">
      <c r="A192" s="38"/>
      <c r="B192" s="39"/>
      <c r="C192" s="38"/>
      <c r="D192" s="193" t="s">
        <v>210</v>
      </c>
      <c r="E192" s="38"/>
      <c r="F192" s="198" t="s">
        <v>1549</v>
      </c>
      <c r="G192" s="38"/>
      <c r="H192" s="38"/>
      <c r="I192" s="195"/>
      <c r="J192" s="38"/>
      <c r="K192" s="38"/>
      <c r="L192" s="39"/>
      <c r="M192" s="196"/>
      <c r="N192" s="197"/>
      <c r="O192" s="77"/>
      <c r="P192" s="77"/>
      <c r="Q192" s="77"/>
      <c r="R192" s="77"/>
      <c r="S192" s="77"/>
      <c r="T192" s="78"/>
      <c r="U192" s="38"/>
      <c r="V192" s="38"/>
      <c r="W192" s="38"/>
      <c r="X192" s="38"/>
      <c r="Y192" s="38"/>
      <c r="Z192" s="38"/>
      <c r="AA192" s="38"/>
      <c r="AB192" s="38"/>
      <c r="AC192" s="38"/>
      <c r="AD192" s="38"/>
      <c r="AE192" s="38"/>
      <c r="AT192" s="19" t="s">
        <v>210</v>
      </c>
      <c r="AU192" s="19" t="s">
        <v>91</v>
      </c>
    </row>
    <row r="193" s="14" customFormat="1">
      <c r="A193" s="14"/>
      <c r="B193" s="207"/>
      <c r="C193" s="14"/>
      <c r="D193" s="193" t="s">
        <v>212</v>
      </c>
      <c r="E193" s="208" t="s">
        <v>1</v>
      </c>
      <c r="F193" s="209" t="s">
        <v>1538</v>
      </c>
      <c r="G193" s="14"/>
      <c r="H193" s="208" t="s">
        <v>1</v>
      </c>
      <c r="I193" s="210"/>
      <c r="J193" s="14"/>
      <c r="K193" s="14"/>
      <c r="L193" s="207"/>
      <c r="M193" s="211"/>
      <c r="N193" s="212"/>
      <c r="O193" s="212"/>
      <c r="P193" s="212"/>
      <c r="Q193" s="212"/>
      <c r="R193" s="212"/>
      <c r="S193" s="212"/>
      <c r="T193" s="213"/>
      <c r="U193" s="14"/>
      <c r="V193" s="14"/>
      <c r="W193" s="14"/>
      <c r="X193" s="14"/>
      <c r="Y193" s="14"/>
      <c r="Z193" s="14"/>
      <c r="AA193" s="14"/>
      <c r="AB193" s="14"/>
      <c r="AC193" s="14"/>
      <c r="AD193" s="14"/>
      <c r="AE193" s="14"/>
      <c r="AT193" s="208" t="s">
        <v>212</v>
      </c>
      <c r="AU193" s="208" t="s">
        <v>91</v>
      </c>
      <c r="AV193" s="14" t="s">
        <v>89</v>
      </c>
      <c r="AW193" s="14" t="s">
        <v>36</v>
      </c>
      <c r="AX193" s="14" t="s">
        <v>81</v>
      </c>
      <c r="AY193" s="208" t="s">
        <v>199</v>
      </c>
    </row>
    <row r="194" s="13" customFormat="1">
      <c r="A194" s="13"/>
      <c r="B194" s="199"/>
      <c r="C194" s="13"/>
      <c r="D194" s="193" t="s">
        <v>212</v>
      </c>
      <c r="E194" s="200" t="s">
        <v>1</v>
      </c>
      <c r="F194" s="201" t="s">
        <v>1550</v>
      </c>
      <c r="G194" s="13"/>
      <c r="H194" s="202">
        <v>14.348000000000001</v>
      </c>
      <c r="I194" s="203"/>
      <c r="J194" s="13"/>
      <c r="K194" s="13"/>
      <c r="L194" s="199"/>
      <c r="M194" s="204"/>
      <c r="N194" s="205"/>
      <c r="O194" s="205"/>
      <c r="P194" s="205"/>
      <c r="Q194" s="205"/>
      <c r="R194" s="205"/>
      <c r="S194" s="205"/>
      <c r="T194" s="206"/>
      <c r="U194" s="13"/>
      <c r="V194" s="13"/>
      <c r="W194" s="13"/>
      <c r="X194" s="13"/>
      <c r="Y194" s="13"/>
      <c r="Z194" s="13"/>
      <c r="AA194" s="13"/>
      <c r="AB194" s="13"/>
      <c r="AC194" s="13"/>
      <c r="AD194" s="13"/>
      <c r="AE194" s="13"/>
      <c r="AT194" s="200" t="s">
        <v>212</v>
      </c>
      <c r="AU194" s="200" t="s">
        <v>91</v>
      </c>
      <c r="AV194" s="13" t="s">
        <v>91</v>
      </c>
      <c r="AW194" s="13" t="s">
        <v>36</v>
      </c>
      <c r="AX194" s="13" t="s">
        <v>81</v>
      </c>
      <c r="AY194" s="200" t="s">
        <v>199</v>
      </c>
    </row>
    <row r="195" s="13" customFormat="1">
      <c r="A195" s="13"/>
      <c r="B195" s="199"/>
      <c r="C195" s="13"/>
      <c r="D195" s="193" t="s">
        <v>212</v>
      </c>
      <c r="E195" s="200" t="s">
        <v>1</v>
      </c>
      <c r="F195" s="201" t="s">
        <v>1551</v>
      </c>
      <c r="G195" s="13"/>
      <c r="H195" s="202">
        <v>9.1959999999999997</v>
      </c>
      <c r="I195" s="203"/>
      <c r="J195" s="13"/>
      <c r="K195" s="13"/>
      <c r="L195" s="199"/>
      <c r="M195" s="204"/>
      <c r="N195" s="205"/>
      <c r="O195" s="205"/>
      <c r="P195" s="205"/>
      <c r="Q195" s="205"/>
      <c r="R195" s="205"/>
      <c r="S195" s="205"/>
      <c r="T195" s="206"/>
      <c r="U195" s="13"/>
      <c r="V195" s="13"/>
      <c r="W195" s="13"/>
      <c r="X195" s="13"/>
      <c r="Y195" s="13"/>
      <c r="Z195" s="13"/>
      <c r="AA195" s="13"/>
      <c r="AB195" s="13"/>
      <c r="AC195" s="13"/>
      <c r="AD195" s="13"/>
      <c r="AE195" s="13"/>
      <c r="AT195" s="200" t="s">
        <v>212</v>
      </c>
      <c r="AU195" s="200" t="s">
        <v>91</v>
      </c>
      <c r="AV195" s="13" t="s">
        <v>91</v>
      </c>
      <c r="AW195" s="13" t="s">
        <v>36</v>
      </c>
      <c r="AX195" s="13" t="s">
        <v>81</v>
      </c>
      <c r="AY195" s="200" t="s">
        <v>199</v>
      </c>
    </row>
    <row r="196" s="15" customFormat="1">
      <c r="A196" s="15"/>
      <c r="B196" s="214"/>
      <c r="C196" s="15"/>
      <c r="D196" s="193" t="s">
        <v>212</v>
      </c>
      <c r="E196" s="215" t="s">
        <v>1</v>
      </c>
      <c r="F196" s="216" t="s">
        <v>234</v>
      </c>
      <c r="G196" s="15"/>
      <c r="H196" s="217">
        <v>23.544</v>
      </c>
      <c r="I196" s="218"/>
      <c r="J196" s="15"/>
      <c r="K196" s="15"/>
      <c r="L196" s="214"/>
      <c r="M196" s="219"/>
      <c r="N196" s="220"/>
      <c r="O196" s="220"/>
      <c r="P196" s="220"/>
      <c r="Q196" s="220"/>
      <c r="R196" s="220"/>
      <c r="S196" s="220"/>
      <c r="T196" s="221"/>
      <c r="U196" s="15"/>
      <c r="V196" s="15"/>
      <c r="W196" s="15"/>
      <c r="X196" s="15"/>
      <c r="Y196" s="15"/>
      <c r="Z196" s="15"/>
      <c r="AA196" s="15"/>
      <c r="AB196" s="15"/>
      <c r="AC196" s="15"/>
      <c r="AD196" s="15"/>
      <c r="AE196" s="15"/>
      <c r="AT196" s="215" t="s">
        <v>212</v>
      </c>
      <c r="AU196" s="215" t="s">
        <v>91</v>
      </c>
      <c r="AV196" s="15" t="s">
        <v>206</v>
      </c>
      <c r="AW196" s="15" t="s">
        <v>36</v>
      </c>
      <c r="AX196" s="15" t="s">
        <v>89</v>
      </c>
      <c r="AY196" s="215" t="s">
        <v>199</v>
      </c>
    </row>
    <row r="197" s="2" customFormat="1" ht="24.15" customHeight="1">
      <c r="A197" s="38"/>
      <c r="B197" s="179"/>
      <c r="C197" s="180" t="s">
        <v>306</v>
      </c>
      <c r="D197" s="180" t="s">
        <v>201</v>
      </c>
      <c r="E197" s="181" t="s">
        <v>1552</v>
      </c>
      <c r="F197" s="182" t="s">
        <v>1553</v>
      </c>
      <c r="G197" s="183" t="s">
        <v>204</v>
      </c>
      <c r="H197" s="184">
        <v>23.544</v>
      </c>
      <c r="I197" s="185"/>
      <c r="J197" s="186">
        <f>ROUND(I197*H197,2)</f>
        <v>0</v>
      </c>
      <c r="K197" s="182" t="s">
        <v>205</v>
      </c>
      <c r="L197" s="39"/>
      <c r="M197" s="187" t="s">
        <v>1</v>
      </c>
      <c r="N197" s="188" t="s">
        <v>46</v>
      </c>
      <c r="O197" s="77"/>
      <c r="P197" s="189">
        <f>O197*H197</f>
        <v>0</v>
      </c>
      <c r="Q197" s="189">
        <v>4.0000000000000003E-05</v>
      </c>
      <c r="R197" s="189">
        <f>Q197*H197</f>
        <v>0.00094176000000000014</v>
      </c>
      <c r="S197" s="189">
        <v>0</v>
      </c>
      <c r="T197" s="190">
        <f>S197*H197</f>
        <v>0</v>
      </c>
      <c r="U197" s="38"/>
      <c r="V197" s="38"/>
      <c r="W197" s="38"/>
      <c r="X197" s="38"/>
      <c r="Y197" s="38"/>
      <c r="Z197" s="38"/>
      <c r="AA197" s="38"/>
      <c r="AB197" s="38"/>
      <c r="AC197" s="38"/>
      <c r="AD197" s="38"/>
      <c r="AE197" s="38"/>
      <c r="AR197" s="191" t="s">
        <v>206</v>
      </c>
      <c r="AT197" s="191" t="s">
        <v>201</v>
      </c>
      <c r="AU197" s="191" t="s">
        <v>91</v>
      </c>
      <c r="AY197" s="19" t="s">
        <v>199</v>
      </c>
      <c r="BE197" s="192">
        <f>IF(N197="základní",J197,0)</f>
        <v>0</v>
      </c>
      <c r="BF197" s="192">
        <f>IF(N197="snížená",J197,0)</f>
        <v>0</v>
      </c>
      <c r="BG197" s="192">
        <f>IF(N197="zákl. přenesená",J197,0)</f>
        <v>0</v>
      </c>
      <c r="BH197" s="192">
        <f>IF(N197="sníž. přenesená",J197,0)</f>
        <v>0</v>
      </c>
      <c r="BI197" s="192">
        <f>IF(N197="nulová",J197,0)</f>
        <v>0</v>
      </c>
      <c r="BJ197" s="19" t="s">
        <v>89</v>
      </c>
      <c r="BK197" s="192">
        <f>ROUND(I197*H197,2)</f>
        <v>0</v>
      </c>
      <c r="BL197" s="19" t="s">
        <v>206</v>
      </c>
      <c r="BM197" s="191" t="s">
        <v>1554</v>
      </c>
    </row>
    <row r="198" s="2" customFormat="1">
      <c r="A198" s="38"/>
      <c r="B198" s="39"/>
      <c r="C198" s="38"/>
      <c r="D198" s="193" t="s">
        <v>208</v>
      </c>
      <c r="E198" s="38"/>
      <c r="F198" s="194" t="s">
        <v>1555</v>
      </c>
      <c r="G198" s="38"/>
      <c r="H198" s="38"/>
      <c r="I198" s="195"/>
      <c r="J198" s="38"/>
      <c r="K198" s="38"/>
      <c r="L198" s="39"/>
      <c r="M198" s="196"/>
      <c r="N198" s="197"/>
      <c r="O198" s="77"/>
      <c r="P198" s="77"/>
      <c r="Q198" s="77"/>
      <c r="R198" s="77"/>
      <c r="S198" s="77"/>
      <c r="T198" s="78"/>
      <c r="U198" s="38"/>
      <c r="V198" s="38"/>
      <c r="W198" s="38"/>
      <c r="X198" s="38"/>
      <c r="Y198" s="38"/>
      <c r="Z198" s="38"/>
      <c r="AA198" s="38"/>
      <c r="AB198" s="38"/>
      <c r="AC198" s="38"/>
      <c r="AD198" s="38"/>
      <c r="AE198" s="38"/>
      <c r="AT198" s="19" t="s">
        <v>208</v>
      </c>
      <c r="AU198" s="19" t="s">
        <v>91</v>
      </c>
    </row>
    <row r="199" s="2" customFormat="1">
      <c r="A199" s="38"/>
      <c r="B199" s="39"/>
      <c r="C199" s="38"/>
      <c r="D199" s="193" t="s">
        <v>210</v>
      </c>
      <c r="E199" s="38"/>
      <c r="F199" s="198" t="s">
        <v>1549</v>
      </c>
      <c r="G199" s="38"/>
      <c r="H199" s="38"/>
      <c r="I199" s="195"/>
      <c r="J199" s="38"/>
      <c r="K199" s="38"/>
      <c r="L199" s="39"/>
      <c r="M199" s="196"/>
      <c r="N199" s="197"/>
      <c r="O199" s="77"/>
      <c r="P199" s="77"/>
      <c r="Q199" s="77"/>
      <c r="R199" s="77"/>
      <c r="S199" s="77"/>
      <c r="T199" s="78"/>
      <c r="U199" s="38"/>
      <c r="V199" s="38"/>
      <c r="W199" s="38"/>
      <c r="X199" s="38"/>
      <c r="Y199" s="38"/>
      <c r="Z199" s="38"/>
      <c r="AA199" s="38"/>
      <c r="AB199" s="38"/>
      <c r="AC199" s="38"/>
      <c r="AD199" s="38"/>
      <c r="AE199" s="38"/>
      <c r="AT199" s="19" t="s">
        <v>210</v>
      </c>
      <c r="AU199" s="19" t="s">
        <v>91</v>
      </c>
    </row>
    <row r="200" s="2" customFormat="1" ht="14.4" customHeight="1">
      <c r="A200" s="38"/>
      <c r="B200" s="179"/>
      <c r="C200" s="180" t="s">
        <v>8</v>
      </c>
      <c r="D200" s="180" t="s">
        <v>201</v>
      </c>
      <c r="E200" s="181" t="s">
        <v>1556</v>
      </c>
      <c r="F200" s="182" t="s">
        <v>1557</v>
      </c>
      <c r="G200" s="183" t="s">
        <v>345</v>
      </c>
      <c r="H200" s="184">
        <v>73.799999999999997</v>
      </c>
      <c r="I200" s="185"/>
      <c r="J200" s="186">
        <f>ROUND(I200*H200,2)</f>
        <v>0</v>
      </c>
      <c r="K200" s="182" t="s">
        <v>205</v>
      </c>
      <c r="L200" s="39"/>
      <c r="M200" s="187" t="s">
        <v>1</v>
      </c>
      <c r="N200" s="188" t="s">
        <v>46</v>
      </c>
      <c r="O200" s="77"/>
      <c r="P200" s="189">
        <f>O200*H200</f>
        <v>0</v>
      </c>
      <c r="Q200" s="189">
        <v>0.00080999999999999996</v>
      </c>
      <c r="R200" s="189">
        <f>Q200*H200</f>
        <v>0.059777999999999998</v>
      </c>
      <c r="S200" s="189">
        <v>0</v>
      </c>
      <c r="T200" s="190">
        <f>S200*H200</f>
        <v>0</v>
      </c>
      <c r="U200" s="38"/>
      <c r="V200" s="38"/>
      <c r="W200" s="38"/>
      <c r="X200" s="38"/>
      <c r="Y200" s="38"/>
      <c r="Z200" s="38"/>
      <c r="AA200" s="38"/>
      <c r="AB200" s="38"/>
      <c r="AC200" s="38"/>
      <c r="AD200" s="38"/>
      <c r="AE200" s="38"/>
      <c r="AR200" s="191" t="s">
        <v>206</v>
      </c>
      <c r="AT200" s="191" t="s">
        <v>201</v>
      </c>
      <c r="AU200" s="191" t="s">
        <v>91</v>
      </c>
      <c r="AY200" s="19" t="s">
        <v>199</v>
      </c>
      <c r="BE200" s="192">
        <f>IF(N200="základní",J200,0)</f>
        <v>0</v>
      </c>
      <c r="BF200" s="192">
        <f>IF(N200="snížená",J200,0)</f>
        <v>0</v>
      </c>
      <c r="BG200" s="192">
        <f>IF(N200="zákl. přenesená",J200,0)</f>
        <v>0</v>
      </c>
      <c r="BH200" s="192">
        <f>IF(N200="sníž. přenesená",J200,0)</f>
        <v>0</v>
      </c>
      <c r="BI200" s="192">
        <f>IF(N200="nulová",J200,0)</f>
        <v>0</v>
      </c>
      <c r="BJ200" s="19" t="s">
        <v>89</v>
      </c>
      <c r="BK200" s="192">
        <f>ROUND(I200*H200,2)</f>
        <v>0</v>
      </c>
      <c r="BL200" s="19" t="s">
        <v>206</v>
      </c>
      <c r="BM200" s="191" t="s">
        <v>1558</v>
      </c>
    </row>
    <row r="201" s="2" customFormat="1">
      <c r="A201" s="38"/>
      <c r="B201" s="39"/>
      <c r="C201" s="38"/>
      <c r="D201" s="193" t="s">
        <v>208</v>
      </c>
      <c r="E201" s="38"/>
      <c r="F201" s="194" t="s">
        <v>1559</v>
      </c>
      <c r="G201" s="38"/>
      <c r="H201" s="38"/>
      <c r="I201" s="195"/>
      <c r="J201" s="38"/>
      <c r="K201" s="38"/>
      <c r="L201" s="39"/>
      <c r="M201" s="196"/>
      <c r="N201" s="197"/>
      <c r="O201" s="77"/>
      <c r="P201" s="77"/>
      <c r="Q201" s="77"/>
      <c r="R201" s="77"/>
      <c r="S201" s="77"/>
      <c r="T201" s="78"/>
      <c r="U201" s="38"/>
      <c r="V201" s="38"/>
      <c r="W201" s="38"/>
      <c r="X201" s="38"/>
      <c r="Y201" s="38"/>
      <c r="Z201" s="38"/>
      <c r="AA201" s="38"/>
      <c r="AB201" s="38"/>
      <c r="AC201" s="38"/>
      <c r="AD201" s="38"/>
      <c r="AE201" s="38"/>
      <c r="AT201" s="19" t="s">
        <v>208</v>
      </c>
      <c r="AU201" s="19" t="s">
        <v>91</v>
      </c>
    </row>
    <row r="202" s="2" customFormat="1">
      <c r="A202" s="38"/>
      <c r="B202" s="39"/>
      <c r="C202" s="38"/>
      <c r="D202" s="193" t="s">
        <v>210</v>
      </c>
      <c r="E202" s="38"/>
      <c r="F202" s="198" t="s">
        <v>1560</v>
      </c>
      <c r="G202" s="38"/>
      <c r="H202" s="38"/>
      <c r="I202" s="195"/>
      <c r="J202" s="38"/>
      <c r="K202" s="38"/>
      <c r="L202" s="39"/>
      <c r="M202" s="196"/>
      <c r="N202" s="197"/>
      <c r="O202" s="77"/>
      <c r="P202" s="77"/>
      <c r="Q202" s="77"/>
      <c r="R202" s="77"/>
      <c r="S202" s="77"/>
      <c r="T202" s="78"/>
      <c r="U202" s="38"/>
      <c r="V202" s="38"/>
      <c r="W202" s="38"/>
      <c r="X202" s="38"/>
      <c r="Y202" s="38"/>
      <c r="Z202" s="38"/>
      <c r="AA202" s="38"/>
      <c r="AB202" s="38"/>
      <c r="AC202" s="38"/>
      <c r="AD202" s="38"/>
      <c r="AE202" s="38"/>
      <c r="AT202" s="19" t="s">
        <v>210</v>
      </c>
      <c r="AU202" s="19" t="s">
        <v>91</v>
      </c>
    </row>
    <row r="203" s="14" customFormat="1">
      <c r="A203" s="14"/>
      <c r="B203" s="207"/>
      <c r="C203" s="14"/>
      <c r="D203" s="193" t="s">
        <v>212</v>
      </c>
      <c r="E203" s="208" t="s">
        <v>1</v>
      </c>
      <c r="F203" s="209" t="s">
        <v>1561</v>
      </c>
      <c r="G203" s="14"/>
      <c r="H203" s="208" t="s">
        <v>1</v>
      </c>
      <c r="I203" s="210"/>
      <c r="J203" s="14"/>
      <c r="K203" s="14"/>
      <c r="L203" s="207"/>
      <c r="M203" s="211"/>
      <c r="N203" s="212"/>
      <c r="O203" s="212"/>
      <c r="P203" s="212"/>
      <c r="Q203" s="212"/>
      <c r="R203" s="212"/>
      <c r="S203" s="212"/>
      <c r="T203" s="213"/>
      <c r="U203" s="14"/>
      <c r="V203" s="14"/>
      <c r="W203" s="14"/>
      <c r="X203" s="14"/>
      <c r="Y203" s="14"/>
      <c r="Z203" s="14"/>
      <c r="AA203" s="14"/>
      <c r="AB203" s="14"/>
      <c r="AC203" s="14"/>
      <c r="AD203" s="14"/>
      <c r="AE203" s="14"/>
      <c r="AT203" s="208" t="s">
        <v>212</v>
      </c>
      <c r="AU203" s="208" t="s">
        <v>91</v>
      </c>
      <c r="AV203" s="14" t="s">
        <v>89</v>
      </c>
      <c r="AW203" s="14" t="s">
        <v>36</v>
      </c>
      <c r="AX203" s="14" t="s">
        <v>81</v>
      </c>
      <c r="AY203" s="208" t="s">
        <v>199</v>
      </c>
    </row>
    <row r="204" s="13" customFormat="1">
      <c r="A204" s="13"/>
      <c r="B204" s="199"/>
      <c r="C204" s="13"/>
      <c r="D204" s="193" t="s">
        <v>212</v>
      </c>
      <c r="E204" s="200" t="s">
        <v>1</v>
      </c>
      <c r="F204" s="201" t="s">
        <v>1562</v>
      </c>
      <c r="G204" s="13"/>
      <c r="H204" s="202">
        <v>73.799999999999997</v>
      </c>
      <c r="I204" s="203"/>
      <c r="J204" s="13"/>
      <c r="K204" s="13"/>
      <c r="L204" s="199"/>
      <c r="M204" s="204"/>
      <c r="N204" s="205"/>
      <c r="O204" s="205"/>
      <c r="P204" s="205"/>
      <c r="Q204" s="205"/>
      <c r="R204" s="205"/>
      <c r="S204" s="205"/>
      <c r="T204" s="206"/>
      <c r="U204" s="13"/>
      <c r="V204" s="13"/>
      <c r="W204" s="13"/>
      <c r="X204" s="13"/>
      <c r="Y204" s="13"/>
      <c r="Z204" s="13"/>
      <c r="AA204" s="13"/>
      <c r="AB204" s="13"/>
      <c r="AC204" s="13"/>
      <c r="AD204" s="13"/>
      <c r="AE204" s="13"/>
      <c r="AT204" s="200" t="s">
        <v>212</v>
      </c>
      <c r="AU204" s="200" t="s">
        <v>91</v>
      </c>
      <c r="AV204" s="13" t="s">
        <v>91</v>
      </c>
      <c r="AW204" s="13" t="s">
        <v>36</v>
      </c>
      <c r="AX204" s="13" t="s">
        <v>89</v>
      </c>
      <c r="AY204" s="200" t="s">
        <v>199</v>
      </c>
    </row>
    <row r="205" s="12" customFormat="1" ht="22.8" customHeight="1">
      <c r="A205" s="12"/>
      <c r="B205" s="166"/>
      <c r="C205" s="12"/>
      <c r="D205" s="167" t="s">
        <v>80</v>
      </c>
      <c r="E205" s="177" t="s">
        <v>206</v>
      </c>
      <c r="F205" s="177" t="s">
        <v>459</v>
      </c>
      <c r="G205" s="12"/>
      <c r="H205" s="12"/>
      <c r="I205" s="169"/>
      <c r="J205" s="178">
        <f>BK205</f>
        <v>0</v>
      </c>
      <c r="K205" s="12"/>
      <c r="L205" s="166"/>
      <c r="M205" s="171"/>
      <c r="N205" s="172"/>
      <c r="O205" s="172"/>
      <c r="P205" s="173">
        <f>SUM(P206:P234)</f>
        <v>0</v>
      </c>
      <c r="Q205" s="172"/>
      <c r="R205" s="173">
        <f>SUM(R206:R234)</f>
        <v>4.5713351399999995</v>
      </c>
      <c r="S205" s="172"/>
      <c r="T205" s="174">
        <f>SUM(T206:T234)</f>
        <v>0</v>
      </c>
      <c r="U205" s="12"/>
      <c r="V205" s="12"/>
      <c r="W205" s="12"/>
      <c r="X205" s="12"/>
      <c r="Y205" s="12"/>
      <c r="Z205" s="12"/>
      <c r="AA205" s="12"/>
      <c r="AB205" s="12"/>
      <c r="AC205" s="12"/>
      <c r="AD205" s="12"/>
      <c r="AE205" s="12"/>
      <c r="AR205" s="167" t="s">
        <v>89</v>
      </c>
      <c r="AT205" s="175" t="s">
        <v>80</v>
      </c>
      <c r="AU205" s="175" t="s">
        <v>89</v>
      </c>
      <c r="AY205" s="167" t="s">
        <v>199</v>
      </c>
      <c r="BK205" s="176">
        <f>SUM(BK206:BK234)</f>
        <v>0</v>
      </c>
    </row>
    <row r="206" s="2" customFormat="1" ht="24.15" customHeight="1">
      <c r="A206" s="38"/>
      <c r="B206" s="179"/>
      <c r="C206" s="180" t="s">
        <v>318</v>
      </c>
      <c r="D206" s="180" t="s">
        <v>201</v>
      </c>
      <c r="E206" s="181" t="s">
        <v>1563</v>
      </c>
      <c r="F206" s="182" t="s">
        <v>1564</v>
      </c>
      <c r="G206" s="183" t="s">
        <v>228</v>
      </c>
      <c r="H206" s="184">
        <v>31.893999999999998</v>
      </c>
      <c r="I206" s="185"/>
      <c r="J206" s="186">
        <f>ROUND(I206*H206,2)</f>
        <v>0</v>
      </c>
      <c r="K206" s="182" t="s">
        <v>205</v>
      </c>
      <c r="L206" s="39"/>
      <c r="M206" s="187" t="s">
        <v>1</v>
      </c>
      <c r="N206" s="188" t="s">
        <v>46</v>
      </c>
      <c r="O206" s="77"/>
      <c r="P206" s="189">
        <f>O206*H206</f>
        <v>0</v>
      </c>
      <c r="Q206" s="189">
        <v>0</v>
      </c>
      <c r="R206" s="189">
        <f>Q206*H206</f>
        <v>0</v>
      </c>
      <c r="S206" s="189">
        <v>0</v>
      </c>
      <c r="T206" s="190">
        <f>S206*H206</f>
        <v>0</v>
      </c>
      <c r="U206" s="38"/>
      <c r="V206" s="38"/>
      <c r="W206" s="38"/>
      <c r="X206" s="38"/>
      <c r="Y206" s="38"/>
      <c r="Z206" s="38"/>
      <c r="AA206" s="38"/>
      <c r="AB206" s="38"/>
      <c r="AC206" s="38"/>
      <c r="AD206" s="38"/>
      <c r="AE206" s="38"/>
      <c r="AR206" s="191" t="s">
        <v>206</v>
      </c>
      <c r="AT206" s="191" t="s">
        <v>201</v>
      </c>
      <c r="AU206" s="191" t="s">
        <v>91</v>
      </c>
      <c r="AY206" s="19" t="s">
        <v>199</v>
      </c>
      <c r="BE206" s="192">
        <f>IF(N206="základní",J206,0)</f>
        <v>0</v>
      </c>
      <c r="BF206" s="192">
        <f>IF(N206="snížená",J206,0)</f>
        <v>0</v>
      </c>
      <c r="BG206" s="192">
        <f>IF(N206="zákl. přenesená",J206,0)</f>
        <v>0</v>
      </c>
      <c r="BH206" s="192">
        <f>IF(N206="sníž. přenesená",J206,0)</f>
        <v>0</v>
      </c>
      <c r="BI206" s="192">
        <f>IF(N206="nulová",J206,0)</f>
        <v>0</v>
      </c>
      <c r="BJ206" s="19" t="s">
        <v>89</v>
      </c>
      <c r="BK206" s="192">
        <f>ROUND(I206*H206,2)</f>
        <v>0</v>
      </c>
      <c r="BL206" s="19" t="s">
        <v>206</v>
      </c>
      <c r="BM206" s="191" t="s">
        <v>1565</v>
      </c>
    </row>
    <row r="207" s="2" customFormat="1">
      <c r="A207" s="38"/>
      <c r="B207" s="39"/>
      <c r="C207" s="38"/>
      <c r="D207" s="193" t="s">
        <v>208</v>
      </c>
      <c r="E207" s="38"/>
      <c r="F207" s="194" t="s">
        <v>1566</v>
      </c>
      <c r="G207" s="38"/>
      <c r="H207" s="38"/>
      <c r="I207" s="195"/>
      <c r="J207" s="38"/>
      <c r="K207" s="38"/>
      <c r="L207" s="39"/>
      <c r="M207" s="196"/>
      <c r="N207" s="197"/>
      <c r="O207" s="77"/>
      <c r="P207" s="77"/>
      <c r="Q207" s="77"/>
      <c r="R207" s="77"/>
      <c r="S207" s="77"/>
      <c r="T207" s="78"/>
      <c r="U207" s="38"/>
      <c r="V207" s="38"/>
      <c r="W207" s="38"/>
      <c r="X207" s="38"/>
      <c r="Y207" s="38"/>
      <c r="Z207" s="38"/>
      <c r="AA207" s="38"/>
      <c r="AB207" s="38"/>
      <c r="AC207" s="38"/>
      <c r="AD207" s="38"/>
      <c r="AE207" s="38"/>
      <c r="AT207" s="19" t="s">
        <v>208</v>
      </c>
      <c r="AU207" s="19" t="s">
        <v>91</v>
      </c>
    </row>
    <row r="208" s="2" customFormat="1">
      <c r="A208" s="38"/>
      <c r="B208" s="39"/>
      <c r="C208" s="38"/>
      <c r="D208" s="193" t="s">
        <v>210</v>
      </c>
      <c r="E208" s="38"/>
      <c r="F208" s="198" t="s">
        <v>1567</v>
      </c>
      <c r="G208" s="38"/>
      <c r="H208" s="38"/>
      <c r="I208" s="195"/>
      <c r="J208" s="38"/>
      <c r="K208" s="38"/>
      <c r="L208" s="39"/>
      <c r="M208" s="196"/>
      <c r="N208" s="197"/>
      <c r="O208" s="77"/>
      <c r="P208" s="77"/>
      <c r="Q208" s="77"/>
      <c r="R208" s="77"/>
      <c r="S208" s="77"/>
      <c r="T208" s="78"/>
      <c r="U208" s="38"/>
      <c r="V208" s="38"/>
      <c r="W208" s="38"/>
      <c r="X208" s="38"/>
      <c r="Y208" s="38"/>
      <c r="Z208" s="38"/>
      <c r="AA208" s="38"/>
      <c r="AB208" s="38"/>
      <c r="AC208" s="38"/>
      <c r="AD208" s="38"/>
      <c r="AE208" s="38"/>
      <c r="AT208" s="19" t="s">
        <v>210</v>
      </c>
      <c r="AU208" s="19" t="s">
        <v>91</v>
      </c>
    </row>
    <row r="209" s="14" customFormat="1">
      <c r="A209" s="14"/>
      <c r="B209" s="207"/>
      <c r="C209" s="14"/>
      <c r="D209" s="193" t="s">
        <v>212</v>
      </c>
      <c r="E209" s="208" t="s">
        <v>1</v>
      </c>
      <c r="F209" s="209" t="s">
        <v>1568</v>
      </c>
      <c r="G209" s="14"/>
      <c r="H209" s="208" t="s">
        <v>1</v>
      </c>
      <c r="I209" s="210"/>
      <c r="J209" s="14"/>
      <c r="K209" s="14"/>
      <c r="L209" s="207"/>
      <c r="M209" s="211"/>
      <c r="N209" s="212"/>
      <c r="O209" s="212"/>
      <c r="P209" s="212"/>
      <c r="Q209" s="212"/>
      <c r="R209" s="212"/>
      <c r="S209" s="212"/>
      <c r="T209" s="213"/>
      <c r="U209" s="14"/>
      <c r="V209" s="14"/>
      <c r="W209" s="14"/>
      <c r="X209" s="14"/>
      <c r="Y209" s="14"/>
      <c r="Z209" s="14"/>
      <c r="AA209" s="14"/>
      <c r="AB209" s="14"/>
      <c r="AC209" s="14"/>
      <c r="AD209" s="14"/>
      <c r="AE209" s="14"/>
      <c r="AT209" s="208" t="s">
        <v>212</v>
      </c>
      <c r="AU209" s="208" t="s">
        <v>91</v>
      </c>
      <c r="AV209" s="14" t="s">
        <v>89</v>
      </c>
      <c r="AW209" s="14" t="s">
        <v>36</v>
      </c>
      <c r="AX209" s="14" t="s">
        <v>81</v>
      </c>
      <c r="AY209" s="208" t="s">
        <v>199</v>
      </c>
    </row>
    <row r="210" s="14" customFormat="1">
      <c r="A210" s="14"/>
      <c r="B210" s="207"/>
      <c r="C210" s="14"/>
      <c r="D210" s="193" t="s">
        <v>212</v>
      </c>
      <c r="E210" s="208" t="s">
        <v>1</v>
      </c>
      <c r="F210" s="209" t="s">
        <v>1569</v>
      </c>
      <c r="G210" s="14"/>
      <c r="H210" s="208" t="s">
        <v>1</v>
      </c>
      <c r="I210" s="210"/>
      <c r="J210" s="14"/>
      <c r="K210" s="14"/>
      <c r="L210" s="207"/>
      <c r="M210" s="211"/>
      <c r="N210" s="212"/>
      <c r="O210" s="212"/>
      <c r="P210" s="212"/>
      <c r="Q210" s="212"/>
      <c r="R210" s="212"/>
      <c r="S210" s="212"/>
      <c r="T210" s="213"/>
      <c r="U210" s="14"/>
      <c r="V210" s="14"/>
      <c r="W210" s="14"/>
      <c r="X210" s="14"/>
      <c r="Y210" s="14"/>
      <c r="Z210" s="14"/>
      <c r="AA210" s="14"/>
      <c r="AB210" s="14"/>
      <c r="AC210" s="14"/>
      <c r="AD210" s="14"/>
      <c r="AE210" s="14"/>
      <c r="AT210" s="208" t="s">
        <v>212</v>
      </c>
      <c r="AU210" s="208" t="s">
        <v>91</v>
      </c>
      <c r="AV210" s="14" t="s">
        <v>89</v>
      </c>
      <c r="AW210" s="14" t="s">
        <v>36</v>
      </c>
      <c r="AX210" s="14" t="s">
        <v>81</v>
      </c>
      <c r="AY210" s="208" t="s">
        <v>199</v>
      </c>
    </row>
    <row r="211" s="13" customFormat="1">
      <c r="A211" s="13"/>
      <c r="B211" s="199"/>
      <c r="C211" s="13"/>
      <c r="D211" s="193" t="s">
        <v>212</v>
      </c>
      <c r="E211" s="200" t="s">
        <v>1</v>
      </c>
      <c r="F211" s="201" t="s">
        <v>1570</v>
      </c>
      <c r="G211" s="13"/>
      <c r="H211" s="202">
        <v>31.893999999999998</v>
      </c>
      <c r="I211" s="203"/>
      <c r="J211" s="13"/>
      <c r="K211" s="13"/>
      <c r="L211" s="199"/>
      <c r="M211" s="204"/>
      <c r="N211" s="205"/>
      <c r="O211" s="205"/>
      <c r="P211" s="205"/>
      <c r="Q211" s="205"/>
      <c r="R211" s="205"/>
      <c r="S211" s="205"/>
      <c r="T211" s="206"/>
      <c r="U211" s="13"/>
      <c r="V211" s="13"/>
      <c r="W211" s="13"/>
      <c r="X211" s="13"/>
      <c r="Y211" s="13"/>
      <c r="Z211" s="13"/>
      <c r="AA211" s="13"/>
      <c r="AB211" s="13"/>
      <c r="AC211" s="13"/>
      <c r="AD211" s="13"/>
      <c r="AE211" s="13"/>
      <c r="AT211" s="200" t="s">
        <v>212</v>
      </c>
      <c r="AU211" s="200" t="s">
        <v>91</v>
      </c>
      <c r="AV211" s="13" t="s">
        <v>91</v>
      </c>
      <c r="AW211" s="13" t="s">
        <v>36</v>
      </c>
      <c r="AX211" s="13" t="s">
        <v>89</v>
      </c>
      <c r="AY211" s="200" t="s">
        <v>199</v>
      </c>
    </row>
    <row r="212" s="2" customFormat="1" ht="24.15" customHeight="1">
      <c r="A212" s="38"/>
      <c r="B212" s="179"/>
      <c r="C212" s="180" t="s">
        <v>325</v>
      </c>
      <c r="D212" s="180" t="s">
        <v>201</v>
      </c>
      <c r="E212" s="181" t="s">
        <v>1571</v>
      </c>
      <c r="F212" s="182" t="s">
        <v>1572</v>
      </c>
      <c r="G212" s="183" t="s">
        <v>204</v>
      </c>
      <c r="H212" s="184">
        <v>72.132999999999996</v>
      </c>
      <c r="I212" s="185"/>
      <c r="J212" s="186">
        <f>ROUND(I212*H212,2)</f>
        <v>0</v>
      </c>
      <c r="K212" s="182" t="s">
        <v>205</v>
      </c>
      <c r="L212" s="39"/>
      <c r="M212" s="187" t="s">
        <v>1</v>
      </c>
      <c r="N212" s="188" t="s">
        <v>46</v>
      </c>
      <c r="O212" s="77"/>
      <c r="P212" s="189">
        <f>O212*H212</f>
        <v>0</v>
      </c>
      <c r="Q212" s="189">
        <v>0.0076</v>
      </c>
      <c r="R212" s="189">
        <f>Q212*H212</f>
        <v>0.5482108</v>
      </c>
      <c r="S212" s="189">
        <v>0</v>
      </c>
      <c r="T212" s="190">
        <f>S212*H212</f>
        <v>0</v>
      </c>
      <c r="U212" s="38"/>
      <c r="V212" s="38"/>
      <c r="W212" s="38"/>
      <c r="X212" s="38"/>
      <c r="Y212" s="38"/>
      <c r="Z212" s="38"/>
      <c r="AA212" s="38"/>
      <c r="AB212" s="38"/>
      <c r="AC212" s="38"/>
      <c r="AD212" s="38"/>
      <c r="AE212" s="38"/>
      <c r="AR212" s="191" t="s">
        <v>206</v>
      </c>
      <c r="AT212" s="191" t="s">
        <v>201</v>
      </c>
      <c r="AU212" s="191" t="s">
        <v>91</v>
      </c>
      <c r="AY212" s="19" t="s">
        <v>199</v>
      </c>
      <c r="BE212" s="192">
        <f>IF(N212="základní",J212,0)</f>
        <v>0</v>
      </c>
      <c r="BF212" s="192">
        <f>IF(N212="snížená",J212,0)</f>
        <v>0</v>
      </c>
      <c r="BG212" s="192">
        <f>IF(N212="zákl. přenesená",J212,0)</f>
        <v>0</v>
      </c>
      <c r="BH212" s="192">
        <f>IF(N212="sníž. přenesená",J212,0)</f>
        <v>0</v>
      </c>
      <c r="BI212" s="192">
        <f>IF(N212="nulová",J212,0)</f>
        <v>0</v>
      </c>
      <c r="BJ212" s="19" t="s">
        <v>89</v>
      </c>
      <c r="BK212" s="192">
        <f>ROUND(I212*H212,2)</f>
        <v>0</v>
      </c>
      <c r="BL212" s="19" t="s">
        <v>206</v>
      </c>
      <c r="BM212" s="191" t="s">
        <v>1573</v>
      </c>
    </row>
    <row r="213" s="2" customFormat="1">
      <c r="A213" s="38"/>
      <c r="B213" s="39"/>
      <c r="C213" s="38"/>
      <c r="D213" s="193" t="s">
        <v>208</v>
      </c>
      <c r="E213" s="38"/>
      <c r="F213" s="194" t="s">
        <v>1574</v>
      </c>
      <c r="G213" s="38"/>
      <c r="H213" s="38"/>
      <c r="I213" s="195"/>
      <c r="J213" s="38"/>
      <c r="K213" s="38"/>
      <c r="L213" s="39"/>
      <c r="M213" s="196"/>
      <c r="N213" s="197"/>
      <c r="O213" s="77"/>
      <c r="P213" s="77"/>
      <c r="Q213" s="77"/>
      <c r="R213" s="77"/>
      <c r="S213" s="77"/>
      <c r="T213" s="78"/>
      <c r="U213" s="38"/>
      <c r="V213" s="38"/>
      <c r="W213" s="38"/>
      <c r="X213" s="38"/>
      <c r="Y213" s="38"/>
      <c r="Z213" s="38"/>
      <c r="AA213" s="38"/>
      <c r="AB213" s="38"/>
      <c r="AC213" s="38"/>
      <c r="AD213" s="38"/>
      <c r="AE213" s="38"/>
      <c r="AT213" s="19" t="s">
        <v>208</v>
      </c>
      <c r="AU213" s="19" t="s">
        <v>91</v>
      </c>
    </row>
    <row r="214" s="2" customFormat="1">
      <c r="A214" s="38"/>
      <c r="B214" s="39"/>
      <c r="C214" s="38"/>
      <c r="D214" s="193" t="s">
        <v>210</v>
      </c>
      <c r="E214" s="38"/>
      <c r="F214" s="198" t="s">
        <v>1575</v>
      </c>
      <c r="G214" s="38"/>
      <c r="H214" s="38"/>
      <c r="I214" s="195"/>
      <c r="J214" s="38"/>
      <c r="K214" s="38"/>
      <c r="L214" s="39"/>
      <c r="M214" s="196"/>
      <c r="N214" s="197"/>
      <c r="O214" s="77"/>
      <c r="P214" s="77"/>
      <c r="Q214" s="77"/>
      <c r="R214" s="77"/>
      <c r="S214" s="77"/>
      <c r="T214" s="78"/>
      <c r="U214" s="38"/>
      <c r="V214" s="38"/>
      <c r="W214" s="38"/>
      <c r="X214" s="38"/>
      <c r="Y214" s="38"/>
      <c r="Z214" s="38"/>
      <c r="AA214" s="38"/>
      <c r="AB214" s="38"/>
      <c r="AC214" s="38"/>
      <c r="AD214" s="38"/>
      <c r="AE214" s="38"/>
      <c r="AT214" s="19" t="s">
        <v>210</v>
      </c>
      <c r="AU214" s="19" t="s">
        <v>91</v>
      </c>
    </row>
    <row r="215" s="14" customFormat="1">
      <c r="A215" s="14"/>
      <c r="B215" s="207"/>
      <c r="C215" s="14"/>
      <c r="D215" s="193" t="s">
        <v>212</v>
      </c>
      <c r="E215" s="208" t="s">
        <v>1</v>
      </c>
      <c r="F215" s="209" t="s">
        <v>1568</v>
      </c>
      <c r="G215" s="14"/>
      <c r="H215" s="208" t="s">
        <v>1</v>
      </c>
      <c r="I215" s="210"/>
      <c r="J215" s="14"/>
      <c r="K215" s="14"/>
      <c r="L215" s="207"/>
      <c r="M215" s="211"/>
      <c r="N215" s="212"/>
      <c r="O215" s="212"/>
      <c r="P215" s="212"/>
      <c r="Q215" s="212"/>
      <c r="R215" s="212"/>
      <c r="S215" s="212"/>
      <c r="T215" s="213"/>
      <c r="U215" s="14"/>
      <c r="V215" s="14"/>
      <c r="W215" s="14"/>
      <c r="X215" s="14"/>
      <c r="Y215" s="14"/>
      <c r="Z215" s="14"/>
      <c r="AA215" s="14"/>
      <c r="AB215" s="14"/>
      <c r="AC215" s="14"/>
      <c r="AD215" s="14"/>
      <c r="AE215" s="14"/>
      <c r="AT215" s="208" t="s">
        <v>212</v>
      </c>
      <c r="AU215" s="208" t="s">
        <v>91</v>
      </c>
      <c r="AV215" s="14" t="s">
        <v>89</v>
      </c>
      <c r="AW215" s="14" t="s">
        <v>36</v>
      </c>
      <c r="AX215" s="14" t="s">
        <v>81</v>
      </c>
      <c r="AY215" s="208" t="s">
        <v>199</v>
      </c>
    </row>
    <row r="216" s="13" customFormat="1">
      <c r="A216" s="13"/>
      <c r="B216" s="199"/>
      <c r="C216" s="13"/>
      <c r="D216" s="193" t="s">
        <v>212</v>
      </c>
      <c r="E216" s="200" t="s">
        <v>1</v>
      </c>
      <c r="F216" s="201" t="s">
        <v>1576</v>
      </c>
      <c r="G216" s="13"/>
      <c r="H216" s="202">
        <v>72.132999999999996</v>
      </c>
      <c r="I216" s="203"/>
      <c r="J216" s="13"/>
      <c r="K216" s="13"/>
      <c r="L216" s="199"/>
      <c r="M216" s="204"/>
      <c r="N216" s="205"/>
      <c r="O216" s="205"/>
      <c r="P216" s="205"/>
      <c r="Q216" s="205"/>
      <c r="R216" s="205"/>
      <c r="S216" s="205"/>
      <c r="T216" s="206"/>
      <c r="U216" s="13"/>
      <c r="V216" s="13"/>
      <c r="W216" s="13"/>
      <c r="X216" s="13"/>
      <c r="Y216" s="13"/>
      <c r="Z216" s="13"/>
      <c r="AA216" s="13"/>
      <c r="AB216" s="13"/>
      <c r="AC216" s="13"/>
      <c r="AD216" s="13"/>
      <c r="AE216" s="13"/>
      <c r="AT216" s="200" t="s">
        <v>212</v>
      </c>
      <c r="AU216" s="200" t="s">
        <v>91</v>
      </c>
      <c r="AV216" s="13" t="s">
        <v>91</v>
      </c>
      <c r="AW216" s="13" t="s">
        <v>36</v>
      </c>
      <c r="AX216" s="13" t="s">
        <v>89</v>
      </c>
      <c r="AY216" s="200" t="s">
        <v>199</v>
      </c>
    </row>
    <row r="217" s="2" customFormat="1" ht="24.15" customHeight="1">
      <c r="A217" s="38"/>
      <c r="B217" s="179"/>
      <c r="C217" s="180" t="s">
        <v>331</v>
      </c>
      <c r="D217" s="180" t="s">
        <v>201</v>
      </c>
      <c r="E217" s="181" t="s">
        <v>1577</v>
      </c>
      <c r="F217" s="182" t="s">
        <v>1578</v>
      </c>
      <c r="G217" s="183" t="s">
        <v>204</v>
      </c>
      <c r="H217" s="184">
        <v>72.132999999999996</v>
      </c>
      <c r="I217" s="185"/>
      <c r="J217" s="186">
        <f>ROUND(I217*H217,2)</f>
        <v>0</v>
      </c>
      <c r="K217" s="182" t="s">
        <v>205</v>
      </c>
      <c r="L217" s="39"/>
      <c r="M217" s="187" t="s">
        <v>1</v>
      </c>
      <c r="N217" s="188" t="s">
        <v>46</v>
      </c>
      <c r="O217" s="77"/>
      <c r="P217" s="189">
        <f>O217*H217</f>
        <v>0</v>
      </c>
      <c r="Q217" s="189">
        <v>0</v>
      </c>
      <c r="R217" s="189">
        <f>Q217*H217</f>
        <v>0</v>
      </c>
      <c r="S217" s="189">
        <v>0</v>
      </c>
      <c r="T217" s="190">
        <f>S217*H217</f>
        <v>0</v>
      </c>
      <c r="U217" s="38"/>
      <c r="V217" s="38"/>
      <c r="W217" s="38"/>
      <c r="X217" s="38"/>
      <c r="Y217" s="38"/>
      <c r="Z217" s="38"/>
      <c r="AA217" s="38"/>
      <c r="AB217" s="38"/>
      <c r="AC217" s="38"/>
      <c r="AD217" s="38"/>
      <c r="AE217" s="38"/>
      <c r="AR217" s="191" t="s">
        <v>206</v>
      </c>
      <c r="AT217" s="191" t="s">
        <v>201</v>
      </c>
      <c r="AU217" s="191" t="s">
        <v>91</v>
      </c>
      <c r="AY217" s="19" t="s">
        <v>199</v>
      </c>
      <c r="BE217" s="192">
        <f>IF(N217="základní",J217,0)</f>
        <v>0</v>
      </c>
      <c r="BF217" s="192">
        <f>IF(N217="snížená",J217,0)</f>
        <v>0</v>
      </c>
      <c r="BG217" s="192">
        <f>IF(N217="zákl. přenesená",J217,0)</f>
        <v>0</v>
      </c>
      <c r="BH217" s="192">
        <f>IF(N217="sníž. přenesená",J217,0)</f>
        <v>0</v>
      </c>
      <c r="BI217" s="192">
        <f>IF(N217="nulová",J217,0)</f>
        <v>0</v>
      </c>
      <c r="BJ217" s="19" t="s">
        <v>89</v>
      </c>
      <c r="BK217" s="192">
        <f>ROUND(I217*H217,2)</f>
        <v>0</v>
      </c>
      <c r="BL217" s="19" t="s">
        <v>206</v>
      </c>
      <c r="BM217" s="191" t="s">
        <v>1579</v>
      </c>
    </row>
    <row r="218" s="2" customFormat="1">
      <c r="A218" s="38"/>
      <c r="B218" s="39"/>
      <c r="C218" s="38"/>
      <c r="D218" s="193" t="s">
        <v>208</v>
      </c>
      <c r="E218" s="38"/>
      <c r="F218" s="194" t="s">
        <v>1580</v>
      </c>
      <c r="G218" s="38"/>
      <c r="H218" s="38"/>
      <c r="I218" s="195"/>
      <c r="J218" s="38"/>
      <c r="K218" s="38"/>
      <c r="L218" s="39"/>
      <c r="M218" s="196"/>
      <c r="N218" s="197"/>
      <c r="O218" s="77"/>
      <c r="P218" s="77"/>
      <c r="Q218" s="77"/>
      <c r="R218" s="77"/>
      <c r="S218" s="77"/>
      <c r="T218" s="78"/>
      <c r="U218" s="38"/>
      <c r="V218" s="38"/>
      <c r="W218" s="38"/>
      <c r="X218" s="38"/>
      <c r="Y218" s="38"/>
      <c r="Z218" s="38"/>
      <c r="AA218" s="38"/>
      <c r="AB218" s="38"/>
      <c r="AC218" s="38"/>
      <c r="AD218" s="38"/>
      <c r="AE218" s="38"/>
      <c r="AT218" s="19" t="s">
        <v>208</v>
      </c>
      <c r="AU218" s="19" t="s">
        <v>91</v>
      </c>
    </row>
    <row r="219" s="2" customFormat="1">
      <c r="A219" s="38"/>
      <c r="B219" s="39"/>
      <c r="C219" s="38"/>
      <c r="D219" s="193" t="s">
        <v>210</v>
      </c>
      <c r="E219" s="38"/>
      <c r="F219" s="198" t="s">
        <v>1575</v>
      </c>
      <c r="G219" s="38"/>
      <c r="H219" s="38"/>
      <c r="I219" s="195"/>
      <c r="J219" s="38"/>
      <c r="K219" s="38"/>
      <c r="L219" s="39"/>
      <c r="M219" s="196"/>
      <c r="N219" s="197"/>
      <c r="O219" s="77"/>
      <c r="P219" s="77"/>
      <c r="Q219" s="77"/>
      <c r="R219" s="77"/>
      <c r="S219" s="77"/>
      <c r="T219" s="78"/>
      <c r="U219" s="38"/>
      <c r="V219" s="38"/>
      <c r="W219" s="38"/>
      <c r="X219" s="38"/>
      <c r="Y219" s="38"/>
      <c r="Z219" s="38"/>
      <c r="AA219" s="38"/>
      <c r="AB219" s="38"/>
      <c r="AC219" s="38"/>
      <c r="AD219" s="38"/>
      <c r="AE219" s="38"/>
      <c r="AT219" s="19" t="s">
        <v>210</v>
      </c>
      <c r="AU219" s="19" t="s">
        <v>91</v>
      </c>
    </row>
    <row r="220" s="2" customFormat="1" ht="14.4" customHeight="1">
      <c r="A220" s="38"/>
      <c r="B220" s="179"/>
      <c r="C220" s="180" t="s">
        <v>337</v>
      </c>
      <c r="D220" s="180" t="s">
        <v>201</v>
      </c>
      <c r="E220" s="181" t="s">
        <v>1581</v>
      </c>
      <c r="F220" s="182" t="s">
        <v>1582</v>
      </c>
      <c r="G220" s="183" t="s">
        <v>275</v>
      </c>
      <c r="H220" s="184">
        <v>3.8260000000000001</v>
      </c>
      <c r="I220" s="185"/>
      <c r="J220" s="186">
        <f>ROUND(I220*H220,2)</f>
        <v>0</v>
      </c>
      <c r="K220" s="182" t="s">
        <v>205</v>
      </c>
      <c r="L220" s="39"/>
      <c r="M220" s="187" t="s">
        <v>1</v>
      </c>
      <c r="N220" s="188" t="s">
        <v>46</v>
      </c>
      <c r="O220" s="77"/>
      <c r="P220" s="189">
        <f>O220*H220</f>
        <v>0</v>
      </c>
      <c r="Q220" s="189">
        <v>1.0490900000000001</v>
      </c>
      <c r="R220" s="189">
        <f>Q220*H220</f>
        <v>4.0138183400000003</v>
      </c>
      <c r="S220" s="189">
        <v>0</v>
      </c>
      <c r="T220" s="190">
        <f>S220*H220</f>
        <v>0</v>
      </c>
      <c r="U220" s="38"/>
      <c r="V220" s="38"/>
      <c r="W220" s="38"/>
      <c r="X220" s="38"/>
      <c r="Y220" s="38"/>
      <c r="Z220" s="38"/>
      <c r="AA220" s="38"/>
      <c r="AB220" s="38"/>
      <c r="AC220" s="38"/>
      <c r="AD220" s="38"/>
      <c r="AE220" s="38"/>
      <c r="AR220" s="191" t="s">
        <v>206</v>
      </c>
      <c r="AT220" s="191" t="s">
        <v>201</v>
      </c>
      <c r="AU220" s="191" t="s">
        <v>91</v>
      </c>
      <c r="AY220" s="19" t="s">
        <v>199</v>
      </c>
      <c r="BE220" s="192">
        <f>IF(N220="základní",J220,0)</f>
        <v>0</v>
      </c>
      <c r="BF220" s="192">
        <f>IF(N220="snížená",J220,0)</f>
        <v>0</v>
      </c>
      <c r="BG220" s="192">
        <f>IF(N220="zákl. přenesená",J220,0)</f>
        <v>0</v>
      </c>
      <c r="BH220" s="192">
        <f>IF(N220="sníž. přenesená",J220,0)</f>
        <v>0</v>
      </c>
      <c r="BI220" s="192">
        <f>IF(N220="nulová",J220,0)</f>
        <v>0</v>
      </c>
      <c r="BJ220" s="19" t="s">
        <v>89</v>
      </c>
      <c r="BK220" s="192">
        <f>ROUND(I220*H220,2)</f>
        <v>0</v>
      </c>
      <c r="BL220" s="19" t="s">
        <v>206</v>
      </c>
      <c r="BM220" s="191" t="s">
        <v>1583</v>
      </c>
    </row>
    <row r="221" s="2" customFormat="1">
      <c r="A221" s="38"/>
      <c r="B221" s="39"/>
      <c r="C221" s="38"/>
      <c r="D221" s="193" t="s">
        <v>208</v>
      </c>
      <c r="E221" s="38"/>
      <c r="F221" s="194" t="s">
        <v>1584</v>
      </c>
      <c r="G221" s="38"/>
      <c r="H221" s="38"/>
      <c r="I221" s="195"/>
      <c r="J221" s="38"/>
      <c r="K221" s="38"/>
      <c r="L221" s="39"/>
      <c r="M221" s="196"/>
      <c r="N221" s="197"/>
      <c r="O221" s="77"/>
      <c r="P221" s="77"/>
      <c r="Q221" s="77"/>
      <c r="R221" s="77"/>
      <c r="S221" s="77"/>
      <c r="T221" s="78"/>
      <c r="U221" s="38"/>
      <c r="V221" s="38"/>
      <c r="W221" s="38"/>
      <c r="X221" s="38"/>
      <c r="Y221" s="38"/>
      <c r="Z221" s="38"/>
      <c r="AA221" s="38"/>
      <c r="AB221" s="38"/>
      <c r="AC221" s="38"/>
      <c r="AD221" s="38"/>
      <c r="AE221" s="38"/>
      <c r="AT221" s="19" t="s">
        <v>208</v>
      </c>
      <c r="AU221" s="19" t="s">
        <v>91</v>
      </c>
    </row>
    <row r="222" s="2" customFormat="1">
      <c r="A222" s="38"/>
      <c r="B222" s="39"/>
      <c r="C222" s="38"/>
      <c r="D222" s="193" t="s">
        <v>210</v>
      </c>
      <c r="E222" s="38"/>
      <c r="F222" s="198" t="s">
        <v>1585</v>
      </c>
      <c r="G222" s="38"/>
      <c r="H222" s="38"/>
      <c r="I222" s="195"/>
      <c r="J222" s="38"/>
      <c r="K222" s="38"/>
      <c r="L222" s="39"/>
      <c r="M222" s="196"/>
      <c r="N222" s="197"/>
      <c r="O222" s="77"/>
      <c r="P222" s="77"/>
      <c r="Q222" s="77"/>
      <c r="R222" s="77"/>
      <c r="S222" s="77"/>
      <c r="T222" s="78"/>
      <c r="U222" s="38"/>
      <c r="V222" s="38"/>
      <c r="W222" s="38"/>
      <c r="X222" s="38"/>
      <c r="Y222" s="38"/>
      <c r="Z222" s="38"/>
      <c r="AA222" s="38"/>
      <c r="AB222" s="38"/>
      <c r="AC222" s="38"/>
      <c r="AD222" s="38"/>
      <c r="AE222" s="38"/>
      <c r="AT222" s="19" t="s">
        <v>210</v>
      </c>
      <c r="AU222" s="19" t="s">
        <v>91</v>
      </c>
    </row>
    <row r="223" s="14" customFormat="1">
      <c r="A223" s="14"/>
      <c r="B223" s="207"/>
      <c r="C223" s="14"/>
      <c r="D223" s="193" t="s">
        <v>212</v>
      </c>
      <c r="E223" s="208" t="s">
        <v>1</v>
      </c>
      <c r="F223" s="209" t="s">
        <v>1586</v>
      </c>
      <c r="G223" s="14"/>
      <c r="H223" s="208" t="s">
        <v>1</v>
      </c>
      <c r="I223" s="210"/>
      <c r="J223" s="14"/>
      <c r="K223" s="14"/>
      <c r="L223" s="207"/>
      <c r="M223" s="211"/>
      <c r="N223" s="212"/>
      <c r="O223" s="212"/>
      <c r="P223" s="212"/>
      <c r="Q223" s="212"/>
      <c r="R223" s="212"/>
      <c r="S223" s="212"/>
      <c r="T223" s="213"/>
      <c r="U223" s="14"/>
      <c r="V223" s="14"/>
      <c r="W223" s="14"/>
      <c r="X223" s="14"/>
      <c r="Y223" s="14"/>
      <c r="Z223" s="14"/>
      <c r="AA223" s="14"/>
      <c r="AB223" s="14"/>
      <c r="AC223" s="14"/>
      <c r="AD223" s="14"/>
      <c r="AE223" s="14"/>
      <c r="AT223" s="208" t="s">
        <v>212</v>
      </c>
      <c r="AU223" s="208" t="s">
        <v>91</v>
      </c>
      <c r="AV223" s="14" t="s">
        <v>89</v>
      </c>
      <c r="AW223" s="14" t="s">
        <v>36</v>
      </c>
      <c r="AX223" s="14" t="s">
        <v>81</v>
      </c>
      <c r="AY223" s="208" t="s">
        <v>199</v>
      </c>
    </row>
    <row r="224" s="14" customFormat="1">
      <c r="A224" s="14"/>
      <c r="B224" s="207"/>
      <c r="C224" s="14"/>
      <c r="D224" s="193" t="s">
        <v>212</v>
      </c>
      <c r="E224" s="208" t="s">
        <v>1</v>
      </c>
      <c r="F224" s="209" t="s">
        <v>1587</v>
      </c>
      <c r="G224" s="14"/>
      <c r="H224" s="208" t="s">
        <v>1</v>
      </c>
      <c r="I224" s="210"/>
      <c r="J224" s="14"/>
      <c r="K224" s="14"/>
      <c r="L224" s="207"/>
      <c r="M224" s="211"/>
      <c r="N224" s="212"/>
      <c r="O224" s="212"/>
      <c r="P224" s="212"/>
      <c r="Q224" s="212"/>
      <c r="R224" s="212"/>
      <c r="S224" s="212"/>
      <c r="T224" s="213"/>
      <c r="U224" s="14"/>
      <c r="V224" s="14"/>
      <c r="W224" s="14"/>
      <c r="X224" s="14"/>
      <c r="Y224" s="14"/>
      <c r="Z224" s="14"/>
      <c r="AA224" s="14"/>
      <c r="AB224" s="14"/>
      <c r="AC224" s="14"/>
      <c r="AD224" s="14"/>
      <c r="AE224" s="14"/>
      <c r="AT224" s="208" t="s">
        <v>212</v>
      </c>
      <c r="AU224" s="208" t="s">
        <v>91</v>
      </c>
      <c r="AV224" s="14" t="s">
        <v>89</v>
      </c>
      <c r="AW224" s="14" t="s">
        <v>36</v>
      </c>
      <c r="AX224" s="14" t="s">
        <v>81</v>
      </c>
      <c r="AY224" s="208" t="s">
        <v>199</v>
      </c>
    </row>
    <row r="225" s="13" customFormat="1">
      <c r="A225" s="13"/>
      <c r="B225" s="199"/>
      <c r="C225" s="13"/>
      <c r="D225" s="193" t="s">
        <v>212</v>
      </c>
      <c r="E225" s="200" t="s">
        <v>1</v>
      </c>
      <c r="F225" s="201" t="s">
        <v>1588</v>
      </c>
      <c r="G225" s="13"/>
      <c r="H225" s="202">
        <v>3.8260000000000001</v>
      </c>
      <c r="I225" s="203"/>
      <c r="J225" s="13"/>
      <c r="K225" s="13"/>
      <c r="L225" s="199"/>
      <c r="M225" s="204"/>
      <c r="N225" s="205"/>
      <c r="O225" s="205"/>
      <c r="P225" s="205"/>
      <c r="Q225" s="205"/>
      <c r="R225" s="205"/>
      <c r="S225" s="205"/>
      <c r="T225" s="206"/>
      <c r="U225" s="13"/>
      <c r="V225" s="13"/>
      <c r="W225" s="13"/>
      <c r="X225" s="13"/>
      <c r="Y225" s="13"/>
      <c r="Z225" s="13"/>
      <c r="AA225" s="13"/>
      <c r="AB225" s="13"/>
      <c r="AC225" s="13"/>
      <c r="AD225" s="13"/>
      <c r="AE225" s="13"/>
      <c r="AT225" s="200" t="s">
        <v>212</v>
      </c>
      <c r="AU225" s="200" t="s">
        <v>91</v>
      </c>
      <c r="AV225" s="13" t="s">
        <v>91</v>
      </c>
      <c r="AW225" s="13" t="s">
        <v>36</v>
      </c>
      <c r="AX225" s="13" t="s">
        <v>89</v>
      </c>
      <c r="AY225" s="200" t="s">
        <v>199</v>
      </c>
    </row>
    <row r="226" s="2" customFormat="1" ht="14.4" customHeight="1">
      <c r="A226" s="38"/>
      <c r="B226" s="179"/>
      <c r="C226" s="180" t="s">
        <v>342</v>
      </c>
      <c r="D226" s="180" t="s">
        <v>201</v>
      </c>
      <c r="E226" s="181" t="s">
        <v>1589</v>
      </c>
      <c r="F226" s="182" t="s">
        <v>1590</v>
      </c>
      <c r="G226" s="183" t="s">
        <v>345</v>
      </c>
      <c r="H226" s="184">
        <v>9.4000000000000004</v>
      </c>
      <c r="I226" s="185"/>
      <c r="J226" s="186">
        <f>ROUND(I226*H226,2)</f>
        <v>0</v>
      </c>
      <c r="K226" s="182" t="s">
        <v>205</v>
      </c>
      <c r="L226" s="39"/>
      <c r="M226" s="187" t="s">
        <v>1</v>
      </c>
      <c r="N226" s="188" t="s">
        <v>46</v>
      </c>
      <c r="O226" s="77"/>
      <c r="P226" s="189">
        <f>O226*H226</f>
        <v>0</v>
      </c>
      <c r="Q226" s="189">
        <v>0.00098999999999999999</v>
      </c>
      <c r="R226" s="189">
        <f>Q226*H226</f>
        <v>0.009306</v>
      </c>
      <c r="S226" s="189">
        <v>0</v>
      </c>
      <c r="T226" s="190">
        <f>S226*H226</f>
        <v>0</v>
      </c>
      <c r="U226" s="38"/>
      <c r="V226" s="38"/>
      <c r="W226" s="38"/>
      <c r="X226" s="38"/>
      <c r="Y226" s="38"/>
      <c r="Z226" s="38"/>
      <c r="AA226" s="38"/>
      <c r="AB226" s="38"/>
      <c r="AC226" s="38"/>
      <c r="AD226" s="38"/>
      <c r="AE226" s="38"/>
      <c r="AR226" s="191" t="s">
        <v>206</v>
      </c>
      <c r="AT226" s="191" t="s">
        <v>201</v>
      </c>
      <c r="AU226" s="191" t="s">
        <v>91</v>
      </c>
      <c r="AY226" s="19" t="s">
        <v>199</v>
      </c>
      <c r="BE226" s="192">
        <f>IF(N226="základní",J226,0)</f>
        <v>0</v>
      </c>
      <c r="BF226" s="192">
        <f>IF(N226="snížená",J226,0)</f>
        <v>0</v>
      </c>
      <c r="BG226" s="192">
        <f>IF(N226="zákl. přenesená",J226,0)</f>
        <v>0</v>
      </c>
      <c r="BH226" s="192">
        <f>IF(N226="sníž. přenesená",J226,0)</f>
        <v>0</v>
      </c>
      <c r="BI226" s="192">
        <f>IF(N226="nulová",J226,0)</f>
        <v>0</v>
      </c>
      <c r="BJ226" s="19" t="s">
        <v>89</v>
      </c>
      <c r="BK226" s="192">
        <f>ROUND(I226*H226,2)</f>
        <v>0</v>
      </c>
      <c r="BL226" s="19" t="s">
        <v>206</v>
      </c>
      <c r="BM226" s="191" t="s">
        <v>1591</v>
      </c>
    </row>
    <row r="227" s="2" customFormat="1">
      <c r="A227" s="38"/>
      <c r="B227" s="39"/>
      <c r="C227" s="38"/>
      <c r="D227" s="193" t="s">
        <v>208</v>
      </c>
      <c r="E227" s="38"/>
      <c r="F227" s="194" t="s">
        <v>1592</v>
      </c>
      <c r="G227" s="38"/>
      <c r="H227" s="38"/>
      <c r="I227" s="195"/>
      <c r="J227" s="38"/>
      <c r="K227" s="38"/>
      <c r="L227" s="39"/>
      <c r="M227" s="196"/>
      <c r="N227" s="197"/>
      <c r="O227" s="77"/>
      <c r="P227" s="77"/>
      <c r="Q227" s="77"/>
      <c r="R227" s="77"/>
      <c r="S227" s="77"/>
      <c r="T227" s="78"/>
      <c r="U227" s="38"/>
      <c r="V227" s="38"/>
      <c r="W227" s="38"/>
      <c r="X227" s="38"/>
      <c r="Y227" s="38"/>
      <c r="Z227" s="38"/>
      <c r="AA227" s="38"/>
      <c r="AB227" s="38"/>
      <c r="AC227" s="38"/>
      <c r="AD227" s="38"/>
      <c r="AE227" s="38"/>
      <c r="AT227" s="19" t="s">
        <v>208</v>
      </c>
      <c r="AU227" s="19" t="s">
        <v>91</v>
      </c>
    </row>
    <row r="228" s="2" customFormat="1">
      <c r="A228" s="38"/>
      <c r="B228" s="39"/>
      <c r="C228" s="38"/>
      <c r="D228" s="193" t="s">
        <v>210</v>
      </c>
      <c r="E228" s="38"/>
      <c r="F228" s="198" t="s">
        <v>1593</v>
      </c>
      <c r="G228" s="38"/>
      <c r="H228" s="38"/>
      <c r="I228" s="195"/>
      <c r="J228" s="38"/>
      <c r="K228" s="38"/>
      <c r="L228" s="39"/>
      <c r="M228" s="196"/>
      <c r="N228" s="197"/>
      <c r="O228" s="77"/>
      <c r="P228" s="77"/>
      <c r="Q228" s="77"/>
      <c r="R228" s="77"/>
      <c r="S228" s="77"/>
      <c r="T228" s="78"/>
      <c r="U228" s="38"/>
      <c r="V228" s="38"/>
      <c r="W228" s="38"/>
      <c r="X228" s="38"/>
      <c r="Y228" s="38"/>
      <c r="Z228" s="38"/>
      <c r="AA228" s="38"/>
      <c r="AB228" s="38"/>
      <c r="AC228" s="38"/>
      <c r="AD228" s="38"/>
      <c r="AE228" s="38"/>
      <c r="AT228" s="19" t="s">
        <v>210</v>
      </c>
      <c r="AU228" s="19" t="s">
        <v>91</v>
      </c>
    </row>
    <row r="229" s="13" customFormat="1">
      <c r="A229" s="13"/>
      <c r="B229" s="199"/>
      <c r="C229" s="13"/>
      <c r="D229" s="193" t="s">
        <v>212</v>
      </c>
      <c r="E229" s="200" t="s">
        <v>1</v>
      </c>
      <c r="F229" s="201" t="s">
        <v>1594</v>
      </c>
      <c r="G229" s="13"/>
      <c r="H229" s="202">
        <v>9.4000000000000004</v>
      </c>
      <c r="I229" s="203"/>
      <c r="J229" s="13"/>
      <c r="K229" s="13"/>
      <c r="L229" s="199"/>
      <c r="M229" s="204"/>
      <c r="N229" s="205"/>
      <c r="O229" s="205"/>
      <c r="P229" s="205"/>
      <c r="Q229" s="205"/>
      <c r="R229" s="205"/>
      <c r="S229" s="205"/>
      <c r="T229" s="206"/>
      <c r="U229" s="13"/>
      <c r="V229" s="13"/>
      <c r="W229" s="13"/>
      <c r="X229" s="13"/>
      <c r="Y229" s="13"/>
      <c r="Z229" s="13"/>
      <c r="AA229" s="13"/>
      <c r="AB229" s="13"/>
      <c r="AC229" s="13"/>
      <c r="AD229" s="13"/>
      <c r="AE229" s="13"/>
      <c r="AT229" s="200" t="s">
        <v>212</v>
      </c>
      <c r="AU229" s="200" t="s">
        <v>91</v>
      </c>
      <c r="AV229" s="13" t="s">
        <v>91</v>
      </c>
      <c r="AW229" s="13" t="s">
        <v>36</v>
      </c>
      <c r="AX229" s="13" t="s">
        <v>89</v>
      </c>
      <c r="AY229" s="200" t="s">
        <v>199</v>
      </c>
    </row>
    <row r="230" s="2" customFormat="1" ht="14.4" customHeight="1">
      <c r="A230" s="38"/>
      <c r="B230" s="179"/>
      <c r="C230" s="180" t="s">
        <v>7</v>
      </c>
      <c r="D230" s="180" t="s">
        <v>201</v>
      </c>
      <c r="E230" s="181" t="s">
        <v>1595</v>
      </c>
      <c r="F230" s="182" t="s">
        <v>1596</v>
      </c>
      <c r="G230" s="183" t="s">
        <v>228</v>
      </c>
      <c r="H230" s="184">
        <v>22.260000000000002</v>
      </c>
      <c r="I230" s="185"/>
      <c r="J230" s="186">
        <f>ROUND(I230*H230,2)</f>
        <v>0</v>
      </c>
      <c r="K230" s="182" t="s">
        <v>205</v>
      </c>
      <c r="L230" s="39"/>
      <c r="M230" s="187" t="s">
        <v>1</v>
      </c>
      <c r="N230" s="188" t="s">
        <v>46</v>
      </c>
      <c r="O230" s="77"/>
      <c r="P230" s="189">
        <f>O230*H230</f>
        <v>0</v>
      </c>
      <c r="Q230" s="189">
        <v>0</v>
      </c>
      <c r="R230" s="189">
        <f>Q230*H230</f>
        <v>0</v>
      </c>
      <c r="S230" s="189">
        <v>0</v>
      </c>
      <c r="T230" s="190">
        <f>S230*H230</f>
        <v>0</v>
      </c>
      <c r="U230" s="38"/>
      <c r="V230" s="38"/>
      <c r="W230" s="38"/>
      <c r="X230" s="38"/>
      <c r="Y230" s="38"/>
      <c r="Z230" s="38"/>
      <c r="AA230" s="38"/>
      <c r="AB230" s="38"/>
      <c r="AC230" s="38"/>
      <c r="AD230" s="38"/>
      <c r="AE230" s="38"/>
      <c r="AR230" s="191" t="s">
        <v>206</v>
      </c>
      <c r="AT230" s="191" t="s">
        <v>201</v>
      </c>
      <c r="AU230" s="191" t="s">
        <v>91</v>
      </c>
      <c r="AY230" s="19" t="s">
        <v>199</v>
      </c>
      <c r="BE230" s="192">
        <f>IF(N230="základní",J230,0)</f>
        <v>0</v>
      </c>
      <c r="BF230" s="192">
        <f>IF(N230="snížená",J230,0)</f>
        <v>0</v>
      </c>
      <c r="BG230" s="192">
        <f>IF(N230="zákl. přenesená",J230,0)</f>
        <v>0</v>
      </c>
      <c r="BH230" s="192">
        <f>IF(N230="sníž. přenesená",J230,0)</f>
        <v>0</v>
      </c>
      <c r="BI230" s="192">
        <f>IF(N230="nulová",J230,0)</f>
        <v>0</v>
      </c>
      <c r="BJ230" s="19" t="s">
        <v>89</v>
      </c>
      <c r="BK230" s="192">
        <f>ROUND(I230*H230,2)</f>
        <v>0</v>
      </c>
      <c r="BL230" s="19" t="s">
        <v>206</v>
      </c>
      <c r="BM230" s="191" t="s">
        <v>1597</v>
      </c>
    </row>
    <row r="231" s="2" customFormat="1">
      <c r="A231" s="38"/>
      <c r="B231" s="39"/>
      <c r="C231" s="38"/>
      <c r="D231" s="193" t="s">
        <v>208</v>
      </c>
      <c r="E231" s="38"/>
      <c r="F231" s="194" t="s">
        <v>1598</v>
      </c>
      <c r="G231" s="38"/>
      <c r="H231" s="38"/>
      <c r="I231" s="195"/>
      <c r="J231" s="38"/>
      <c r="K231" s="38"/>
      <c r="L231" s="39"/>
      <c r="M231" s="196"/>
      <c r="N231" s="197"/>
      <c r="O231" s="77"/>
      <c r="P231" s="77"/>
      <c r="Q231" s="77"/>
      <c r="R231" s="77"/>
      <c r="S231" s="77"/>
      <c r="T231" s="78"/>
      <c r="U231" s="38"/>
      <c r="V231" s="38"/>
      <c r="W231" s="38"/>
      <c r="X231" s="38"/>
      <c r="Y231" s="38"/>
      <c r="Z231" s="38"/>
      <c r="AA231" s="38"/>
      <c r="AB231" s="38"/>
      <c r="AC231" s="38"/>
      <c r="AD231" s="38"/>
      <c r="AE231" s="38"/>
      <c r="AT231" s="19" t="s">
        <v>208</v>
      </c>
      <c r="AU231" s="19" t="s">
        <v>91</v>
      </c>
    </row>
    <row r="232" s="2" customFormat="1">
      <c r="A232" s="38"/>
      <c r="B232" s="39"/>
      <c r="C232" s="38"/>
      <c r="D232" s="193" t="s">
        <v>210</v>
      </c>
      <c r="E232" s="38"/>
      <c r="F232" s="198" t="s">
        <v>1599</v>
      </c>
      <c r="G232" s="38"/>
      <c r="H232" s="38"/>
      <c r="I232" s="195"/>
      <c r="J232" s="38"/>
      <c r="K232" s="38"/>
      <c r="L232" s="39"/>
      <c r="M232" s="196"/>
      <c r="N232" s="197"/>
      <c r="O232" s="77"/>
      <c r="P232" s="77"/>
      <c r="Q232" s="77"/>
      <c r="R232" s="77"/>
      <c r="S232" s="77"/>
      <c r="T232" s="78"/>
      <c r="U232" s="38"/>
      <c r="V232" s="38"/>
      <c r="W232" s="38"/>
      <c r="X232" s="38"/>
      <c r="Y232" s="38"/>
      <c r="Z232" s="38"/>
      <c r="AA232" s="38"/>
      <c r="AB232" s="38"/>
      <c r="AC232" s="38"/>
      <c r="AD232" s="38"/>
      <c r="AE232" s="38"/>
      <c r="AT232" s="19" t="s">
        <v>210</v>
      </c>
      <c r="AU232" s="19" t="s">
        <v>91</v>
      </c>
    </row>
    <row r="233" s="14" customFormat="1">
      <c r="A233" s="14"/>
      <c r="B233" s="207"/>
      <c r="C233" s="14"/>
      <c r="D233" s="193" t="s">
        <v>212</v>
      </c>
      <c r="E233" s="208" t="s">
        <v>1</v>
      </c>
      <c r="F233" s="209" t="s">
        <v>1600</v>
      </c>
      <c r="G233" s="14"/>
      <c r="H233" s="208" t="s">
        <v>1</v>
      </c>
      <c r="I233" s="210"/>
      <c r="J233" s="14"/>
      <c r="K233" s="14"/>
      <c r="L233" s="207"/>
      <c r="M233" s="211"/>
      <c r="N233" s="212"/>
      <c r="O233" s="212"/>
      <c r="P233" s="212"/>
      <c r="Q233" s="212"/>
      <c r="R233" s="212"/>
      <c r="S233" s="212"/>
      <c r="T233" s="213"/>
      <c r="U233" s="14"/>
      <c r="V233" s="14"/>
      <c r="W233" s="14"/>
      <c r="X233" s="14"/>
      <c r="Y233" s="14"/>
      <c r="Z233" s="14"/>
      <c r="AA233" s="14"/>
      <c r="AB233" s="14"/>
      <c r="AC233" s="14"/>
      <c r="AD233" s="14"/>
      <c r="AE233" s="14"/>
      <c r="AT233" s="208" t="s">
        <v>212</v>
      </c>
      <c r="AU233" s="208" t="s">
        <v>91</v>
      </c>
      <c r="AV233" s="14" t="s">
        <v>89</v>
      </c>
      <c r="AW233" s="14" t="s">
        <v>36</v>
      </c>
      <c r="AX233" s="14" t="s">
        <v>81</v>
      </c>
      <c r="AY233" s="208" t="s">
        <v>199</v>
      </c>
    </row>
    <row r="234" s="13" customFormat="1">
      <c r="A234" s="13"/>
      <c r="B234" s="199"/>
      <c r="C234" s="13"/>
      <c r="D234" s="193" t="s">
        <v>212</v>
      </c>
      <c r="E234" s="200" t="s">
        <v>1</v>
      </c>
      <c r="F234" s="201" t="s">
        <v>1601</v>
      </c>
      <c r="G234" s="13"/>
      <c r="H234" s="202">
        <v>22.260000000000002</v>
      </c>
      <c r="I234" s="203"/>
      <c r="J234" s="13"/>
      <c r="K234" s="13"/>
      <c r="L234" s="199"/>
      <c r="M234" s="204"/>
      <c r="N234" s="205"/>
      <c r="O234" s="205"/>
      <c r="P234" s="205"/>
      <c r="Q234" s="205"/>
      <c r="R234" s="205"/>
      <c r="S234" s="205"/>
      <c r="T234" s="206"/>
      <c r="U234" s="13"/>
      <c r="V234" s="13"/>
      <c r="W234" s="13"/>
      <c r="X234" s="13"/>
      <c r="Y234" s="13"/>
      <c r="Z234" s="13"/>
      <c r="AA234" s="13"/>
      <c r="AB234" s="13"/>
      <c r="AC234" s="13"/>
      <c r="AD234" s="13"/>
      <c r="AE234" s="13"/>
      <c r="AT234" s="200" t="s">
        <v>212</v>
      </c>
      <c r="AU234" s="200" t="s">
        <v>91</v>
      </c>
      <c r="AV234" s="13" t="s">
        <v>91</v>
      </c>
      <c r="AW234" s="13" t="s">
        <v>36</v>
      </c>
      <c r="AX234" s="13" t="s">
        <v>89</v>
      </c>
      <c r="AY234" s="200" t="s">
        <v>199</v>
      </c>
    </row>
    <row r="235" s="12" customFormat="1" ht="22.8" customHeight="1">
      <c r="A235" s="12"/>
      <c r="B235" s="166"/>
      <c r="C235" s="12"/>
      <c r="D235" s="167" t="s">
        <v>80</v>
      </c>
      <c r="E235" s="177" t="s">
        <v>235</v>
      </c>
      <c r="F235" s="177" t="s">
        <v>487</v>
      </c>
      <c r="G235" s="12"/>
      <c r="H235" s="12"/>
      <c r="I235" s="169"/>
      <c r="J235" s="178">
        <f>BK235</f>
        <v>0</v>
      </c>
      <c r="K235" s="12"/>
      <c r="L235" s="166"/>
      <c r="M235" s="171"/>
      <c r="N235" s="172"/>
      <c r="O235" s="172"/>
      <c r="P235" s="173">
        <f>SUM(P236:P286)</f>
        <v>0</v>
      </c>
      <c r="Q235" s="172"/>
      <c r="R235" s="173">
        <f>SUM(R236:R286)</f>
        <v>27.266400000000001</v>
      </c>
      <c r="S235" s="172"/>
      <c r="T235" s="174">
        <f>SUM(T236:T286)</f>
        <v>0</v>
      </c>
      <c r="U235" s="12"/>
      <c r="V235" s="12"/>
      <c r="W235" s="12"/>
      <c r="X235" s="12"/>
      <c r="Y235" s="12"/>
      <c r="Z235" s="12"/>
      <c r="AA235" s="12"/>
      <c r="AB235" s="12"/>
      <c r="AC235" s="12"/>
      <c r="AD235" s="12"/>
      <c r="AE235" s="12"/>
      <c r="AR235" s="167" t="s">
        <v>89</v>
      </c>
      <c r="AT235" s="175" t="s">
        <v>80</v>
      </c>
      <c r="AU235" s="175" t="s">
        <v>89</v>
      </c>
      <c r="AY235" s="167" t="s">
        <v>199</v>
      </c>
      <c r="BK235" s="176">
        <f>SUM(BK236:BK286)</f>
        <v>0</v>
      </c>
    </row>
    <row r="236" s="2" customFormat="1" ht="14.4" customHeight="1">
      <c r="A236" s="38"/>
      <c r="B236" s="179"/>
      <c r="C236" s="180" t="s">
        <v>354</v>
      </c>
      <c r="D236" s="180" t="s">
        <v>201</v>
      </c>
      <c r="E236" s="181" t="s">
        <v>1602</v>
      </c>
      <c r="F236" s="182" t="s">
        <v>1603</v>
      </c>
      <c r="G236" s="183" t="s">
        <v>204</v>
      </c>
      <c r="H236" s="184">
        <v>56</v>
      </c>
      <c r="I236" s="185"/>
      <c r="J236" s="186">
        <f>ROUND(I236*H236,2)</f>
        <v>0</v>
      </c>
      <c r="K236" s="182" t="s">
        <v>205</v>
      </c>
      <c r="L236" s="39"/>
      <c r="M236" s="187" t="s">
        <v>1</v>
      </c>
      <c r="N236" s="188" t="s">
        <v>46</v>
      </c>
      <c r="O236" s="77"/>
      <c r="P236" s="189">
        <f>O236*H236</f>
        <v>0</v>
      </c>
      <c r="Q236" s="189">
        <v>0.11500000000000001</v>
      </c>
      <c r="R236" s="189">
        <f>Q236*H236</f>
        <v>6.4400000000000004</v>
      </c>
      <c r="S236" s="189">
        <v>0</v>
      </c>
      <c r="T236" s="190">
        <f>S236*H236</f>
        <v>0</v>
      </c>
      <c r="U236" s="38"/>
      <c r="V236" s="38"/>
      <c r="W236" s="38"/>
      <c r="X236" s="38"/>
      <c r="Y236" s="38"/>
      <c r="Z236" s="38"/>
      <c r="AA236" s="38"/>
      <c r="AB236" s="38"/>
      <c r="AC236" s="38"/>
      <c r="AD236" s="38"/>
      <c r="AE236" s="38"/>
      <c r="AR236" s="191" t="s">
        <v>206</v>
      </c>
      <c r="AT236" s="191" t="s">
        <v>201</v>
      </c>
      <c r="AU236" s="191" t="s">
        <v>91</v>
      </c>
      <c r="AY236" s="19" t="s">
        <v>199</v>
      </c>
      <c r="BE236" s="192">
        <f>IF(N236="základní",J236,0)</f>
        <v>0</v>
      </c>
      <c r="BF236" s="192">
        <f>IF(N236="snížená",J236,0)</f>
        <v>0</v>
      </c>
      <c r="BG236" s="192">
        <f>IF(N236="zákl. přenesená",J236,0)</f>
        <v>0</v>
      </c>
      <c r="BH236" s="192">
        <f>IF(N236="sníž. přenesená",J236,0)</f>
        <v>0</v>
      </c>
      <c r="BI236" s="192">
        <f>IF(N236="nulová",J236,0)</f>
        <v>0</v>
      </c>
      <c r="BJ236" s="19" t="s">
        <v>89</v>
      </c>
      <c r="BK236" s="192">
        <f>ROUND(I236*H236,2)</f>
        <v>0</v>
      </c>
      <c r="BL236" s="19" t="s">
        <v>206</v>
      </c>
      <c r="BM236" s="191" t="s">
        <v>1604</v>
      </c>
    </row>
    <row r="237" s="2" customFormat="1">
      <c r="A237" s="38"/>
      <c r="B237" s="39"/>
      <c r="C237" s="38"/>
      <c r="D237" s="193" t="s">
        <v>208</v>
      </c>
      <c r="E237" s="38"/>
      <c r="F237" s="194" t="s">
        <v>1605</v>
      </c>
      <c r="G237" s="38"/>
      <c r="H237" s="38"/>
      <c r="I237" s="195"/>
      <c r="J237" s="38"/>
      <c r="K237" s="38"/>
      <c r="L237" s="39"/>
      <c r="M237" s="196"/>
      <c r="N237" s="197"/>
      <c r="O237" s="77"/>
      <c r="P237" s="77"/>
      <c r="Q237" s="77"/>
      <c r="R237" s="77"/>
      <c r="S237" s="77"/>
      <c r="T237" s="78"/>
      <c r="U237" s="38"/>
      <c r="V237" s="38"/>
      <c r="W237" s="38"/>
      <c r="X237" s="38"/>
      <c r="Y237" s="38"/>
      <c r="Z237" s="38"/>
      <c r="AA237" s="38"/>
      <c r="AB237" s="38"/>
      <c r="AC237" s="38"/>
      <c r="AD237" s="38"/>
      <c r="AE237" s="38"/>
      <c r="AT237" s="19" t="s">
        <v>208</v>
      </c>
      <c r="AU237" s="19" t="s">
        <v>91</v>
      </c>
    </row>
    <row r="238" s="14" customFormat="1">
      <c r="A238" s="14"/>
      <c r="B238" s="207"/>
      <c r="C238" s="14"/>
      <c r="D238" s="193" t="s">
        <v>212</v>
      </c>
      <c r="E238" s="208" t="s">
        <v>1</v>
      </c>
      <c r="F238" s="209" t="s">
        <v>1483</v>
      </c>
      <c r="G238" s="14"/>
      <c r="H238" s="208" t="s">
        <v>1</v>
      </c>
      <c r="I238" s="210"/>
      <c r="J238" s="14"/>
      <c r="K238" s="14"/>
      <c r="L238" s="207"/>
      <c r="M238" s="211"/>
      <c r="N238" s="212"/>
      <c r="O238" s="212"/>
      <c r="P238" s="212"/>
      <c r="Q238" s="212"/>
      <c r="R238" s="212"/>
      <c r="S238" s="212"/>
      <c r="T238" s="213"/>
      <c r="U238" s="14"/>
      <c r="V238" s="14"/>
      <c r="W238" s="14"/>
      <c r="X238" s="14"/>
      <c r="Y238" s="14"/>
      <c r="Z238" s="14"/>
      <c r="AA238" s="14"/>
      <c r="AB238" s="14"/>
      <c r="AC238" s="14"/>
      <c r="AD238" s="14"/>
      <c r="AE238" s="14"/>
      <c r="AT238" s="208" t="s">
        <v>212</v>
      </c>
      <c r="AU238" s="208" t="s">
        <v>91</v>
      </c>
      <c r="AV238" s="14" t="s">
        <v>89</v>
      </c>
      <c r="AW238" s="14" t="s">
        <v>36</v>
      </c>
      <c r="AX238" s="14" t="s">
        <v>81</v>
      </c>
      <c r="AY238" s="208" t="s">
        <v>199</v>
      </c>
    </row>
    <row r="239" s="14" customFormat="1">
      <c r="A239" s="14"/>
      <c r="B239" s="207"/>
      <c r="C239" s="14"/>
      <c r="D239" s="193" t="s">
        <v>212</v>
      </c>
      <c r="E239" s="208" t="s">
        <v>1</v>
      </c>
      <c r="F239" s="209" t="s">
        <v>1606</v>
      </c>
      <c r="G239" s="14"/>
      <c r="H239" s="208" t="s">
        <v>1</v>
      </c>
      <c r="I239" s="210"/>
      <c r="J239" s="14"/>
      <c r="K239" s="14"/>
      <c r="L239" s="207"/>
      <c r="M239" s="211"/>
      <c r="N239" s="212"/>
      <c r="O239" s="212"/>
      <c r="P239" s="212"/>
      <c r="Q239" s="212"/>
      <c r="R239" s="212"/>
      <c r="S239" s="212"/>
      <c r="T239" s="213"/>
      <c r="U239" s="14"/>
      <c r="V239" s="14"/>
      <c r="W239" s="14"/>
      <c r="X239" s="14"/>
      <c r="Y239" s="14"/>
      <c r="Z239" s="14"/>
      <c r="AA239" s="14"/>
      <c r="AB239" s="14"/>
      <c r="AC239" s="14"/>
      <c r="AD239" s="14"/>
      <c r="AE239" s="14"/>
      <c r="AT239" s="208" t="s">
        <v>212</v>
      </c>
      <c r="AU239" s="208" t="s">
        <v>91</v>
      </c>
      <c r="AV239" s="14" t="s">
        <v>89</v>
      </c>
      <c r="AW239" s="14" t="s">
        <v>36</v>
      </c>
      <c r="AX239" s="14" t="s">
        <v>81</v>
      </c>
      <c r="AY239" s="208" t="s">
        <v>199</v>
      </c>
    </row>
    <row r="240" s="13" customFormat="1">
      <c r="A240" s="13"/>
      <c r="B240" s="199"/>
      <c r="C240" s="13"/>
      <c r="D240" s="193" t="s">
        <v>212</v>
      </c>
      <c r="E240" s="200" t="s">
        <v>1</v>
      </c>
      <c r="F240" s="201" t="s">
        <v>1607</v>
      </c>
      <c r="G240" s="13"/>
      <c r="H240" s="202">
        <v>56</v>
      </c>
      <c r="I240" s="203"/>
      <c r="J240" s="13"/>
      <c r="K240" s="13"/>
      <c r="L240" s="199"/>
      <c r="M240" s="204"/>
      <c r="N240" s="205"/>
      <c r="O240" s="205"/>
      <c r="P240" s="205"/>
      <c r="Q240" s="205"/>
      <c r="R240" s="205"/>
      <c r="S240" s="205"/>
      <c r="T240" s="206"/>
      <c r="U240" s="13"/>
      <c r="V240" s="13"/>
      <c r="W240" s="13"/>
      <c r="X240" s="13"/>
      <c r="Y240" s="13"/>
      <c r="Z240" s="13"/>
      <c r="AA240" s="13"/>
      <c r="AB240" s="13"/>
      <c r="AC240" s="13"/>
      <c r="AD240" s="13"/>
      <c r="AE240" s="13"/>
      <c r="AT240" s="200" t="s">
        <v>212</v>
      </c>
      <c r="AU240" s="200" t="s">
        <v>91</v>
      </c>
      <c r="AV240" s="13" t="s">
        <v>91</v>
      </c>
      <c r="AW240" s="13" t="s">
        <v>36</v>
      </c>
      <c r="AX240" s="13" t="s">
        <v>89</v>
      </c>
      <c r="AY240" s="200" t="s">
        <v>199</v>
      </c>
    </row>
    <row r="241" s="2" customFormat="1" ht="24.15" customHeight="1">
      <c r="A241" s="38"/>
      <c r="B241" s="179"/>
      <c r="C241" s="180" t="s">
        <v>360</v>
      </c>
      <c r="D241" s="180" t="s">
        <v>201</v>
      </c>
      <c r="E241" s="181" t="s">
        <v>495</v>
      </c>
      <c r="F241" s="182" t="s">
        <v>496</v>
      </c>
      <c r="G241" s="183" t="s">
        <v>204</v>
      </c>
      <c r="H241" s="184">
        <v>56</v>
      </c>
      <c r="I241" s="185"/>
      <c r="J241" s="186">
        <f>ROUND(I241*H241,2)</f>
        <v>0</v>
      </c>
      <c r="K241" s="182" t="s">
        <v>205</v>
      </c>
      <c r="L241" s="39"/>
      <c r="M241" s="187" t="s">
        <v>1</v>
      </c>
      <c r="N241" s="188" t="s">
        <v>46</v>
      </c>
      <c r="O241" s="77"/>
      <c r="P241" s="189">
        <f>O241*H241</f>
        <v>0</v>
      </c>
      <c r="Q241" s="189">
        <v>0.37190000000000001</v>
      </c>
      <c r="R241" s="189">
        <f>Q241*H241</f>
        <v>20.8264</v>
      </c>
      <c r="S241" s="189">
        <v>0</v>
      </c>
      <c r="T241" s="190">
        <f>S241*H241</f>
        <v>0</v>
      </c>
      <c r="U241" s="38"/>
      <c r="V241" s="38"/>
      <c r="W241" s="38"/>
      <c r="X241" s="38"/>
      <c r="Y241" s="38"/>
      <c r="Z241" s="38"/>
      <c r="AA241" s="38"/>
      <c r="AB241" s="38"/>
      <c r="AC241" s="38"/>
      <c r="AD241" s="38"/>
      <c r="AE241" s="38"/>
      <c r="AR241" s="191" t="s">
        <v>206</v>
      </c>
      <c r="AT241" s="191" t="s">
        <v>201</v>
      </c>
      <c r="AU241" s="191" t="s">
        <v>91</v>
      </c>
      <c r="AY241" s="19" t="s">
        <v>199</v>
      </c>
      <c r="BE241" s="192">
        <f>IF(N241="základní",J241,0)</f>
        <v>0</v>
      </c>
      <c r="BF241" s="192">
        <f>IF(N241="snížená",J241,0)</f>
        <v>0</v>
      </c>
      <c r="BG241" s="192">
        <f>IF(N241="zákl. přenesená",J241,0)</f>
        <v>0</v>
      </c>
      <c r="BH241" s="192">
        <f>IF(N241="sníž. přenesená",J241,0)</f>
        <v>0</v>
      </c>
      <c r="BI241" s="192">
        <f>IF(N241="nulová",J241,0)</f>
        <v>0</v>
      </c>
      <c r="BJ241" s="19" t="s">
        <v>89</v>
      </c>
      <c r="BK241" s="192">
        <f>ROUND(I241*H241,2)</f>
        <v>0</v>
      </c>
      <c r="BL241" s="19" t="s">
        <v>206</v>
      </c>
      <c r="BM241" s="191" t="s">
        <v>1608</v>
      </c>
    </row>
    <row r="242" s="2" customFormat="1">
      <c r="A242" s="38"/>
      <c r="B242" s="39"/>
      <c r="C242" s="38"/>
      <c r="D242" s="193" t="s">
        <v>208</v>
      </c>
      <c r="E242" s="38"/>
      <c r="F242" s="194" t="s">
        <v>1609</v>
      </c>
      <c r="G242" s="38"/>
      <c r="H242" s="38"/>
      <c r="I242" s="195"/>
      <c r="J242" s="38"/>
      <c r="K242" s="38"/>
      <c r="L242" s="39"/>
      <c r="M242" s="196"/>
      <c r="N242" s="197"/>
      <c r="O242" s="77"/>
      <c r="P242" s="77"/>
      <c r="Q242" s="77"/>
      <c r="R242" s="77"/>
      <c r="S242" s="77"/>
      <c r="T242" s="78"/>
      <c r="U242" s="38"/>
      <c r="V242" s="38"/>
      <c r="W242" s="38"/>
      <c r="X242" s="38"/>
      <c r="Y242" s="38"/>
      <c r="Z242" s="38"/>
      <c r="AA242" s="38"/>
      <c r="AB242" s="38"/>
      <c r="AC242" s="38"/>
      <c r="AD242" s="38"/>
      <c r="AE242" s="38"/>
      <c r="AT242" s="19" t="s">
        <v>208</v>
      </c>
      <c r="AU242" s="19" t="s">
        <v>91</v>
      </c>
    </row>
    <row r="243" s="2" customFormat="1">
      <c r="A243" s="38"/>
      <c r="B243" s="39"/>
      <c r="C243" s="38"/>
      <c r="D243" s="193" t="s">
        <v>210</v>
      </c>
      <c r="E243" s="38"/>
      <c r="F243" s="198" t="s">
        <v>499</v>
      </c>
      <c r="G243" s="38"/>
      <c r="H243" s="38"/>
      <c r="I243" s="195"/>
      <c r="J243" s="38"/>
      <c r="K243" s="38"/>
      <c r="L243" s="39"/>
      <c r="M243" s="196"/>
      <c r="N243" s="197"/>
      <c r="O243" s="77"/>
      <c r="P243" s="77"/>
      <c r="Q243" s="77"/>
      <c r="R243" s="77"/>
      <c r="S243" s="77"/>
      <c r="T243" s="78"/>
      <c r="U243" s="38"/>
      <c r="V243" s="38"/>
      <c r="W243" s="38"/>
      <c r="X243" s="38"/>
      <c r="Y243" s="38"/>
      <c r="Z243" s="38"/>
      <c r="AA243" s="38"/>
      <c r="AB243" s="38"/>
      <c r="AC243" s="38"/>
      <c r="AD243" s="38"/>
      <c r="AE243" s="38"/>
      <c r="AT243" s="19" t="s">
        <v>210</v>
      </c>
      <c r="AU243" s="19" t="s">
        <v>91</v>
      </c>
    </row>
    <row r="244" s="14" customFormat="1">
      <c r="A244" s="14"/>
      <c r="B244" s="207"/>
      <c r="C244" s="14"/>
      <c r="D244" s="193" t="s">
        <v>212</v>
      </c>
      <c r="E244" s="208" t="s">
        <v>1</v>
      </c>
      <c r="F244" s="209" t="s">
        <v>1483</v>
      </c>
      <c r="G244" s="14"/>
      <c r="H244" s="208" t="s">
        <v>1</v>
      </c>
      <c r="I244" s="210"/>
      <c r="J244" s="14"/>
      <c r="K244" s="14"/>
      <c r="L244" s="207"/>
      <c r="M244" s="211"/>
      <c r="N244" s="212"/>
      <c r="O244" s="212"/>
      <c r="P244" s="212"/>
      <c r="Q244" s="212"/>
      <c r="R244" s="212"/>
      <c r="S244" s="212"/>
      <c r="T244" s="213"/>
      <c r="U244" s="14"/>
      <c r="V244" s="14"/>
      <c r="W244" s="14"/>
      <c r="X244" s="14"/>
      <c r="Y244" s="14"/>
      <c r="Z244" s="14"/>
      <c r="AA244" s="14"/>
      <c r="AB244" s="14"/>
      <c r="AC244" s="14"/>
      <c r="AD244" s="14"/>
      <c r="AE244" s="14"/>
      <c r="AT244" s="208" t="s">
        <v>212</v>
      </c>
      <c r="AU244" s="208" t="s">
        <v>91</v>
      </c>
      <c r="AV244" s="14" t="s">
        <v>89</v>
      </c>
      <c r="AW244" s="14" t="s">
        <v>36</v>
      </c>
      <c r="AX244" s="14" t="s">
        <v>81</v>
      </c>
      <c r="AY244" s="208" t="s">
        <v>199</v>
      </c>
    </row>
    <row r="245" s="14" customFormat="1">
      <c r="A245" s="14"/>
      <c r="B245" s="207"/>
      <c r="C245" s="14"/>
      <c r="D245" s="193" t="s">
        <v>212</v>
      </c>
      <c r="E245" s="208" t="s">
        <v>1</v>
      </c>
      <c r="F245" s="209" t="s">
        <v>1606</v>
      </c>
      <c r="G245" s="14"/>
      <c r="H245" s="208" t="s">
        <v>1</v>
      </c>
      <c r="I245" s="210"/>
      <c r="J245" s="14"/>
      <c r="K245" s="14"/>
      <c r="L245" s="207"/>
      <c r="M245" s="211"/>
      <c r="N245" s="212"/>
      <c r="O245" s="212"/>
      <c r="P245" s="212"/>
      <c r="Q245" s="212"/>
      <c r="R245" s="212"/>
      <c r="S245" s="212"/>
      <c r="T245" s="213"/>
      <c r="U245" s="14"/>
      <c r="V245" s="14"/>
      <c r="W245" s="14"/>
      <c r="X245" s="14"/>
      <c r="Y245" s="14"/>
      <c r="Z245" s="14"/>
      <c r="AA245" s="14"/>
      <c r="AB245" s="14"/>
      <c r="AC245" s="14"/>
      <c r="AD245" s="14"/>
      <c r="AE245" s="14"/>
      <c r="AT245" s="208" t="s">
        <v>212</v>
      </c>
      <c r="AU245" s="208" t="s">
        <v>91</v>
      </c>
      <c r="AV245" s="14" t="s">
        <v>89</v>
      </c>
      <c r="AW245" s="14" t="s">
        <v>36</v>
      </c>
      <c r="AX245" s="14" t="s">
        <v>81</v>
      </c>
      <c r="AY245" s="208" t="s">
        <v>199</v>
      </c>
    </row>
    <row r="246" s="13" customFormat="1">
      <c r="A246" s="13"/>
      <c r="B246" s="199"/>
      <c r="C246" s="13"/>
      <c r="D246" s="193" t="s">
        <v>212</v>
      </c>
      <c r="E246" s="200" t="s">
        <v>1</v>
      </c>
      <c r="F246" s="201" t="s">
        <v>1610</v>
      </c>
      <c r="G246" s="13"/>
      <c r="H246" s="202">
        <v>56</v>
      </c>
      <c r="I246" s="203"/>
      <c r="J246" s="13"/>
      <c r="K246" s="13"/>
      <c r="L246" s="199"/>
      <c r="M246" s="204"/>
      <c r="N246" s="205"/>
      <c r="O246" s="205"/>
      <c r="P246" s="205"/>
      <c r="Q246" s="205"/>
      <c r="R246" s="205"/>
      <c r="S246" s="205"/>
      <c r="T246" s="206"/>
      <c r="U246" s="13"/>
      <c r="V246" s="13"/>
      <c r="W246" s="13"/>
      <c r="X246" s="13"/>
      <c r="Y246" s="13"/>
      <c r="Z246" s="13"/>
      <c r="AA246" s="13"/>
      <c r="AB246" s="13"/>
      <c r="AC246" s="13"/>
      <c r="AD246" s="13"/>
      <c r="AE246" s="13"/>
      <c r="AT246" s="200" t="s">
        <v>212</v>
      </c>
      <c r="AU246" s="200" t="s">
        <v>91</v>
      </c>
      <c r="AV246" s="13" t="s">
        <v>91</v>
      </c>
      <c r="AW246" s="13" t="s">
        <v>36</v>
      </c>
      <c r="AX246" s="13" t="s">
        <v>89</v>
      </c>
      <c r="AY246" s="200" t="s">
        <v>199</v>
      </c>
    </row>
    <row r="247" s="2" customFormat="1" ht="24.15" customHeight="1">
      <c r="A247" s="38"/>
      <c r="B247" s="179"/>
      <c r="C247" s="180" t="s">
        <v>368</v>
      </c>
      <c r="D247" s="180" t="s">
        <v>201</v>
      </c>
      <c r="E247" s="181" t="s">
        <v>509</v>
      </c>
      <c r="F247" s="182" t="s">
        <v>510</v>
      </c>
      <c r="G247" s="183" t="s">
        <v>204</v>
      </c>
      <c r="H247" s="184">
        <v>56</v>
      </c>
      <c r="I247" s="185"/>
      <c r="J247" s="186">
        <f>ROUND(I247*H247,2)</f>
        <v>0</v>
      </c>
      <c r="K247" s="182" t="s">
        <v>205</v>
      </c>
      <c r="L247" s="39"/>
      <c r="M247" s="187" t="s">
        <v>1</v>
      </c>
      <c r="N247" s="188" t="s">
        <v>46</v>
      </c>
      <c r="O247" s="77"/>
      <c r="P247" s="189">
        <f>O247*H247</f>
        <v>0</v>
      </c>
      <c r="Q247" s="189">
        <v>0</v>
      </c>
      <c r="R247" s="189">
        <f>Q247*H247</f>
        <v>0</v>
      </c>
      <c r="S247" s="189">
        <v>0</v>
      </c>
      <c r="T247" s="190">
        <f>S247*H247</f>
        <v>0</v>
      </c>
      <c r="U247" s="38"/>
      <c r="V247" s="38"/>
      <c r="W247" s="38"/>
      <c r="X247" s="38"/>
      <c r="Y247" s="38"/>
      <c r="Z247" s="38"/>
      <c r="AA247" s="38"/>
      <c r="AB247" s="38"/>
      <c r="AC247" s="38"/>
      <c r="AD247" s="38"/>
      <c r="AE247" s="38"/>
      <c r="AR247" s="191" t="s">
        <v>206</v>
      </c>
      <c r="AT247" s="191" t="s">
        <v>201</v>
      </c>
      <c r="AU247" s="191" t="s">
        <v>91</v>
      </c>
      <c r="AY247" s="19" t="s">
        <v>199</v>
      </c>
      <c r="BE247" s="192">
        <f>IF(N247="základní",J247,0)</f>
        <v>0</v>
      </c>
      <c r="BF247" s="192">
        <f>IF(N247="snížená",J247,0)</f>
        <v>0</v>
      </c>
      <c r="BG247" s="192">
        <f>IF(N247="zákl. přenesená",J247,0)</f>
        <v>0</v>
      </c>
      <c r="BH247" s="192">
        <f>IF(N247="sníž. přenesená",J247,0)</f>
        <v>0</v>
      </c>
      <c r="BI247" s="192">
        <f>IF(N247="nulová",J247,0)</f>
        <v>0</v>
      </c>
      <c r="BJ247" s="19" t="s">
        <v>89</v>
      </c>
      <c r="BK247" s="192">
        <f>ROUND(I247*H247,2)</f>
        <v>0</v>
      </c>
      <c r="BL247" s="19" t="s">
        <v>206</v>
      </c>
      <c r="BM247" s="191" t="s">
        <v>1611</v>
      </c>
    </row>
    <row r="248" s="2" customFormat="1">
      <c r="A248" s="38"/>
      <c r="B248" s="39"/>
      <c r="C248" s="38"/>
      <c r="D248" s="193" t="s">
        <v>208</v>
      </c>
      <c r="E248" s="38"/>
      <c r="F248" s="194" t="s">
        <v>512</v>
      </c>
      <c r="G248" s="38"/>
      <c r="H248" s="38"/>
      <c r="I248" s="195"/>
      <c r="J248" s="38"/>
      <c r="K248" s="38"/>
      <c r="L248" s="39"/>
      <c r="M248" s="196"/>
      <c r="N248" s="197"/>
      <c r="O248" s="77"/>
      <c r="P248" s="77"/>
      <c r="Q248" s="77"/>
      <c r="R248" s="77"/>
      <c r="S248" s="77"/>
      <c r="T248" s="78"/>
      <c r="U248" s="38"/>
      <c r="V248" s="38"/>
      <c r="W248" s="38"/>
      <c r="X248" s="38"/>
      <c r="Y248" s="38"/>
      <c r="Z248" s="38"/>
      <c r="AA248" s="38"/>
      <c r="AB248" s="38"/>
      <c r="AC248" s="38"/>
      <c r="AD248" s="38"/>
      <c r="AE248" s="38"/>
      <c r="AT248" s="19" t="s">
        <v>208</v>
      </c>
      <c r="AU248" s="19" t="s">
        <v>91</v>
      </c>
    </row>
    <row r="249" s="14" customFormat="1">
      <c r="A249" s="14"/>
      <c r="B249" s="207"/>
      <c r="C249" s="14"/>
      <c r="D249" s="193" t="s">
        <v>212</v>
      </c>
      <c r="E249" s="208" t="s">
        <v>1</v>
      </c>
      <c r="F249" s="209" t="s">
        <v>1483</v>
      </c>
      <c r="G249" s="14"/>
      <c r="H249" s="208" t="s">
        <v>1</v>
      </c>
      <c r="I249" s="210"/>
      <c r="J249" s="14"/>
      <c r="K249" s="14"/>
      <c r="L249" s="207"/>
      <c r="M249" s="211"/>
      <c r="N249" s="212"/>
      <c r="O249" s="212"/>
      <c r="P249" s="212"/>
      <c r="Q249" s="212"/>
      <c r="R249" s="212"/>
      <c r="S249" s="212"/>
      <c r="T249" s="213"/>
      <c r="U249" s="14"/>
      <c r="V249" s="14"/>
      <c r="W249" s="14"/>
      <c r="X249" s="14"/>
      <c r="Y249" s="14"/>
      <c r="Z249" s="14"/>
      <c r="AA249" s="14"/>
      <c r="AB249" s="14"/>
      <c r="AC249" s="14"/>
      <c r="AD249" s="14"/>
      <c r="AE249" s="14"/>
      <c r="AT249" s="208" t="s">
        <v>212</v>
      </c>
      <c r="AU249" s="208" t="s">
        <v>91</v>
      </c>
      <c r="AV249" s="14" t="s">
        <v>89</v>
      </c>
      <c r="AW249" s="14" t="s">
        <v>36</v>
      </c>
      <c r="AX249" s="14" t="s">
        <v>81</v>
      </c>
      <c r="AY249" s="208" t="s">
        <v>199</v>
      </c>
    </row>
    <row r="250" s="14" customFormat="1">
      <c r="A250" s="14"/>
      <c r="B250" s="207"/>
      <c r="C250" s="14"/>
      <c r="D250" s="193" t="s">
        <v>212</v>
      </c>
      <c r="E250" s="208" t="s">
        <v>1</v>
      </c>
      <c r="F250" s="209" t="s">
        <v>1606</v>
      </c>
      <c r="G250" s="14"/>
      <c r="H250" s="208" t="s">
        <v>1</v>
      </c>
      <c r="I250" s="210"/>
      <c r="J250" s="14"/>
      <c r="K250" s="14"/>
      <c r="L250" s="207"/>
      <c r="M250" s="211"/>
      <c r="N250" s="212"/>
      <c r="O250" s="212"/>
      <c r="P250" s="212"/>
      <c r="Q250" s="212"/>
      <c r="R250" s="212"/>
      <c r="S250" s="212"/>
      <c r="T250" s="213"/>
      <c r="U250" s="14"/>
      <c r="V250" s="14"/>
      <c r="W250" s="14"/>
      <c r="X250" s="14"/>
      <c r="Y250" s="14"/>
      <c r="Z250" s="14"/>
      <c r="AA250" s="14"/>
      <c r="AB250" s="14"/>
      <c r="AC250" s="14"/>
      <c r="AD250" s="14"/>
      <c r="AE250" s="14"/>
      <c r="AT250" s="208" t="s">
        <v>212</v>
      </c>
      <c r="AU250" s="208" t="s">
        <v>91</v>
      </c>
      <c r="AV250" s="14" t="s">
        <v>89</v>
      </c>
      <c r="AW250" s="14" t="s">
        <v>36</v>
      </c>
      <c r="AX250" s="14" t="s">
        <v>81</v>
      </c>
      <c r="AY250" s="208" t="s">
        <v>199</v>
      </c>
    </row>
    <row r="251" s="13" customFormat="1">
      <c r="A251" s="13"/>
      <c r="B251" s="199"/>
      <c r="C251" s="13"/>
      <c r="D251" s="193" t="s">
        <v>212</v>
      </c>
      <c r="E251" s="200" t="s">
        <v>1</v>
      </c>
      <c r="F251" s="201" t="s">
        <v>1612</v>
      </c>
      <c r="G251" s="13"/>
      <c r="H251" s="202">
        <v>56</v>
      </c>
      <c r="I251" s="203"/>
      <c r="J251" s="13"/>
      <c r="K251" s="13"/>
      <c r="L251" s="199"/>
      <c r="M251" s="204"/>
      <c r="N251" s="205"/>
      <c r="O251" s="205"/>
      <c r="P251" s="205"/>
      <c r="Q251" s="205"/>
      <c r="R251" s="205"/>
      <c r="S251" s="205"/>
      <c r="T251" s="206"/>
      <c r="U251" s="13"/>
      <c r="V251" s="13"/>
      <c r="W251" s="13"/>
      <c r="X251" s="13"/>
      <c r="Y251" s="13"/>
      <c r="Z251" s="13"/>
      <c r="AA251" s="13"/>
      <c r="AB251" s="13"/>
      <c r="AC251" s="13"/>
      <c r="AD251" s="13"/>
      <c r="AE251" s="13"/>
      <c r="AT251" s="200" t="s">
        <v>212</v>
      </c>
      <c r="AU251" s="200" t="s">
        <v>91</v>
      </c>
      <c r="AV251" s="13" t="s">
        <v>91</v>
      </c>
      <c r="AW251" s="13" t="s">
        <v>36</v>
      </c>
      <c r="AX251" s="13" t="s">
        <v>89</v>
      </c>
      <c r="AY251" s="200" t="s">
        <v>199</v>
      </c>
    </row>
    <row r="252" s="2" customFormat="1" ht="24.15" customHeight="1">
      <c r="A252" s="38"/>
      <c r="B252" s="179"/>
      <c r="C252" s="180" t="s">
        <v>376</v>
      </c>
      <c r="D252" s="180" t="s">
        <v>201</v>
      </c>
      <c r="E252" s="181" t="s">
        <v>1613</v>
      </c>
      <c r="F252" s="182" t="s">
        <v>1614</v>
      </c>
      <c r="G252" s="183" t="s">
        <v>204</v>
      </c>
      <c r="H252" s="184">
        <v>139.99000000000001</v>
      </c>
      <c r="I252" s="185"/>
      <c r="J252" s="186">
        <f>ROUND(I252*H252,2)</f>
        <v>0</v>
      </c>
      <c r="K252" s="182" t="s">
        <v>205</v>
      </c>
      <c r="L252" s="39"/>
      <c r="M252" s="187" t="s">
        <v>1</v>
      </c>
      <c r="N252" s="188" t="s">
        <v>46</v>
      </c>
      <c r="O252" s="77"/>
      <c r="P252" s="189">
        <f>O252*H252</f>
        <v>0</v>
      </c>
      <c r="Q252" s="189">
        <v>0</v>
      </c>
      <c r="R252" s="189">
        <f>Q252*H252</f>
        <v>0</v>
      </c>
      <c r="S252" s="189">
        <v>0</v>
      </c>
      <c r="T252" s="190">
        <f>S252*H252</f>
        <v>0</v>
      </c>
      <c r="U252" s="38"/>
      <c r="V252" s="38"/>
      <c r="W252" s="38"/>
      <c r="X252" s="38"/>
      <c r="Y252" s="38"/>
      <c r="Z252" s="38"/>
      <c r="AA252" s="38"/>
      <c r="AB252" s="38"/>
      <c r="AC252" s="38"/>
      <c r="AD252" s="38"/>
      <c r="AE252" s="38"/>
      <c r="AR252" s="191" t="s">
        <v>206</v>
      </c>
      <c r="AT252" s="191" t="s">
        <v>201</v>
      </c>
      <c r="AU252" s="191" t="s">
        <v>91</v>
      </c>
      <c r="AY252" s="19" t="s">
        <v>199</v>
      </c>
      <c r="BE252" s="192">
        <f>IF(N252="základní",J252,0)</f>
        <v>0</v>
      </c>
      <c r="BF252" s="192">
        <f>IF(N252="snížená",J252,0)</f>
        <v>0</v>
      </c>
      <c r="BG252" s="192">
        <f>IF(N252="zákl. přenesená",J252,0)</f>
        <v>0</v>
      </c>
      <c r="BH252" s="192">
        <f>IF(N252="sníž. přenesená",J252,0)</f>
        <v>0</v>
      </c>
      <c r="BI252" s="192">
        <f>IF(N252="nulová",J252,0)</f>
        <v>0</v>
      </c>
      <c r="BJ252" s="19" t="s">
        <v>89</v>
      </c>
      <c r="BK252" s="192">
        <f>ROUND(I252*H252,2)</f>
        <v>0</v>
      </c>
      <c r="BL252" s="19" t="s">
        <v>206</v>
      </c>
      <c r="BM252" s="191" t="s">
        <v>1615</v>
      </c>
    </row>
    <row r="253" s="2" customFormat="1">
      <c r="A253" s="38"/>
      <c r="B253" s="39"/>
      <c r="C253" s="38"/>
      <c r="D253" s="193" t="s">
        <v>208</v>
      </c>
      <c r="E253" s="38"/>
      <c r="F253" s="194" t="s">
        <v>1616</v>
      </c>
      <c r="G253" s="38"/>
      <c r="H253" s="38"/>
      <c r="I253" s="195"/>
      <c r="J253" s="38"/>
      <c r="K253" s="38"/>
      <c r="L253" s="39"/>
      <c r="M253" s="196"/>
      <c r="N253" s="197"/>
      <c r="O253" s="77"/>
      <c r="P253" s="77"/>
      <c r="Q253" s="77"/>
      <c r="R253" s="77"/>
      <c r="S253" s="77"/>
      <c r="T253" s="78"/>
      <c r="U253" s="38"/>
      <c r="V253" s="38"/>
      <c r="W253" s="38"/>
      <c r="X253" s="38"/>
      <c r="Y253" s="38"/>
      <c r="Z253" s="38"/>
      <c r="AA253" s="38"/>
      <c r="AB253" s="38"/>
      <c r="AC253" s="38"/>
      <c r="AD253" s="38"/>
      <c r="AE253" s="38"/>
      <c r="AT253" s="19" t="s">
        <v>208</v>
      </c>
      <c r="AU253" s="19" t="s">
        <v>91</v>
      </c>
    </row>
    <row r="254" s="14" customFormat="1">
      <c r="A254" s="14"/>
      <c r="B254" s="207"/>
      <c r="C254" s="14"/>
      <c r="D254" s="193" t="s">
        <v>212</v>
      </c>
      <c r="E254" s="208" t="s">
        <v>1</v>
      </c>
      <c r="F254" s="209" t="s">
        <v>1483</v>
      </c>
      <c r="G254" s="14"/>
      <c r="H254" s="208" t="s">
        <v>1</v>
      </c>
      <c r="I254" s="210"/>
      <c r="J254" s="14"/>
      <c r="K254" s="14"/>
      <c r="L254" s="207"/>
      <c r="M254" s="211"/>
      <c r="N254" s="212"/>
      <c r="O254" s="212"/>
      <c r="P254" s="212"/>
      <c r="Q254" s="212"/>
      <c r="R254" s="212"/>
      <c r="S254" s="212"/>
      <c r="T254" s="213"/>
      <c r="U254" s="14"/>
      <c r="V254" s="14"/>
      <c r="W254" s="14"/>
      <c r="X254" s="14"/>
      <c r="Y254" s="14"/>
      <c r="Z254" s="14"/>
      <c r="AA254" s="14"/>
      <c r="AB254" s="14"/>
      <c r="AC254" s="14"/>
      <c r="AD254" s="14"/>
      <c r="AE254" s="14"/>
      <c r="AT254" s="208" t="s">
        <v>212</v>
      </c>
      <c r="AU254" s="208" t="s">
        <v>91</v>
      </c>
      <c r="AV254" s="14" t="s">
        <v>89</v>
      </c>
      <c r="AW254" s="14" t="s">
        <v>36</v>
      </c>
      <c r="AX254" s="14" t="s">
        <v>81</v>
      </c>
      <c r="AY254" s="208" t="s">
        <v>199</v>
      </c>
    </row>
    <row r="255" s="14" customFormat="1">
      <c r="A255" s="14"/>
      <c r="B255" s="207"/>
      <c r="C255" s="14"/>
      <c r="D255" s="193" t="s">
        <v>212</v>
      </c>
      <c r="E255" s="208" t="s">
        <v>1</v>
      </c>
      <c r="F255" s="209" t="s">
        <v>1617</v>
      </c>
      <c r="G255" s="14"/>
      <c r="H255" s="208" t="s">
        <v>1</v>
      </c>
      <c r="I255" s="210"/>
      <c r="J255" s="14"/>
      <c r="K255" s="14"/>
      <c r="L255" s="207"/>
      <c r="M255" s="211"/>
      <c r="N255" s="212"/>
      <c r="O255" s="212"/>
      <c r="P255" s="212"/>
      <c r="Q255" s="212"/>
      <c r="R255" s="212"/>
      <c r="S255" s="212"/>
      <c r="T255" s="213"/>
      <c r="U255" s="14"/>
      <c r="V255" s="14"/>
      <c r="W255" s="14"/>
      <c r="X255" s="14"/>
      <c r="Y255" s="14"/>
      <c r="Z255" s="14"/>
      <c r="AA255" s="14"/>
      <c r="AB255" s="14"/>
      <c r="AC255" s="14"/>
      <c r="AD255" s="14"/>
      <c r="AE255" s="14"/>
      <c r="AT255" s="208" t="s">
        <v>212</v>
      </c>
      <c r="AU255" s="208" t="s">
        <v>91</v>
      </c>
      <c r="AV255" s="14" t="s">
        <v>89</v>
      </c>
      <c r="AW255" s="14" t="s">
        <v>36</v>
      </c>
      <c r="AX255" s="14" t="s">
        <v>81</v>
      </c>
      <c r="AY255" s="208" t="s">
        <v>199</v>
      </c>
    </row>
    <row r="256" s="13" customFormat="1">
      <c r="A256" s="13"/>
      <c r="B256" s="199"/>
      <c r="C256" s="13"/>
      <c r="D256" s="193" t="s">
        <v>212</v>
      </c>
      <c r="E256" s="200" t="s">
        <v>1</v>
      </c>
      <c r="F256" s="201" t="s">
        <v>1618</v>
      </c>
      <c r="G256" s="13"/>
      <c r="H256" s="202">
        <v>83.989999999999995</v>
      </c>
      <c r="I256" s="203"/>
      <c r="J256" s="13"/>
      <c r="K256" s="13"/>
      <c r="L256" s="199"/>
      <c r="M256" s="204"/>
      <c r="N256" s="205"/>
      <c r="O256" s="205"/>
      <c r="P256" s="205"/>
      <c r="Q256" s="205"/>
      <c r="R256" s="205"/>
      <c r="S256" s="205"/>
      <c r="T256" s="206"/>
      <c r="U256" s="13"/>
      <c r="V256" s="13"/>
      <c r="W256" s="13"/>
      <c r="X256" s="13"/>
      <c r="Y256" s="13"/>
      <c r="Z256" s="13"/>
      <c r="AA256" s="13"/>
      <c r="AB256" s="13"/>
      <c r="AC256" s="13"/>
      <c r="AD256" s="13"/>
      <c r="AE256" s="13"/>
      <c r="AT256" s="200" t="s">
        <v>212</v>
      </c>
      <c r="AU256" s="200" t="s">
        <v>91</v>
      </c>
      <c r="AV256" s="13" t="s">
        <v>91</v>
      </c>
      <c r="AW256" s="13" t="s">
        <v>36</v>
      </c>
      <c r="AX256" s="13" t="s">
        <v>81</v>
      </c>
      <c r="AY256" s="200" t="s">
        <v>199</v>
      </c>
    </row>
    <row r="257" s="14" customFormat="1">
      <c r="A257" s="14"/>
      <c r="B257" s="207"/>
      <c r="C257" s="14"/>
      <c r="D257" s="193" t="s">
        <v>212</v>
      </c>
      <c r="E257" s="208" t="s">
        <v>1</v>
      </c>
      <c r="F257" s="209" t="s">
        <v>1606</v>
      </c>
      <c r="G257" s="14"/>
      <c r="H257" s="208" t="s">
        <v>1</v>
      </c>
      <c r="I257" s="210"/>
      <c r="J257" s="14"/>
      <c r="K257" s="14"/>
      <c r="L257" s="207"/>
      <c r="M257" s="211"/>
      <c r="N257" s="212"/>
      <c r="O257" s="212"/>
      <c r="P257" s="212"/>
      <c r="Q257" s="212"/>
      <c r="R257" s="212"/>
      <c r="S257" s="212"/>
      <c r="T257" s="213"/>
      <c r="U257" s="14"/>
      <c r="V257" s="14"/>
      <c r="W257" s="14"/>
      <c r="X257" s="14"/>
      <c r="Y257" s="14"/>
      <c r="Z257" s="14"/>
      <c r="AA257" s="14"/>
      <c r="AB257" s="14"/>
      <c r="AC257" s="14"/>
      <c r="AD257" s="14"/>
      <c r="AE257" s="14"/>
      <c r="AT257" s="208" t="s">
        <v>212</v>
      </c>
      <c r="AU257" s="208" t="s">
        <v>91</v>
      </c>
      <c r="AV257" s="14" t="s">
        <v>89</v>
      </c>
      <c r="AW257" s="14" t="s">
        <v>36</v>
      </c>
      <c r="AX257" s="14" t="s">
        <v>81</v>
      </c>
      <c r="AY257" s="208" t="s">
        <v>199</v>
      </c>
    </row>
    <row r="258" s="13" customFormat="1">
      <c r="A258" s="13"/>
      <c r="B258" s="199"/>
      <c r="C258" s="13"/>
      <c r="D258" s="193" t="s">
        <v>212</v>
      </c>
      <c r="E258" s="200" t="s">
        <v>1</v>
      </c>
      <c r="F258" s="201" t="s">
        <v>1612</v>
      </c>
      <c r="G258" s="13"/>
      <c r="H258" s="202">
        <v>56</v>
      </c>
      <c r="I258" s="203"/>
      <c r="J258" s="13"/>
      <c r="K258" s="13"/>
      <c r="L258" s="199"/>
      <c r="M258" s="204"/>
      <c r="N258" s="205"/>
      <c r="O258" s="205"/>
      <c r="P258" s="205"/>
      <c r="Q258" s="205"/>
      <c r="R258" s="205"/>
      <c r="S258" s="205"/>
      <c r="T258" s="206"/>
      <c r="U258" s="13"/>
      <c r="V258" s="13"/>
      <c r="W258" s="13"/>
      <c r="X258" s="13"/>
      <c r="Y258" s="13"/>
      <c r="Z258" s="13"/>
      <c r="AA258" s="13"/>
      <c r="AB258" s="13"/>
      <c r="AC258" s="13"/>
      <c r="AD258" s="13"/>
      <c r="AE258" s="13"/>
      <c r="AT258" s="200" t="s">
        <v>212</v>
      </c>
      <c r="AU258" s="200" t="s">
        <v>91</v>
      </c>
      <c r="AV258" s="13" t="s">
        <v>91</v>
      </c>
      <c r="AW258" s="13" t="s">
        <v>36</v>
      </c>
      <c r="AX258" s="13" t="s">
        <v>81</v>
      </c>
      <c r="AY258" s="200" t="s">
        <v>199</v>
      </c>
    </row>
    <row r="259" s="15" customFormat="1">
      <c r="A259" s="15"/>
      <c r="B259" s="214"/>
      <c r="C259" s="15"/>
      <c r="D259" s="193" t="s">
        <v>212</v>
      </c>
      <c r="E259" s="215" t="s">
        <v>1</v>
      </c>
      <c r="F259" s="216" t="s">
        <v>234</v>
      </c>
      <c r="G259" s="15"/>
      <c r="H259" s="217">
        <v>139.99000000000001</v>
      </c>
      <c r="I259" s="218"/>
      <c r="J259" s="15"/>
      <c r="K259" s="15"/>
      <c r="L259" s="214"/>
      <c r="M259" s="219"/>
      <c r="N259" s="220"/>
      <c r="O259" s="220"/>
      <c r="P259" s="220"/>
      <c r="Q259" s="220"/>
      <c r="R259" s="220"/>
      <c r="S259" s="220"/>
      <c r="T259" s="221"/>
      <c r="U259" s="15"/>
      <c r="V259" s="15"/>
      <c r="W259" s="15"/>
      <c r="X259" s="15"/>
      <c r="Y259" s="15"/>
      <c r="Z259" s="15"/>
      <c r="AA259" s="15"/>
      <c r="AB259" s="15"/>
      <c r="AC259" s="15"/>
      <c r="AD259" s="15"/>
      <c r="AE259" s="15"/>
      <c r="AT259" s="215" t="s">
        <v>212</v>
      </c>
      <c r="AU259" s="215" t="s">
        <v>91</v>
      </c>
      <c r="AV259" s="15" t="s">
        <v>206</v>
      </c>
      <c r="AW259" s="15" t="s">
        <v>36</v>
      </c>
      <c r="AX259" s="15" t="s">
        <v>89</v>
      </c>
      <c r="AY259" s="215" t="s">
        <v>199</v>
      </c>
    </row>
    <row r="260" s="2" customFormat="1" ht="14.4" customHeight="1">
      <c r="A260" s="38"/>
      <c r="B260" s="179"/>
      <c r="C260" s="180" t="s">
        <v>382</v>
      </c>
      <c r="D260" s="180" t="s">
        <v>201</v>
      </c>
      <c r="E260" s="181" t="s">
        <v>1619</v>
      </c>
      <c r="F260" s="182" t="s">
        <v>1620</v>
      </c>
      <c r="G260" s="183" t="s">
        <v>204</v>
      </c>
      <c r="H260" s="184">
        <v>41.994999999999997</v>
      </c>
      <c r="I260" s="185"/>
      <c r="J260" s="186">
        <f>ROUND(I260*H260,2)</f>
        <v>0</v>
      </c>
      <c r="K260" s="182" t="s">
        <v>246</v>
      </c>
      <c r="L260" s="39"/>
      <c r="M260" s="187" t="s">
        <v>1</v>
      </c>
      <c r="N260" s="188" t="s">
        <v>46</v>
      </c>
      <c r="O260" s="77"/>
      <c r="P260" s="189">
        <f>O260*H260</f>
        <v>0</v>
      </c>
      <c r="Q260" s="189">
        <v>0</v>
      </c>
      <c r="R260" s="189">
        <f>Q260*H260</f>
        <v>0</v>
      </c>
      <c r="S260" s="189">
        <v>0</v>
      </c>
      <c r="T260" s="190">
        <f>S260*H260</f>
        <v>0</v>
      </c>
      <c r="U260" s="38"/>
      <c r="V260" s="38"/>
      <c r="W260" s="38"/>
      <c r="X260" s="38"/>
      <c r="Y260" s="38"/>
      <c r="Z260" s="38"/>
      <c r="AA260" s="38"/>
      <c r="AB260" s="38"/>
      <c r="AC260" s="38"/>
      <c r="AD260" s="38"/>
      <c r="AE260" s="38"/>
      <c r="AR260" s="191" t="s">
        <v>206</v>
      </c>
      <c r="AT260" s="191" t="s">
        <v>201</v>
      </c>
      <c r="AU260" s="191" t="s">
        <v>91</v>
      </c>
      <c r="AY260" s="19" t="s">
        <v>199</v>
      </c>
      <c r="BE260" s="192">
        <f>IF(N260="základní",J260,0)</f>
        <v>0</v>
      </c>
      <c r="BF260" s="192">
        <f>IF(N260="snížená",J260,0)</f>
        <v>0</v>
      </c>
      <c r="BG260" s="192">
        <f>IF(N260="zákl. přenesená",J260,0)</f>
        <v>0</v>
      </c>
      <c r="BH260" s="192">
        <f>IF(N260="sníž. přenesená",J260,0)</f>
        <v>0</v>
      </c>
      <c r="BI260" s="192">
        <f>IF(N260="nulová",J260,0)</f>
        <v>0</v>
      </c>
      <c r="BJ260" s="19" t="s">
        <v>89</v>
      </c>
      <c r="BK260" s="192">
        <f>ROUND(I260*H260,2)</f>
        <v>0</v>
      </c>
      <c r="BL260" s="19" t="s">
        <v>206</v>
      </c>
      <c r="BM260" s="191" t="s">
        <v>1621</v>
      </c>
    </row>
    <row r="261" s="2" customFormat="1">
      <c r="A261" s="38"/>
      <c r="B261" s="39"/>
      <c r="C261" s="38"/>
      <c r="D261" s="193" t="s">
        <v>208</v>
      </c>
      <c r="E261" s="38"/>
      <c r="F261" s="194" t="s">
        <v>1622</v>
      </c>
      <c r="G261" s="38"/>
      <c r="H261" s="38"/>
      <c r="I261" s="195"/>
      <c r="J261" s="38"/>
      <c r="K261" s="38"/>
      <c r="L261" s="39"/>
      <c r="M261" s="196"/>
      <c r="N261" s="197"/>
      <c r="O261" s="77"/>
      <c r="P261" s="77"/>
      <c r="Q261" s="77"/>
      <c r="R261" s="77"/>
      <c r="S261" s="77"/>
      <c r="T261" s="78"/>
      <c r="U261" s="38"/>
      <c r="V261" s="38"/>
      <c r="W261" s="38"/>
      <c r="X261" s="38"/>
      <c r="Y261" s="38"/>
      <c r="Z261" s="38"/>
      <c r="AA261" s="38"/>
      <c r="AB261" s="38"/>
      <c r="AC261" s="38"/>
      <c r="AD261" s="38"/>
      <c r="AE261" s="38"/>
      <c r="AT261" s="19" t="s">
        <v>208</v>
      </c>
      <c r="AU261" s="19" t="s">
        <v>91</v>
      </c>
    </row>
    <row r="262" s="14" customFormat="1">
      <c r="A262" s="14"/>
      <c r="B262" s="207"/>
      <c r="C262" s="14"/>
      <c r="D262" s="193" t="s">
        <v>212</v>
      </c>
      <c r="E262" s="208" t="s">
        <v>1</v>
      </c>
      <c r="F262" s="209" t="s">
        <v>1483</v>
      </c>
      <c r="G262" s="14"/>
      <c r="H262" s="208" t="s">
        <v>1</v>
      </c>
      <c r="I262" s="210"/>
      <c r="J262" s="14"/>
      <c r="K262" s="14"/>
      <c r="L262" s="207"/>
      <c r="M262" s="211"/>
      <c r="N262" s="212"/>
      <c r="O262" s="212"/>
      <c r="P262" s="212"/>
      <c r="Q262" s="212"/>
      <c r="R262" s="212"/>
      <c r="S262" s="212"/>
      <c r="T262" s="213"/>
      <c r="U262" s="14"/>
      <c r="V262" s="14"/>
      <c r="W262" s="14"/>
      <c r="X262" s="14"/>
      <c r="Y262" s="14"/>
      <c r="Z262" s="14"/>
      <c r="AA262" s="14"/>
      <c r="AB262" s="14"/>
      <c r="AC262" s="14"/>
      <c r="AD262" s="14"/>
      <c r="AE262" s="14"/>
      <c r="AT262" s="208" t="s">
        <v>212</v>
      </c>
      <c r="AU262" s="208" t="s">
        <v>91</v>
      </c>
      <c r="AV262" s="14" t="s">
        <v>89</v>
      </c>
      <c r="AW262" s="14" t="s">
        <v>36</v>
      </c>
      <c r="AX262" s="14" t="s">
        <v>81</v>
      </c>
      <c r="AY262" s="208" t="s">
        <v>199</v>
      </c>
    </row>
    <row r="263" s="14" customFormat="1">
      <c r="A263" s="14"/>
      <c r="B263" s="207"/>
      <c r="C263" s="14"/>
      <c r="D263" s="193" t="s">
        <v>212</v>
      </c>
      <c r="E263" s="208" t="s">
        <v>1</v>
      </c>
      <c r="F263" s="209" t="s">
        <v>1617</v>
      </c>
      <c r="G263" s="14"/>
      <c r="H263" s="208" t="s">
        <v>1</v>
      </c>
      <c r="I263" s="210"/>
      <c r="J263" s="14"/>
      <c r="K263" s="14"/>
      <c r="L263" s="207"/>
      <c r="M263" s="211"/>
      <c r="N263" s="212"/>
      <c r="O263" s="212"/>
      <c r="P263" s="212"/>
      <c r="Q263" s="212"/>
      <c r="R263" s="212"/>
      <c r="S263" s="212"/>
      <c r="T263" s="213"/>
      <c r="U263" s="14"/>
      <c r="V263" s="14"/>
      <c r="W263" s="14"/>
      <c r="X263" s="14"/>
      <c r="Y263" s="14"/>
      <c r="Z263" s="14"/>
      <c r="AA263" s="14"/>
      <c r="AB263" s="14"/>
      <c r="AC263" s="14"/>
      <c r="AD263" s="14"/>
      <c r="AE263" s="14"/>
      <c r="AT263" s="208" t="s">
        <v>212</v>
      </c>
      <c r="AU263" s="208" t="s">
        <v>91</v>
      </c>
      <c r="AV263" s="14" t="s">
        <v>89</v>
      </c>
      <c r="AW263" s="14" t="s">
        <v>36</v>
      </c>
      <c r="AX263" s="14" t="s">
        <v>81</v>
      </c>
      <c r="AY263" s="208" t="s">
        <v>199</v>
      </c>
    </row>
    <row r="264" s="13" customFormat="1">
      <c r="A264" s="13"/>
      <c r="B264" s="199"/>
      <c r="C264" s="13"/>
      <c r="D264" s="193" t="s">
        <v>212</v>
      </c>
      <c r="E264" s="200" t="s">
        <v>1</v>
      </c>
      <c r="F264" s="201" t="s">
        <v>1623</v>
      </c>
      <c r="G264" s="13"/>
      <c r="H264" s="202">
        <v>41.994999999999997</v>
      </c>
      <c r="I264" s="203"/>
      <c r="J264" s="13"/>
      <c r="K264" s="13"/>
      <c r="L264" s="199"/>
      <c r="M264" s="204"/>
      <c r="N264" s="205"/>
      <c r="O264" s="205"/>
      <c r="P264" s="205"/>
      <c r="Q264" s="205"/>
      <c r="R264" s="205"/>
      <c r="S264" s="205"/>
      <c r="T264" s="206"/>
      <c r="U264" s="13"/>
      <c r="V264" s="13"/>
      <c r="W264" s="13"/>
      <c r="X264" s="13"/>
      <c r="Y264" s="13"/>
      <c r="Z264" s="13"/>
      <c r="AA264" s="13"/>
      <c r="AB264" s="13"/>
      <c r="AC264" s="13"/>
      <c r="AD264" s="13"/>
      <c r="AE264" s="13"/>
      <c r="AT264" s="200" t="s">
        <v>212</v>
      </c>
      <c r="AU264" s="200" t="s">
        <v>91</v>
      </c>
      <c r="AV264" s="13" t="s">
        <v>91</v>
      </c>
      <c r="AW264" s="13" t="s">
        <v>36</v>
      </c>
      <c r="AX264" s="13" t="s">
        <v>89</v>
      </c>
      <c r="AY264" s="200" t="s">
        <v>199</v>
      </c>
    </row>
    <row r="265" s="2" customFormat="1" ht="24.15" customHeight="1">
      <c r="A265" s="38"/>
      <c r="B265" s="179"/>
      <c r="C265" s="180" t="s">
        <v>390</v>
      </c>
      <c r="D265" s="180" t="s">
        <v>201</v>
      </c>
      <c r="E265" s="181" t="s">
        <v>1624</v>
      </c>
      <c r="F265" s="182" t="s">
        <v>1625</v>
      </c>
      <c r="G265" s="183" t="s">
        <v>204</v>
      </c>
      <c r="H265" s="184">
        <v>97.995000000000005</v>
      </c>
      <c r="I265" s="185"/>
      <c r="J265" s="186">
        <f>ROUND(I265*H265,2)</f>
        <v>0</v>
      </c>
      <c r="K265" s="182" t="s">
        <v>205</v>
      </c>
      <c r="L265" s="39"/>
      <c r="M265" s="187" t="s">
        <v>1</v>
      </c>
      <c r="N265" s="188" t="s">
        <v>46</v>
      </c>
      <c r="O265" s="77"/>
      <c r="P265" s="189">
        <f>O265*H265</f>
        <v>0</v>
      </c>
      <c r="Q265" s="189">
        <v>0</v>
      </c>
      <c r="R265" s="189">
        <f>Q265*H265</f>
        <v>0</v>
      </c>
      <c r="S265" s="189">
        <v>0</v>
      </c>
      <c r="T265" s="190">
        <f>S265*H265</f>
        <v>0</v>
      </c>
      <c r="U265" s="38"/>
      <c r="V265" s="38"/>
      <c r="W265" s="38"/>
      <c r="X265" s="38"/>
      <c r="Y265" s="38"/>
      <c r="Z265" s="38"/>
      <c r="AA265" s="38"/>
      <c r="AB265" s="38"/>
      <c r="AC265" s="38"/>
      <c r="AD265" s="38"/>
      <c r="AE265" s="38"/>
      <c r="AR265" s="191" t="s">
        <v>206</v>
      </c>
      <c r="AT265" s="191" t="s">
        <v>201</v>
      </c>
      <c r="AU265" s="191" t="s">
        <v>91</v>
      </c>
      <c r="AY265" s="19" t="s">
        <v>199</v>
      </c>
      <c r="BE265" s="192">
        <f>IF(N265="základní",J265,0)</f>
        <v>0</v>
      </c>
      <c r="BF265" s="192">
        <f>IF(N265="snížená",J265,0)</f>
        <v>0</v>
      </c>
      <c r="BG265" s="192">
        <f>IF(N265="zákl. přenesená",J265,0)</f>
        <v>0</v>
      </c>
      <c r="BH265" s="192">
        <f>IF(N265="sníž. přenesená",J265,0)</f>
        <v>0</v>
      </c>
      <c r="BI265" s="192">
        <f>IF(N265="nulová",J265,0)</f>
        <v>0</v>
      </c>
      <c r="BJ265" s="19" t="s">
        <v>89</v>
      </c>
      <c r="BK265" s="192">
        <f>ROUND(I265*H265,2)</f>
        <v>0</v>
      </c>
      <c r="BL265" s="19" t="s">
        <v>206</v>
      </c>
      <c r="BM265" s="191" t="s">
        <v>1626</v>
      </c>
    </row>
    <row r="266" s="2" customFormat="1">
      <c r="A266" s="38"/>
      <c r="B266" s="39"/>
      <c r="C266" s="38"/>
      <c r="D266" s="193" t="s">
        <v>208</v>
      </c>
      <c r="E266" s="38"/>
      <c r="F266" s="194" t="s">
        <v>1627</v>
      </c>
      <c r="G266" s="38"/>
      <c r="H266" s="38"/>
      <c r="I266" s="195"/>
      <c r="J266" s="38"/>
      <c r="K266" s="38"/>
      <c r="L266" s="39"/>
      <c r="M266" s="196"/>
      <c r="N266" s="197"/>
      <c r="O266" s="77"/>
      <c r="P266" s="77"/>
      <c r="Q266" s="77"/>
      <c r="R266" s="77"/>
      <c r="S266" s="77"/>
      <c r="T266" s="78"/>
      <c r="U266" s="38"/>
      <c r="V266" s="38"/>
      <c r="W266" s="38"/>
      <c r="X266" s="38"/>
      <c r="Y266" s="38"/>
      <c r="Z266" s="38"/>
      <c r="AA266" s="38"/>
      <c r="AB266" s="38"/>
      <c r="AC266" s="38"/>
      <c r="AD266" s="38"/>
      <c r="AE266" s="38"/>
      <c r="AT266" s="19" t="s">
        <v>208</v>
      </c>
      <c r="AU266" s="19" t="s">
        <v>91</v>
      </c>
    </row>
    <row r="267" s="2" customFormat="1">
      <c r="A267" s="38"/>
      <c r="B267" s="39"/>
      <c r="C267" s="38"/>
      <c r="D267" s="193" t="s">
        <v>210</v>
      </c>
      <c r="E267" s="38"/>
      <c r="F267" s="198" t="s">
        <v>523</v>
      </c>
      <c r="G267" s="38"/>
      <c r="H267" s="38"/>
      <c r="I267" s="195"/>
      <c r="J267" s="38"/>
      <c r="K267" s="38"/>
      <c r="L267" s="39"/>
      <c r="M267" s="196"/>
      <c r="N267" s="197"/>
      <c r="O267" s="77"/>
      <c r="P267" s="77"/>
      <c r="Q267" s="77"/>
      <c r="R267" s="77"/>
      <c r="S267" s="77"/>
      <c r="T267" s="78"/>
      <c r="U267" s="38"/>
      <c r="V267" s="38"/>
      <c r="W267" s="38"/>
      <c r="X267" s="38"/>
      <c r="Y267" s="38"/>
      <c r="Z267" s="38"/>
      <c r="AA267" s="38"/>
      <c r="AB267" s="38"/>
      <c r="AC267" s="38"/>
      <c r="AD267" s="38"/>
      <c r="AE267" s="38"/>
      <c r="AT267" s="19" t="s">
        <v>210</v>
      </c>
      <c r="AU267" s="19" t="s">
        <v>91</v>
      </c>
    </row>
    <row r="268" s="14" customFormat="1">
      <c r="A268" s="14"/>
      <c r="B268" s="207"/>
      <c r="C268" s="14"/>
      <c r="D268" s="193" t="s">
        <v>212</v>
      </c>
      <c r="E268" s="208" t="s">
        <v>1</v>
      </c>
      <c r="F268" s="209" t="s">
        <v>1483</v>
      </c>
      <c r="G268" s="14"/>
      <c r="H268" s="208" t="s">
        <v>1</v>
      </c>
      <c r="I268" s="210"/>
      <c r="J268" s="14"/>
      <c r="K268" s="14"/>
      <c r="L268" s="207"/>
      <c r="M268" s="211"/>
      <c r="N268" s="212"/>
      <c r="O268" s="212"/>
      <c r="P268" s="212"/>
      <c r="Q268" s="212"/>
      <c r="R268" s="212"/>
      <c r="S268" s="212"/>
      <c r="T268" s="213"/>
      <c r="U268" s="14"/>
      <c r="V268" s="14"/>
      <c r="W268" s="14"/>
      <c r="X268" s="14"/>
      <c r="Y268" s="14"/>
      <c r="Z268" s="14"/>
      <c r="AA268" s="14"/>
      <c r="AB268" s="14"/>
      <c r="AC268" s="14"/>
      <c r="AD268" s="14"/>
      <c r="AE268" s="14"/>
      <c r="AT268" s="208" t="s">
        <v>212</v>
      </c>
      <c r="AU268" s="208" t="s">
        <v>91</v>
      </c>
      <c r="AV268" s="14" t="s">
        <v>89</v>
      </c>
      <c r="AW268" s="14" t="s">
        <v>36</v>
      </c>
      <c r="AX268" s="14" t="s">
        <v>81</v>
      </c>
      <c r="AY268" s="208" t="s">
        <v>199</v>
      </c>
    </row>
    <row r="269" s="14" customFormat="1">
      <c r="A269" s="14"/>
      <c r="B269" s="207"/>
      <c r="C269" s="14"/>
      <c r="D269" s="193" t="s">
        <v>212</v>
      </c>
      <c r="E269" s="208" t="s">
        <v>1</v>
      </c>
      <c r="F269" s="209" t="s">
        <v>1617</v>
      </c>
      <c r="G269" s="14"/>
      <c r="H269" s="208" t="s">
        <v>1</v>
      </c>
      <c r="I269" s="210"/>
      <c r="J269" s="14"/>
      <c r="K269" s="14"/>
      <c r="L269" s="207"/>
      <c r="M269" s="211"/>
      <c r="N269" s="212"/>
      <c r="O269" s="212"/>
      <c r="P269" s="212"/>
      <c r="Q269" s="212"/>
      <c r="R269" s="212"/>
      <c r="S269" s="212"/>
      <c r="T269" s="213"/>
      <c r="U269" s="14"/>
      <c r="V269" s="14"/>
      <c r="W269" s="14"/>
      <c r="X269" s="14"/>
      <c r="Y269" s="14"/>
      <c r="Z269" s="14"/>
      <c r="AA269" s="14"/>
      <c r="AB269" s="14"/>
      <c r="AC269" s="14"/>
      <c r="AD269" s="14"/>
      <c r="AE269" s="14"/>
      <c r="AT269" s="208" t="s">
        <v>212</v>
      </c>
      <c r="AU269" s="208" t="s">
        <v>91</v>
      </c>
      <c r="AV269" s="14" t="s">
        <v>89</v>
      </c>
      <c r="AW269" s="14" t="s">
        <v>36</v>
      </c>
      <c r="AX269" s="14" t="s">
        <v>81</v>
      </c>
      <c r="AY269" s="208" t="s">
        <v>199</v>
      </c>
    </row>
    <row r="270" s="13" customFormat="1">
      <c r="A270" s="13"/>
      <c r="B270" s="199"/>
      <c r="C270" s="13"/>
      <c r="D270" s="193" t="s">
        <v>212</v>
      </c>
      <c r="E270" s="200" t="s">
        <v>1</v>
      </c>
      <c r="F270" s="201" t="s">
        <v>1628</v>
      </c>
      <c r="G270" s="13"/>
      <c r="H270" s="202">
        <v>41.994999999999997</v>
      </c>
      <c r="I270" s="203"/>
      <c r="J270" s="13"/>
      <c r="K270" s="13"/>
      <c r="L270" s="199"/>
      <c r="M270" s="204"/>
      <c r="N270" s="205"/>
      <c r="O270" s="205"/>
      <c r="P270" s="205"/>
      <c r="Q270" s="205"/>
      <c r="R270" s="205"/>
      <c r="S270" s="205"/>
      <c r="T270" s="206"/>
      <c r="U270" s="13"/>
      <c r="V270" s="13"/>
      <c r="W270" s="13"/>
      <c r="X270" s="13"/>
      <c r="Y270" s="13"/>
      <c r="Z270" s="13"/>
      <c r="AA270" s="13"/>
      <c r="AB270" s="13"/>
      <c r="AC270" s="13"/>
      <c r="AD270" s="13"/>
      <c r="AE270" s="13"/>
      <c r="AT270" s="200" t="s">
        <v>212</v>
      </c>
      <c r="AU270" s="200" t="s">
        <v>91</v>
      </c>
      <c r="AV270" s="13" t="s">
        <v>91</v>
      </c>
      <c r="AW270" s="13" t="s">
        <v>36</v>
      </c>
      <c r="AX270" s="13" t="s">
        <v>81</v>
      </c>
      <c r="AY270" s="200" t="s">
        <v>199</v>
      </c>
    </row>
    <row r="271" s="14" customFormat="1">
      <c r="A271" s="14"/>
      <c r="B271" s="207"/>
      <c r="C271" s="14"/>
      <c r="D271" s="193" t="s">
        <v>212</v>
      </c>
      <c r="E271" s="208" t="s">
        <v>1</v>
      </c>
      <c r="F271" s="209" t="s">
        <v>1606</v>
      </c>
      <c r="G271" s="14"/>
      <c r="H271" s="208" t="s">
        <v>1</v>
      </c>
      <c r="I271" s="210"/>
      <c r="J271" s="14"/>
      <c r="K271" s="14"/>
      <c r="L271" s="207"/>
      <c r="M271" s="211"/>
      <c r="N271" s="212"/>
      <c r="O271" s="212"/>
      <c r="P271" s="212"/>
      <c r="Q271" s="212"/>
      <c r="R271" s="212"/>
      <c r="S271" s="212"/>
      <c r="T271" s="213"/>
      <c r="U271" s="14"/>
      <c r="V271" s="14"/>
      <c r="W271" s="14"/>
      <c r="X271" s="14"/>
      <c r="Y271" s="14"/>
      <c r="Z271" s="14"/>
      <c r="AA271" s="14"/>
      <c r="AB271" s="14"/>
      <c r="AC271" s="14"/>
      <c r="AD271" s="14"/>
      <c r="AE271" s="14"/>
      <c r="AT271" s="208" t="s">
        <v>212</v>
      </c>
      <c r="AU271" s="208" t="s">
        <v>91</v>
      </c>
      <c r="AV271" s="14" t="s">
        <v>89</v>
      </c>
      <c r="AW271" s="14" t="s">
        <v>36</v>
      </c>
      <c r="AX271" s="14" t="s">
        <v>81</v>
      </c>
      <c r="AY271" s="208" t="s">
        <v>199</v>
      </c>
    </row>
    <row r="272" s="13" customFormat="1">
      <c r="A272" s="13"/>
      <c r="B272" s="199"/>
      <c r="C272" s="13"/>
      <c r="D272" s="193" t="s">
        <v>212</v>
      </c>
      <c r="E272" s="200" t="s">
        <v>1</v>
      </c>
      <c r="F272" s="201" t="s">
        <v>1612</v>
      </c>
      <c r="G272" s="13"/>
      <c r="H272" s="202">
        <v>56</v>
      </c>
      <c r="I272" s="203"/>
      <c r="J272" s="13"/>
      <c r="K272" s="13"/>
      <c r="L272" s="199"/>
      <c r="M272" s="204"/>
      <c r="N272" s="205"/>
      <c r="O272" s="205"/>
      <c r="P272" s="205"/>
      <c r="Q272" s="205"/>
      <c r="R272" s="205"/>
      <c r="S272" s="205"/>
      <c r="T272" s="206"/>
      <c r="U272" s="13"/>
      <c r="V272" s="13"/>
      <c r="W272" s="13"/>
      <c r="X272" s="13"/>
      <c r="Y272" s="13"/>
      <c r="Z272" s="13"/>
      <c r="AA272" s="13"/>
      <c r="AB272" s="13"/>
      <c r="AC272" s="13"/>
      <c r="AD272" s="13"/>
      <c r="AE272" s="13"/>
      <c r="AT272" s="200" t="s">
        <v>212</v>
      </c>
      <c r="AU272" s="200" t="s">
        <v>91</v>
      </c>
      <c r="AV272" s="13" t="s">
        <v>91</v>
      </c>
      <c r="AW272" s="13" t="s">
        <v>36</v>
      </c>
      <c r="AX272" s="13" t="s">
        <v>81</v>
      </c>
      <c r="AY272" s="200" t="s">
        <v>199</v>
      </c>
    </row>
    <row r="273" s="15" customFormat="1">
      <c r="A273" s="15"/>
      <c r="B273" s="214"/>
      <c r="C273" s="15"/>
      <c r="D273" s="193" t="s">
        <v>212</v>
      </c>
      <c r="E273" s="215" t="s">
        <v>1</v>
      </c>
      <c r="F273" s="216" t="s">
        <v>234</v>
      </c>
      <c r="G273" s="15"/>
      <c r="H273" s="217">
        <v>97.995000000000005</v>
      </c>
      <c r="I273" s="218"/>
      <c r="J273" s="15"/>
      <c r="K273" s="15"/>
      <c r="L273" s="214"/>
      <c r="M273" s="219"/>
      <c r="N273" s="220"/>
      <c r="O273" s="220"/>
      <c r="P273" s="220"/>
      <c r="Q273" s="220"/>
      <c r="R273" s="220"/>
      <c r="S273" s="220"/>
      <c r="T273" s="221"/>
      <c r="U273" s="15"/>
      <c r="V273" s="15"/>
      <c r="W273" s="15"/>
      <c r="X273" s="15"/>
      <c r="Y273" s="15"/>
      <c r="Z273" s="15"/>
      <c r="AA273" s="15"/>
      <c r="AB273" s="15"/>
      <c r="AC273" s="15"/>
      <c r="AD273" s="15"/>
      <c r="AE273" s="15"/>
      <c r="AT273" s="215" t="s">
        <v>212</v>
      </c>
      <c r="AU273" s="215" t="s">
        <v>91</v>
      </c>
      <c r="AV273" s="15" t="s">
        <v>206</v>
      </c>
      <c r="AW273" s="15" t="s">
        <v>36</v>
      </c>
      <c r="AX273" s="15" t="s">
        <v>89</v>
      </c>
      <c r="AY273" s="215" t="s">
        <v>199</v>
      </c>
    </row>
    <row r="274" s="2" customFormat="1" ht="24.15" customHeight="1">
      <c r="A274" s="38"/>
      <c r="B274" s="179"/>
      <c r="C274" s="180" t="s">
        <v>401</v>
      </c>
      <c r="D274" s="180" t="s">
        <v>201</v>
      </c>
      <c r="E274" s="181" t="s">
        <v>1629</v>
      </c>
      <c r="F274" s="182" t="s">
        <v>1630</v>
      </c>
      <c r="G274" s="183" t="s">
        <v>204</v>
      </c>
      <c r="H274" s="184">
        <v>41.994999999999997</v>
      </c>
      <c r="I274" s="185"/>
      <c r="J274" s="186">
        <f>ROUND(I274*H274,2)</f>
        <v>0</v>
      </c>
      <c r="K274" s="182" t="s">
        <v>205</v>
      </c>
      <c r="L274" s="39"/>
      <c r="M274" s="187" t="s">
        <v>1</v>
      </c>
      <c r="N274" s="188" t="s">
        <v>46</v>
      </c>
      <c r="O274" s="77"/>
      <c r="P274" s="189">
        <f>O274*H274</f>
        <v>0</v>
      </c>
      <c r="Q274" s="189">
        <v>0</v>
      </c>
      <c r="R274" s="189">
        <f>Q274*H274</f>
        <v>0</v>
      </c>
      <c r="S274" s="189">
        <v>0</v>
      </c>
      <c r="T274" s="190">
        <f>S274*H274</f>
        <v>0</v>
      </c>
      <c r="U274" s="38"/>
      <c r="V274" s="38"/>
      <c r="W274" s="38"/>
      <c r="X274" s="38"/>
      <c r="Y274" s="38"/>
      <c r="Z274" s="38"/>
      <c r="AA274" s="38"/>
      <c r="AB274" s="38"/>
      <c r="AC274" s="38"/>
      <c r="AD274" s="38"/>
      <c r="AE274" s="38"/>
      <c r="AR274" s="191" t="s">
        <v>206</v>
      </c>
      <c r="AT274" s="191" t="s">
        <v>201</v>
      </c>
      <c r="AU274" s="191" t="s">
        <v>91</v>
      </c>
      <c r="AY274" s="19" t="s">
        <v>199</v>
      </c>
      <c r="BE274" s="192">
        <f>IF(N274="základní",J274,0)</f>
        <v>0</v>
      </c>
      <c r="BF274" s="192">
        <f>IF(N274="snížená",J274,0)</f>
        <v>0</v>
      </c>
      <c r="BG274" s="192">
        <f>IF(N274="zákl. přenesená",J274,0)</f>
        <v>0</v>
      </c>
      <c r="BH274" s="192">
        <f>IF(N274="sníž. přenesená",J274,0)</f>
        <v>0</v>
      </c>
      <c r="BI274" s="192">
        <f>IF(N274="nulová",J274,0)</f>
        <v>0</v>
      </c>
      <c r="BJ274" s="19" t="s">
        <v>89</v>
      </c>
      <c r="BK274" s="192">
        <f>ROUND(I274*H274,2)</f>
        <v>0</v>
      </c>
      <c r="BL274" s="19" t="s">
        <v>206</v>
      </c>
      <c r="BM274" s="191" t="s">
        <v>1631</v>
      </c>
    </row>
    <row r="275" s="2" customFormat="1">
      <c r="A275" s="38"/>
      <c r="B275" s="39"/>
      <c r="C275" s="38"/>
      <c r="D275" s="193" t="s">
        <v>208</v>
      </c>
      <c r="E275" s="38"/>
      <c r="F275" s="194" t="s">
        <v>1632</v>
      </c>
      <c r="G275" s="38"/>
      <c r="H275" s="38"/>
      <c r="I275" s="195"/>
      <c r="J275" s="38"/>
      <c r="K275" s="38"/>
      <c r="L275" s="39"/>
      <c r="M275" s="196"/>
      <c r="N275" s="197"/>
      <c r="O275" s="77"/>
      <c r="P275" s="77"/>
      <c r="Q275" s="77"/>
      <c r="R275" s="77"/>
      <c r="S275" s="77"/>
      <c r="T275" s="78"/>
      <c r="U275" s="38"/>
      <c r="V275" s="38"/>
      <c r="W275" s="38"/>
      <c r="X275" s="38"/>
      <c r="Y275" s="38"/>
      <c r="Z275" s="38"/>
      <c r="AA275" s="38"/>
      <c r="AB275" s="38"/>
      <c r="AC275" s="38"/>
      <c r="AD275" s="38"/>
      <c r="AE275" s="38"/>
      <c r="AT275" s="19" t="s">
        <v>208</v>
      </c>
      <c r="AU275" s="19" t="s">
        <v>91</v>
      </c>
    </row>
    <row r="276" s="2" customFormat="1">
      <c r="A276" s="38"/>
      <c r="B276" s="39"/>
      <c r="C276" s="38"/>
      <c r="D276" s="193" t="s">
        <v>210</v>
      </c>
      <c r="E276" s="38"/>
      <c r="F276" s="198" t="s">
        <v>1633</v>
      </c>
      <c r="G276" s="38"/>
      <c r="H276" s="38"/>
      <c r="I276" s="195"/>
      <c r="J276" s="38"/>
      <c r="K276" s="38"/>
      <c r="L276" s="39"/>
      <c r="M276" s="196"/>
      <c r="N276" s="197"/>
      <c r="O276" s="77"/>
      <c r="P276" s="77"/>
      <c r="Q276" s="77"/>
      <c r="R276" s="77"/>
      <c r="S276" s="77"/>
      <c r="T276" s="78"/>
      <c r="U276" s="38"/>
      <c r="V276" s="38"/>
      <c r="W276" s="38"/>
      <c r="X276" s="38"/>
      <c r="Y276" s="38"/>
      <c r="Z276" s="38"/>
      <c r="AA276" s="38"/>
      <c r="AB276" s="38"/>
      <c r="AC276" s="38"/>
      <c r="AD276" s="38"/>
      <c r="AE276" s="38"/>
      <c r="AT276" s="19" t="s">
        <v>210</v>
      </c>
      <c r="AU276" s="19" t="s">
        <v>91</v>
      </c>
    </row>
    <row r="277" s="14" customFormat="1">
      <c r="A277" s="14"/>
      <c r="B277" s="207"/>
      <c r="C277" s="14"/>
      <c r="D277" s="193" t="s">
        <v>212</v>
      </c>
      <c r="E277" s="208" t="s">
        <v>1</v>
      </c>
      <c r="F277" s="209" t="s">
        <v>1483</v>
      </c>
      <c r="G277" s="14"/>
      <c r="H277" s="208" t="s">
        <v>1</v>
      </c>
      <c r="I277" s="210"/>
      <c r="J277" s="14"/>
      <c r="K277" s="14"/>
      <c r="L277" s="207"/>
      <c r="M277" s="211"/>
      <c r="N277" s="212"/>
      <c r="O277" s="212"/>
      <c r="P277" s="212"/>
      <c r="Q277" s="212"/>
      <c r="R277" s="212"/>
      <c r="S277" s="212"/>
      <c r="T277" s="213"/>
      <c r="U277" s="14"/>
      <c r="V277" s="14"/>
      <c r="W277" s="14"/>
      <c r="X277" s="14"/>
      <c r="Y277" s="14"/>
      <c r="Z277" s="14"/>
      <c r="AA277" s="14"/>
      <c r="AB277" s="14"/>
      <c r="AC277" s="14"/>
      <c r="AD277" s="14"/>
      <c r="AE277" s="14"/>
      <c r="AT277" s="208" t="s">
        <v>212</v>
      </c>
      <c r="AU277" s="208" t="s">
        <v>91</v>
      </c>
      <c r="AV277" s="14" t="s">
        <v>89</v>
      </c>
      <c r="AW277" s="14" t="s">
        <v>36</v>
      </c>
      <c r="AX277" s="14" t="s">
        <v>81</v>
      </c>
      <c r="AY277" s="208" t="s">
        <v>199</v>
      </c>
    </row>
    <row r="278" s="14" customFormat="1">
      <c r="A278" s="14"/>
      <c r="B278" s="207"/>
      <c r="C278" s="14"/>
      <c r="D278" s="193" t="s">
        <v>212</v>
      </c>
      <c r="E278" s="208" t="s">
        <v>1</v>
      </c>
      <c r="F278" s="209" t="s">
        <v>1617</v>
      </c>
      <c r="G278" s="14"/>
      <c r="H278" s="208" t="s">
        <v>1</v>
      </c>
      <c r="I278" s="210"/>
      <c r="J278" s="14"/>
      <c r="K278" s="14"/>
      <c r="L278" s="207"/>
      <c r="M278" s="211"/>
      <c r="N278" s="212"/>
      <c r="O278" s="212"/>
      <c r="P278" s="212"/>
      <c r="Q278" s="212"/>
      <c r="R278" s="212"/>
      <c r="S278" s="212"/>
      <c r="T278" s="213"/>
      <c r="U278" s="14"/>
      <c r="V278" s="14"/>
      <c r="W278" s="14"/>
      <c r="X278" s="14"/>
      <c r="Y278" s="14"/>
      <c r="Z278" s="14"/>
      <c r="AA278" s="14"/>
      <c r="AB278" s="14"/>
      <c r="AC278" s="14"/>
      <c r="AD278" s="14"/>
      <c r="AE278" s="14"/>
      <c r="AT278" s="208" t="s">
        <v>212</v>
      </c>
      <c r="AU278" s="208" t="s">
        <v>91</v>
      </c>
      <c r="AV278" s="14" t="s">
        <v>89</v>
      </c>
      <c r="AW278" s="14" t="s">
        <v>36</v>
      </c>
      <c r="AX278" s="14" t="s">
        <v>81</v>
      </c>
      <c r="AY278" s="208" t="s">
        <v>199</v>
      </c>
    </row>
    <row r="279" s="13" customFormat="1">
      <c r="A279" s="13"/>
      <c r="B279" s="199"/>
      <c r="C279" s="13"/>
      <c r="D279" s="193" t="s">
        <v>212</v>
      </c>
      <c r="E279" s="200" t="s">
        <v>1</v>
      </c>
      <c r="F279" s="201" t="s">
        <v>1628</v>
      </c>
      <c r="G279" s="13"/>
      <c r="H279" s="202">
        <v>41.994999999999997</v>
      </c>
      <c r="I279" s="203"/>
      <c r="J279" s="13"/>
      <c r="K279" s="13"/>
      <c r="L279" s="199"/>
      <c r="M279" s="204"/>
      <c r="N279" s="205"/>
      <c r="O279" s="205"/>
      <c r="P279" s="205"/>
      <c r="Q279" s="205"/>
      <c r="R279" s="205"/>
      <c r="S279" s="205"/>
      <c r="T279" s="206"/>
      <c r="U279" s="13"/>
      <c r="V279" s="13"/>
      <c r="W279" s="13"/>
      <c r="X279" s="13"/>
      <c r="Y279" s="13"/>
      <c r="Z279" s="13"/>
      <c r="AA279" s="13"/>
      <c r="AB279" s="13"/>
      <c r="AC279" s="13"/>
      <c r="AD279" s="13"/>
      <c r="AE279" s="13"/>
      <c r="AT279" s="200" t="s">
        <v>212</v>
      </c>
      <c r="AU279" s="200" t="s">
        <v>91</v>
      </c>
      <c r="AV279" s="13" t="s">
        <v>91</v>
      </c>
      <c r="AW279" s="13" t="s">
        <v>36</v>
      </c>
      <c r="AX279" s="13" t="s">
        <v>89</v>
      </c>
      <c r="AY279" s="200" t="s">
        <v>199</v>
      </c>
    </row>
    <row r="280" s="2" customFormat="1" ht="24.15" customHeight="1">
      <c r="A280" s="38"/>
      <c r="B280" s="179"/>
      <c r="C280" s="180" t="s">
        <v>406</v>
      </c>
      <c r="D280" s="180" t="s">
        <v>201</v>
      </c>
      <c r="E280" s="181" t="s">
        <v>1634</v>
      </c>
      <c r="F280" s="182" t="s">
        <v>1635</v>
      </c>
      <c r="G280" s="183" t="s">
        <v>204</v>
      </c>
      <c r="H280" s="184">
        <v>56</v>
      </c>
      <c r="I280" s="185"/>
      <c r="J280" s="186">
        <f>ROUND(I280*H280,2)</f>
        <v>0</v>
      </c>
      <c r="K280" s="182" t="s">
        <v>205</v>
      </c>
      <c r="L280" s="39"/>
      <c r="M280" s="187" t="s">
        <v>1</v>
      </c>
      <c r="N280" s="188" t="s">
        <v>46</v>
      </c>
      <c r="O280" s="77"/>
      <c r="P280" s="189">
        <f>O280*H280</f>
        <v>0</v>
      </c>
      <c r="Q280" s="189">
        <v>0</v>
      </c>
      <c r="R280" s="189">
        <f>Q280*H280</f>
        <v>0</v>
      </c>
      <c r="S280" s="189">
        <v>0</v>
      </c>
      <c r="T280" s="190">
        <f>S280*H280</f>
        <v>0</v>
      </c>
      <c r="U280" s="38"/>
      <c r="V280" s="38"/>
      <c r="W280" s="38"/>
      <c r="X280" s="38"/>
      <c r="Y280" s="38"/>
      <c r="Z280" s="38"/>
      <c r="AA280" s="38"/>
      <c r="AB280" s="38"/>
      <c r="AC280" s="38"/>
      <c r="AD280" s="38"/>
      <c r="AE280" s="38"/>
      <c r="AR280" s="191" t="s">
        <v>206</v>
      </c>
      <c r="AT280" s="191" t="s">
        <v>201</v>
      </c>
      <c r="AU280" s="191" t="s">
        <v>91</v>
      </c>
      <c r="AY280" s="19" t="s">
        <v>199</v>
      </c>
      <c r="BE280" s="192">
        <f>IF(N280="základní",J280,0)</f>
        <v>0</v>
      </c>
      <c r="BF280" s="192">
        <f>IF(N280="snížená",J280,0)</f>
        <v>0</v>
      </c>
      <c r="BG280" s="192">
        <f>IF(N280="zákl. přenesená",J280,0)</f>
        <v>0</v>
      </c>
      <c r="BH280" s="192">
        <f>IF(N280="sníž. přenesená",J280,0)</f>
        <v>0</v>
      </c>
      <c r="BI280" s="192">
        <f>IF(N280="nulová",J280,0)</f>
        <v>0</v>
      </c>
      <c r="BJ280" s="19" t="s">
        <v>89</v>
      </c>
      <c r="BK280" s="192">
        <f>ROUND(I280*H280,2)</f>
        <v>0</v>
      </c>
      <c r="BL280" s="19" t="s">
        <v>206</v>
      </c>
      <c r="BM280" s="191" t="s">
        <v>1636</v>
      </c>
    </row>
    <row r="281" s="2" customFormat="1">
      <c r="A281" s="38"/>
      <c r="B281" s="39"/>
      <c r="C281" s="38"/>
      <c r="D281" s="193" t="s">
        <v>208</v>
      </c>
      <c r="E281" s="38"/>
      <c r="F281" s="194" t="s">
        <v>1637</v>
      </c>
      <c r="G281" s="38"/>
      <c r="H281" s="38"/>
      <c r="I281" s="195"/>
      <c r="J281" s="38"/>
      <c r="K281" s="38"/>
      <c r="L281" s="39"/>
      <c r="M281" s="196"/>
      <c r="N281" s="197"/>
      <c r="O281" s="77"/>
      <c r="P281" s="77"/>
      <c r="Q281" s="77"/>
      <c r="R281" s="77"/>
      <c r="S281" s="77"/>
      <c r="T281" s="78"/>
      <c r="U281" s="38"/>
      <c r="V281" s="38"/>
      <c r="W281" s="38"/>
      <c r="X281" s="38"/>
      <c r="Y281" s="38"/>
      <c r="Z281" s="38"/>
      <c r="AA281" s="38"/>
      <c r="AB281" s="38"/>
      <c r="AC281" s="38"/>
      <c r="AD281" s="38"/>
      <c r="AE281" s="38"/>
      <c r="AT281" s="19" t="s">
        <v>208</v>
      </c>
      <c r="AU281" s="19" t="s">
        <v>91</v>
      </c>
    </row>
    <row r="282" s="2" customFormat="1">
      <c r="A282" s="38"/>
      <c r="B282" s="39"/>
      <c r="C282" s="38"/>
      <c r="D282" s="193" t="s">
        <v>210</v>
      </c>
      <c r="E282" s="38"/>
      <c r="F282" s="198" t="s">
        <v>1633</v>
      </c>
      <c r="G282" s="38"/>
      <c r="H282" s="38"/>
      <c r="I282" s="195"/>
      <c r="J282" s="38"/>
      <c r="K282" s="38"/>
      <c r="L282" s="39"/>
      <c r="M282" s="196"/>
      <c r="N282" s="197"/>
      <c r="O282" s="77"/>
      <c r="P282" s="77"/>
      <c r="Q282" s="77"/>
      <c r="R282" s="77"/>
      <c r="S282" s="77"/>
      <c r="T282" s="78"/>
      <c r="U282" s="38"/>
      <c r="V282" s="38"/>
      <c r="W282" s="38"/>
      <c r="X282" s="38"/>
      <c r="Y282" s="38"/>
      <c r="Z282" s="38"/>
      <c r="AA282" s="38"/>
      <c r="AB282" s="38"/>
      <c r="AC282" s="38"/>
      <c r="AD282" s="38"/>
      <c r="AE282" s="38"/>
      <c r="AT282" s="19" t="s">
        <v>210</v>
      </c>
      <c r="AU282" s="19" t="s">
        <v>91</v>
      </c>
    </row>
    <row r="283" s="14" customFormat="1">
      <c r="A283" s="14"/>
      <c r="B283" s="207"/>
      <c r="C283" s="14"/>
      <c r="D283" s="193" t="s">
        <v>212</v>
      </c>
      <c r="E283" s="208" t="s">
        <v>1</v>
      </c>
      <c r="F283" s="209" t="s">
        <v>1483</v>
      </c>
      <c r="G283" s="14"/>
      <c r="H283" s="208" t="s">
        <v>1</v>
      </c>
      <c r="I283" s="210"/>
      <c r="J283" s="14"/>
      <c r="K283" s="14"/>
      <c r="L283" s="207"/>
      <c r="M283" s="211"/>
      <c r="N283" s="212"/>
      <c r="O283" s="212"/>
      <c r="P283" s="212"/>
      <c r="Q283" s="212"/>
      <c r="R283" s="212"/>
      <c r="S283" s="212"/>
      <c r="T283" s="213"/>
      <c r="U283" s="14"/>
      <c r="V283" s="14"/>
      <c r="W283" s="14"/>
      <c r="X283" s="14"/>
      <c r="Y283" s="14"/>
      <c r="Z283" s="14"/>
      <c r="AA283" s="14"/>
      <c r="AB283" s="14"/>
      <c r="AC283" s="14"/>
      <c r="AD283" s="14"/>
      <c r="AE283" s="14"/>
      <c r="AT283" s="208" t="s">
        <v>212</v>
      </c>
      <c r="AU283" s="208" t="s">
        <v>91</v>
      </c>
      <c r="AV283" s="14" t="s">
        <v>89</v>
      </c>
      <c r="AW283" s="14" t="s">
        <v>36</v>
      </c>
      <c r="AX283" s="14" t="s">
        <v>81</v>
      </c>
      <c r="AY283" s="208" t="s">
        <v>199</v>
      </c>
    </row>
    <row r="284" s="14" customFormat="1">
      <c r="A284" s="14"/>
      <c r="B284" s="207"/>
      <c r="C284" s="14"/>
      <c r="D284" s="193" t="s">
        <v>212</v>
      </c>
      <c r="E284" s="208" t="s">
        <v>1</v>
      </c>
      <c r="F284" s="209" t="s">
        <v>1606</v>
      </c>
      <c r="G284" s="14"/>
      <c r="H284" s="208" t="s">
        <v>1</v>
      </c>
      <c r="I284" s="210"/>
      <c r="J284" s="14"/>
      <c r="K284" s="14"/>
      <c r="L284" s="207"/>
      <c r="M284" s="211"/>
      <c r="N284" s="212"/>
      <c r="O284" s="212"/>
      <c r="P284" s="212"/>
      <c r="Q284" s="212"/>
      <c r="R284" s="212"/>
      <c r="S284" s="212"/>
      <c r="T284" s="213"/>
      <c r="U284" s="14"/>
      <c r="V284" s="14"/>
      <c r="W284" s="14"/>
      <c r="X284" s="14"/>
      <c r="Y284" s="14"/>
      <c r="Z284" s="14"/>
      <c r="AA284" s="14"/>
      <c r="AB284" s="14"/>
      <c r="AC284" s="14"/>
      <c r="AD284" s="14"/>
      <c r="AE284" s="14"/>
      <c r="AT284" s="208" t="s">
        <v>212</v>
      </c>
      <c r="AU284" s="208" t="s">
        <v>91</v>
      </c>
      <c r="AV284" s="14" t="s">
        <v>89</v>
      </c>
      <c r="AW284" s="14" t="s">
        <v>36</v>
      </c>
      <c r="AX284" s="14" t="s">
        <v>81</v>
      </c>
      <c r="AY284" s="208" t="s">
        <v>199</v>
      </c>
    </row>
    <row r="285" s="13" customFormat="1">
      <c r="A285" s="13"/>
      <c r="B285" s="199"/>
      <c r="C285" s="13"/>
      <c r="D285" s="193" t="s">
        <v>212</v>
      </c>
      <c r="E285" s="200" t="s">
        <v>1</v>
      </c>
      <c r="F285" s="201" t="s">
        <v>1612</v>
      </c>
      <c r="G285" s="13"/>
      <c r="H285" s="202">
        <v>56</v>
      </c>
      <c r="I285" s="203"/>
      <c r="J285" s="13"/>
      <c r="K285" s="13"/>
      <c r="L285" s="199"/>
      <c r="M285" s="204"/>
      <c r="N285" s="205"/>
      <c r="O285" s="205"/>
      <c r="P285" s="205"/>
      <c r="Q285" s="205"/>
      <c r="R285" s="205"/>
      <c r="S285" s="205"/>
      <c r="T285" s="206"/>
      <c r="U285" s="13"/>
      <c r="V285" s="13"/>
      <c r="W285" s="13"/>
      <c r="X285" s="13"/>
      <c r="Y285" s="13"/>
      <c r="Z285" s="13"/>
      <c r="AA285" s="13"/>
      <c r="AB285" s="13"/>
      <c r="AC285" s="13"/>
      <c r="AD285" s="13"/>
      <c r="AE285" s="13"/>
      <c r="AT285" s="200" t="s">
        <v>212</v>
      </c>
      <c r="AU285" s="200" t="s">
        <v>91</v>
      </c>
      <c r="AV285" s="13" t="s">
        <v>91</v>
      </c>
      <c r="AW285" s="13" t="s">
        <v>36</v>
      </c>
      <c r="AX285" s="13" t="s">
        <v>81</v>
      </c>
      <c r="AY285" s="200" t="s">
        <v>199</v>
      </c>
    </row>
    <row r="286" s="15" customFormat="1">
      <c r="A286" s="15"/>
      <c r="B286" s="214"/>
      <c r="C286" s="15"/>
      <c r="D286" s="193" t="s">
        <v>212</v>
      </c>
      <c r="E286" s="215" t="s">
        <v>1</v>
      </c>
      <c r="F286" s="216" t="s">
        <v>234</v>
      </c>
      <c r="G286" s="15"/>
      <c r="H286" s="217">
        <v>56</v>
      </c>
      <c r="I286" s="218"/>
      <c r="J286" s="15"/>
      <c r="K286" s="15"/>
      <c r="L286" s="214"/>
      <c r="M286" s="219"/>
      <c r="N286" s="220"/>
      <c r="O286" s="220"/>
      <c r="P286" s="220"/>
      <c r="Q286" s="220"/>
      <c r="R286" s="220"/>
      <c r="S286" s="220"/>
      <c r="T286" s="221"/>
      <c r="U286" s="15"/>
      <c r="V286" s="15"/>
      <c r="W286" s="15"/>
      <c r="X286" s="15"/>
      <c r="Y286" s="15"/>
      <c r="Z286" s="15"/>
      <c r="AA286" s="15"/>
      <c r="AB286" s="15"/>
      <c r="AC286" s="15"/>
      <c r="AD286" s="15"/>
      <c r="AE286" s="15"/>
      <c r="AT286" s="215" t="s">
        <v>212</v>
      </c>
      <c r="AU286" s="215" t="s">
        <v>91</v>
      </c>
      <c r="AV286" s="15" t="s">
        <v>206</v>
      </c>
      <c r="AW286" s="15" t="s">
        <v>36</v>
      </c>
      <c r="AX286" s="15" t="s">
        <v>89</v>
      </c>
      <c r="AY286" s="215" t="s">
        <v>199</v>
      </c>
    </row>
    <row r="287" s="12" customFormat="1" ht="22.8" customHeight="1">
      <c r="A287" s="12"/>
      <c r="B287" s="166"/>
      <c r="C287" s="12"/>
      <c r="D287" s="167" t="s">
        <v>80</v>
      </c>
      <c r="E287" s="177" t="s">
        <v>271</v>
      </c>
      <c r="F287" s="177" t="s">
        <v>1638</v>
      </c>
      <c r="G287" s="12"/>
      <c r="H287" s="12"/>
      <c r="I287" s="169"/>
      <c r="J287" s="178">
        <f>BK287</f>
        <v>0</v>
      </c>
      <c r="K287" s="12"/>
      <c r="L287" s="166"/>
      <c r="M287" s="171"/>
      <c r="N287" s="172"/>
      <c r="O287" s="172"/>
      <c r="P287" s="173">
        <f>P288+P318+P326+P346+P356</f>
        <v>0</v>
      </c>
      <c r="Q287" s="172"/>
      <c r="R287" s="173">
        <f>R288+R318+R326+R346+R356</f>
        <v>5.7719622499999996</v>
      </c>
      <c r="S287" s="172"/>
      <c r="T287" s="174">
        <f>T288+T318+T326+T346+T356</f>
        <v>61.020000000000003</v>
      </c>
      <c r="U287" s="12"/>
      <c r="V287" s="12"/>
      <c r="W287" s="12"/>
      <c r="X287" s="12"/>
      <c r="Y287" s="12"/>
      <c r="Z287" s="12"/>
      <c r="AA287" s="12"/>
      <c r="AB287" s="12"/>
      <c r="AC287" s="12"/>
      <c r="AD287" s="12"/>
      <c r="AE287" s="12"/>
      <c r="AR287" s="167" t="s">
        <v>89</v>
      </c>
      <c r="AT287" s="175" t="s">
        <v>80</v>
      </c>
      <c r="AU287" s="175" t="s">
        <v>89</v>
      </c>
      <c r="AY287" s="167" t="s">
        <v>199</v>
      </c>
      <c r="BK287" s="176">
        <f>BK288+BK318+BK326+BK346+BK356</f>
        <v>0</v>
      </c>
    </row>
    <row r="288" s="12" customFormat="1" ht="20.88" customHeight="1">
      <c r="A288" s="12"/>
      <c r="B288" s="166"/>
      <c r="C288" s="12"/>
      <c r="D288" s="167" t="s">
        <v>80</v>
      </c>
      <c r="E288" s="177" t="s">
        <v>552</v>
      </c>
      <c r="F288" s="177" t="s">
        <v>553</v>
      </c>
      <c r="G288" s="12"/>
      <c r="H288" s="12"/>
      <c r="I288" s="169"/>
      <c r="J288" s="178">
        <f>BK288</f>
        <v>0</v>
      </c>
      <c r="K288" s="12"/>
      <c r="L288" s="166"/>
      <c r="M288" s="171"/>
      <c r="N288" s="172"/>
      <c r="O288" s="172"/>
      <c r="P288" s="173">
        <f>SUM(P289:P317)</f>
        <v>0</v>
      </c>
      <c r="Q288" s="172"/>
      <c r="R288" s="173">
        <f>SUM(R289:R317)</f>
        <v>2.0205089999999997</v>
      </c>
      <c r="S288" s="172"/>
      <c r="T288" s="174">
        <f>SUM(T289:T317)</f>
        <v>0</v>
      </c>
      <c r="U288" s="12"/>
      <c r="V288" s="12"/>
      <c r="W288" s="12"/>
      <c r="X288" s="12"/>
      <c r="Y288" s="12"/>
      <c r="Z288" s="12"/>
      <c r="AA288" s="12"/>
      <c r="AB288" s="12"/>
      <c r="AC288" s="12"/>
      <c r="AD288" s="12"/>
      <c r="AE288" s="12"/>
      <c r="AR288" s="167" t="s">
        <v>89</v>
      </c>
      <c r="AT288" s="175" t="s">
        <v>80</v>
      </c>
      <c r="AU288" s="175" t="s">
        <v>91</v>
      </c>
      <c r="AY288" s="167" t="s">
        <v>199</v>
      </c>
      <c r="BK288" s="176">
        <f>SUM(BK289:BK317)</f>
        <v>0</v>
      </c>
    </row>
    <row r="289" s="2" customFormat="1" ht="14.4" customHeight="1">
      <c r="A289" s="38"/>
      <c r="B289" s="179"/>
      <c r="C289" s="180" t="s">
        <v>414</v>
      </c>
      <c r="D289" s="180" t="s">
        <v>201</v>
      </c>
      <c r="E289" s="181" t="s">
        <v>1639</v>
      </c>
      <c r="F289" s="182" t="s">
        <v>1640</v>
      </c>
      <c r="G289" s="183" t="s">
        <v>404</v>
      </c>
      <c r="H289" s="184">
        <v>2</v>
      </c>
      <c r="I289" s="185"/>
      <c r="J289" s="186">
        <f>ROUND(I289*H289,2)</f>
        <v>0</v>
      </c>
      <c r="K289" s="182" t="s">
        <v>246</v>
      </c>
      <c r="L289" s="39"/>
      <c r="M289" s="187" t="s">
        <v>1</v>
      </c>
      <c r="N289" s="188" t="s">
        <v>46</v>
      </c>
      <c r="O289" s="77"/>
      <c r="P289" s="189">
        <f>O289*H289</f>
        <v>0</v>
      </c>
      <c r="Q289" s="189">
        <v>0</v>
      </c>
      <c r="R289" s="189">
        <f>Q289*H289</f>
        <v>0</v>
      </c>
      <c r="S289" s="189">
        <v>0</v>
      </c>
      <c r="T289" s="190">
        <f>S289*H289</f>
        <v>0</v>
      </c>
      <c r="U289" s="38"/>
      <c r="V289" s="38"/>
      <c r="W289" s="38"/>
      <c r="X289" s="38"/>
      <c r="Y289" s="38"/>
      <c r="Z289" s="38"/>
      <c r="AA289" s="38"/>
      <c r="AB289" s="38"/>
      <c r="AC289" s="38"/>
      <c r="AD289" s="38"/>
      <c r="AE289" s="38"/>
      <c r="AR289" s="191" t="s">
        <v>206</v>
      </c>
      <c r="AT289" s="191" t="s">
        <v>201</v>
      </c>
      <c r="AU289" s="191" t="s">
        <v>221</v>
      </c>
      <c r="AY289" s="19" t="s">
        <v>199</v>
      </c>
      <c r="BE289" s="192">
        <f>IF(N289="základní",J289,0)</f>
        <v>0</v>
      </c>
      <c r="BF289" s="192">
        <f>IF(N289="snížená",J289,0)</f>
        <v>0</v>
      </c>
      <c r="BG289" s="192">
        <f>IF(N289="zákl. přenesená",J289,0)</f>
        <v>0</v>
      </c>
      <c r="BH289" s="192">
        <f>IF(N289="sníž. přenesená",J289,0)</f>
        <v>0</v>
      </c>
      <c r="BI289" s="192">
        <f>IF(N289="nulová",J289,0)</f>
        <v>0</v>
      </c>
      <c r="BJ289" s="19" t="s">
        <v>89</v>
      </c>
      <c r="BK289" s="192">
        <f>ROUND(I289*H289,2)</f>
        <v>0</v>
      </c>
      <c r="BL289" s="19" t="s">
        <v>206</v>
      </c>
      <c r="BM289" s="191" t="s">
        <v>1641</v>
      </c>
    </row>
    <row r="290" s="2" customFormat="1">
      <c r="A290" s="38"/>
      <c r="B290" s="39"/>
      <c r="C290" s="38"/>
      <c r="D290" s="193" t="s">
        <v>208</v>
      </c>
      <c r="E290" s="38"/>
      <c r="F290" s="194" t="s">
        <v>1640</v>
      </c>
      <c r="G290" s="38"/>
      <c r="H290" s="38"/>
      <c r="I290" s="195"/>
      <c r="J290" s="38"/>
      <c r="K290" s="38"/>
      <c r="L290" s="39"/>
      <c r="M290" s="196"/>
      <c r="N290" s="197"/>
      <c r="O290" s="77"/>
      <c r="P290" s="77"/>
      <c r="Q290" s="77"/>
      <c r="R290" s="77"/>
      <c r="S290" s="77"/>
      <c r="T290" s="78"/>
      <c r="U290" s="38"/>
      <c r="V290" s="38"/>
      <c r="W290" s="38"/>
      <c r="X290" s="38"/>
      <c r="Y290" s="38"/>
      <c r="Z290" s="38"/>
      <c r="AA290" s="38"/>
      <c r="AB290" s="38"/>
      <c r="AC290" s="38"/>
      <c r="AD290" s="38"/>
      <c r="AE290" s="38"/>
      <c r="AT290" s="19" t="s">
        <v>208</v>
      </c>
      <c r="AU290" s="19" t="s">
        <v>221</v>
      </c>
    </row>
    <row r="291" s="2" customFormat="1" ht="24.15" customHeight="1">
      <c r="A291" s="38"/>
      <c r="B291" s="179"/>
      <c r="C291" s="180" t="s">
        <v>422</v>
      </c>
      <c r="D291" s="180" t="s">
        <v>201</v>
      </c>
      <c r="E291" s="181" t="s">
        <v>960</v>
      </c>
      <c r="F291" s="182" t="s">
        <v>961</v>
      </c>
      <c r="G291" s="183" t="s">
        <v>345</v>
      </c>
      <c r="H291" s="184">
        <v>25.5</v>
      </c>
      <c r="I291" s="185"/>
      <c r="J291" s="186">
        <f>ROUND(I291*H291,2)</f>
        <v>0</v>
      </c>
      <c r="K291" s="182" t="s">
        <v>205</v>
      </c>
      <c r="L291" s="39"/>
      <c r="M291" s="187" t="s">
        <v>1</v>
      </c>
      <c r="N291" s="188" t="s">
        <v>46</v>
      </c>
      <c r="O291" s="77"/>
      <c r="P291" s="189">
        <f>O291*H291</f>
        <v>0</v>
      </c>
      <c r="Q291" s="189">
        <v>0.070569999999999994</v>
      </c>
      <c r="R291" s="189">
        <f>Q291*H291</f>
        <v>1.7995349999999999</v>
      </c>
      <c r="S291" s="189">
        <v>0</v>
      </c>
      <c r="T291" s="190">
        <f>S291*H291</f>
        <v>0</v>
      </c>
      <c r="U291" s="38"/>
      <c r="V291" s="38"/>
      <c r="W291" s="38"/>
      <c r="X291" s="38"/>
      <c r="Y291" s="38"/>
      <c r="Z291" s="38"/>
      <c r="AA291" s="38"/>
      <c r="AB291" s="38"/>
      <c r="AC291" s="38"/>
      <c r="AD291" s="38"/>
      <c r="AE291" s="38"/>
      <c r="AR291" s="191" t="s">
        <v>206</v>
      </c>
      <c r="AT291" s="191" t="s">
        <v>201</v>
      </c>
      <c r="AU291" s="191" t="s">
        <v>221</v>
      </c>
      <c r="AY291" s="19" t="s">
        <v>199</v>
      </c>
      <c r="BE291" s="192">
        <f>IF(N291="základní",J291,0)</f>
        <v>0</v>
      </c>
      <c r="BF291" s="192">
        <f>IF(N291="snížená",J291,0)</f>
        <v>0</v>
      </c>
      <c r="BG291" s="192">
        <f>IF(N291="zákl. přenesená",J291,0)</f>
        <v>0</v>
      </c>
      <c r="BH291" s="192">
        <f>IF(N291="sníž. přenesená",J291,0)</f>
        <v>0</v>
      </c>
      <c r="BI291" s="192">
        <f>IF(N291="nulová",J291,0)</f>
        <v>0</v>
      </c>
      <c r="BJ291" s="19" t="s">
        <v>89</v>
      </c>
      <c r="BK291" s="192">
        <f>ROUND(I291*H291,2)</f>
        <v>0</v>
      </c>
      <c r="BL291" s="19" t="s">
        <v>206</v>
      </c>
      <c r="BM291" s="191" t="s">
        <v>1642</v>
      </c>
    </row>
    <row r="292" s="2" customFormat="1">
      <c r="A292" s="38"/>
      <c r="B292" s="39"/>
      <c r="C292" s="38"/>
      <c r="D292" s="193" t="s">
        <v>208</v>
      </c>
      <c r="E292" s="38"/>
      <c r="F292" s="194" t="s">
        <v>963</v>
      </c>
      <c r="G292" s="38"/>
      <c r="H292" s="38"/>
      <c r="I292" s="195"/>
      <c r="J292" s="38"/>
      <c r="K292" s="38"/>
      <c r="L292" s="39"/>
      <c r="M292" s="196"/>
      <c r="N292" s="197"/>
      <c r="O292" s="77"/>
      <c r="P292" s="77"/>
      <c r="Q292" s="77"/>
      <c r="R292" s="77"/>
      <c r="S292" s="77"/>
      <c r="T292" s="78"/>
      <c r="U292" s="38"/>
      <c r="V292" s="38"/>
      <c r="W292" s="38"/>
      <c r="X292" s="38"/>
      <c r="Y292" s="38"/>
      <c r="Z292" s="38"/>
      <c r="AA292" s="38"/>
      <c r="AB292" s="38"/>
      <c r="AC292" s="38"/>
      <c r="AD292" s="38"/>
      <c r="AE292" s="38"/>
      <c r="AT292" s="19" t="s">
        <v>208</v>
      </c>
      <c r="AU292" s="19" t="s">
        <v>221</v>
      </c>
    </row>
    <row r="293" s="2" customFormat="1">
      <c r="A293" s="38"/>
      <c r="B293" s="39"/>
      <c r="C293" s="38"/>
      <c r="D293" s="193" t="s">
        <v>210</v>
      </c>
      <c r="E293" s="38"/>
      <c r="F293" s="198" t="s">
        <v>964</v>
      </c>
      <c r="G293" s="38"/>
      <c r="H293" s="38"/>
      <c r="I293" s="195"/>
      <c r="J293" s="38"/>
      <c r="K293" s="38"/>
      <c r="L293" s="39"/>
      <c r="M293" s="196"/>
      <c r="N293" s="197"/>
      <c r="O293" s="77"/>
      <c r="P293" s="77"/>
      <c r="Q293" s="77"/>
      <c r="R293" s="77"/>
      <c r="S293" s="77"/>
      <c r="T293" s="78"/>
      <c r="U293" s="38"/>
      <c r="V293" s="38"/>
      <c r="W293" s="38"/>
      <c r="X293" s="38"/>
      <c r="Y293" s="38"/>
      <c r="Z293" s="38"/>
      <c r="AA293" s="38"/>
      <c r="AB293" s="38"/>
      <c r="AC293" s="38"/>
      <c r="AD293" s="38"/>
      <c r="AE293" s="38"/>
      <c r="AT293" s="19" t="s">
        <v>210</v>
      </c>
      <c r="AU293" s="19" t="s">
        <v>221</v>
      </c>
    </row>
    <row r="294" s="14" customFormat="1">
      <c r="A294" s="14"/>
      <c r="B294" s="207"/>
      <c r="C294" s="14"/>
      <c r="D294" s="193" t="s">
        <v>212</v>
      </c>
      <c r="E294" s="208" t="s">
        <v>1</v>
      </c>
      <c r="F294" s="209" t="s">
        <v>1483</v>
      </c>
      <c r="G294" s="14"/>
      <c r="H294" s="208" t="s">
        <v>1</v>
      </c>
      <c r="I294" s="210"/>
      <c r="J294" s="14"/>
      <c r="K294" s="14"/>
      <c r="L294" s="207"/>
      <c r="M294" s="211"/>
      <c r="N294" s="212"/>
      <c r="O294" s="212"/>
      <c r="P294" s="212"/>
      <c r="Q294" s="212"/>
      <c r="R294" s="212"/>
      <c r="S294" s="212"/>
      <c r="T294" s="213"/>
      <c r="U294" s="14"/>
      <c r="V294" s="14"/>
      <c r="W294" s="14"/>
      <c r="X294" s="14"/>
      <c r="Y294" s="14"/>
      <c r="Z294" s="14"/>
      <c r="AA294" s="14"/>
      <c r="AB294" s="14"/>
      <c r="AC294" s="14"/>
      <c r="AD294" s="14"/>
      <c r="AE294" s="14"/>
      <c r="AT294" s="208" t="s">
        <v>212</v>
      </c>
      <c r="AU294" s="208" t="s">
        <v>221</v>
      </c>
      <c r="AV294" s="14" t="s">
        <v>89</v>
      </c>
      <c r="AW294" s="14" t="s">
        <v>36</v>
      </c>
      <c r="AX294" s="14" t="s">
        <v>81</v>
      </c>
      <c r="AY294" s="208" t="s">
        <v>199</v>
      </c>
    </row>
    <row r="295" s="13" customFormat="1">
      <c r="A295" s="13"/>
      <c r="B295" s="199"/>
      <c r="C295" s="13"/>
      <c r="D295" s="193" t="s">
        <v>212</v>
      </c>
      <c r="E295" s="200" t="s">
        <v>1</v>
      </c>
      <c r="F295" s="201" t="s">
        <v>1643</v>
      </c>
      <c r="G295" s="13"/>
      <c r="H295" s="202">
        <v>25.5</v>
      </c>
      <c r="I295" s="203"/>
      <c r="J295" s="13"/>
      <c r="K295" s="13"/>
      <c r="L295" s="199"/>
      <c r="M295" s="204"/>
      <c r="N295" s="205"/>
      <c r="O295" s="205"/>
      <c r="P295" s="205"/>
      <c r="Q295" s="205"/>
      <c r="R295" s="205"/>
      <c r="S295" s="205"/>
      <c r="T295" s="206"/>
      <c r="U295" s="13"/>
      <c r="V295" s="13"/>
      <c r="W295" s="13"/>
      <c r="X295" s="13"/>
      <c r="Y295" s="13"/>
      <c r="Z295" s="13"/>
      <c r="AA295" s="13"/>
      <c r="AB295" s="13"/>
      <c r="AC295" s="13"/>
      <c r="AD295" s="13"/>
      <c r="AE295" s="13"/>
      <c r="AT295" s="200" t="s">
        <v>212</v>
      </c>
      <c r="AU295" s="200" t="s">
        <v>221</v>
      </c>
      <c r="AV295" s="13" t="s">
        <v>91</v>
      </c>
      <c r="AW295" s="13" t="s">
        <v>36</v>
      </c>
      <c r="AX295" s="13" t="s">
        <v>89</v>
      </c>
      <c r="AY295" s="200" t="s">
        <v>199</v>
      </c>
    </row>
    <row r="296" s="2" customFormat="1" ht="14.4" customHeight="1">
      <c r="A296" s="38"/>
      <c r="B296" s="179"/>
      <c r="C296" s="180" t="s">
        <v>427</v>
      </c>
      <c r="D296" s="180" t="s">
        <v>201</v>
      </c>
      <c r="E296" s="181" t="s">
        <v>1644</v>
      </c>
      <c r="F296" s="182" t="s">
        <v>1645</v>
      </c>
      <c r="G296" s="183" t="s">
        <v>404</v>
      </c>
      <c r="H296" s="184">
        <v>2</v>
      </c>
      <c r="I296" s="185"/>
      <c r="J296" s="186">
        <f>ROUND(I296*H296,2)</f>
        <v>0</v>
      </c>
      <c r="K296" s="182" t="s">
        <v>205</v>
      </c>
      <c r="L296" s="39"/>
      <c r="M296" s="187" t="s">
        <v>1</v>
      </c>
      <c r="N296" s="188" t="s">
        <v>46</v>
      </c>
      <c r="O296" s="77"/>
      <c r="P296" s="189">
        <f>O296*H296</f>
        <v>0</v>
      </c>
      <c r="Q296" s="189">
        <v>0.044069999999999998</v>
      </c>
      <c r="R296" s="189">
        <f>Q296*H296</f>
        <v>0.088139999999999996</v>
      </c>
      <c r="S296" s="189">
        <v>0</v>
      </c>
      <c r="T296" s="190">
        <f>S296*H296</f>
        <v>0</v>
      </c>
      <c r="U296" s="38"/>
      <c r="V296" s="38"/>
      <c r="W296" s="38"/>
      <c r="X296" s="38"/>
      <c r="Y296" s="38"/>
      <c r="Z296" s="38"/>
      <c r="AA296" s="38"/>
      <c r="AB296" s="38"/>
      <c r="AC296" s="38"/>
      <c r="AD296" s="38"/>
      <c r="AE296" s="38"/>
      <c r="AR296" s="191" t="s">
        <v>206</v>
      </c>
      <c r="AT296" s="191" t="s">
        <v>201</v>
      </c>
      <c r="AU296" s="191" t="s">
        <v>221</v>
      </c>
      <c r="AY296" s="19" t="s">
        <v>199</v>
      </c>
      <c r="BE296" s="192">
        <f>IF(N296="základní",J296,0)</f>
        <v>0</v>
      </c>
      <c r="BF296" s="192">
        <f>IF(N296="snížená",J296,0)</f>
        <v>0</v>
      </c>
      <c r="BG296" s="192">
        <f>IF(N296="zákl. přenesená",J296,0)</f>
        <v>0</v>
      </c>
      <c r="BH296" s="192">
        <f>IF(N296="sníž. přenesená",J296,0)</f>
        <v>0</v>
      </c>
      <c r="BI296" s="192">
        <f>IF(N296="nulová",J296,0)</f>
        <v>0</v>
      </c>
      <c r="BJ296" s="19" t="s">
        <v>89</v>
      </c>
      <c r="BK296" s="192">
        <f>ROUND(I296*H296,2)</f>
        <v>0</v>
      </c>
      <c r="BL296" s="19" t="s">
        <v>206</v>
      </c>
      <c r="BM296" s="191" t="s">
        <v>1646</v>
      </c>
    </row>
    <row r="297" s="2" customFormat="1">
      <c r="A297" s="38"/>
      <c r="B297" s="39"/>
      <c r="C297" s="38"/>
      <c r="D297" s="193" t="s">
        <v>208</v>
      </c>
      <c r="E297" s="38"/>
      <c r="F297" s="194" t="s">
        <v>1647</v>
      </c>
      <c r="G297" s="38"/>
      <c r="H297" s="38"/>
      <c r="I297" s="195"/>
      <c r="J297" s="38"/>
      <c r="K297" s="38"/>
      <c r="L297" s="39"/>
      <c r="M297" s="196"/>
      <c r="N297" s="197"/>
      <c r="O297" s="77"/>
      <c r="P297" s="77"/>
      <c r="Q297" s="77"/>
      <c r="R297" s="77"/>
      <c r="S297" s="77"/>
      <c r="T297" s="78"/>
      <c r="U297" s="38"/>
      <c r="V297" s="38"/>
      <c r="W297" s="38"/>
      <c r="X297" s="38"/>
      <c r="Y297" s="38"/>
      <c r="Z297" s="38"/>
      <c r="AA297" s="38"/>
      <c r="AB297" s="38"/>
      <c r="AC297" s="38"/>
      <c r="AD297" s="38"/>
      <c r="AE297" s="38"/>
      <c r="AT297" s="19" t="s">
        <v>208</v>
      </c>
      <c r="AU297" s="19" t="s">
        <v>221</v>
      </c>
    </row>
    <row r="298" s="2" customFormat="1">
      <c r="A298" s="38"/>
      <c r="B298" s="39"/>
      <c r="C298" s="38"/>
      <c r="D298" s="193" t="s">
        <v>210</v>
      </c>
      <c r="E298" s="38"/>
      <c r="F298" s="198" t="s">
        <v>964</v>
      </c>
      <c r="G298" s="38"/>
      <c r="H298" s="38"/>
      <c r="I298" s="195"/>
      <c r="J298" s="38"/>
      <c r="K298" s="38"/>
      <c r="L298" s="39"/>
      <c r="M298" s="196"/>
      <c r="N298" s="197"/>
      <c r="O298" s="77"/>
      <c r="P298" s="77"/>
      <c r="Q298" s="77"/>
      <c r="R298" s="77"/>
      <c r="S298" s="77"/>
      <c r="T298" s="78"/>
      <c r="U298" s="38"/>
      <c r="V298" s="38"/>
      <c r="W298" s="38"/>
      <c r="X298" s="38"/>
      <c r="Y298" s="38"/>
      <c r="Z298" s="38"/>
      <c r="AA298" s="38"/>
      <c r="AB298" s="38"/>
      <c r="AC298" s="38"/>
      <c r="AD298" s="38"/>
      <c r="AE298" s="38"/>
      <c r="AT298" s="19" t="s">
        <v>210</v>
      </c>
      <c r="AU298" s="19" t="s">
        <v>221</v>
      </c>
    </row>
    <row r="299" s="14" customFormat="1">
      <c r="A299" s="14"/>
      <c r="B299" s="207"/>
      <c r="C299" s="14"/>
      <c r="D299" s="193" t="s">
        <v>212</v>
      </c>
      <c r="E299" s="208" t="s">
        <v>1</v>
      </c>
      <c r="F299" s="209" t="s">
        <v>1648</v>
      </c>
      <c r="G299" s="14"/>
      <c r="H299" s="208" t="s">
        <v>1</v>
      </c>
      <c r="I299" s="210"/>
      <c r="J299" s="14"/>
      <c r="K299" s="14"/>
      <c r="L299" s="207"/>
      <c r="M299" s="211"/>
      <c r="N299" s="212"/>
      <c r="O299" s="212"/>
      <c r="P299" s="212"/>
      <c r="Q299" s="212"/>
      <c r="R299" s="212"/>
      <c r="S299" s="212"/>
      <c r="T299" s="213"/>
      <c r="U299" s="14"/>
      <c r="V299" s="14"/>
      <c r="W299" s="14"/>
      <c r="X299" s="14"/>
      <c r="Y299" s="14"/>
      <c r="Z299" s="14"/>
      <c r="AA299" s="14"/>
      <c r="AB299" s="14"/>
      <c r="AC299" s="14"/>
      <c r="AD299" s="14"/>
      <c r="AE299" s="14"/>
      <c r="AT299" s="208" t="s">
        <v>212</v>
      </c>
      <c r="AU299" s="208" t="s">
        <v>221</v>
      </c>
      <c r="AV299" s="14" t="s">
        <v>89</v>
      </c>
      <c r="AW299" s="14" t="s">
        <v>36</v>
      </c>
      <c r="AX299" s="14" t="s">
        <v>81</v>
      </c>
      <c r="AY299" s="208" t="s">
        <v>199</v>
      </c>
    </row>
    <row r="300" s="13" customFormat="1">
      <c r="A300" s="13"/>
      <c r="B300" s="199"/>
      <c r="C300" s="13"/>
      <c r="D300" s="193" t="s">
        <v>212</v>
      </c>
      <c r="E300" s="200" t="s">
        <v>1</v>
      </c>
      <c r="F300" s="201" t="s">
        <v>1649</v>
      </c>
      <c r="G300" s="13"/>
      <c r="H300" s="202">
        <v>2</v>
      </c>
      <c r="I300" s="203"/>
      <c r="J300" s="13"/>
      <c r="K300" s="13"/>
      <c r="L300" s="199"/>
      <c r="M300" s="204"/>
      <c r="N300" s="205"/>
      <c r="O300" s="205"/>
      <c r="P300" s="205"/>
      <c r="Q300" s="205"/>
      <c r="R300" s="205"/>
      <c r="S300" s="205"/>
      <c r="T300" s="206"/>
      <c r="U300" s="13"/>
      <c r="V300" s="13"/>
      <c r="W300" s="13"/>
      <c r="X300" s="13"/>
      <c r="Y300" s="13"/>
      <c r="Z300" s="13"/>
      <c r="AA300" s="13"/>
      <c r="AB300" s="13"/>
      <c r="AC300" s="13"/>
      <c r="AD300" s="13"/>
      <c r="AE300" s="13"/>
      <c r="AT300" s="200" t="s">
        <v>212</v>
      </c>
      <c r="AU300" s="200" t="s">
        <v>221</v>
      </c>
      <c r="AV300" s="13" t="s">
        <v>91</v>
      </c>
      <c r="AW300" s="13" t="s">
        <v>36</v>
      </c>
      <c r="AX300" s="13" t="s">
        <v>89</v>
      </c>
      <c r="AY300" s="200" t="s">
        <v>199</v>
      </c>
    </row>
    <row r="301" s="2" customFormat="1" ht="14.4" customHeight="1">
      <c r="A301" s="38"/>
      <c r="B301" s="179"/>
      <c r="C301" s="180" t="s">
        <v>435</v>
      </c>
      <c r="D301" s="180" t="s">
        <v>201</v>
      </c>
      <c r="E301" s="181" t="s">
        <v>1650</v>
      </c>
      <c r="F301" s="182" t="s">
        <v>1651</v>
      </c>
      <c r="G301" s="183" t="s">
        <v>404</v>
      </c>
      <c r="H301" s="184">
        <v>2</v>
      </c>
      <c r="I301" s="185"/>
      <c r="J301" s="186">
        <f>ROUND(I301*H301,2)</f>
        <v>0</v>
      </c>
      <c r="K301" s="182" t="s">
        <v>246</v>
      </c>
      <c r="L301" s="39"/>
      <c r="M301" s="187" t="s">
        <v>1</v>
      </c>
      <c r="N301" s="188" t="s">
        <v>46</v>
      </c>
      <c r="O301" s="77"/>
      <c r="P301" s="189">
        <f>O301*H301</f>
        <v>0</v>
      </c>
      <c r="Q301" s="189">
        <v>0.044049999999999999</v>
      </c>
      <c r="R301" s="189">
        <f>Q301*H301</f>
        <v>0.088099999999999998</v>
      </c>
      <c r="S301" s="189">
        <v>0</v>
      </c>
      <c r="T301" s="190">
        <f>S301*H301</f>
        <v>0</v>
      </c>
      <c r="U301" s="38"/>
      <c r="V301" s="38"/>
      <c r="W301" s="38"/>
      <c r="X301" s="38"/>
      <c r="Y301" s="38"/>
      <c r="Z301" s="38"/>
      <c r="AA301" s="38"/>
      <c r="AB301" s="38"/>
      <c r="AC301" s="38"/>
      <c r="AD301" s="38"/>
      <c r="AE301" s="38"/>
      <c r="AR301" s="191" t="s">
        <v>206</v>
      </c>
      <c r="AT301" s="191" t="s">
        <v>201</v>
      </c>
      <c r="AU301" s="191" t="s">
        <v>221</v>
      </c>
      <c r="AY301" s="19" t="s">
        <v>199</v>
      </c>
      <c r="BE301" s="192">
        <f>IF(N301="základní",J301,0)</f>
        <v>0</v>
      </c>
      <c r="BF301" s="192">
        <f>IF(N301="snížená",J301,0)</f>
        <v>0</v>
      </c>
      <c r="BG301" s="192">
        <f>IF(N301="zákl. přenesená",J301,0)</f>
        <v>0</v>
      </c>
      <c r="BH301" s="192">
        <f>IF(N301="sníž. přenesená",J301,0)</f>
        <v>0</v>
      </c>
      <c r="BI301" s="192">
        <f>IF(N301="nulová",J301,0)</f>
        <v>0</v>
      </c>
      <c r="BJ301" s="19" t="s">
        <v>89</v>
      </c>
      <c r="BK301" s="192">
        <f>ROUND(I301*H301,2)</f>
        <v>0</v>
      </c>
      <c r="BL301" s="19" t="s">
        <v>206</v>
      </c>
      <c r="BM301" s="191" t="s">
        <v>1652</v>
      </c>
    </row>
    <row r="302" s="14" customFormat="1">
      <c r="A302" s="14"/>
      <c r="B302" s="207"/>
      <c r="C302" s="14"/>
      <c r="D302" s="193" t="s">
        <v>212</v>
      </c>
      <c r="E302" s="208" t="s">
        <v>1</v>
      </c>
      <c r="F302" s="209" t="s">
        <v>1648</v>
      </c>
      <c r="G302" s="14"/>
      <c r="H302" s="208" t="s">
        <v>1</v>
      </c>
      <c r="I302" s="210"/>
      <c r="J302" s="14"/>
      <c r="K302" s="14"/>
      <c r="L302" s="207"/>
      <c r="M302" s="211"/>
      <c r="N302" s="212"/>
      <c r="O302" s="212"/>
      <c r="P302" s="212"/>
      <c r="Q302" s="212"/>
      <c r="R302" s="212"/>
      <c r="S302" s="212"/>
      <c r="T302" s="213"/>
      <c r="U302" s="14"/>
      <c r="V302" s="14"/>
      <c r="W302" s="14"/>
      <c r="X302" s="14"/>
      <c r="Y302" s="14"/>
      <c r="Z302" s="14"/>
      <c r="AA302" s="14"/>
      <c r="AB302" s="14"/>
      <c r="AC302" s="14"/>
      <c r="AD302" s="14"/>
      <c r="AE302" s="14"/>
      <c r="AT302" s="208" t="s">
        <v>212</v>
      </c>
      <c r="AU302" s="208" t="s">
        <v>221</v>
      </c>
      <c r="AV302" s="14" t="s">
        <v>89</v>
      </c>
      <c r="AW302" s="14" t="s">
        <v>36</v>
      </c>
      <c r="AX302" s="14" t="s">
        <v>81</v>
      </c>
      <c r="AY302" s="208" t="s">
        <v>199</v>
      </c>
    </row>
    <row r="303" s="14" customFormat="1">
      <c r="A303" s="14"/>
      <c r="B303" s="207"/>
      <c r="C303" s="14"/>
      <c r="D303" s="193" t="s">
        <v>212</v>
      </c>
      <c r="E303" s="208" t="s">
        <v>1</v>
      </c>
      <c r="F303" s="209" t="s">
        <v>1653</v>
      </c>
      <c r="G303" s="14"/>
      <c r="H303" s="208" t="s">
        <v>1</v>
      </c>
      <c r="I303" s="210"/>
      <c r="J303" s="14"/>
      <c r="K303" s="14"/>
      <c r="L303" s="207"/>
      <c r="M303" s="211"/>
      <c r="N303" s="212"/>
      <c r="O303" s="212"/>
      <c r="P303" s="212"/>
      <c r="Q303" s="212"/>
      <c r="R303" s="212"/>
      <c r="S303" s="212"/>
      <c r="T303" s="213"/>
      <c r="U303" s="14"/>
      <c r="V303" s="14"/>
      <c r="W303" s="14"/>
      <c r="X303" s="14"/>
      <c r="Y303" s="14"/>
      <c r="Z303" s="14"/>
      <c r="AA303" s="14"/>
      <c r="AB303" s="14"/>
      <c r="AC303" s="14"/>
      <c r="AD303" s="14"/>
      <c r="AE303" s="14"/>
      <c r="AT303" s="208" t="s">
        <v>212</v>
      </c>
      <c r="AU303" s="208" t="s">
        <v>221</v>
      </c>
      <c r="AV303" s="14" t="s">
        <v>89</v>
      </c>
      <c r="AW303" s="14" t="s">
        <v>36</v>
      </c>
      <c r="AX303" s="14" t="s">
        <v>81</v>
      </c>
      <c r="AY303" s="208" t="s">
        <v>199</v>
      </c>
    </row>
    <row r="304" s="13" customFormat="1">
      <c r="A304" s="13"/>
      <c r="B304" s="199"/>
      <c r="C304" s="13"/>
      <c r="D304" s="193" t="s">
        <v>212</v>
      </c>
      <c r="E304" s="200" t="s">
        <v>1</v>
      </c>
      <c r="F304" s="201" t="s">
        <v>1649</v>
      </c>
      <c r="G304" s="13"/>
      <c r="H304" s="202">
        <v>2</v>
      </c>
      <c r="I304" s="203"/>
      <c r="J304" s="13"/>
      <c r="K304" s="13"/>
      <c r="L304" s="199"/>
      <c r="M304" s="204"/>
      <c r="N304" s="205"/>
      <c r="O304" s="205"/>
      <c r="P304" s="205"/>
      <c r="Q304" s="205"/>
      <c r="R304" s="205"/>
      <c r="S304" s="205"/>
      <c r="T304" s="206"/>
      <c r="U304" s="13"/>
      <c r="V304" s="13"/>
      <c r="W304" s="13"/>
      <c r="X304" s="13"/>
      <c r="Y304" s="13"/>
      <c r="Z304" s="13"/>
      <c r="AA304" s="13"/>
      <c r="AB304" s="13"/>
      <c r="AC304" s="13"/>
      <c r="AD304" s="13"/>
      <c r="AE304" s="13"/>
      <c r="AT304" s="200" t="s">
        <v>212</v>
      </c>
      <c r="AU304" s="200" t="s">
        <v>221</v>
      </c>
      <c r="AV304" s="13" t="s">
        <v>91</v>
      </c>
      <c r="AW304" s="13" t="s">
        <v>36</v>
      </c>
      <c r="AX304" s="13" t="s">
        <v>89</v>
      </c>
      <c r="AY304" s="200" t="s">
        <v>199</v>
      </c>
    </row>
    <row r="305" s="2" customFormat="1" ht="14.4" customHeight="1">
      <c r="A305" s="38"/>
      <c r="B305" s="179"/>
      <c r="C305" s="180" t="s">
        <v>444</v>
      </c>
      <c r="D305" s="180" t="s">
        <v>201</v>
      </c>
      <c r="E305" s="181" t="s">
        <v>1654</v>
      </c>
      <c r="F305" s="182" t="s">
        <v>1655</v>
      </c>
      <c r="G305" s="183" t="s">
        <v>404</v>
      </c>
      <c r="H305" s="184">
        <v>1</v>
      </c>
      <c r="I305" s="185"/>
      <c r="J305" s="186">
        <f>ROUND(I305*H305,2)</f>
        <v>0</v>
      </c>
      <c r="K305" s="182" t="s">
        <v>246</v>
      </c>
      <c r="L305" s="39"/>
      <c r="M305" s="187" t="s">
        <v>1</v>
      </c>
      <c r="N305" s="188" t="s">
        <v>46</v>
      </c>
      <c r="O305" s="77"/>
      <c r="P305" s="189">
        <f>O305*H305</f>
        <v>0</v>
      </c>
      <c r="Q305" s="189">
        <v>0.044049999999999999</v>
      </c>
      <c r="R305" s="189">
        <f>Q305*H305</f>
        <v>0.044049999999999999</v>
      </c>
      <c r="S305" s="189">
        <v>0</v>
      </c>
      <c r="T305" s="190">
        <f>S305*H305</f>
        <v>0</v>
      </c>
      <c r="U305" s="38"/>
      <c r="V305" s="38"/>
      <c r="W305" s="38"/>
      <c r="X305" s="38"/>
      <c r="Y305" s="38"/>
      <c r="Z305" s="38"/>
      <c r="AA305" s="38"/>
      <c r="AB305" s="38"/>
      <c r="AC305" s="38"/>
      <c r="AD305" s="38"/>
      <c r="AE305" s="38"/>
      <c r="AR305" s="191" t="s">
        <v>206</v>
      </c>
      <c r="AT305" s="191" t="s">
        <v>201</v>
      </c>
      <c r="AU305" s="191" t="s">
        <v>221</v>
      </c>
      <c r="AY305" s="19" t="s">
        <v>199</v>
      </c>
      <c r="BE305" s="192">
        <f>IF(N305="základní",J305,0)</f>
        <v>0</v>
      </c>
      <c r="BF305" s="192">
        <f>IF(N305="snížená",J305,0)</f>
        <v>0</v>
      </c>
      <c r="BG305" s="192">
        <f>IF(N305="zákl. přenesená",J305,0)</f>
        <v>0</v>
      </c>
      <c r="BH305" s="192">
        <f>IF(N305="sníž. přenesená",J305,0)</f>
        <v>0</v>
      </c>
      <c r="BI305" s="192">
        <f>IF(N305="nulová",J305,0)</f>
        <v>0</v>
      </c>
      <c r="BJ305" s="19" t="s">
        <v>89</v>
      </c>
      <c r="BK305" s="192">
        <f>ROUND(I305*H305,2)</f>
        <v>0</v>
      </c>
      <c r="BL305" s="19" t="s">
        <v>206</v>
      </c>
      <c r="BM305" s="191" t="s">
        <v>1656</v>
      </c>
    </row>
    <row r="306" s="14" customFormat="1">
      <c r="A306" s="14"/>
      <c r="B306" s="207"/>
      <c r="C306" s="14"/>
      <c r="D306" s="193" t="s">
        <v>212</v>
      </c>
      <c r="E306" s="208" t="s">
        <v>1</v>
      </c>
      <c r="F306" s="209" t="s">
        <v>1648</v>
      </c>
      <c r="G306" s="14"/>
      <c r="H306" s="208" t="s">
        <v>1</v>
      </c>
      <c r="I306" s="210"/>
      <c r="J306" s="14"/>
      <c r="K306" s="14"/>
      <c r="L306" s="207"/>
      <c r="M306" s="211"/>
      <c r="N306" s="212"/>
      <c r="O306" s="212"/>
      <c r="P306" s="212"/>
      <c r="Q306" s="212"/>
      <c r="R306" s="212"/>
      <c r="S306" s="212"/>
      <c r="T306" s="213"/>
      <c r="U306" s="14"/>
      <c r="V306" s="14"/>
      <c r="W306" s="14"/>
      <c r="X306" s="14"/>
      <c r="Y306" s="14"/>
      <c r="Z306" s="14"/>
      <c r="AA306" s="14"/>
      <c r="AB306" s="14"/>
      <c r="AC306" s="14"/>
      <c r="AD306" s="14"/>
      <c r="AE306" s="14"/>
      <c r="AT306" s="208" t="s">
        <v>212</v>
      </c>
      <c r="AU306" s="208" t="s">
        <v>221</v>
      </c>
      <c r="AV306" s="14" t="s">
        <v>89</v>
      </c>
      <c r="AW306" s="14" t="s">
        <v>36</v>
      </c>
      <c r="AX306" s="14" t="s">
        <v>81</v>
      </c>
      <c r="AY306" s="208" t="s">
        <v>199</v>
      </c>
    </row>
    <row r="307" s="13" customFormat="1">
      <c r="A307" s="13"/>
      <c r="B307" s="199"/>
      <c r="C307" s="13"/>
      <c r="D307" s="193" t="s">
        <v>212</v>
      </c>
      <c r="E307" s="200" t="s">
        <v>1</v>
      </c>
      <c r="F307" s="201" t="s">
        <v>1657</v>
      </c>
      <c r="G307" s="13"/>
      <c r="H307" s="202">
        <v>1</v>
      </c>
      <c r="I307" s="203"/>
      <c r="J307" s="13"/>
      <c r="K307" s="13"/>
      <c r="L307" s="199"/>
      <c r="M307" s="204"/>
      <c r="N307" s="205"/>
      <c r="O307" s="205"/>
      <c r="P307" s="205"/>
      <c r="Q307" s="205"/>
      <c r="R307" s="205"/>
      <c r="S307" s="205"/>
      <c r="T307" s="206"/>
      <c r="U307" s="13"/>
      <c r="V307" s="13"/>
      <c r="W307" s="13"/>
      <c r="X307" s="13"/>
      <c r="Y307" s="13"/>
      <c r="Z307" s="13"/>
      <c r="AA307" s="13"/>
      <c r="AB307" s="13"/>
      <c r="AC307" s="13"/>
      <c r="AD307" s="13"/>
      <c r="AE307" s="13"/>
      <c r="AT307" s="200" t="s">
        <v>212</v>
      </c>
      <c r="AU307" s="200" t="s">
        <v>221</v>
      </c>
      <c r="AV307" s="13" t="s">
        <v>91</v>
      </c>
      <c r="AW307" s="13" t="s">
        <v>36</v>
      </c>
      <c r="AX307" s="13" t="s">
        <v>89</v>
      </c>
      <c r="AY307" s="200" t="s">
        <v>199</v>
      </c>
    </row>
    <row r="308" s="2" customFormat="1" ht="24.15" customHeight="1">
      <c r="A308" s="38"/>
      <c r="B308" s="179"/>
      <c r="C308" s="180" t="s">
        <v>452</v>
      </c>
      <c r="D308" s="180" t="s">
        <v>201</v>
      </c>
      <c r="E308" s="181" t="s">
        <v>1658</v>
      </c>
      <c r="F308" s="182" t="s">
        <v>1659</v>
      </c>
      <c r="G308" s="183" t="s">
        <v>345</v>
      </c>
      <c r="H308" s="184">
        <v>7.5999999999999996</v>
      </c>
      <c r="I308" s="185"/>
      <c r="J308" s="186">
        <f>ROUND(I308*H308,2)</f>
        <v>0</v>
      </c>
      <c r="K308" s="182" t="s">
        <v>205</v>
      </c>
      <c r="L308" s="39"/>
      <c r="M308" s="187" t="s">
        <v>1</v>
      </c>
      <c r="N308" s="188" t="s">
        <v>46</v>
      </c>
      <c r="O308" s="77"/>
      <c r="P308" s="189">
        <f>O308*H308</f>
        <v>0</v>
      </c>
      <c r="Q308" s="189">
        <v>9.0000000000000006E-05</v>
      </c>
      <c r="R308" s="189">
        <f>Q308*H308</f>
        <v>0.00068400000000000004</v>
      </c>
      <c r="S308" s="189">
        <v>0</v>
      </c>
      <c r="T308" s="190">
        <f>S308*H308</f>
        <v>0</v>
      </c>
      <c r="U308" s="38"/>
      <c r="V308" s="38"/>
      <c r="W308" s="38"/>
      <c r="X308" s="38"/>
      <c r="Y308" s="38"/>
      <c r="Z308" s="38"/>
      <c r="AA308" s="38"/>
      <c r="AB308" s="38"/>
      <c r="AC308" s="38"/>
      <c r="AD308" s="38"/>
      <c r="AE308" s="38"/>
      <c r="AR308" s="191" t="s">
        <v>206</v>
      </c>
      <c r="AT308" s="191" t="s">
        <v>201</v>
      </c>
      <c r="AU308" s="191" t="s">
        <v>221</v>
      </c>
      <c r="AY308" s="19" t="s">
        <v>199</v>
      </c>
      <c r="BE308" s="192">
        <f>IF(N308="základní",J308,0)</f>
        <v>0</v>
      </c>
      <c r="BF308" s="192">
        <f>IF(N308="snížená",J308,0)</f>
        <v>0</v>
      </c>
      <c r="BG308" s="192">
        <f>IF(N308="zákl. přenesená",J308,0)</f>
        <v>0</v>
      </c>
      <c r="BH308" s="192">
        <f>IF(N308="sníž. přenesená",J308,0)</f>
        <v>0</v>
      </c>
      <c r="BI308" s="192">
        <f>IF(N308="nulová",J308,0)</f>
        <v>0</v>
      </c>
      <c r="BJ308" s="19" t="s">
        <v>89</v>
      </c>
      <c r="BK308" s="192">
        <f>ROUND(I308*H308,2)</f>
        <v>0</v>
      </c>
      <c r="BL308" s="19" t="s">
        <v>206</v>
      </c>
      <c r="BM308" s="191" t="s">
        <v>1660</v>
      </c>
    </row>
    <row r="309" s="2" customFormat="1">
      <c r="A309" s="38"/>
      <c r="B309" s="39"/>
      <c r="C309" s="38"/>
      <c r="D309" s="193" t="s">
        <v>208</v>
      </c>
      <c r="E309" s="38"/>
      <c r="F309" s="194" t="s">
        <v>1661</v>
      </c>
      <c r="G309" s="38"/>
      <c r="H309" s="38"/>
      <c r="I309" s="195"/>
      <c r="J309" s="38"/>
      <c r="K309" s="38"/>
      <c r="L309" s="39"/>
      <c r="M309" s="196"/>
      <c r="N309" s="197"/>
      <c r="O309" s="77"/>
      <c r="P309" s="77"/>
      <c r="Q309" s="77"/>
      <c r="R309" s="77"/>
      <c r="S309" s="77"/>
      <c r="T309" s="78"/>
      <c r="U309" s="38"/>
      <c r="V309" s="38"/>
      <c r="W309" s="38"/>
      <c r="X309" s="38"/>
      <c r="Y309" s="38"/>
      <c r="Z309" s="38"/>
      <c r="AA309" s="38"/>
      <c r="AB309" s="38"/>
      <c r="AC309" s="38"/>
      <c r="AD309" s="38"/>
      <c r="AE309" s="38"/>
      <c r="AT309" s="19" t="s">
        <v>208</v>
      </c>
      <c r="AU309" s="19" t="s">
        <v>221</v>
      </c>
    </row>
    <row r="310" s="2" customFormat="1">
      <c r="A310" s="38"/>
      <c r="B310" s="39"/>
      <c r="C310" s="38"/>
      <c r="D310" s="193" t="s">
        <v>210</v>
      </c>
      <c r="E310" s="38"/>
      <c r="F310" s="198" t="s">
        <v>1662</v>
      </c>
      <c r="G310" s="38"/>
      <c r="H310" s="38"/>
      <c r="I310" s="195"/>
      <c r="J310" s="38"/>
      <c r="K310" s="38"/>
      <c r="L310" s="39"/>
      <c r="M310" s="196"/>
      <c r="N310" s="197"/>
      <c r="O310" s="77"/>
      <c r="P310" s="77"/>
      <c r="Q310" s="77"/>
      <c r="R310" s="77"/>
      <c r="S310" s="77"/>
      <c r="T310" s="78"/>
      <c r="U310" s="38"/>
      <c r="V310" s="38"/>
      <c r="W310" s="38"/>
      <c r="X310" s="38"/>
      <c r="Y310" s="38"/>
      <c r="Z310" s="38"/>
      <c r="AA310" s="38"/>
      <c r="AB310" s="38"/>
      <c r="AC310" s="38"/>
      <c r="AD310" s="38"/>
      <c r="AE310" s="38"/>
      <c r="AT310" s="19" t="s">
        <v>210</v>
      </c>
      <c r="AU310" s="19" t="s">
        <v>221</v>
      </c>
    </row>
    <row r="311" s="14" customFormat="1">
      <c r="A311" s="14"/>
      <c r="B311" s="207"/>
      <c r="C311" s="14"/>
      <c r="D311" s="193" t="s">
        <v>212</v>
      </c>
      <c r="E311" s="208" t="s">
        <v>1</v>
      </c>
      <c r="F311" s="209" t="s">
        <v>1483</v>
      </c>
      <c r="G311" s="14"/>
      <c r="H311" s="208" t="s">
        <v>1</v>
      </c>
      <c r="I311" s="210"/>
      <c r="J311" s="14"/>
      <c r="K311" s="14"/>
      <c r="L311" s="207"/>
      <c r="M311" s="211"/>
      <c r="N311" s="212"/>
      <c r="O311" s="212"/>
      <c r="P311" s="212"/>
      <c r="Q311" s="212"/>
      <c r="R311" s="212"/>
      <c r="S311" s="212"/>
      <c r="T311" s="213"/>
      <c r="U311" s="14"/>
      <c r="V311" s="14"/>
      <c r="W311" s="14"/>
      <c r="X311" s="14"/>
      <c r="Y311" s="14"/>
      <c r="Z311" s="14"/>
      <c r="AA311" s="14"/>
      <c r="AB311" s="14"/>
      <c r="AC311" s="14"/>
      <c r="AD311" s="14"/>
      <c r="AE311" s="14"/>
      <c r="AT311" s="208" t="s">
        <v>212</v>
      </c>
      <c r="AU311" s="208" t="s">
        <v>221</v>
      </c>
      <c r="AV311" s="14" t="s">
        <v>89</v>
      </c>
      <c r="AW311" s="14" t="s">
        <v>36</v>
      </c>
      <c r="AX311" s="14" t="s">
        <v>81</v>
      </c>
      <c r="AY311" s="208" t="s">
        <v>199</v>
      </c>
    </row>
    <row r="312" s="13" customFormat="1">
      <c r="A312" s="13"/>
      <c r="B312" s="199"/>
      <c r="C312" s="13"/>
      <c r="D312" s="193" t="s">
        <v>212</v>
      </c>
      <c r="E312" s="200" t="s">
        <v>1</v>
      </c>
      <c r="F312" s="201" t="s">
        <v>1663</v>
      </c>
      <c r="G312" s="13"/>
      <c r="H312" s="202">
        <v>7.5999999999999996</v>
      </c>
      <c r="I312" s="203"/>
      <c r="J312" s="13"/>
      <c r="K312" s="13"/>
      <c r="L312" s="199"/>
      <c r="M312" s="204"/>
      <c r="N312" s="205"/>
      <c r="O312" s="205"/>
      <c r="P312" s="205"/>
      <c r="Q312" s="205"/>
      <c r="R312" s="205"/>
      <c r="S312" s="205"/>
      <c r="T312" s="206"/>
      <c r="U312" s="13"/>
      <c r="V312" s="13"/>
      <c r="W312" s="13"/>
      <c r="X312" s="13"/>
      <c r="Y312" s="13"/>
      <c r="Z312" s="13"/>
      <c r="AA312" s="13"/>
      <c r="AB312" s="13"/>
      <c r="AC312" s="13"/>
      <c r="AD312" s="13"/>
      <c r="AE312" s="13"/>
      <c r="AT312" s="200" t="s">
        <v>212</v>
      </c>
      <c r="AU312" s="200" t="s">
        <v>221</v>
      </c>
      <c r="AV312" s="13" t="s">
        <v>91</v>
      </c>
      <c r="AW312" s="13" t="s">
        <v>36</v>
      </c>
      <c r="AX312" s="13" t="s">
        <v>89</v>
      </c>
      <c r="AY312" s="200" t="s">
        <v>199</v>
      </c>
    </row>
    <row r="313" s="2" customFormat="1" ht="14.4" customHeight="1">
      <c r="A313" s="38"/>
      <c r="B313" s="179"/>
      <c r="C313" s="180" t="s">
        <v>460</v>
      </c>
      <c r="D313" s="180" t="s">
        <v>201</v>
      </c>
      <c r="E313" s="181" t="s">
        <v>1664</v>
      </c>
      <c r="F313" s="182" t="s">
        <v>1665</v>
      </c>
      <c r="G313" s="183" t="s">
        <v>345</v>
      </c>
      <c r="H313" s="184">
        <v>7.5999999999999996</v>
      </c>
      <c r="I313" s="185"/>
      <c r="J313" s="186">
        <f>ROUND(I313*H313,2)</f>
        <v>0</v>
      </c>
      <c r="K313" s="182" t="s">
        <v>205</v>
      </c>
      <c r="L313" s="39"/>
      <c r="M313" s="187" t="s">
        <v>1</v>
      </c>
      <c r="N313" s="188" t="s">
        <v>46</v>
      </c>
      <c r="O313" s="77"/>
      <c r="P313" s="189">
        <f>O313*H313</f>
        <v>0</v>
      </c>
      <c r="Q313" s="189">
        <v>0</v>
      </c>
      <c r="R313" s="189">
        <f>Q313*H313</f>
        <v>0</v>
      </c>
      <c r="S313" s="189">
        <v>0</v>
      </c>
      <c r="T313" s="190">
        <f>S313*H313</f>
        <v>0</v>
      </c>
      <c r="U313" s="38"/>
      <c r="V313" s="38"/>
      <c r="W313" s="38"/>
      <c r="X313" s="38"/>
      <c r="Y313" s="38"/>
      <c r="Z313" s="38"/>
      <c r="AA313" s="38"/>
      <c r="AB313" s="38"/>
      <c r="AC313" s="38"/>
      <c r="AD313" s="38"/>
      <c r="AE313" s="38"/>
      <c r="AR313" s="191" t="s">
        <v>206</v>
      </c>
      <c r="AT313" s="191" t="s">
        <v>201</v>
      </c>
      <c r="AU313" s="191" t="s">
        <v>221</v>
      </c>
      <c r="AY313" s="19" t="s">
        <v>199</v>
      </c>
      <c r="BE313" s="192">
        <f>IF(N313="základní",J313,0)</f>
        <v>0</v>
      </c>
      <c r="BF313" s="192">
        <f>IF(N313="snížená",J313,0)</f>
        <v>0</v>
      </c>
      <c r="BG313" s="192">
        <f>IF(N313="zákl. přenesená",J313,0)</f>
        <v>0</v>
      </c>
      <c r="BH313" s="192">
        <f>IF(N313="sníž. přenesená",J313,0)</f>
        <v>0</v>
      </c>
      <c r="BI313" s="192">
        <f>IF(N313="nulová",J313,0)</f>
        <v>0</v>
      </c>
      <c r="BJ313" s="19" t="s">
        <v>89</v>
      </c>
      <c r="BK313" s="192">
        <f>ROUND(I313*H313,2)</f>
        <v>0</v>
      </c>
      <c r="BL313" s="19" t="s">
        <v>206</v>
      </c>
      <c r="BM313" s="191" t="s">
        <v>1666</v>
      </c>
    </row>
    <row r="314" s="2" customFormat="1">
      <c r="A314" s="38"/>
      <c r="B314" s="39"/>
      <c r="C314" s="38"/>
      <c r="D314" s="193" t="s">
        <v>208</v>
      </c>
      <c r="E314" s="38"/>
      <c r="F314" s="194" t="s">
        <v>1667</v>
      </c>
      <c r="G314" s="38"/>
      <c r="H314" s="38"/>
      <c r="I314" s="195"/>
      <c r="J314" s="38"/>
      <c r="K314" s="38"/>
      <c r="L314" s="39"/>
      <c r="M314" s="196"/>
      <c r="N314" s="197"/>
      <c r="O314" s="77"/>
      <c r="P314" s="77"/>
      <c r="Q314" s="77"/>
      <c r="R314" s="77"/>
      <c r="S314" s="77"/>
      <c r="T314" s="78"/>
      <c r="U314" s="38"/>
      <c r="V314" s="38"/>
      <c r="W314" s="38"/>
      <c r="X314" s="38"/>
      <c r="Y314" s="38"/>
      <c r="Z314" s="38"/>
      <c r="AA314" s="38"/>
      <c r="AB314" s="38"/>
      <c r="AC314" s="38"/>
      <c r="AD314" s="38"/>
      <c r="AE314" s="38"/>
      <c r="AT314" s="19" t="s">
        <v>208</v>
      </c>
      <c r="AU314" s="19" t="s">
        <v>221</v>
      </c>
    </row>
    <row r="315" s="2" customFormat="1">
      <c r="A315" s="38"/>
      <c r="B315" s="39"/>
      <c r="C315" s="38"/>
      <c r="D315" s="193" t="s">
        <v>210</v>
      </c>
      <c r="E315" s="38"/>
      <c r="F315" s="198" t="s">
        <v>1668</v>
      </c>
      <c r="G315" s="38"/>
      <c r="H315" s="38"/>
      <c r="I315" s="195"/>
      <c r="J315" s="38"/>
      <c r="K315" s="38"/>
      <c r="L315" s="39"/>
      <c r="M315" s="196"/>
      <c r="N315" s="197"/>
      <c r="O315" s="77"/>
      <c r="P315" s="77"/>
      <c r="Q315" s="77"/>
      <c r="R315" s="77"/>
      <c r="S315" s="77"/>
      <c r="T315" s="78"/>
      <c r="U315" s="38"/>
      <c r="V315" s="38"/>
      <c r="W315" s="38"/>
      <c r="X315" s="38"/>
      <c r="Y315" s="38"/>
      <c r="Z315" s="38"/>
      <c r="AA315" s="38"/>
      <c r="AB315" s="38"/>
      <c r="AC315" s="38"/>
      <c r="AD315" s="38"/>
      <c r="AE315" s="38"/>
      <c r="AT315" s="19" t="s">
        <v>210</v>
      </c>
      <c r="AU315" s="19" t="s">
        <v>221</v>
      </c>
    </row>
    <row r="316" s="14" customFormat="1">
      <c r="A316" s="14"/>
      <c r="B316" s="207"/>
      <c r="C316" s="14"/>
      <c r="D316" s="193" t="s">
        <v>212</v>
      </c>
      <c r="E316" s="208" t="s">
        <v>1</v>
      </c>
      <c r="F316" s="209" t="s">
        <v>1483</v>
      </c>
      <c r="G316" s="14"/>
      <c r="H316" s="208" t="s">
        <v>1</v>
      </c>
      <c r="I316" s="210"/>
      <c r="J316" s="14"/>
      <c r="K316" s="14"/>
      <c r="L316" s="207"/>
      <c r="M316" s="211"/>
      <c r="N316" s="212"/>
      <c r="O316" s="212"/>
      <c r="P316" s="212"/>
      <c r="Q316" s="212"/>
      <c r="R316" s="212"/>
      <c r="S316" s="212"/>
      <c r="T316" s="213"/>
      <c r="U316" s="14"/>
      <c r="V316" s="14"/>
      <c r="W316" s="14"/>
      <c r="X316" s="14"/>
      <c r="Y316" s="14"/>
      <c r="Z316" s="14"/>
      <c r="AA316" s="14"/>
      <c r="AB316" s="14"/>
      <c r="AC316" s="14"/>
      <c r="AD316" s="14"/>
      <c r="AE316" s="14"/>
      <c r="AT316" s="208" t="s">
        <v>212</v>
      </c>
      <c r="AU316" s="208" t="s">
        <v>221</v>
      </c>
      <c r="AV316" s="14" t="s">
        <v>89</v>
      </c>
      <c r="AW316" s="14" t="s">
        <v>36</v>
      </c>
      <c r="AX316" s="14" t="s">
        <v>81</v>
      </c>
      <c r="AY316" s="208" t="s">
        <v>199</v>
      </c>
    </row>
    <row r="317" s="13" customFormat="1">
      <c r="A317" s="13"/>
      <c r="B317" s="199"/>
      <c r="C317" s="13"/>
      <c r="D317" s="193" t="s">
        <v>212</v>
      </c>
      <c r="E317" s="200" t="s">
        <v>1</v>
      </c>
      <c r="F317" s="201" t="s">
        <v>1663</v>
      </c>
      <c r="G317" s="13"/>
      <c r="H317" s="202">
        <v>7.5999999999999996</v>
      </c>
      <c r="I317" s="203"/>
      <c r="J317" s="13"/>
      <c r="K317" s="13"/>
      <c r="L317" s="199"/>
      <c r="M317" s="204"/>
      <c r="N317" s="205"/>
      <c r="O317" s="205"/>
      <c r="P317" s="205"/>
      <c r="Q317" s="205"/>
      <c r="R317" s="205"/>
      <c r="S317" s="205"/>
      <c r="T317" s="206"/>
      <c r="U317" s="13"/>
      <c r="V317" s="13"/>
      <c r="W317" s="13"/>
      <c r="X317" s="13"/>
      <c r="Y317" s="13"/>
      <c r="Z317" s="13"/>
      <c r="AA317" s="13"/>
      <c r="AB317" s="13"/>
      <c r="AC317" s="13"/>
      <c r="AD317" s="13"/>
      <c r="AE317" s="13"/>
      <c r="AT317" s="200" t="s">
        <v>212</v>
      </c>
      <c r="AU317" s="200" t="s">
        <v>221</v>
      </c>
      <c r="AV317" s="13" t="s">
        <v>91</v>
      </c>
      <c r="AW317" s="13" t="s">
        <v>36</v>
      </c>
      <c r="AX317" s="13" t="s">
        <v>89</v>
      </c>
      <c r="AY317" s="200" t="s">
        <v>199</v>
      </c>
    </row>
    <row r="318" s="12" customFormat="1" ht="20.88" customHeight="1">
      <c r="A318" s="12"/>
      <c r="B318" s="166"/>
      <c r="C318" s="12"/>
      <c r="D318" s="167" t="s">
        <v>80</v>
      </c>
      <c r="E318" s="177" t="s">
        <v>567</v>
      </c>
      <c r="F318" s="177" t="s">
        <v>568</v>
      </c>
      <c r="G318" s="12"/>
      <c r="H318" s="12"/>
      <c r="I318" s="169"/>
      <c r="J318" s="178">
        <f>BK318</f>
        <v>0</v>
      </c>
      <c r="K318" s="12"/>
      <c r="L318" s="166"/>
      <c r="M318" s="171"/>
      <c r="N318" s="172"/>
      <c r="O318" s="172"/>
      <c r="P318" s="173">
        <f>SUM(P319:P325)</f>
        <v>0</v>
      </c>
      <c r="Q318" s="172"/>
      <c r="R318" s="173">
        <f>SUM(R319:R325)</f>
        <v>0.20018000000000003</v>
      </c>
      <c r="S318" s="172"/>
      <c r="T318" s="174">
        <f>SUM(T319:T325)</f>
        <v>0</v>
      </c>
      <c r="U318" s="12"/>
      <c r="V318" s="12"/>
      <c r="W318" s="12"/>
      <c r="X318" s="12"/>
      <c r="Y318" s="12"/>
      <c r="Z318" s="12"/>
      <c r="AA318" s="12"/>
      <c r="AB318" s="12"/>
      <c r="AC318" s="12"/>
      <c r="AD318" s="12"/>
      <c r="AE318" s="12"/>
      <c r="AR318" s="167" t="s">
        <v>89</v>
      </c>
      <c r="AT318" s="175" t="s">
        <v>80</v>
      </c>
      <c r="AU318" s="175" t="s">
        <v>91</v>
      </c>
      <c r="AY318" s="167" t="s">
        <v>199</v>
      </c>
      <c r="BK318" s="176">
        <f>SUM(BK319:BK325)</f>
        <v>0</v>
      </c>
    </row>
    <row r="319" s="2" customFormat="1" ht="14.4" customHeight="1">
      <c r="A319" s="38"/>
      <c r="B319" s="179"/>
      <c r="C319" s="180" t="s">
        <v>468</v>
      </c>
      <c r="D319" s="180" t="s">
        <v>201</v>
      </c>
      <c r="E319" s="181" t="s">
        <v>1669</v>
      </c>
      <c r="F319" s="182" t="s">
        <v>1670</v>
      </c>
      <c r="G319" s="183" t="s">
        <v>404</v>
      </c>
      <c r="H319" s="184">
        <v>1</v>
      </c>
      <c r="I319" s="185"/>
      <c r="J319" s="186">
        <f>ROUND(I319*H319,2)</f>
        <v>0</v>
      </c>
      <c r="K319" s="182" t="s">
        <v>246</v>
      </c>
      <c r="L319" s="39"/>
      <c r="M319" s="187" t="s">
        <v>1</v>
      </c>
      <c r="N319" s="188" t="s">
        <v>46</v>
      </c>
      <c r="O319" s="77"/>
      <c r="P319" s="189">
        <f>O319*H319</f>
        <v>0</v>
      </c>
      <c r="Q319" s="189">
        <v>0.20000000000000001</v>
      </c>
      <c r="R319" s="189">
        <f>Q319*H319</f>
        <v>0.20000000000000001</v>
      </c>
      <c r="S319" s="189">
        <v>0</v>
      </c>
      <c r="T319" s="190">
        <f>S319*H319</f>
        <v>0</v>
      </c>
      <c r="U319" s="38"/>
      <c r="V319" s="38"/>
      <c r="W319" s="38"/>
      <c r="X319" s="38"/>
      <c r="Y319" s="38"/>
      <c r="Z319" s="38"/>
      <c r="AA319" s="38"/>
      <c r="AB319" s="38"/>
      <c r="AC319" s="38"/>
      <c r="AD319" s="38"/>
      <c r="AE319" s="38"/>
      <c r="AR319" s="191" t="s">
        <v>206</v>
      </c>
      <c r="AT319" s="191" t="s">
        <v>201</v>
      </c>
      <c r="AU319" s="191" t="s">
        <v>221</v>
      </c>
      <c r="AY319" s="19" t="s">
        <v>199</v>
      </c>
      <c r="BE319" s="192">
        <f>IF(N319="základní",J319,0)</f>
        <v>0</v>
      </c>
      <c r="BF319" s="192">
        <f>IF(N319="snížená",J319,0)</f>
        <v>0</v>
      </c>
      <c r="BG319" s="192">
        <f>IF(N319="zákl. přenesená",J319,0)</f>
        <v>0</v>
      </c>
      <c r="BH319" s="192">
        <f>IF(N319="sníž. přenesená",J319,0)</f>
        <v>0</v>
      </c>
      <c r="BI319" s="192">
        <f>IF(N319="nulová",J319,0)</f>
        <v>0</v>
      </c>
      <c r="BJ319" s="19" t="s">
        <v>89</v>
      </c>
      <c r="BK319" s="192">
        <f>ROUND(I319*H319,2)</f>
        <v>0</v>
      </c>
      <c r="BL319" s="19" t="s">
        <v>206</v>
      </c>
      <c r="BM319" s="191" t="s">
        <v>1671</v>
      </c>
    </row>
    <row r="320" s="2" customFormat="1">
      <c r="A320" s="38"/>
      <c r="B320" s="39"/>
      <c r="C320" s="38"/>
      <c r="D320" s="193" t="s">
        <v>248</v>
      </c>
      <c r="E320" s="38"/>
      <c r="F320" s="198" t="s">
        <v>1672</v>
      </c>
      <c r="G320" s="38"/>
      <c r="H320" s="38"/>
      <c r="I320" s="195"/>
      <c r="J320" s="38"/>
      <c r="K320" s="38"/>
      <c r="L320" s="39"/>
      <c r="M320" s="196"/>
      <c r="N320" s="197"/>
      <c r="O320" s="77"/>
      <c r="P320" s="77"/>
      <c r="Q320" s="77"/>
      <c r="R320" s="77"/>
      <c r="S320" s="77"/>
      <c r="T320" s="78"/>
      <c r="U320" s="38"/>
      <c r="V320" s="38"/>
      <c r="W320" s="38"/>
      <c r="X320" s="38"/>
      <c r="Y320" s="38"/>
      <c r="Z320" s="38"/>
      <c r="AA320" s="38"/>
      <c r="AB320" s="38"/>
      <c r="AC320" s="38"/>
      <c r="AD320" s="38"/>
      <c r="AE320" s="38"/>
      <c r="AT320" s="19" t="s">
        <v>248</v>
      </c>
      <c r="AU320" s="19" t="s">
        <v>221</v>
      </c>
    </row>
    <row r="321" s="14" customFormat="1">
      <c r="A321" s="14"/>
      <c r="B321" s="207"/>
      <c r="C321" s="14"/>
      <c r="D321" s="193" t="s">
        <v>212</v>
      </c>
      <c r="E321" s="208" t="s">
        <v>1</v>
      </c>
      <c r="F321" s="209" t="s">
        <v>1648</v>
      </c>
      <c r="G321" s="14"/>
      <c r="H321" s="208" t="s">
        <v>1</v>
      </c>
      <c r="I321" s="210"/>
      <c r="J321" s="14"/>
      <c r="K321" s="14"/>
      <c r="L321" s="207"/>
      <c r="M321" s="211"/>
      <c r="N321" s="212"/>
      <c r="O321" s="212"/>
      <c r="P321" s="212"/>
      <c r="Q321" s="212"/>
      <c r="R321" s="212"/>
      <c r="S321" s="212"/>
      <c r="T321" s="213"/>
      <c r="U321" s="14"/>
      <c r="V321" s="14"/>
      <c r="W321" s="14"/>
      <c r="X321" s="14"/>
      <c r="Y321" s="14"/>
      <c r="Z321" s="14"/>
      <c r="AA321" s="14"/>
      <c r="AB321" s="14"/>
      <c r="AC321" s="14"/>
      <c r="AD321" s="14"/>
      <c r="AE321" s="14"/>
      <c r="AT321" s="208" t="s">
        <v>212</v>
      </c>
      <c r="AU321" s="208" t="s">
        <v>221</v>
      </c>
      <c r="AV321" s="14" t="s">
        <v>89</v>
      </c>
      <c r="AW321" s="14" t="s">
        <v>36</v>
      </c>
      <c r="AX321" s="14" t="s">
        <v>81</v>
      </c>
      <c r="AY321" s="208" t="s">
        <v>199</v>
      </c>
    </row>
    <row r="322" s="13" customFormat="1">
      <c r="A322" s="13"/>
      <c r="B322" s="199"/>
      <c r="C322" s="13"/>
      <c r="D322" s="193" t="s">
        <v>212</v>
      </c>
      <c r="E322" s="200" t="s">
        <v>1</v>
      </c>
      <c r="F322" s="201" t="s">
        <v>1657</v>
      </c>
      <c r="G322" s="13"/>
      <c r="H322" s="202">
        <v>1</v>
      </c>
      <c r="I322" s="203"/>
      <c r="J322" s="13"/>
      <c r="K322" s="13"/>
      <c r="L322" s="199"/>
      <c r="M322" s="204"/>
      <c r="N322" s="205"/>
      <c r="O322" s="205"/>
      <c r="P322" s="205"/>
      <c r="Q322" s="205"/>
      <c r="R322" s="205"/>
      <c r="S322" s="205"/>
      <c r="T322" s="206"/>
      <c r="U322" s="13"/>
      <c r="V322" s="13"/>
      <c r="W322" s="13"/>
      <c r="X322" s="13"/>
      <c r="Y322" s="13"/>
      <c r="Z322" s="13"/>
      <c r="AA322" s="13"/>
      <c r="AB322" s="13"/>
      <c r="AC322" s="13"/>
      <c r="AD322" s="13"/>
      <c r="AE322" s="13"/>
      <c r="AT322" s="200" t="s">
        <v>212</v>
      </c>
      <c r="AU322" s="200" t="s">
        <v>221</v>
      </c>
      <c r="AV322" s="13" t="s">
        <v>91</v>
      </c>
      <c r="AW322" s="13" t="s">
        <v>36</v>
      </c>
      <c r="AX322" s="13" t="s">
        <v>89</v>
      </c>
      <c r="AY322" s="200" t="s">
        <v>199</v>
      </c>
    </row>
    <row r="323" s="2" customFormat="1" ht="24.15" customHeight="1">
      <c r="A323" s="38"/>
      <c r="B323" s="179"/>
      <c r="C323" s="180" t="s">
        <v>475</v>
      </c>
      <c r="D323" s="180" t="s">
        <v>201</v>
      </c>
      <c r="E323" s="181" t="s">
        <v>1673</v>
      </c>
      <c r="F323" s="182" t="s">
        <v>1674</v>
      </c>
      <c r="G323" s="183" t="s">
        <v>404</v>
      </c>
      <c r="H323" s="184">
        <v>3</v>
      </c>
      <c r="I323" s="185"/>
      <c r="J323" s="186">
        <f>ROUND(I323*H323,2)</f>
        <v>0</v>
      </c>
      <c r="K323" s="182" t="s">
        <v>246</v>
      </c>
      <c r="L323" s="39"/>
      <c r="M323" s="187" t="s">
        <v>1</v>
      </c>
      <c r="N323" s="188" t="s">
        <v>46</v>
      </c>
      <c r="O323" s="77"/>
      <c r="P323" s="189">
        <f>O323*H323</f>
        <v>0</v>
      </c>
      <c r="Q323" s="189">
        <v>6.0000000000000002E-05</v>
      </c>
      <c r="R323" s="189">
        <f>Q323*H323</f>
        <v>0.00018000000000000001</v>
      </c>
      <c r="S323" s="189">
        <v>0</v>
      </c>
      <c r="T323" s="190">
        <f>S323*H323</f>
        <v>0</v>
      </c>
      <c r="U323" s="38"/>
      <c r="V323" s="38"/>
      <c r="W323" s="38"/>
      <c r="X323" s="38"/>
      <c r="Y323" s="38"/>
      <c r="Z323" s="38"/>
      <c r="AA323" s="38"/>
      <c r="AB323" s="38"/>
      <c r="AC323" s="38"/>
      <c r="AD323" s="38"/>
      <c r="AE323" s="38"/>
      <c r="AR323" s="191" t="s">
        <v>206</v>
      </c>
      <c r="AT323" s="191" t="s">
        <v>201</v>
      </c>
      <c r="AU323" s="191" t="s">
        <v>221</v>
      </c>
      <c r="AY323" s="19" t="s">
        <v>199</v>
      </c>
      <c r="BE323" s="192">
        <f>IF(N323="základní",J323,0)</f>
        <v>0</v>
      </c>
      <c r="BF323" s="192">
        <f>IF(N323="snížená",J323,0)</f>
        <v>0</v>
      </c>
      <c r="BG323" s="192">
        <f>IF(N323="zákl. přenesená",J323,0)</f>
        <v>0</v>
      </c>
      <c r="BH323" s="192">
        <f>IF(N323="sníž. přenesená",J323,0)</f>
        <v>0</v>
      </c>
      <c r="BI323" s="192">
        <f>IF(N323="nulová",J323,0)</f>
        <v>0</v>
      </c>
      <c r="BJ323" s="19" t="s">
        <v>89</v>
      </c>
      <c r="BK323" s="192">
        <f>ROUND(I323*H323,2)</f>
        <v>0</v>
      </c>
      <c r="BL323" s="19" t="s">
        <v>206</v>
      </c>
      <c r="BM323" s="191" t="s">
        <v>1675</v>
      </c>
    </row>
    <row r="324" s="2" customFormat="1">
      <c r="A324" s="38"/>
      <c r="B324" s="39"/>
      <c r="C324" s="38"/>
      <c r="D324" s="193" t="s">
        <v>208</v>
      </c>
      <c r="E324" s="38"/>
      <c r="F324" s="194" t="s">
        <v>1676</v>
      </c>
      <c r="G324" s="38"/>
      <c r="H324" s="38"/>
      <c r="I324" s="195"/>
      <c r="J324" s="38"/>
      <c r="K324" s="38"/>
      <c r="L324" s="39"/>
      <c r="M324" s="196"/>
      <c r="N324" s="197"/>
      <c r="O324" s="77"/>
      <c r="P324" s="77"/>
      <c r="Q324" s="77"/>
      <c r="R324" s="77"/>
      <c r="S324" s="77"/>
      <c r="T324" s="78"/>
      <c r="U324" s="38"/>
      <c r="V324" s="38"/>
      <c r="W324" s="38"/>
      <c r="X324" s="38"/>
      <c r="Y324" s="38"/>
      <c r="Z324" s="38"/>
      <c r="AA324" s="38"/>
      <c r="AB324" s="38"/>
      <c r="AC324" s="38"/>
      <c r="AD324" s="38"/>
      <c r="AE324" s="38"/>
      <c r="AT324" s="19" t="s">
        <v>208</v>
      </c>
      <c r="AU324" s="19" t="s">
        <v>221</v>
      </c>
    </row>
    <row r="325" s="2" customFormat="1">
      <c r="A325" s="38"/>
      <c r="B325" s="39"/>
      <c r="C325" s="38"/>
      <c r="D325" s="193" t="s">
        <v>210</v>
      </c>
      <c r="E325" s="38"/>
      <c r="F325" s="198" t="s">
        <v>1677</v>
      </c>
      <c r="G325" s="38"/>
      <c r="H325" s="38"/>
      <c r="I325" s="195"/>
      <c r="J325" s="38"/>
      <c r="K325" s="38"/>
      <c r="L325" s="39"/>
      <c r="M325" s="196"/>
      <c r="N325" s="197"/>
      <c r="O325" s="77"/>
      <c r="P325" s="77"/>
      <c r="Q325" s="77"/>
      <c r="R325" s="77"/>
      <c r="S325" s="77"/>
      <c r="T325" s="78"/>
      <c r="U325" s="38"/>
      <c r="V325" s="38"/>
      <c r="W325" s="38"/>
      <c r="X325" s="38"/>
      <c r="Y325" s="38"/>
      <c r="Z325" s="38"/>
      <c r="AA325" s="38"/>
      <c r="AB325" s="38"/>
      <c r="AC325" s="38"/>
      <c r="AD325" s="38"/>
      <c r="AE325" s="38"/>
      <c r="AT325" s="19" t="s">
        <v>210</v>
      </c>
      <c r="AU325" s="19" t="s">
        <v>221</v>
      </c>
    </row>
    <row r="326" s="12" customFormat="1" ht="20.88" customHeight="1">
      <c r="A326" s="12"/>
      <c r="B326" s="166"/>
      <c r="C326" s="12"/>
      <c r="D326" s="167" t="s">
        <v>80</v>
      </c>
      <c r="E326" s="177" t="s">
        <v>990</v>
      </c>
      <c r="F326" s="177" t="s">
        <v>991</v>
      </c>
      <c r="G326" s="12"/>
      <c r="H326" s="12"/>
      <c r="I326" s="169"/>
      <c r="J326" s="178">
        <f>BK326</f>
        <v>0</v>
      </c>
      <c r="K326" s="12"/>
      <c r="L326" s="166"/>
      <c r="M326" s="171"/>
      <c r="N326" s="172"/>
      <c r="O326" s="172"/>
      <c r="P326" s="173">
        <f>SUM(P327:P345)</f>
        <v>0</v>
      </c>
      <c r="Q326" s="172"/>
      <c r="R326" s="173">
        <f>SUM(R327:R345)</f>
        <v>0.48722399999999999</v>
      </c>
      <c r="S326" s="172"/>
      <c r="T326" s="174">
        <f>SUM(T327:T345)</f>
        <v>0</v>
      </c>
      <c r="U326" s="12"/>
      <c r="V326" s="12"/>
      <c r="W326" s="12"/>
      <c r="X326" s="12"/>
      <c r="Y326" s="12"/>
      <c r="Z326" s="12"/>
      <c r="AA326" s="12"/>
      <c r="AB326" s="12"/>
      <c r="AC326" s="12"/>
      <c r="AD326" s="12"/>
      <c r="AE326" s="12"/>
      <c r="AR326" s="167" t="s">
        <v>89</v>
      </c>
      <c r="AT326" s="175" t="s">
        <v>80</v>
      </c>
      <c r="AU326" s="175" t="s">
        <v>91</v>
      </c>
      <c r="AY326" s="167" t="s">
        <v>199</v>
      </c>
      <c r="BK326" s="176">
        <f>SUM(BK327:BK345)</f>
        <v>0</v>
      </c>
    </row>
    <row r="327" s="2" customFormat="1" ht="24.15" customHeight="1">
      <c r="A327" s="38"/>
      <c r="B327" s="179"/>
      <c r="C327" s="180" t="s">
        <v>481</v>
      </c>
      <c r="D327" s="180" t="s">
        <v>201</v>
      </c>
      <c r="E327" s="181" t="s">
        <v>1678</v>
      </c>
      <c r="F327" s="182" t="s">
        <v>1679</v>
      </c>
      <c r="G327" s="183" t="s">
        <v>345</v>
      </c>
      <c r="H327" s="184">
        <v>24.399999999999999</v>
      </c>
      <c r="I327" s="185"/>
      <c r="J327" s="186">
        <f>ROUND(I327*H327,2)</f>
        <v>0</v>
      </c>
      <c r="K327" s="182" t="s">
        <v>205</v>
      </c>
      <c r="L327" s="39"/>
      <c r="M327" s="187" t="s">
        <v>1</v>
      </c>
      <c r="N327" s="188" t="s">
        <v>46</v>
      </c>
      <c r="O327" s="77"/>
      <c r="P327" s="189">
        <f>O327*H327</f>
        <v>0</v>
      </c>
      <c r="Q327" s="189">
        <v>0.0082000000000000007</v>
      </c>
      <c r="R327" s="189">
        <f>Q327*H327</f>
        <v>0.20008000000000001</v>
      </c>
      <c r="S327" s="189">
        <v>0</v>
      </c>
      <c r="T327" s="190">
        <f>S327*H327</f>
        <v>0</v>
      </c>
      <c r="U327" s="38"/>
      <c r="V327" s="38"/>
      <c r="W327" s="38"/>
      <c r="X327" s="38"/>
      <c r="Y327" s="38"/>
      <c r="Z327" s="38"/>
      <c r="AA327" s="38"/>
      <c r="AB327" s="38"/>
      <c r="AC327" s="38"/>
      <c r="AD327" s="38"/>
      <c r="AE327" s="38"/>
      <c r="AR327" s="191" t="s">
        <v>206</v>
      </c>
      <c r="AT327" s="191" t="s">
        <v>201</v>
      </c>
      <c r="AU327" s="191" t="s">
        <v>221</v>
      </c>
      <c r="AY327" s="19" t="s">
        <v>199</v>
      </c>
      <c r="BE327" s="192">
        <f>IF(N327="základní",J327,0)</f>
        <v>0</v>
      </c>
      <c r="BF327" s="192">
        <f>IF(N327="snížená",J327,0)</f>
        <v>0</v>
      </c>
      <c r="BG327" s="192">
        <f>IF(N327="zákl. přenesená",J327,0)</f>
        <v>0</v>
      </c>
      <c r="BH327" s="192">
        <f>IF(N327="sníž. přenesená",J327,0)</f>
        <v>0</v>
      </c>
      <c r="BI327" s="192">
        <f>IF(N327="nulová",J327,0)</f>
        <v>0</v>
      </c>
      <c r="BJ327" s="19" t="s">
        <v>89</v>
      </c>
      <c r="BK327" s="192">
        <f>ROUND(I327*H327,2)</f>
        <v>0</v>
      </c>
      <c r="BL327" s="19" t="s">
        <v>206</v>
      </c>
      <c r="BM327" s="191" t="s">
        <v>1680</v>
      </c>
    </row>
    <row r="328" s="2" customFormat="1">
      <c r="A328" s="38"/>
      <c r="B328" s="39"/>
      <c r="C328" s="38"/>
      <c r="D328" s="193" t="s">
        <v>208</v>
      </c>
      <c r="E328" s="38"/>
      <c r="F328" s="194" t="s">
        <v>1681</v>
      </c>
      <c r="G328" s="38"/>
      <c r="H328" s="38"/>
      <c r="I328" s="195"/>
      <c r="J328" s="38"/>
      <c r="K328" s="38"/>
      <c r="L328" s="39"/>
      <c r="M328" s="196"/>
      <c r="N328" s="197"/>
      <c r="O328" s="77"/>
      <c r="P328" s="77"/>
      <c r="Q328" s="77"/>
      <c r="R328" s="77"/>
      <c r="S328" s="77"/>
      <c r="T328" s="78"/>
      <c r="U328" s="38"/>
      <c r="V328" s="38"/>
      <c r="W328" s="38"/>
      <c r="X328" s="38"/>
      <c r="Y328" s="38"/>
      <c r="Z328" s="38"/>
      <c r="AA328" s="38"/>
      <c r="AB328" s="38"/>
      <c r="AC328" s="38"/>
      <c r="AD328" s="38"/>
      <c r="AE328" s="38"/>
      <c r="AT328" s="19" t="s">
        <v>208</v>
      </c>
      <c r="AU328" s="19" t="s">
        <v>221</v>
      </c>
    </row>
    <row r="329" s="2" customFormat="1">
      <c r="A329" s="38"/>
      <c r="B329" s="39"/>
      <c r="C329" s="38"/>
      <c r="D329" s="193" t="s">
        <v>210</v>
      </c>
      <c r="E329" s="38"/>
      <c r="F329" s="198" t="s">
        <v>1682</v>
      </c>
      <c r="G329" s="38"/>
      <c r="H329" s="38"/>
      <c r="I329" s="195"/>
      <c r="J329" s="38"/>
      <c r="K329" s="38"/>
      <c r="L329" s="39"/>
      <c r="M329" s="196"/>
      <c r="N329" s="197"/>
      <c r="O329" s="77"/>
      <c r="P329" s="77"/>
      <c r="Q329" s="77"/>
      <c r="R329" s="77"/>
      <c r="S329" s="77"/>
      <c r="T329" s="78"/>
      <c r="U329" s="38"/>
      <c r="V329" s="38"/>
      <c r="W329" s="38"/>
      <c r="X329" s="38"/>
      <c r="Y329" s="38"/>
      <c r="Z329" s="38"/>
      <c r="AA329" s="38"/>
      <c r="AB329" s="38"/>
      <c r="AC329" s="38"/>
      <c r="AD329" s="38"/>
      <c r="AE329" s="38"/>
      <c r="AT329" s="19" t="s">
        <v>210</v>
      </c>
      <c r="AU329" s="19" t="s">
        <v>221</v>
      </c>
    </row>
    <row r="330" s="14" customFormat="1">
      <c r="A330" s="14"/>
      <c r="B330" s="207"/>
      <c r="C330" s="14"/>
      <c r="D330" s="193" t="s">
        <v>212</v>
      </c>
      <c r="E330" s="208" t="s">
        <v>1</v>
      </c>
      <c r="F330" s="209" t="s">
        <v>1490</v>
      </c>
      <c r="G330" s="14"/>
      <c r="H330" s="208" t="s">
        <v>1</v>
      </c>
      <c r="I330" s="210"/>
      <c r="J330" s="14"/>
      <c r="K330" s="14"/>
      <c r="L330" s="207"/>
      <c r="M330" s="211"/>
      <c r="N330" s="212"/>
      <c r="O330" s="212"/>
      <c r="P330" s="212"/>
      <c r="Q330" s="212"/>
      <c r="R330" s="212"/>
      <c r="S330" s="212"/>
      <c r="T330" s="213"/>
      <c r="U330" s="14"/>
      <c r="V330" s="14"/>
      <c r="W330" s="14"/>
      <c r="X330" s="14"/>
      <c r="Y330" s="14"/>
      <c r="Z330" s="14"/>
      <c r="AA330" s="14"/>
      <c r="AB330" s="14"/>
      <c r="AC330" s="14"/>
      <c r="AD330" s="14"/>
      <c r="AE330" s="14"/>
      <c r="AT330" s="208" t="s">
        <v>212</v>
      </c>
      <c r="AU330" s="208" t="s">
        <v>221</v>
      </c>
      <c r="AV330" s="14" t="s">
        <v>89</v>
      </c>
      <c r="AW330" s="14" t="s">
        <v>36</v>
      </c>
      <c r="AX330" s="14" t="s">
        <v>81</v>
      </c>
      <c r="AY330" s="208" t="s">
        <v>199</v>
      </c>
    </row>
    <row r="331" s="13" customFormat="1">
      <c r="A331" s="13"/>
      <c r="B331" s="199"/>
      <c r="C331" s="13"/>
      <c r="D331" s="193" t="s">
        <v>212</v>
      </c>
      <c r="E331" s="200" t="s">
        <v>1</v>
      </c>
      <c r="F331" s="201" t="s">
        <v>1683</v>
      </c>
      <c r="G331" s="13"/>
      <c r="H331" s="202">
        <v>24.399999999999999</v>
      </c>
      <c r="I331" s="203"/>
      <c r="J331" s="13"/>
      <c r="K331" s="13"/>
      <c r="L331" s="199"/>
      <c r="M331" s="204"/>
      <c r="N331" s="205"/>
      <c r="O331" s="205"/>
      <c r="P331" s="205"/>
      <c r="Q331" s="205"/>
      <c r="R331" s="205"/>
      <c r="S331" s="205"/>
      <c r="T331" s="206"/>
      <c r="U331" s="13"/>
      <c r="V331" s="13"/>
      <c r="W331" s="13"/>
      <c r="X331" s="13"/>
      <c r="Y331" s="13"/>
      <c r="Z331" s="13"/>
      <c r="AA331" s="13"/>
      <c r="AB331" s="13"/>
      <c r="AC331" s="13"/>
      <c r="AD331" s="13"/>
      <c r="AE331" s="13"/>
      <c r="AT331" s="200" t="s">
        <v>212</v>
      </c>
      <c r="AU331" s="200" t="s">
        <v>221</v>
      </c>
      <c r="AV331" s="13" t="s">
        <v>91</v>
      </c>
      <c r="AW331" s="13" t="s">
        <v>36</v>
      </c>
      <c r="AX331" s="13" t="s">
        <v>89</v>
      </c>
      <c r="AY331" s="200" t="s">
        <v>199</v>
      </c>
    </row>
    <row r="332" s="2" customFormat="1" ht="24.15" customHeight="1">
      <c r="A332" s="38"/>
      <c r="B332" s="179"/>
      <c r="C332" s="180" t="s">
        <v>488</v>
      </c>
      <c r="D332" s="180" t="s">
        <v>201</v>
      </c>
      <c r="E332" s="181" t="s">
        <v>1684</v>
      </c>
      <c r="F332" s="182" t="s">
        <v>1685</v>
      </c>
      <c r="G332" s="183" t="s">
        <v>345</v>
      </c>
      <c r="H332" s="184">
        <v>24.399999999999999</v>
      </c>
      <c r="I332" s="185"/>
      <c r="J332" s="186">
        <f>ROUND(I332*H332,2)</f>
        <v>0</v>
      </c>
      <c r="K332" s="182" t="s">
        <v>205</v>
      </c>
      <c r="L332" s="39"/>
      <c r="M332" s="187" t="s">
        <v>1</v>
      </c>
      <c r="N332" s="188" t="s">
        <v>46</v>
      </c>
      <c r="O332" s="77"/>
      <c r="P332" s="189">
        <f>O332*H332</f>
        <v>0</v>
      </c>
      <c r="Q332" s="189">
        <v>0</v>
      </c>
      <c r="R332" s="189">
        <f>Q332*H332</f>
        <v>0</v>
      </c>
      <c r="S332" s="189">
        <v>0</v>
      </c>
      <c r="T332" s="190">
        <f>S332*H332</f>
        <v>0</v>
      </c>
      <c r="U332" s="38"/>
      <c r="V332" s="38"/>
      <c r="W332" s="38"/>
      <c r="X332" s="38"/>
      <c r="Y332" s="38"/>
      <c r="Z332" s="38"/>
      <c r="AA332" s="38"/>
      <c r="AB332" s="38"/>
      <c r="AC332" s="38"/>
      <c r="AD332" s="38"/>
      <c r="AE332" s="38"/>
      <c r="AR332" s="191" t="s">
        <v>206</v>
      </c>
      <c r="AT332" s="191" t="s">
        <v>201</v>
      </c>
      <c r="AU332" s="191" t="s">
        <v>221</v>
      </c>
      <c r="AY332" s="19" t="s">
        <v>199</v>
      </c>
      <c r="BE332" s="192">
        <f>IF(N332="základní",J332,0)</f>
        <v>0</v>
      </c>
      <c r="BF332" s="192">
        <f>IF(N332="snížená",J332,0)</f>
        <v>0</v>
      </c>
      <c r="BG332" s="192">
        <f>IF(N332="zákl. přenesená",J332,0)</f>
        <v>0</v>
      </c>
      <c r="BH332" s="192">
        <f>IF(N332="sníž. přenesená",J332,0)</f>
        <v>0</v>
      </c>
      <c r="BI332" s="192">
        <f>IF(N332="nulová",J332,0)</f>
        <v>0</v>
      </c>
      <c r="BJ332" s="19" t="s">
        <v>89</v>
      </c>
      <c r="BK332" s="192">
        <f>ROUND(I332*H332,2)</f>
        <v>0</v>
      </c>
      <c r="BL332" s="19" t="s">
        <v>206</v>
      </c>
      <c r="BM332" s="191" t="s">
        <v>1686</v>
      </c>
    </row>
    <row r="333" s="2" customFormat="1">
      <c r="A333" s="38"/>
      <c r="B333" s="39"/>
      <c r="C333" s="38"/>
      <c r="D333" s="193" t="s">
        <v>208</v>
      </c>
      <c r="E333" s="38"/>
      <c r="F333" s="194" t="s">
        <v>1687</v>
      </c>
      <c r="G333" s="38"/>
      <c r="H333" s="38"/>
      <c r="I333" s="195"/>
      <c r="J333" s="38"/>
      <c r="K333" s="38"/>
      <c r="L333" s="39"/>
      <c r="M333" s="196"/>
      <c r="N333" s="197"/>
      <c r="O333" s="77"/>
      <c r="P333" s="77"/>
      <c r="Q333" s="77"/>
      <c r="R333" s="77"/>
      <c r="S333" s="77"/>
      <c r="T333" s="78"/>
      <c r="U333" s="38"/>
      <c r="V333" s="38"/>
      <c r="W333" s="38"/>
      <c r="X333" s="38"/>
      <c r="Y333" s="38"/>
      <c r="Z333" s="38"/>
      <c r="AA333" s="38"/>
      <c r="AB333" s="38"/>
      <c r="AC333" s="38"/>
      <c r="AD333" s="38"/>
      <c r="AE333" s="38"/>
      <c r="AT333" s="19" t="s">
        <v>208</v>
      </c>
      <c r="AU333" s="19" t="s">
        <v>221</v>
      </c>
    </row>
    <row r="334" s="2" customFormat="1">
      <c r="A334" s="38"/>
      <c r="B334" s="39"/>
      <c r="C334" s="38"/>
      <c r="D334" s="193" t="s">
        <v>210</v>
      </c>
      <c r="E334" s="38"/>
      <c r="F334" s="198" t="s">
        <v>1682</v>
      </c>
      <c r="G334" s="38"/>
      <c r="H334" s="38"/>
      <c r="I334" s="195"/>
      <c r="J334" s="38"/>
      <c r="K334" s="38"/>
      <c r="L334" s="39"/>
      <c r="M334" s="196"/>
      <c r="N334" s="197"/>
      <c r="O334" s="77"/>
      <c r="P334" s="77"/>
      <c r="Q334" s="77"/>
      <c r="R334" s="77"/>
      <c r="S334" s="77"/>
      <c r="T334" s="78"/>
      <c r="U334" s="38"/>
      <c r="V334" s="38"/>
      <c r="W334" s="38"/>
      <c r="X334" s="38"/>
      <c r="Y334" s="38"/>
      <c r="Z334" s="38"/>
      <c r="AA334" s="38"/>
      <c r="AB334" s="38"/>
      <c r="AC334" s="38"/>
      <c r="AD334" s="38"/>
      <c r="AE334" s="38"/>
      <c r="AT334" s="19" t="s">
        <v>210</v>
      </c>
      <c r="AU334" s="19" t="s">
        <v>221</v>
      </c>
    </row>
    <row r="335" s="2" customFormat="1" ht="24.15" customHeight="1">
      <c r="A335" s="38"/>
      <c r="B335" s="179"/>
      <c r="C335" s="180" t="s">
        <v>494</v>
      </c>
      <c r="D335" s="180" t="s">
        <v>201</v>
      </c>
      <c r="E335" s="181" t="s">
        <v>1688</v>
      </c>
      <c r="F335" s="182" t="s">
        <v>1689</v>
      </c>
      <c r="G335" s="183" t="s">
        <v>228</v>
      </c>
      <c r="H335" s="184">
        <v>326.30000000000001</v>
      </c>
      <c r="I335" s="185"/>
      <c r="J335" s="186">
        <f>ROUND(I335*H335,2)</f>
        <v>0</v>
      </c>
      <c r="K335" s="182" t="s">
        <v>205</v>
      </c>
      <c r="L335" s="39"/>
      <c r="M335" s="187" t="s">
        <v>1</v>
      </c>
      <c r="N335" s="188" t="s">
        <v>46</v>
      </c>
      <c r="O335" s="77"/>
      <c r="P335" s="189">
        <f>O335*H335</f>
        <v>0</v>
      </c>
      <c r="Q335" s="189">
        <v>0.00088000000000000003</v>
      </c>
      <c r="R335" s="189">
        <f>Q335*H335</f>
        <v>0.28714400000000001</v>
      </c>
      <c r="S335" s="189">
        <v>0</v>
      </c>
      <c r="T335" s="190">
        <f>S335*H335</f>
        <v>0</v>
      </c>
      <c r="U335" s="38"/>
      <c r="V335" s="38"/>
      <c r="W335" s="38"/>
      <c r="X335" s="38"/>
      <c r="Y335" s="38"/>
      <c r="Z335" s="38"/>
      <c r="AA335" s="38"/>
      <c r="AB335" s="38"/>
      <c r="AC335" s="38"/>
      <c r="AD335" s="38"/>
      <c r="AE335" s="38"/>
      <c r="AR335" s="191" t="s">
        <v>206</v>
      </c>
      <c r="AT335" s="191" t="s">
        <v>201</v>
      </c>
      <c r="AU335" s="191" t="s">
        <v>221</v>
      </c>
      <c r="AY335" s="19" t="s">
        <v>199</v>
      </c>
      <c r="BE335" s="192">
        <f>IF(N335="základní",J335,0)</f>
        <v>0</v>
      </c>
      <c r="BF335" s="192">
        <f>IF(N335="snížená",J335,0)</f>
        <v>0</v>
      </c>
      <c r="BG335" s="192">
        <f>IF(N335="zákl. přenesená",J335,0)</f>
        <v>0</v>
      </c>
      <c r="BH335" s="192">
        <f>IF(N335="sníž. přenesená",J335,0)</f>
        <v>0</v>
      </c>
      <c r="BI335" s="192">
        <f>IF(N335="nulová",J335,0)</f>
        <v>0</v>
      </c>
      <c r="BJ335" s="19" t="s">
        <v>89</v>
      </c>
      <c r="BK335" s="192">
        <f>ROUND(I335*H335,2)</f>
        <v>0</v>
      </c>
      <c r="BL335" s="19" t="s">
        <v>206</v>
      </c>
      <c r="BM335" s="191" t="s">
        <v>1690</v>
      </c>
    </row>
    <row r="336" s="2" customFormat="1">
      <c r="A336" s="38"/>
      <c r="B336" s="39"/>
      <c r="C336" s="38"/>
      <c r="D336" s="193" t="s">
        <v>208</v>
      </c>
      <c r="E336" s="38"/>
      <c r="F336" s="194" t="s">
        <v>1691</v>
      </c>
      <c r="G336" s="38"/>
      <c r="H336" s="38"/>
      <c r="I336" s="195"/>
      <c r="J336" s="38"/>
      <c r="K336" s="38"/>
      <c r="L336" s="39"/>
      <c r="M336" s="196"/>
      <c r="N336" s="197"/>
      <c r="O336" s="77"/>
      <c r="P336" s="77"/>
      <c r="Q336" s="77"/>
      <c r="R336" s="77"/>
      <c r="S336" s="77"/>
      <c r="T336" s="78"/>
      <c r="U336" s="38"/>
      <c r="V336" s="38"/>
      <c r="W336" s="38"/>
      <c r="X336" s="38"/>
      <c r="Y336" s="38"/>
      <c r="Z336" s="38"/>
      <c r="AA336" s="38"/>
      <c r="AB336" s="38"/>
      <c r="AC336" s="38"/>
      <c r="AD336" s="38"/>
      <c r="AE336" s="38"/>
      <c r="AT336" s="19" t="s">
        <v>208</v>
      </c>
      <c r="AU336" s="19" t="s">
        <v>221</v>
      </c>
    </row>
    <row r="337" s="2" customFormat="1">
      <c r="A337" s="38"/>
      <c r="B337" s="39"/>
      <c r="C337" s="38"/>
      <c r="D337" s="193" t="s">
        <v>210</v>
      </c>
      <c r="E337" s="38"/>
      <c r="F337" s="198" t="s">
        <v>1692</v>
      </c>
      <c r="G337" s="38"/>
      <c r="H337" s="38"/>
      <c r="I337" s="195"/>
      <c r="J337" s="38"/>
      <c r="K337" s="38"/>
      <c r="L337" s="39"/>
      <c r="M337" s="196"/>
      <c r="N337" s="197"/>
      <c r="O337" s="77"/>
      <c r="P337" s="77"/>
      <c r="Q337" s="77"/>
      <c r="R337" s="77"/>
      <c r="S337" s="77"/>
      <c r="T337" s="78"/>
      <c r="U337" s="38"/>
      <c r="V337" s="38"/>
      <c r="W337" s="38"/>
      <c r="X337" s="38"/>
      <c r="Y337" s="38"/>
      <c r="Z337" s="38"/>
      <c r="AA337" s="38"/>
      <c r="AB337" s="38"/>
      <c r="AC337" s="38"/>
      <c r="AD337" s="38"/>
      <c r="AE337" s="38"/>
      <c r="AT337" s="19" t="s">
        <v>210</v>
      </c>
      <c r="AU337" s="19" t="s">
        <v>221</v>
      </c>
    </row>
    <row r="338" s="13" customFormat="1">
      <c r="A338" s="13"/>
      <c r="B338" s="199"/>
      <c r="C338" s="13"/>
      <c r="D338" s="193" t="s">
        <v>212</v>
      </c>
      <c r="E338" s="200" t="s">
        <v>1</v>
      </c>
      <c r="F338" s="201" t="s">
        <v>1693</v>
      </c>
      <c r="G338" s="13"/>
      <c r="H338" s="202">
        <v>326.30000000000001</v>
      </c>
      <c r="I338" s="203"/>
      <c r="J338" s="13"/>
      <c r="K338" s="13"/>
      <c r="L338" s="199"/>
      <c r="M338" s="204"/>
      <c r="N338" s="205"/>
      <c r="O338" s="205"/>
      <c r="P338" s="205"/>
      <c r="Q338" s="205"/>
      <c r="R338" s="205"/>
      <c r="S338" s="205"/>
      <c r="T338" s="206"/>
      <c r="U338" s="13"/>
      <c r="V338" s="13"/>
      <c r="W338" s="13"/>
      <c r="X338" s="13"/>
      <c r="Y338" s="13"/>
      <c r="Z338" s="13"/>
      <c r="AA338" s="13"/>
      <c r="AB338" s="13"/>
      <c r="AC338" s="13"/>
      <c r="AD338" s="13"/>
      <c r="AE338" s="13"/>
      <c r="AT338" s="200" t="s">
        <v>212</v>
      </c>
      <c r="AU338" s="200" t="s">
        <v>221</v>
      </c>
      <c r="AV338" s="13" t="s">
        <v>91</v>
      </c>
      <c r="AW338" s="13" t="s">
        <v>36</v>
      </c>
      <c r="AX338" s="13" t="s">
        <v>89</v>
      </c>
      <c r="AY338" s="200" t="s">
        <v>199</v>
      </c>
    </row>
    <row r="339" s="2" customFormat="1" ht="24.15" customHeight="1">
      <c r="A339" s="38"/>
      <c r="B339" s="179"/>
      <c r="C339" s="180" t="s">
        <v>501</v>
      </c>
      <c r="D339" s="180" t="s">
        <v>201</v>
      </c>
      <c r="E339" s="181" t="s">
        <v>1694</v>
      </c>
      <c r="F339" s="182" t="s">
        <v>1695</v>
      </c>
      <c r="G339" s="183" t="s">
        <v>228</v>
      </c>
      <c r="H339" s="184">
        <v>326.30000000000001</v>
      </c>
      <c r="I339" s="185"/>
      <c r="J339" s="186">
        <f>ROUND(I339*H339,2)</f>
        <v>0</v>
      </c>
      <c r="K339" s="182" t="s">
        <v>205</v>
      </c>
      <c r="L339" s="39"/>
      <c r="M339" s="187" t="s">
        <v>1</v>
      </c>
      <c r="N339" s="188" t="s">
        <v>46</v>
      </c>
      <c r="O339" s="77"/>
      <c r="P339" s="189">
        <f>O339*H339</f>
        <v>0</v>
      </c>
      <c r="Q339" s="189">
        <v>0</v>
      </c>
      <c r="R339" s="189">
        <f>Q339*H339</f>
        <v>0</v>
      </c>
      <c r="S339" s="189">
        <v>0</v>
      </c>
      <c r="T339" s="190">
        <f>S339*H339</f>
        <v>0</v>
      </c>
      <c r="U339" s="38"/>
      <c r="V339" s="38"/>
      <c r="W339" s="38"/>
      <c r="X339" s="38"/>
      <c r="Y339" s="38"/>
      <c r="Z339" s="38"/>
      <c r="AA339" s="38"/>
      <c r="AB339" s="38"/>
      <c r="AC339" s="38"/>
      <c r="AD339" s="38"/>
      <c r="AE339" s="38"/>
      <c r="AR339" s="191" t="s">
        <v>206</v>
      </c>
      <c r="AT339" s="191" t="s">
        <v>201</v>
      </c>
      <c r="AU339" s="191" t="s">
        <v>221</v>
      </c>
      <c r="AY339" s="19" t="s">
        <v>199</v>
      </c>
      <c r="BE339" s="192">
        <f>IF(N339="základní",J339,0)</f>
        <v>0</v>
      </c>
      <c r="BF339" s="192">
        <f>IF(N339="snížená",J339,0)</f>
        <v>0</v>
      </c>
      <c r="BG339" s="192">
        <f>IF(N339="zákl. přenesená",J339,0)</f>
        <v>0</v>
      </c>
      <c r="BH339" s="192">
        <f>IF(N339="sníž. přenesená",J339,0)</f>
        <v>0</v>
      </c>
      <c r="BI339" s="192">
        <f>IF(N339="nulová",J339,0)</f>
        <v>0</v>
      </c>
      <c r="BJ339" s="19" t="s">
        <v>89</v>
      </c>
      <c r="BK339" s="192">
        <f>ROUND(I339*H339,2)</f>
        <v>0</v>
      </c>
      <c r="BL339" s="19" t="s">
        <v>206</v>
      </c>
      <c r="BM339" s="191" t="s">
        <v>1696</v>
      </c>
    </row>
    <row r="340" s="2" customFormat="1">
      <c r="A340" s="38"/>
      <c r="B340" s="39"/>
      <c r="C340" s="38"/>
      <c r="D340" s="193" t="s">
        <v>208</v>
      </c>
      <c r="E340" s="38"/>
      <c r="F340" s="194" t="s">
        <v>1697</v>
      </c>
      <c r="G340" s="38"/>
      <c r="H340" s="38"/>
      <c r="I340" s="195"/>
      <c r="J340" s="38"/>
      <c r="K340" s="38"/>
      <c r="L340" s="39"/>
      <c r="M340" s="196"/>
      <c r="N340" s="197"/>
      <c r="O340" s="77"/>
      <c r="P340" s="77"/>
      <c r="Q340" s="77"/>
      <c r="R340" s="77"/>
      <c r="S340" s="77"/>
      <c r="T340" s="78"/>
      <c r="U340" s="38"/>
      <c r="V340" s="38"/>
      <c r="W340" s="38"/>
      <c r="X340" s="38"/>
      <c r="Y340" s="38"/>
      <c r="Z340" s="38"/>
      <c r="AA340" s="38"/>
      <c r="AB340" s="38"/>
      <c r="AC340" s="38"/>
      <c r="AD340" s="38"/>
      <c r="AE340" s="38"/>
      <c r="AT340" s="19" t="s">
        <v>208</v>
      </c>
      <c r="AU340" s="19" t="s">
        <v>221</v>
      </c>
    </row>
    <row r="341" s="2" customFormat="1">
      <c r="A341" s="38"/>
      <c r="B341" s="39"/>
      <c r="C341" s="38"/>
      <c r="D341" s="193" t="s">
        <v>210</v>
      </c>
      <c r="E341" s="38"/>
      <c r="F341" s="198" t="s">
        <v>1692</v>
      </c>
      <c r="G341" s="38"/>
      <c r="H341" s="38"/>
      <c r="I341" s="195"/>
      <c r="J341" s="38"/>
      <c r="K341" s="38"/>
      <c r="L341" s="39"/>
      <c r="M341" s="196"/>
      <c r="N341" s="197"/>
      <c r="O341" s="77"/>
      <c r="P341" s="77"/>
      <c r="Q341" s="77"/>
      <c r="R341" s="77"/>
      <c r="S341" s="77"/>
      <c r="T341" s="78"/>
      <c r="U341" s="38"/>
      <c r="V341" s="38"/>
      <c r="W341" s="38"/>
      <c r="X341" s="38"/>
      <c r="Y341" s="38"/>
      <c r="Z341" s="38"/>
      <c r="AA341" s="38"/>
      <c r="AB341" s="38"/>
      <c r="AC341" s="38"/>
      <c r="AD341" s="38"/>
      <c r="AE341" s="38"/>
      <c r="AT341" s="19" t="s">
        <v>210</v>
      </c>
      <c r="AU341" s="19" t="s">
        <v>221</v>
      </c>
    </row>
    <row r="342" s="2" customFormat="1" ht="24.15" customHeight="1">
      <c r="A342" s="38"/>
      <c r="B342" s="179"/>
      <c r="C342" s="180" t="s">
        <v>508</v>
      </c>
      <c r="D342" s="180" t="s">
        <v>201</v>
      </c>
      <c r="E342" s="181" t="s">
        <v>1698</v>
      </c>
      <c r="F342" s="182" t="s">
        <v>1699</v>
      </c>
      <c r="G342" s="183" t="s">
        <v>228</v>
      </c>
      <c r="H342" s="184">
        <v>1957.799</v>
      </c>
      <c r="I342" s="185"/>
      <c r="J342" s="186">
        <f>ROUND(I342*H342,2)</f>
        <v>0</v>
      </c>
      <c r="K342" s="182" t="s">
        <v>205</v>
      </c>
      <c r="L342" s="39"/>
      <c r="M342" s="187" t="s">
        <v>1</v>
      </c>
      <c r="N342" s="188" t="s">
        <v>46</v>
      </c>
      <c r="O342" s="77"/>
      <c r="P342" s="189">
        <f>O342*H342</f>
        <v>0</v>
      </c>
      <c r="Q342" s="189">
        <v>0</v>
      </c>
      <c r="R342" s="189">
        <f>Q342*H342</f>
        <v>0</v>
      </c>
      <c r="S342" s="189">
        <v>0</v>
      </c>
      <c r="T342" s="190">
        <f>S342*H342</f>
        <v>0</v>
      </c>
      <c r="U342" s="38"/>
      <c r="V342" s="38"/>
      <c r="W342" s="38"/>
      <c r="X342" s="38"/>
      <c r="Y342" s="38"/>
      <c r="Z342" s="38"/>
      <c r="AA342" s="38"/>
      <c r="AB342" s="38"/>
      <c r="AC342" s="38"/>
      <c r="AD342" s="38"/>
      <c r="AE342" s="38"/>
      <c r="AR342" s="191" t="s">
        <v>206</v>
      </c>
      <c r="AT342" s="191" t="s">
        <v>201</v>
      </c>
      <c r="AU342" s="191" t="s">
        <v>221</v>
      </c>
      <c r="AY342" s="19" t="s">
        <v>199</v>
      </c>
      <c r="BE342" s="192">
        <f>IF(N342="základní",J342,0)</f>
        <v>0</v>
      </c>
      <c r="BF342" s="192">
        <f>IF(N342="snížená",J342,0)</f>
        <v>0</v>
      </c>
      <c r="BG342" s="192">
        <f>IF(N342="zákl. přenesená",J342,0)</f>
        <v>0</v>
      </c>
      <c r="BH342" s="192">
        <f>IF(N342="sníž. přenesená",J342,0)</f>
        <v>0</v>
      </c>
      <c r="BI342" s="192">
        <f>IF(N342="nulová",J342,0)</f>
        <v>0</v>
      </c>
      <c r="BJ342" s="19" t="s">
        <v>89</v>
      </c>
      <c r="BK342" s="192">
        <f>ROUND(I342*H342,2)</f>
        <v>0</v>
      </c>
      <c r="BL342" s="19" t="s">
        <v>206</v>
      </c>
      <c r="BM342" s="191" t="s">
        <v>1700</v>
      </c>
    </row>
    <row r="343" s="2" customFormat="1">
      <c r="A343" s="38"/>
      <c r="B343" s="39"/>
      <c r="C343" s="38"/>
      <c r="D343" s="193" t="s">
        <v>208</v>
      </c>
      <c r="E343" s="38"/>
      <c r="F343" s="194" t="s">
        <v>1701</v>
      </c>
      <c r="G343" s="38"/>
      <c r="H343" s="38"/>
      <c r="I343" s="195"/>
      <c r="J343" s="38"/>
      <c r="K343" s="38"/>
      <c r="L343" s="39"/>
      <c r="M343" s="196"/>
      <c r="N343" s="197"/>
      <c r="O343" s="77"/>
      <c r="P343" s="77"/>
      <c r="Q343" s="77"/>
      <c r="R343" s="77"/>
      <c r="S343" s="77"/>
      <c r="T343" s="78"/>
      <c r="U343" s="38"/>
      <c r="V343" s="38"/>
      <c r="W343" s="38"/>
      <c r="X343" s="38"/>
      <c r="Y343" s="38"/>
      <c r="Z343" s="38"/>
      <c r="AA343" s="38"/>
      <c r="AB343" s="38"/>
      <c r="AC343" s="38"/>
      <c r="AD343" s="38"/>
      <c r="AE343" s="38"/>
      <c r="AT343" s="19" t="s">
        <v>208</v>
      </c>
      <c r="AU343" s="19" t="s">
        <v>221</v>
      </c>
    </row>
    <row r="344" s="2" customFormat="1">
      <c r="A344" s="38"/>
      <c r="B344" s="39"/>
      <c r="C344" s="38"/>
      <c r="D344" s="193" t="s">
        <v>210</v>
      </c>
      <c r="E344" s="38"/>
      <c r="F344" s="198" t="s">
        <v>1692</v>
      </c>
      <c r="G344" s="38"/>
      <c r="H344" s="38"/>
      <c r="I344" s="195"/>
      <c r="J344" s="38"/>
      <c r="K344" s="38"/>
      <c r="L344" s="39"/>
      <c r="M344" s="196"/>
      <c r="N344" s="197"/>
      <c r="O344" s="77"/>
      <c r="P344" s="77"/>
      <c r="Q344" s="77"/>
      <c r="R344" s="77"/>
      <c r="S344" s="77"/>
      <c r="T344" s="78"/>
      <c r="U344" s="38"/>
      <c r="V344" s="38"/>
      <c r="W344" s="38"/>
      <c r="X344" s="38"/>
      <c r="Y344" s="38"/>
      <c r="Z344" s="38"/>
      <c r="AA344" s="38"/>
      <c r="AB344" s="38"/>
      <c r="AC344" s="38"/>
      <c r="AD344" s="38"/>
      <c r="AE344" s="38"/>
      <c r="AT344" s="19" t="s">
        <v>210</v>
      </c>
      <c r="AU344" s="19" t="s">
        <v>221</v>
      </c>
    </row>
    <row r="345" s="13" customFormat="1">
      <c r="A345" s="13"/>
      <c r="B345" s="199"/>
      <c r="C345" s="13"/>
      <c r="D345" s="193" t="s">
        <v>212</v>
      </c>
      <c r="E345" s="200" t="s">
        <v>1</v>
      </c>
      <c r="F345" s="201" t="s">
        <v>1702</v>
      </c>
      <c r="G345" s="13"/>
      <c r="H345" s="202">
        <v>1957.799</v>
      </c>
      <c r="I345" s="203"/>
      <c r="J345" s="13"/>
      <c r="K345" s="13"/>
      <c r="L345" s="199"/>
      <c r="M345" s="204"/>
      <c r="N345" s="205"/>
      <c r="O345" s="205"/>
      <c r="P345" s="205"/>
      <c r="Q345" s="205"/>
      <c r="R345" s="205"/>
      <c r="S345" s="205"/>
      <c r="T345" s="206"/>
      <c r="U345" s="13"/>
      <c r="V345" s="13"/>
      <c r="W345" s="13"/>
      <c r="X345" s="13"/>
      <c r="Y345" s="13"/>
      <c r="Z345" s="13"/>
      <c r="AA345" s="13"/>
      <c r="AB345" s="13"/>
      <c r="AC345" s="13"/>
      <c r="AD345" s="13"/>
      <c r="AE345" s="13"/>
      <c r="AT345" s="200" t="s">
        <v>212</v>
      </c>
      <c r="AU345" s="200" t="s">
        <v>221</v>
      </c>
      <c r="AV345" s="13" t="s">
        <v>91</v>
      </c>
      <c r="AW345" s="13" t="s">
        <v>36</v>
      </c>
      <c r="AX345" s="13" t="s">
        <v>89</v>
      </c>
      <c r="AY345" s="200" t="s">
        <v>199</v>
      </c>
    </row>
    <row r="346" s="12" customFormat="1" ht="20.88" customHeight="1">
      <c r="A346" s="12"/>
      <c r="B346" s="166"/>
      <c r="C346" s="12"/>
      <c r="D346" s="167" t="s">
        <v>80</v>
      </c>
      <c r="E346" s="177" t="s">
        <v>603</v>
      </c>
      <c r="F346" s="177" t="s">
        <v>604</v>
      </c>
      <c r="G346" s="12"/>
      <c r="H346" s="12"/>
      <c r="I346" s="169"/>
      <c r="J346" s="178">
        <f>BK346</f>
        <v>0</v>
      </c>
      <c r="K346" s="12"/>
      <c r="L346" s="166"/>
      <c r="M346" s="171"/>
      <c r="N346" s="172"/>
      <c r="O346" s="172"/>
      <c r="P346" s="173">
        <f>SUM(P347:P355)</f>
        <v>0</v>
      </c>
      <c r="Q346" s="172"/>
      <c r="R346" s="173">
        <f>SUM(R347:R355)</f>
        <v>3.0640492500000001</v>
      </c>
      <c r="S346" s="172"/>
      <c r="T346" s="174">
        <f>SUM(T347:T355)</f>
        <v>61.020000000000003</v>
      </c>
      <c r="U346" s="12"/>
      <c r="V346" s="12"/>
      <c r="W346" s="12"/>
      <c r="X346" s="12"/>
      <c r="Y346" s="12"/>
      <c r="Z346" s="12"/>
      <c r="AA346" s="12"/>
      <c r="AB346" s="12"/>
      <c r="AC346" s="12"/>
      <c r="AD346" s="12"/>
      <c r="AE346" s="12"/>
      <c r="AR346" s="167" t="s">
        <v>89</v>
      </c>
      <c r="AT346" s="175" t="s">
        <v>80</v>
      </c>
      <c r="AU346" s="175" t="s">
        <v>91</v>
      </c>
      <c r="AY346" s="167" t="s">
        <v>199</v>
      </c>
      <c r="BK346" s="176">
        <f>SUM(BK347:BK355)</f>
        <v>0</v>
      </c>
    </row>
    <row r="347" s="2" customFormat="1" ht="14.4" customHeight="1">
      <c r="A347" s="38"/>
      <c r="B347" s="179"/>
      <c r="C347" s="180" t="s">
        <v>513</v>
      </c>
      <c r="D347" s="180" t="s">
        <v>201</v>
      </c>
      <c r="E347" s="181" t="s">
        <v>1703</v>
      </c>
      <c r="F347" s="182" t="s">
        <v>1704</v>
      </c>
      <c r="G347" s="183" t="s">
        <v>228</v>
      </c>
      <c r="H347" s="184">
        <v>25.175000000000001</v>
      </c>
      <c r="I347" s="185"/>
      <c r="J347" s="186">
        <f>ROUND(I347*H347,2)</f>
        <v>0</v>
      </c>
      <c r="K347" s="182" t="s">
        <v>205</v>
      </c>
      <c r="L347" s="39"/>
      <c r="M347" s="187" t="s">
        <v>1</v>
      </c>
      <c r="N347" s="188" t="s">
        <v>46</v>
      </c>
      <c r="O347" s="77"/>
      <c r="P347" s="189">
        <f>O347*H347</f>
        <v>0</v>
      </c>
      <c r="Q347" s="189">
        <v>0.12171</v>
      </c>
      <c r="R347" s="189">
        <f>Q347*H347</f>
        <v>3.0640492500000001</v>
      </c>
      <c r="S347" s="189">
        <v>2.3999999999999999</v>
      </c>
      <c r="T347" s="190">
        <f>S347*H347</f>
        <v>60.420000000000002</v>
      </c>
      <c r="U347" s="38"/>
      <c r="V347" s="38"/>
      <c r="W347" s="38"/>
      <c r="X347" s="38"/>
      <c r="Y347" s="38"/>
      <c r="Z347" s="38"/>
      <c r="AA347" s="38"/>
      <c r="AB347" s="38"/>
      <c r="AC347" s="38"/>
      <c r="AD347" s="38"/>
      <c r="AE347" s="38"/>
      <c r="AR347" s="191" t="s">
        <v>206</v>
      </c>
      <c r="AT347" s="191" t="s">
        <v>201</v>
      </c>
      <c r="AU347" s="191" t="s">
        <v>221</v>
      </c>
      <c r="AY347" s="19" t="s">
        <v>199</v>
      </c>
      <c r="BE347" s="192">
        <f>IF(N347="základní",J347,0)</f>
        <v>0</v>
      </c>
      <c r="BF347" s="192">
        <f>IF(N347="snížená",J347,0)</f>
        <v>0</v>
      </c>
      <c r="BG347" s="192">
        <f>IF(N347="zákl. přenesená",J347,0)</f>
        <v>0</v>
      </c>
      <c r="BH347" s="192">
        <f>IF(N347="sníž. přenesená",J347,0)</f>
        <v>0</v>
      </c>
      <c r="BI347" s="192">
        <f>IF(N347="nulová",J347,0)</f>
        <v>0</v>
      </c>
      <c r="BJ347" s="19" t="s">
        <v>89</v>
      </c>
      <c r="BK347" s="192">
        <f>ROUND(I347*H347,2)</f>
        <v>0</v>
      </c>
      <c r="BL347" s="19" t="s">
        <v>206</v>
      </c>
      <c r="BM347" s="191" t="s">
        <v>1705</v>
      </c>
    </row>
    <row r="348" s="2" customFormat="1">
      <c r="A348" s="38"/>
      <c r="B348" s="39"/>
      <c r="C348" s="38"/>
      <c r="D348" s="193" t="s">
        <v>208</v>
      </c>
      <c r="E348" s="38"/>
      <c r="F348" s="194" t="s">
        <v>1706</v>
      </c>
      <c r="G348" s="38"/>
      <c r="H348" s="38"/>
      <c r="I348" s="195"/>
      <c r="J348" s="38"/>
      <c r="K348" s="38"/>
      <c r="L348" s="39"/>
      <c r="M348" s="196"/>
      <c r="N348" s="197"/>
      <c r="O348" s="77"/>
      <c r="P348" s="77"/>
      <c r="Q348" s="77"/>
      <c r="R348" s="77"/>
      <c r="S348" s="77"/>
      <c r="T348" s="78"/>
      <c r="U348" s="38"/>
      <c r="V348" s="38"/>
      <c r="W348" s="38"/>
      <c r="X348" s="38"/>
      <c r="Y348" s="38"/>
      <c r="Z348" s="38"/>
      <c r="AA348" s="38"/>
      <c r="AB348" s="38"/>
      <c r="AC348" s="38"/>
      <c r="AD348" s="38"/>
      <c r="AE348" s="38"/>
      <c r="AT348" s="19" t="s">
        <v>208</v>
      </c>
      <c r="AU348" s="19" t="s">
        <v>221</v>
      </c>
    </row>
    <row r="349" s="2" customFormat="1">
      <c r="A349" s="38"/>
      <c r="B349" s="39"/>
      <c r="C349" s="38"/>
      <c r="D349" s="193" t="s">
        <v>210</v>
      </c>
      <c r="E349" s="38"/>
      <c r="F349" s="198" t="s">
        <v>1707</v>
      </c>
      <c r="G349" s="38"/>
      <c r="H349" s="38"/>
      <c r="I349" s="195"/>
      <c r="J349" s="38"/>
      <c r="K349" s="38"/>
      <c r="L349" s="39"/>
      <c r="M349" s="196"/>
      <c r="N349" s="197"/>
      <c r="O349" s="77"/>
      <c r="P349" s="77"/>
      <c r="Q349" s="77"/>
      <c r="R349" s="77"/>
      <c r="S349" s="77"/>
      <c r="T349" s="78"/>
      <c r="U349" s="38"/>
      <c r="V349" s="38"/>
      <c r="W349" s="38"/>
      <c r="X349" s="38"/>
      <c r="Y349" s="38"/>
      <c r="Z349" s="38"/>
      <c r="AA349" s="38"/>
      <c r="AB349" s="38"/>
      <c r="AC349" s="38"/>
      <c r="AD349" s="38"/>
      <c r="AE349" s="38"/>
      <c r="AT349" s="19" t="s">
        <v>210</v>
      </c>
      <c r="AU349" s="19" t="s">
        <v>221</v>
      </c>
    </row>
    <row r="350" s="14" customFormat="1">
      <c r="A350" s="14"/>
      <c r="B350" s="207"/>
      <c r="C350" s="14"/>
      <c r="D350" s="193" t="s">
        <v>212</v>
      </c>
      <c r="E350" s="208" t="s">
        <v>1</v>
      </c>
      <c r="F350" s="209" t="s">
        <v>1490</v>
      </c>
      <c r="G350" s="14"/>
      <c r="H350" s="208" t="s">
        <v>1</v>
      </c>
      <c r="I350" s="210"/>
      <c r="J350" s="14"/>
      <c r="K350" s="14"/>
      <c r="L350" s="207"/>
      <c r="M350" s="211"/>
      <c r="N350" s="212"/>
      <c r="O350" s="212"/>
      <c r="P350" s="212"/>
      <c r="Q350" s="212"/>
      <c r="R350" s="212"/>
      <c r="S350" s="212"/>
      <c r="T350" s="213"/>
      <c r="U350" s="14"/>
      <c r="V350" s="14"/>
      <c r="W350" s="14"/>
      <c r="X350" s="14"/>
      <c r="Y350" s="14"/>
      <c r="Z350" s="14"/>
      <c r="AA350" s="14"/>
      <c r="AB350" s="14"/>
      <c r="AC350" s="14"/>
      <c r="AD350" s="14"/>
      <c r="AE350" s="14"/>
      <c r="AT350" s="208" t="s">
        <v>212</v>
      </c>
      <c r="AU350" s="208" t="s">
        <v>221</v>
      </c>
      <c r="AV350" s="14" t="s">
        <v>89</v>
      </c>
      <c r="AW350" s="14" t="s">
        <v>36</v>
      </c>
      <c r="AX350" s="14" t="s">
        <v>81</v>
      </c>
      <c r="AY350" s="208" t="s">
        <v>199</v>
      </c>
    </row>
    <row r="351" s="13" customFormat="1">
      <c r="A351" s="13"/>
      <c r="B351" s="199"/>
      <c r="C351" s="13"/>
      <c r="D351" s="193" t="s">
        <v>212</v>
      </c>
      <c r="E351" s="200" t="s">
        <v>1</v>
      </c>
      <c r="F351" s="201" t="s">
        <v>1708</v>
      </c>
      <c r="G351" s="13"/>
      <c r="H351" s="202">
        <v>25.175000000000001</v>
      </c>
      <c r="I351" s="203"/>
      <c r="J351" s="13"/>
      <c r="K351" s="13"/>
      <c r="L351" s="199"/>
      <c r="M351" s="204"/>
      <c r="N351" s="205"/>
      <c r="O351" s="205"/>
      <c r="P351" s="205"/>
      <c r="Q351" s="205"/>
      <c r="R351" s="205"/>
      <c r="S351" s="205"/>
      <c r="T351" s="206"/>
      <c r="U351" s="13"/>
      <c r="V351" s="13"/>
      <c r="W351" s="13"/>
      <c r="X351" s="13"/>
      <c r="Y351" s="13"/>
      <c r="Z351" s="13"/>
      <c r="AA351" s="13"/>
      <c r="AB351" s="13"/>
      <c r="AC351" s="13"/>
      <c r="AD351" s="13"/>
      <c r="AE351" s="13"/>
      <c r="AT351" s="200" t="s">
        <v>212</v>
      </c>
      <c r="AU351" s="200" t="s">
        <v>221</v>
      </c>
      <c r="AV351" s="13" t="s">
        <v>91</v>
      </c>
      <c r="AW351" s="13" t="s">
        <v>36</v>
      </c>
      <c r="AX351" s="13" t="s">
        <v>89</v>
      </c>
      <c r="AY351" s="200" t="s">
        <v>199</v>
      </c>
    </row>
    <row r="352" s="2" customFormat="1" ht="14.4" customHeight="1">
      <c r="A352" s="38"/>
      <c r="B352" s="179"/>
      <c r="C352" s="180" t="s">
        <v>518</v>
      </c>
      <c r="D352" s="180" t="s">
        <v>201</v>
      </c>
      <c r="E352" s="181" t="s">
        <v>1709</v>
      </c>
      <c r="F352" s="182" t="s">
        <v>1710</v>
      </c>
      <c r="G352" s="183" t="s">
        <v>309</v>
      </c>
      <c r="H352" s="184">
        <v>600</v>
      </c>
      <c r="I352" s="185"/>
      <c r="J352" s="186">
        <f>ROUND(I352*H352,2)</f>
        <v>0</v>
      </c>
      <c r="K352" s="182" t="s">
        <v>205</v>
      </c>
      <c r="L352" s="39"/>
      <c r="M352" s="187" t="s">
        <v>1</v>
      </c>
      <c r="N352" s="188" t="s">
        <v>46</v>
      </c>
      <c r="O352" s="77"/>
      <c r="P352" s="189">
        <f>O352*H352</f>
        <v>0</v>
      </c>
      <c r="Q352" s="189">
        <v>0</v>
      </c>
      <c r="R352" s="189">
        <f>Q352*H352</f>
        <v>0</v>
      </c>
      <c r="S352" s="189">
        <v>0.001</v>
      </c>
      <c r="T352" s="190">
        <f>S352*H352</f>
        <v>0.59999999999999998</v>
      </c>
      <c r="U352" s="38"/>
      <c r="V352" s="38"/>
      <c r="W352" s="38"/>
      <c r="X352" s="38"/>
      <c r="Y352" s="38"/>
      <c r="Z352" s="38"/>
      <c r="AA352" s="38"/>
      <c r="AB352" s="38"/>
      <c r="AC352" s="38"/>
      <c r="AD352" s="38"/>
      <c r="AE352" s="38"/>
      <c r="AR352" s="191" t="s">
        <v>206</v>
      </c>
      <c r="AT352" s="191" t="s">
        <v>201</v>
      </c>
      <c r="AU352" s="191" t="s">
        <v>221</v>
      </c>
      <c r="AY352" s="19" t="s">
        <v>199</v>
      </c>
      <c r="BE352" s="192">
        <f>IF(N352="základní",J352,0)</f>
        <v>0</v>
      </c>
      <c r="BF352" s="192">
        <f>IF(N352="snížená",J352,0)</f>
        <v>0</v>
      </c>
      <c r="BG352" s="192">
        <f>IF(N352="zákl. přenesená",J352,0)</f>
        <v>0</v>
      </c>
      <c r="BH352" s="192">
        <f>IF(N352="sníž. přenesená",J352,0)</f>
        <v>0</v>
      </c>
      <c r="BI352" s="192">
        <f>IF(N352="nulová",J352,0)</f>
        <v>0</v>
      </c>
      <c r="BJ352" s="19" t="s">
        <v>89</v>
      </c>
      <c r="BK352" s="192">
        <f>ROUND(I352*H352,2)</f>
        <v>0</v>
      </c>
      <c r="BL352" s="19" t="s">
        <v>206</v>
      </c>
      <c r="BM352" s="191" t="s">
        <v>1711</v>
      </c>
    </row>
    <row r="353" s="2" customFormat="1">
      <c r="A353" s="38"/>
      <c r="B353" s="39"/>
      <c r="C353" s="38"/>
      <c r="D353" s="193" t="s">
        <v>208</v>
      </c>
      <c r="E353" s="38"/>
      <c r="F353" s="194" t="s">
        <v>1712</v>
      </c>
      <c r="G353" s="38"/>
      <c r="H353" s="38"/>
      <c r="I353" s="195"/>
      <c r="J353" s="38"/>
      <c r="K353" s="38"/>
      <c r="L353" s="39"/>
      <c r="M353" s="196"/>
      <c r="N353" s="197"/>
      <c r="O353" s="77"/>
      <c r="P353" s="77"/>
      <c r="Q353" s="77"/>
      <c r="R353" s="77"/>
      <c r="S353" s="77"/>
      <c r="T353" s="78"/>
      <c r="U353" s="38"/>
      <c r="V353" s="38"/>
      <c r="W353" s="38"/>
      <c r="X353" s="38"/>
      <c r="Y353" s="38"/>
      <c r="Z353" s="38"/>
      <c r="AA353" s="38"/>
      <c r="AB353" s="38"/>
      <c r="AC353" s="38"/>
      <c r="AD353" s="38"/>
      <c r="AE353" s="38"/>
      <c r="AT353" s="19" t="s">
        <v>208</v>
      </c>
      <c r="AU353" s="19" t="s">
        <v>221</v>
      </c>
    </row>
    <row r="354" s="14" customFormat="1">
      <c r="A354" s="14"/>
      <c r="B354" s="207"/>
      <c r="C354" s="14"/>
      <c r="D354" s="193" t="s">
        <v>212</v>
      </c>
      <c r="E354" s="208" t="s">
        <v>1</v>
      </c>
      <c r="F354" s="209" t="s">
        <v>1490</v>
      </c>
      <c r="G354" s="14"/>
      <c r="H354" s="208" t="s">
        <v>1</v>
      </c>
      <c r="I354" s="210"/>
      <c r="J354" s="14"/>
      <c r="K354" s="14"/>
      <c r="L354" s="207"/>
      <c r="M354" s="211"/>
      <c r="N354" s="212"/>
      <c r="O354" s="212"/>
      <c r="P354" s="212"/>
      <c r="Q354" s="212"/>
      <c r="R354" s="212"/>
      <c r="S354" s="212"/>
      <c r="T354" s="213"/>
      <c r="U354" s="14"/>
      <c r="V354" s="14"/>
      <c r="W354" s="14"/>
      <c r="X354" s="14"/>
      <c r="Y354" s="14"/>
      <c r="Z354" s="14"/>
      <c r="AA354" s="14"/>
      <c r="AB354" s="14"/>
      <c r="AC354" s="14"/>
      <c r="AD354" s="14"/>
      <c r="AE354" s="14"/>
      <c r="AT354" s="208" t="s">
        <v>212</v>
      </c>
      <c r="AU354" s="208" t="s">
        <v>221</v>
      </c>
      <c r="AV354" s="14" t="s">
        <v>89</v>
      </c>
      <c r="AW354" s="14" t="s">
        <v>36</v>
      </c>
      <c r="AX354" s="14" t="s">
        <v>81</v>
      </c>
      <c r="AY354" s="208" t="s">
        <v>199</v>
      </c>
    </row>
    <row r="355" s="13" customFormat="1">
      <c r="A355" s="13"/>
      <c r="B355" s="199"/>
      <c r="C355" s="13"/>
      <c r="D355" s="193" t="s">
        <v>212</v>
      </c>
      <c r="E355" s="200" t="s">
        <v>1</v>
      </c>
      <c r="F355" s="201" t="s">
        <v>1713</v>
      </c>
      <c r="G355" s="13"/>
      <c r="H355" s="202">
        <v>600</v>
      </c>
      <c r="I355" s="203"/>
      <c r="J355" s="13"/>
      <c r="K355" s="13"/>
      <c r="L355" s="199"/>
      <c r="M355" s="204"/>
      <c r="N355" s="205"/>
      <c r="O355" s="205"/>
      <c r="P355" s="205"/>
      <c r="Q355" s="205"/>
      <c r="R355" s="205"/>
      <c r="S355" s="205"/>
      <c r="T355" s="206"/>
      <c r="U355" s="13"/>
      <c r="V355" s="13"/>
      <c r="W355" s="13"/>
      <c r="X355" s="13"/>
      <c r="Y355" s="13"/>
      <c r="Z355" s="13"/>
      <c r="AA355" s="13"/>
      <c r="AB355" s="13"/>
      <c r="AC355" s="13"/>
      <c r="AD355" s="13"/>
      <c r="AE355" s="13"/>
      <c r="AT355" s="200" t="s">
        <v>212</v>
      </c>
      <c r="AU355" s="200" t="s">
        <v>221</v>
      </c>
      <c r="AV355" s="13" t="s">
        <v>91</v>
      </c>
      <c r="AW355" s="13" t="s">
        <v>36</v>
      </c>
      <c r="AX355" s="13" t="s">
        <v>89</v>
      </c>
      <c r="AY355" s="200" t="s">
        <v>199</v>
      </c>
    </row>
    <row r="356" s="12" customFormat="1" ht="20.88" customHeight="1">
      <c r="A356" s="12"/>
      <c r="B356" s="166"/>
      <c r="C356" s="12"/>
      <c r="D356" s="167" t="s">
        <v>80</v>
      </c>
      <c r="E356" s="177" t="s">
        <v>1044</v>
      </c>
      <c r="F356" s="177" t="s">
        <v>1045</v>
      </c>
      <c r="G356" s="12"/>
      <c r="H356" s="12"/>
      <c r="I356" s="169"/>
      <c r="J356" s="178">
        <f>BK356</f>
        <v>0</v>
      </c>
      <c r="K356" s="12"/>
      <c r="L356" s="166"/>
      <c r="M356" s="171"/>
      <c r="N356" s="172"/>
      <c r="O356" s="172"/>
      <c r="P356" s="173">
        <f>SUM(P357:P362)</f>
        <v>0</v>
      </c>
      <c r="Q356" s="172"/>
      <c r="R356" s="173">
        <f>SUM(R357:R362)</f>
        <v>0</v>
      </c>
      <c r="S356" s="172"/>
      <c r="T356" s="174">
        <f>SUM(T357:T362)</f>
        <v>0</v>
      </c>
      <c r="U356" s="12"/>
      <c r="V356" s="12"/>
      <c r="W356" s="12"/>
      <c r="X356" s="12"/>
      <c r="Y356" s="12"/>
      <c r="Z356" s="12"/>
      <c r="AA356" s="12"/>
      <c r="AB356" s="12"/>
      <c r="AC356" s="12"/>
      <c r="AD356" s="12"/>
      <c r="AE356" s="12"/>
      <c r="AR356" s="167" t="s">
        <v>89</v>
      </c>
      <c r="AT356" s="175" t="s">
        <v>80</v>
      </c>
      <c r="AU356" s="175" t="s">
        <v>91</v>
      </c>
      <c r="AY356" s="167" t="s">
        <v>199</v>
      </c>
      <c r="BK356" s="176">
        <f>SUM(BK357:BK362)</f>
        <v>0</v>
      </c>
    </row>
    <row r="357" s="2" customFormat="1" ht="24.15" customHeight="1">
      <c r="A357" s="38"/>
      <c r="B357" s="179"/>
      <c r="C357" s="180" t="s">
        <v>524</v>
      </c>
      <c r="D357" s="180" t="s">
        <v>201</v>
      </c>
      <c r="E357" s="181" t="s">
        <v>1442</v>
      </c>
      <c r="F357" s="182" t="s">
        <v>1443</v>
      </c>
      <c r="G357" s="183" t="s">
        <v>204</v>
      </c>
      <c r="H357" s="184">
        <v>56.399999999999999</v>
      </c>
      <c r="I357" s="185"/>
      <c r="J357" s="186">
        <f>ROUND(I357*H357,2)</f>
        <v>0</v>
      </c>
      <c r="K357" s="182" t="s">
        <v>205</v>
      </c>
      <c r="L357" s="39"/>
      <c r="M357" s="187" t="s">
        <v>1</v>
      </c>
      <c r="N357" s="188" t="s">
        <v>46</v>
      </c>
      <c r="O357" s="77"/>
      <c r="P357" s="189">
        <f>O357*H357</f>
        <v>0</v>
      </c>
      <c r="Q357" s="189">
        <v>0</v>
      </c>
      <c r="R357" s="189">
        <f>Q357*H357</f>
        <v>0</v>
      </c>
      <c r="S357" s="189">
        <v>0</v>
      </c>
      <c r="T357" s="190">
        <f>S357*H357</f>
        <v>0</v>
      </c>
      <c r="U357" s="38"/>
      <c r="V357" s="38"/>
      <c r="W357" s="38"/>
      <c r="X357" s="38"/>
      <c r="Y357" s="38"/>
      <c r="Z357" s="38"/>
      <c r="AA357" s="38"/>
      <c r="AB357" s="38"/>
      <c r="AC357" s="38"/>
      <c r="AD357" s="38"/>
      <c r="AE357" s="38"/>
      <c r="AR357" s="191" t="s">
        <v>206</v>
      </c>
      <c r="AT357" s="191" t="s">
        <v>201</v>
      </c>
      <c r="AU357" s="191" t="s">
        <v>221</v>
      </c>
      <c r="AY357" s="19" t="s">
        <v>199</v>
      </c>
      <c r="BE357" s="192">
        <f>IF(N357="základní",J357,0)</f>
        <v>0</v>
      </c>
      <c r="BF357" s="192">
        <f>IF(N357="snížená",J357,0)</f>
        <v>0</v>
      </c>
      <c r="BG357" s="192">
        <f>IF(N357="zákl. přenesená",J357,0)</f>
        <v>0</v>
      </c>
      <c r="BH357" s="192">
        <f>IF(N357="sníž. přenesená",J357,0)</f>
        <v>0</v>
      </c>
      <c r="BI357" s="192">
        <f>IF(N357="nulová",J357,0)</f>
        <v>0</v>
      </c>
      <c r="BJ357" s="19" t="s">
        <v>89</v>
      </c>
      <c r="BK357" s="192">
        <f>ROUND(I357*H357,2)</f>
        <v>0</v>
      </c>
      <c r="BL357" s="19" t="s">
        <v>206</v>
      </c>
      <c r="BM357" s="191" t="s">
        <v>1714</v>
      </c>
    </row>
    <row r="358" s="2" customFormat="1">
      <c r="A358" s="38"/>
      <c r="B358" s="39"/>
      <c r="C358" s="38"/>
      <c r="D358" s="193" t="s">
        <v>208</v>
      </c>
      <c r="E358" s="38"/>
      <c r="F358" s="194" t="s">
        <v>1443</v>
      </c>
      <c r="G358" s="38"/>
      <c r="H358" s="38"/>
      <c r="I358" s="195"/>
      <c r="J358" s="38"/>
      <c r="K358" s="38"/>
      <c r="L358" s="39"/>
      <c r="M358" s="196"/>
      <c r="N358" s="197"/>
      <c r="O358" s="77"/>
      <c r="P358" s="77"/>
      <c r="Q358" s="77"/>
      <c r="R358" s="77"/>
      <c r="S358" s="77"/>
      <c r="T358" s="78"/>
      <c r="U358" s="38"/>
      <c r="V358" s="38"/>
      <c r="W358" s="38"/>
      <c r="X358" s="38"/>
      <c r="Y358" s="38"/>
      <c r="Z358" s="38"/>
      <c r="AA358" s="38"/>
      <c r="AB358" s="38"/>
      <c r="AC358" s="38"/>
      <c r="AD358" s="38"/>
      <c r="AE358" s="38"/>
      <c r="AT358" s="19" t="s">
        <v>208</v>
      </c>
      <c r="AU358" s="19" t="s">
        <v>221</v>
      </c>
    </row>
    <row r="359" s="2" customFormat="1">
      <c r="A359" s="38"/>
      <c r="B359" s="39"/>
      <c r="C359" s="38"/>
      <c r="D359" s="193" t="s">
        <v>210</v>
      </c>
      <c r="E359" s="38"/>
      <c r="F359" s="198" t="s">
        <v>1445</v>
      </c>
      <c r="G359" s="38"/>
      <c r="H359" s="38"/>
      <c r="I359" s="195"/>
      <c r="J359" s="38"/>
      <c r="K359" s="38"/>
      <c r="L359" s="39"/>
      <c r="M359" s="196"/>
      <c r="N359" s="197"/>
      <c r="O359" s="77"/>
      <c r="P359" s="77"/>
      <c r="Q359" s="77"/>
      <c r="R359" s="77"/>
      <c r="S359" s="77"/>
      <c r="T359" s="78"/>
      <c r="U359" s="38"/>
      <c r="V359" s="38"/>
      <c r="W359" s="38"/>
      <c r="X359" s="38"/>
      <c r="Y359" s="38"/>
      <c r="Z359" s="38"/>
      <c r="AA359" s="38"/>
      <c r="AB359" s="38"/>
      <c r="AC359" s="38"/>
      <c r="AD359" s="38"/>
      <c r="AE359" s="38"/>
      <c r="AT359" s="19" t="s">
        <v>210</v>
      </c>
      <c r="AU359" s="19" t="s">
        <v>221</v>
      </c>
    </row>
    <row r="360" s="14" customFormat="1">
      <c r="A360" s="14"/>
      <c r="B360" s="207"/>
      <c r="C360" s="14"/>
      <c r="D360" s="193" t="s">
        <v>212</v>
      </c>
      <c r="E360" s="208" t="s">
        <v>1</v>
      </c>
      <c r="F360" s="209" t="s">
        <v>1715</v>
      </c>
      <c r="G360" s="14"/>
      <c r="H360" s="208" t="s">
        <v>1</v>
      </c>
      <c r="I360" s="210"/>
      <c r="J360" s="14"/>
      <c r="K360" s="14"/>
      <c r="L360" s="207"/>
      <c r="M360" s="211"/>
      <c r="N360" s="212"/>
      <c r="O360" s="212"/>
      <c r="P360" s="212"/>
      <c r="Q360" s="212"/>
      <c r="R360" s="212"/>
      <c r="S360" s="212"/>
      <c r="T360" s="213"/>
      <c r="U360" s="14"/>
      <c r="V360" s="14"/>
      <c r="W360" s="14"/>
      <c r="X360" s="14"/>
      <c r="Y360" s="14"/>
      <c r="Z360" s="14"/>
      <c r="AA360" s="14"/>
      <c r="AB360" s="14"/>
      <c r="AC360" s="14"/>
      <c r="AD360" s="14"/>
      <c r="AE360" s="14"/>
      <c r="AT360" s="208" t="s">
        <v>212</v>
      </c>
      <c r="AU360" s="208" t="s">
        <v>221</v>
      </c>
      <c r="AV360" s="14" t="s">
        <v>89</v>
      </c>
      <c r="AW360" s="14" t="s">
        <v>36</v>
      </c>
      <c r="AX360" s="14" t="s">
        <v>81</v>
      </c>
      <c r="AY360" s="208" t="s">
        <v>199</v>
      </c>
    </row>
    <row r="361" s="14" customFormat="1">
      <c r="A361" s="14"/>
      <c r="B361" s="207"/>
      <c r="C361" s="14"/>
      <c r="D361" s="193" t="s">
        <v>212</v>
      </c>
      <c r="E361" s="208" t="s">
        <v>1</v>
      </c>
      <c r="F361" s="209" t="s">
        <v>1716</v>
      </c>
      <c r="G361" s="14"/>
      <c r="H361" s="208" t="s">
        <v>1</v>
      </c>
      <c r="I361" s="210"/>
      <c r="J361" s="14"/>
      <c r="K361" s="14"/>
      <c r="L361" s="207"/>
      <c r="M361" s="211"/>
      <c r="N361" s="212"/>
      <c r="O361" s="212"/>
      <c r="P361" s="212"/>
      <c r="Q361" s="212"/>
      <c r="R361" s="212"/>
      <c r="S361" s="212"/>
      <c r="T361" s="213"/>
      <c r="U361" s="14"/>
      <c r="V361" s="14"/>
      <c r="W361" s="14"/>
      <c r="X361" s="14"/>
      <c r="Y361" s="14"/>
      <c r="Z361" s="14"/>
      <c r="AA361" s="14"/>
      <c r="AB361" s="14"/>
      <c r="AC361" s="14"/>
      <c r="AD361" s="14"/>
      <c r="AE361" s="14"/>
      <c r="AT361" s="208" t="s">
        <v>212</v>
      </c>
      <c r="AU361" s="208" t="s">
        <v>221</v>
      </c>
      <c r="AV361" s="14" t="s">
        <v>89</v>
      </c>
      <c r="AW361" s="14" t="s">
        <v>36</v>
      </c>
      <c r="AX361" s="14" t="s">
        <v>81</v>
      </c>
      <c r="AY361" s="208" t="s">
        <v>199</v>
      </c>
    </row>
    <row r="362" s="13" customFormat="1">
      <c r="A362" s="13"/>
      <c r="B362" s="199"/>
      <c r="C362" s="13"/>
      <c r="D362" s="193" t="s">
        <v>212</v>
      </c>
      <c r="E362" s="200" t="s">
        <v>1</v>
      </c>
      <c r="F362" s="201" t="s">
        <v>1717</v>
      </c>
      <c r="G362" s="13"/>
      <c r="H362" s="202">
        <v>56.399999999999999</v>
      </c>
      <c r="I362" s="203"/>
      <c r="J362" s="13"/>
      <c r="K362" s="13"/>
      <c r="L362" s="199"/>
      <c r="M362" s="204"/>
      <c r="N362" s="205"/>
      <c r="O362" s="205"/>
      <c r="P362" s="205"/>
      <c r="Q362" s="205"/>
      <c r="R362" s="205"/>
      <c r="S362" s="205"/>
      <c r="T362" s="206"/>
      <c r="U362" s="13"/>
      <c r="V362" s="13"/>
      <c r="W362" s="13"/>
      <c r="X362" s="13"/>
      <c r="Y362" s="13"/>
      <c r="Z362" s="13"/>
      <c r="AA362" s="13"/>
      <c r="AB362" s="13"/>
      <c r="AC362" s="13"/>
      <c r="AD362" s="13"/>
      <c r="AE362" s="13"/>
      <c r="AT362" s="200" t="s">
        <v>212</v>
      </c>
      <c r="AU362" s="200" t="s">
        <v>221</v>
      </c>
      <c r="AV362" s="13" t="s">
        <v>91</v>
      </c>
      <c r="AW362" s="13" t="s">
        <v>36</v>
      </c>
      <c r="AX362" s="13" t="s">
        <v>89</v>
      </c>
      <c r="AY362" s="200" t="s">
        <v>199</v>
      </c>
    </row>
    <row r="363" s="12" customFormat="1" ht="22.8" customHeight="1">
      <c r="A363" s="12"/>
      <c r="B363" s="166"/>
      <c r="C363" s="12"/>
      <c r="D363" s="167" t="s">
        <v>80</v>
      </c>
      <c r="E363" s="177" t="s">
        <v>613</v>
      </c>
      <c r="F363" s="177" t="s">
        <v>614</v>
      </c>
      <c r="G363" s="12"/>
      <c r="H363" s="12"/>
      <c r="I363" s="169"/>
      <c r="J363" s="178">
        <f>BK363</f>
        <v>0</v>
      </c>
      <c r="K363" s="12"/>
      <c r="L363" s="166"/>
      <c r="M363" s="171"/>
      <c r="N363" s="172"/>
      <c r="O363" s="172"/>
      <c r="P363" s="173">
        <f>SUM(P364:P370)</f>
        <v>0</v>
      </c>
      <c r="Q363" s="172"/>
      <c r="R363" s="173">
        <f>SUM(R364:R370)</f>
        <v>0</v>
      </c>
      <c r="S363" s="172"/>
      <c r="T363" s="174">
        <f>SUM(T364:T370)</f>
        <v>0</v>
      </c>
      <c r="U363" s="12"/>
      <c r="V363" s="12"/>
      <c r="W363" s="12"/>
      <c r="X363" s="12"/>
      <c r="Y363" s="12"/>
      <c r="Z363" s="12"/>
      <c r="AA363" s="12"/>
      <c r="AB363" s="12"/>
      <c r="AC363" s="12"/>
      <c r="AD363" s="12"/>
      <c r="AE363" s="12"/>
      <c r="AR363" s="167" t="s">
        <v>89</v>
      </c>
      <c r="AT363" s="175" t="s">
        <v>80</v>
      </c>
      <c r="AU363" s="175" t="s">
        <v>89</v>
      </c>
      <c r="AY363" s="167" t="s">
        <v>199</v>
      </c>
      <c r="BK363" s="176">
        <f>SUM(BK364:BK370)</f>
        <v>0</v>
      </c>
    </row>
    <row r="364" s="2" customFormat="1" ht="24.15" customHeight="1">
      <c r="A364" s="38"/>
      <c r="B364" s="179"/>
      <c r="C364" s="180" t="s">
        <v>531</v>
      </c>
      <c r="D364" s="180" t="s">
        <v>201</v>
      </c>
      <c r="E364" s="181" t="s">
        <v>616</v>
      </c>
      <c r="F364" s="182" t="s">
        <v>617</v>
      </c>
      <c r="G364" s="183" t="s">
        <v>275</v>
      </c>
      <c r="H364" s="184">
        <v>90.390000000000001</v>
      </c>
      <c r="I364" s="185"/>
      <c r="J364" s="186">
        <f>ROUND(I364*H364,2)</f>
        <v>0</v>
      </c>
      <c r="K364" s="182" t="s">
        <v>246</v>
      </c>
      <c r="L364" s="39"/>
      <c r="M364" s="187" t="s">
        <v>1</v>
      </c>
      <c r="N364" s="188" t="s">
        <v>46</v>
      </c>
      <c r="O364" s="77"/>
      <c r="P364" s="189">
        <f>O364*H364</f>
        <v>0</v>
      </c>
      <c r="Q364" s="189">
        <v>0</v>
      </c>
      <c r="R364" s="189">
        <f>Q364*H364</f>
        <v>0</v>
      </c>
      <c r="S364" s="189">
        <v>0</v>
      </c>
      <c r="T364" s="190">
        <f>S364*H364</f>
        <v>0</v>
      </c>
      <c r="U364" s="38"/>
      <c r="V364" s="38"/>
      <c r="W364" s="38"/>
      <c r="X364" s="38"/>
      <c r="Y364" s="38"/>
      <c r="Z364" s="38"/>
      <c r="AA364" s="38"/>
      <c r="AB364" s="38"/>
      <c r="AC364" s="38"/>
      <c r="AD364" s="38"/>
      <c r="AE364" s="38"/>
      <c r="AR364" s="191" t="s">
        <v>206</v>
      </c>
      <c r="AT364" s="191" t="s">
        <v>201</v>
      </c>
      <c r="AU364" s="191" t="s">
        <v>91</v>
      </c>
      <c r="AY364" s="19" t="s">
        <v>199</v>
      </c>
      <c r="BE364" s="192">
        <f>IF(N364="základní",J364,0)</f>
        <v>0</v>
      </c>
      <c r="BF364" s="192">
        <f>IF(N364="snížená",J364,0)</f>
        <v>0</v>
      </c>
      <c r="BG364" s="192">
        <f>IF(N364="zákl. přenesená",J364,0)</f>
        <v>0</v>
      </c>
      <c r="BH364" s="192">
        <f>IF(N364="sníž. přenesená",J364,0)</f>
        <v>0</v>
      </c>
      <c r="BI364" s="192">
        <f>IF(N364="nulová",J364,0)</f>
        <v>0</v>
      </c>
      <c r="BJ364" s="19" t="s">
        <v>89</v>
      </c>
      <c r="BK364" s="192">
        <f>ROUND(I364*H364,2)</f>
        <v>0</v>
      </c>
      <c r="BL364" s="19" t="s">
        <v>206</v>
      </c>
      <c r="BM364" s="191" t="s">
        <v>1718</v>
      </c>
    </row>
    <row r="365" s="13" customFormat="1">
      <c r="A365" s="13"/>
      <c r="B365" s="199"/>
      <c r="C365" s="13"/>
      <c r="D365" s="193" t="s">
        <v>212</v>
      </c>
      <c r="E365" s="200" t="s">
        <v>1</v>
      </c>
      <c r="F365" s="201" t="s">
        <v>1719</v>
      </c>
      <c r="G365" s="13"/>
      <c r="H365" s="202">
        <v>60.420000000000002</v>
      </c>
      <c r="I365" s="203"/>
      <c r="J365" s="13"/>
      <c r="K365" s="13"/>
      <c r="L365" s="199"/>
      <c r="M365" s="204"/>
      <c r="N365" s="205"/>
      <c r="O365" s="205"/>
      <c r="P365" s="205"/>
      <c r="Q365" s="205"/>
      <c r="R365" s="205"/>
      <c r="S365" s="205"/>
      <c r="T365" s="206"/>
      <c r="U365" s="13"/>
      <c r="V365" s="13"/>
      <c r="W365" s="13"/>
      <c r="X365" s="13"/>
      <c r="Y365" s="13"/>
      <c r="Z365" s="13"/>
      <c r="AA365" s="13"/>
      <c r="AB365" s="13"/>
      <c r="AC365" s="13"/>
      <c r="AD365" s="13"/>
      <c r="AE365" s="13"/>
      <c r="AT365" s="200" t="s">
        <v>212</v>
      </c>
      <c r="AU365" s="200" t="s">
        <v>91</v>
      </c>
      <c r="AV365" s="13" t="s">
        <v>91</v>
      </c>
      <c r="AW365" s="13" t="s">
        <v>36</v>
      </c>
      <c r="AX365" s="13" t="s">
        <v>81</v>
      </c>
      <c r="AY365" s="200" t="s">
        <v>199</v>
      </c>
    </row>
    <row r="366" s="13" customFormat="1">
      <c r="A366" s="13"/>
      <c r="B366" s="199"/>
      <c r="C366" s="13"/>
      <c r="D366" s="193" t="s">
        <v>212</v>
      </c>
      <c r="E366" s="200" t="s">
        <v>1</v>
      </c>
      <c r="F366" s="201" t="s">
        <v>1720</v>
      </c>
      <c r="G366" s="13"/>
      <c r="H366" s="202">
        <v>29.969999999999999</v>
      </c>
      <c r="I366" s="203"/>
      <c r="J366" s="13"/>
      <c r="K366" s="13"/>
      <c r="L366" s="199"/>
      <c r="M366" s="204"/>
      <c r="N366" s="205"/>
      <c r="O366" s="205"/>
      <c r="P366" s="205"/>
      <c r="Q366" s="205"/>
      <c r="R366" s="205"/>
      <c r="S366" s="205"/>
      <c r="T366" s="206"/>
      <c r="U366" s="13"/>
      <c r="V366" s="13"/>
      <c r="W366" s="13"/>
      <c r="X366" s="13"/>
      <c r="Y366" s="13"/>
      <c r="Z366" s="13"/>
      <c r="AA366" s="13"/>
      <c r="AB366" s="13"/>
      <c r="AC366" s="13"/>
      <c r="AD366" s="13"/>
      <c r="AE366" s="13"/>
      <c r="AT366" s="200" t="s">
        <v>212</v>
      </c>
      <c r="AU366" s="200" t="s">
        <v>91</v>
      </c>
      <c r="AV366" s="13" t="s">
        <v>91</v>
      </c>
      <c r="AW366" s="13" t="s">
        <v>36</v>
      </c>
      <c r="AX366" s="13" t="s">
        <v>81</v>
      </c>
      <c r="AY366" s="200" t="s">
        <v>199</v>
      </c>
    </row>
    <row r="367" s="15" customFormat="1">
      <c r="A367" s="15"/>
      <c r="B367" s="214"/>
      <c r="C367" s="15"/>
      <c r="D367" s="193" t="s">
        <v>212</v>
      </c>
      <c r="E367" s="215" t="s">
        <v>1</v>
      </c>
      <c r="F367" s="216" t="s">
        <v>234</v>
      </c>
      <c r="G367" s="15"/>
      <c r="H367" s="217">
        <v>90.390000000000001</v>
      </c>
      <c r="I367" s="218"/>
      <c r="J367" s="15"/>
      <c r="K367" s="15"/>
      <c r="L367" s="214"/>
      <c r="M367" s="219"/>
      <c r="N367" s="220"/>
      <c r="O367" s="220"/>
      <c r="P367" s="220"/>
      <c r="Q367" s="220"/>
      <c r="R367" s="220"/>
      <c r="S367" s="220"/>
      <c r="T367" s="221"/>
      <c r="U367" s="15"/>
      <c r="V367" s="15"/>
      <c r="W367" s="15"/>
      <c r="X367" s="15"/>
      <c r="Y367" s="15"/>
      <c r="Z367" s="15"/>
      <c r="AA367" s="15"/>
      <c r="AB367" s="15"/>
      <c r="AC367" s="15"/>
      <c r="AD367" s="15"/>
      <c r="AE367" s="15"/>
      <c r="AT367" s="215" t="s">
        <v>212</v>
      </c>
      <c r="AU367" s="215" t="s">
        <v>91</v>
      </c>
      <c r="AV367" s="15" t="s">
        <v>206</v>
      </c>
      <c r="AW367" s="15" t="s">
        <v>36</v>
      </c>
      <c r="AX367" s="15" t="s">
        <v>89</v>
      </c>
      <c r="AY367" s="215" t="s">
        <v>199</v>
      </c>
    </row>
    <row r="368" s="2" customFormat="1" ht="24.15" customHeight="1">
      <c r="A368" s="38"/>
      <c r="B368" s="179"/>
      <c r="C368" s="180" t="s">
        <v>537</v>
      </c>
      <c r="D368" s="180" t="s">
        <v>201</v>
      </c>
      <c r="E368" s="181" t="s">
        <v>1054</v>
      </c>
      <c r="F368" s="182" t="s">
        <v>1055</v>
      </c>
      <c r="G368" s="183" t="s">
        <v>275</v>
      </c>
      <c r="H368" s="184">
        <v>0.59999999999999998</v>
      </c>
      <c r="I368" s="185"/>
      <c r="J368" s="186">
        <f>ROUND(I368*H368,2)</f>
        <v>0</v>
      </c>
      <c r="K368" s="182" t="s">
        <v>246</v>
      </c>
      <c r="L368" s="39"/>
      <c r="M368" s="187" t="s">
        <v>1</v>
      </c>
      <c r="N368" s="188" t="s">
        <v>46</v>
      </c>
      <c r="O368" s="77"/>
      <c r="P368" s="189">
        <f>O368*H368</f>
        <v>0</v>
      </c>
      <c r="Q368" s="189">
        <v>0</v>
      </c>
      <c r="R368" s="189">
        <f>Q368*H368</f>
        <v>0</v>
      </c>
      <c r="S368" s="189">
        <v>0</v>
      </c>
      <c r="T368" s="190">
        <f>S368*H368</f>
        <v>0</v>
      </c>
      <c r="U368" s="38"/>
      <c r="V368" s="38"/>
      <c r="W368" s="38"/>
      <c r="X368" s="38"/>
      <c r="Y368" s="38"/>
      <c r="Z368" s="38"/>
      <c r="AA368" s="38"/>
      <c r="AB368" s="38"/>
      <c r="AC368" s="38"/>
      <c r="AD368" s="38"/>
      <c r="AE368" s="38"/>
      <c r="AR368" s="191" t="s">
        <v>206</v>
      </c>
      <c r="AT368" s="191" t="s">
        <v>201</v>
      </c>
      <c r="AU368" s="191" t="s">
        <v>91</v>
      </c>
      <c r="AY368" s="19" t="s">
        <v>199</v>
      </c>
      <c r="BE368" s="192">
        <f>IF(N368="základní",J368,0)</f>
        <v>0</v>
      </c>
      <c r="BF368" s="192">
        <f>IF(N368="snížená",J368,0)</f>
        <v>0</v>
      </c>
      <c r="BG368" s="192">
        <f>IF(N368="zákl. přenesená",J368,0)</f>
        <v>0</v>
      </c>
      <c r="BH368" s="192">
        <f>IF(N368="sníž. přenesená",J368,0)</f>
        <v>0</v>
      </c>
      <c r="BI368" s="192">
        <f>IF(N368="nulová",J368,0)</f>
        <v>0</v>
      </c>
      <c r="BJ368" s="19" t="s">
        <v>89</v>
      </c>
      <c r="BK368" s="192">
        <f>ROUND(I368*H368,2)</f>
        <v>0</v>
      </c>
      <c r="BL368" s="19" t="s">
        <v>206</v>
      </c>
      <c r="BM368" s="191" t="s">
        <v>1721</v>
      </c>
    </row>
    <row r="369" s="13" customFormat="1">
      <c r="A369" s="13"/>
      <c r="B369" s="199"/>
      <c r="C369" s="13"/>
      <c r="D369" s="193" t="s">
        <v>212</v>
      </c>
      <c r="E369" s="200" t="s">
        <v>1</v>
      </c>
      <c r="F369" s="201" t="s">
        <v>1722</v>
      </c>
      <c r="G369" s="13"/>
      <c r="H369" s="202">
        <v>0.59999999999999998</v>
      </c>
      <c r="I369" s="203"/>
      <c r="J369" s="13"/>
      <c r="K369" s="13"/>
      <c r="L369" s="199"/>
      <c r="M369" s="204"/>
      <c r="N369" s="205"/>
      <c r="O369" s="205"/>
      <c r="P369" s="205"/>
      <c r="Q369" s="205"/>
      <c r="R369" s="205"/>
      <c r="S369" s="205"/>
      <c r="T369" s="206"/>
      <c r="U369" s="13"/>
      <c r="V369" s="13"/>
      <c r="W369" s="13"/>
      <c r="X369" s="13"/>
      <c r="Y369" s="13"/>
      <c r="Z369" s="13"/>
      <c r="AA369" s="13"/>
      <c r="AB369" s="13"/>
      <c r="AC369" s="13"/>
      <c r="AD369" s="13"/>
      <c r="AE369" s="13"/>
      <c r="AT369" s="200" t="s">
        <v>212</v>
      </c>
      <c r="AU369" s="200" t="s">
        <v>91</v>
      </c>
      <c r="AV369" s="13" t="s">
        <v>91</v>
      </c>
      <c r="AW369" s="13" t="s">
        <v>36</v>
      </c>
      <c r="AX369" s="13" t="s">
        <v>81</v>
      </c>
      <c r="AY369" s="200" t="s">
        <v>199</v>
      </c>
    </row>
    <row r="370" s="15" customFormat="1">
      <c r="A370" s="15"/>
      <c r="B370" s="214"/>
      <c r="C370" s="15"/>
      <c r="D370" s="193" t="s">
        <v>212</v>
      </c>
      <c r="E370" s="215" t="s">
        <v>1</v>
      </c>
      <c r="F370" s="216" t="s">
        <v>234</v>
      </c>
      <c r="G370" s="15"/>
      <c r="H370" s="217">
        <v>0.59999999999999998</v>
      </c>
      <c r="I370" s="218"/>
      <c r="J370" s="15"/>
      <c r="K370" s="15"/>
      <c r="L370" s="214"/>
      <c r="M370" s="219"/>
      <c r="N370" s="220"/>
      <c r="O370" s="220"/>
      <c r="P370" s="220"/>
      <c r="Q370" s="220"/>
      <c r="R370" s="220"/>
      <c r="S370" s="220"/>
      <c r="T370" s="221"/>
      <c r="U370" s="15"/>
      <c r="V370" s="15"/>
      <c r="W370" s="15"/>
      <c r="X370" s="15"/>
      <c r="Y370" s="15"/>
      <c r="Z370" s="15"/>
      <c r="AA370" s="15"/>
      <c r="AB370" s="15"/>
      <c r="AC370" s="15"/>
      <c r="AD370" s="15"/>
      <c r="AE370" s="15"/>
      <c r="AT370" s="215" t="s">
        <v>212</v>
      </c>
      <c r="AU370" s="215" t="s">
        <v>91</v>
      </c>
      <c r="AV370" s="15" t="s">
        <v>206</v>
      </c>
      <c r="AW370" s="15" t="s">
        <v>36</v>
      </c>
      <c r="AX370" s="15" t="s">
        <v>89</v>
      </c>
      <c r="AY370" s="215" t="s">
        <v>199</v>
      </c>
    </row>
    <row r="371" s="12" customFormat="1" ht="22.8" customHeight="1">
      <c r="A371" s="12"/>
      <c r="B371" s="166"/>
      <c r="C371" s="12"/>
      <c r="D371" s="167" t="s">
        <v>80</v>
      </c>
      <c r="E371" s="177" t="s">
        <v>627</v>
      </c>
      <c r="F371" s="177" t="s">
        <v>628</v>
      </c>
      <c r="G371" s="12"/>
      <c r="H371" s="12"/>
      <c r="I371" s="169"/>
      <c r="J371" s="178">
        <f>BK371</f>
        <v>0</v>
      </c>
      <c r="K371" s="12"/>
      <c r="L371" s="166"/>
      <c r="M371" s="171"/>
      <c r="N371" s="172"/>
      <c r="O371" s="172"/>
      <c r="P371" s="173">
        <f>SUM(P372:P374)</f>
        <v>0</v>
      </c>
      <c r="Q371" s="172"/>
      <c r="R371" s="173">
        <f>SUM(R372:R374)</f>
        <v>0</v>
      </c>
      <c r="S371" s="172"/>
      <c r="T371" s="174">
        <f>SUM(T372:T374)</f>
        <v>0</v>
      </c>
      <c r="U371" s="12"/>
      <c r="V371" s="12"/>
      <c r="W371" s="12"/>
      <c r="X371" s="12"/>
      <c r="Y371" s="12"/>
      <c r="Z371" s="12"/>
      <c r="AA371" s="12"/>
      <c r="AB371" s="12"/>
      <c r="AC371" s="12"/>
      <c r="AD371" s="12"/>
      <c r="AE371" s="12"/>
      <c r="AR371" s="167" t="s">
        <v>89</v>
      </c>
      <c r="AT371" s="175" t="s">
        <v>80</v>
      </c>
      <c r="AU371" s="175" t="s">
        <v>89</v>
      </c>
      <c r="AY371" s="167" t="s">
        <v>199</v>
      </c>
      <c r="BK371" s="176">
        <f>SUM(BK372:BK374)</f>
        <v>0</v>
      </c>
    </row>
    <row r="372" s="2" customFormat="1" ht="24.15" customHeight="1">
      <c r="A372" s="38"/>
      <c r="B372" s="179"/>
      <c r="C372" s="180" t="s">
        <v>545</v>
      </c>
      <c r="D372" s="180" t="s">
        <v>201</v>
      </c>
      <c r="E372" s="181" t="s">
        <v>1723</v>
      </c>
      <c r="F372" s="182" t="s">
        <v>1724</v>
      </c>
      <c r="G372" s="183" t="s">
        <v>275</v>
      </c>
      <c r="H372" s="184">
        <v>41.905999999999999</v>
      </c>
      <c r="I372" s="185"/>
      <c r="J372" s="186">
        <f>ROUND(I372*H372,2)</f>
        <v>0</v>
      </c>
      <c r="K372" s="182" t="s">
        <v>205</v>
      </c>
      <c r="L372" s="39"/>
      <c r="M372" s="187" t="s">
        <v>1</v>
      </c>
      <c r="N372" s="188" t="s">
        <v>46</v>
      </c>
      <c r="O372" s="77"/>
      <c r="P372" s="189">
        <f>O372*H372</f>
        <v>0</v>
      </c>
      <c r="Q372" s="189">
        <v>0</v>
      </c>
      <c r="R372" s="189">
        <f>Q372*H372</f>
        <v>0</v>
      </c>
      <c r="S372" s="189">
        <v>0</v>
      </c>
      <c r="T372" s="190">
        <f>S372*H372</f>
        <v>0</v>
      </c>
      <c r="U372" s="38"/>
      <c r="V372" s="38"/>
      <c r="W372" s="38"/>
      <c r="X372" s="38"/>
      <c r="Y372" s="38"/>
      <c r="Z372" s="38"/>
      <c r="AA372" s="38"/>
      <c r="AB372" s="38"/>
      <c r="AC372" s="38"/>
      <c r="AD372" s="38"/>
      <c r="AE372" s="38"/>
      <c r="AR372" s="191" t="s">
        <v>206</v>
      </c>
      <c r="AT372" s="191" t="s">
        <v>201</v>
      </c>
      <c r="AU372" s="191" t="s">
        <v>91</v>
      </c>
      <c r="AY372" s="19" t="s">
        <v>199</v>
      </c>
      <c r="BE372" s="192">
        <f>IF(N372="základní",J372,0)</f>
        <v>0</v>
      </c>
      <c r="BF372" s="192">
        <f>IF(N372="snížená",J372,0)</f>
        <v>0</v>
      </c>
      <c r="BG372" s="192">
        <f>IF(N372="zákl. přenesená",J372,0)</f>
        <v>0</v>
      </c>
      <c r="BH372" s="192">
        <f>IF(N372="sníž. přenesená",J372,0)</f>
        <v>0</v>
      </c>
      <c r="BI372" s="192">
        <f>IF(N372="nulová",J372,0)</f>
        <v>0</v>
      </c>
      <c r="BJ372" s="19" t="s">
        <v>89</v>
      </c>
      <c r="BK372" s="192">
        <f>ROUND(I372*H372,2)</f>
        <v>0</v>
      </c>
      <c r="BL372" s="19" t="s">
        <v>206</v>
      </c>
      <c r="BM372" s="191" t="s">
        <v>1725</v>
      </c>
    </row>
    <row r="373" s="2" customFormat="1">
      <c r="A373" s="38"/>
      <c r="B373" s="39"/>
      <c r="C373" s="38"/>
      <c r="D373" s="193" t="s">
        <v>208</v>
      </c>
      <c r="E373" s="38"/>
      <c r="F373" s="194" t="s">
        <v>1726</v>
      </c>
      <c r="G373" s="38"/>
      <c r="H373" s="38"/>
      <c r="I373" s="195"/>
      <c r="J373" s="38"/>
      <c r="K373" s="38"/>
      <c r="L373" s="39"/>
      <c r="M373" s="196"/>
      <c r="N373" s="197"/>
      <c r="O373" s="77"/>
      <c r="P373" s="77"/>
      <c r="Q373" s="77"/>
      <c r="R373" s="77"/>
      <c r="S373" s="77"/>
      <c r="T373" s="78"/>
      <c r="U373" s="38"/>
      <c r="V373" s="38"/>
      <c r="W373" s="38"/>
      <c r="X373" s="38"/>
      <c r="Y373" s="38"/>
      <c r="Z373" s="38"/>
      <c r="AA373" s="38"/>
      <c r="AB373" s="38"/>
      <c r="AC373" s="38"/>
      <c r="AD373" s="38"/>
      <c r="AE373" s="38"/>
      <c r="AT373" s="19" t="s">
        <v>208</v>
      </c>
      <c r="AU373" s="19" t="s">
        <v>91</v>
      </c>
    </row>
    <row r="374" s="2" customFormat="1">
      <c r="A374" s="38"/>
      <c r="B374" s="39"/>
      <c r="C374" s="38"/>
      <c r="D374" s="193" t="s">
        <v>210</v>
      </c>
      <c r="E374" s="38"/>
      <c r="F374" s="198" t="s">
        <v>1727</v>
      </c>
      <c r="G374" s="38"/>
      <c r="H374" s="38"/>
      <c r="I374" s="195"/>
      <c r="J374" s="38"/>
      <c r="K374" s="38"/>
      <c r="L374" s="39"/>
      <c r="M374" s="196"/>
      <c r="N374" s="197"/>
      <c r="O374" s="77"/>
      <c r="P374" s="77"/>
      <c r="Q374" s="77"/>
      <c r="R374" s="77"/>
      <c r="S374" s="77"/>
      <c r="T374" s="78"/>
      <c r="U374" s="38"/>
      <c r="V374" s="38"/>
      <c r="W374" s="38"/>
      <c r="X374" s="38"/>
      <c r="Y374" s="38"/>
      <c r="Z374" s="38"/>
      <c r="AA374" s="38"/>
      <c r="AB374" s="38"/>
      <c r="AC374" s="38"/>
      <c r="AD374" s="38"/>
      <c r="AE374" s="38"/>
      <c r="AT374" s="19" t="s">
        <v>210</v>
      </c>
      <c r="AU374" s="19" t="s">
        <v>91</v>
      </c>
    </row>
    <row r="375" s="12" customFormat="1" ht="25.92" customHeight="1">
      <c r="A375" s="12"/>
      <c r="B375" s="166"/>
      <c r="C375" s="12"/>
      <c r="D375" s="167" t="s">
        <v>80</v>
      </c>
      <c r="E375" s="168" t="s">
        <v>639</v>
      </c>
      <c r="F375" s="168" t="s">
        <v>640</v>
      </c>
      <c r="G375" s="12"/>
      <c r="H375" s="12"/>
      <c r="I375" s="169"/>
      <c r="J375" s="170">
        <f>BK375</f>
        <v>0</v>
      </c>
      <c r="K375" s="12"/>
      <c r="L375" s="166"/>
      <c r="M375" s="171"/>
      <c r="N375" s="172"/>
      <c r="O375" s="172"/>
      <c r="P375" s="173">
        <f>P376</f>
        <v>0</v>
      </c>
      <c r="Q375" s="172"/>
      <c r="R375" s="173">
        <f>R376</f>
        <v>0.42436000000000001</v>
      </c>
      <c r="S375" s="172"/>
      <c r="T375" s="174">
        <f>T376</f>
        <v>0</v>
      </c>
      <c r="U375" s="12"/>
      <c r="V375" s="12"/>
      <c r="W375" s="12"/>
      <c r="X375" s="12"/>
      <c r="Y375" s="12"/>
      <c r="Z375" s="12"/>
      <c r="AA375" s="12"/>
      <c r="AB375" s="12"/>
      <c r="AC375" s="12"/>
      <c r="AD375" s="12"/>
      <c r="AE375" s="12"/>
      <c r="AR375" s="167" t="s">
        <v>91</v>
      </c>
      <c r="AT375" s="175" t="s">
        <v>80</v>
      </c>
      <c r="AU375" s="175" t="s">
        <v>81</v>
      </c>
      <c r="AY375" s="167" t="s">
        <v>199</v>
      </c>
      <c r="BK375" s="176">
        <f>BK376</f>
        <v>0</v>
      </c>
    </row>
    <row r="376" s="12" customFormat="1" ht="22.8" customHeight="1">
      <c r="A376" s="12"/>
      <c r="B376" s="166"/>
      <c r="C376" s="12"/>
      <c r="D376" s="167" t="s">
        <v>80</v>
      </c>
      <c r="E376" s="177" t="s">
        <v>641</v>
      </c>
      <c r="F376" s="177" t="s">
        <v>642</v>
      </c>
      <c r="G376" s="12"/>
      <c r="H376" s="12"/>
      <c r="I376" s="169"/>
      <c r="J376" s="178">
        <f>BK376</f>
        <v>0</v>
      </c>
      <c r="K376" s="12"/>
      <c r="L376" s="166"/>
      <c r="M376" s="171"/>
      <c r="N376" s="172"/>
      <c r="O376" s="172"/>
      <c r="P376" s="173">
        <f>SUM(P377:P409)</f>
        <v>0</v>
      </c>
      <c r="Q376" s="172"/>
      <c r="R376" s="173">
        <f>SUM(R377:R409)</f>
        <v>0.42436000000000001</v>
      </c>
      <c r="S376" s="172"/>
      <c r="T376" s="174">
        <f>SUM(T377:T409)</f>
        <v>0</v>
      </c>
      <c r="U376" s="12"/>
      <c r="V376" s="12"/>
      <c r="W376" s="12"/>
      <c r="X376" s="12"/>
      <c r="Y376" s="12"/>
      <c r="Z376" s="12"/>
      <c r="AA376" s="12"/>
      <c r="AB376" s="12"/>
      <c r="AC376" s="12"/>
      <c r="AD376" s="12"/>
      <c r="AE376" s="12"/>
      <c r="AR376" s="167" t="s">
        <v>91</v>
      </c>
      <c r="AT376" s="175" t="s">
        <v>80</v>
      </c>
      <c r="AU376" s="175" t="s">
        <v>89</v>
      </c>
      <c r="AY376" s="167" t="s">
        <v>199</v>
      </c>
      <c r="BK376" s="176">
        <f>SUM(BK377:BK409)</f>
        <v>0</v>
      </c>
    </row>
    <row r="377" s="2" customFormat="1" ht="24.15" customHeight="1">
      <c r="A377" s="38"/>
      <c r="B377" s="179"/>
      <c r="C377" s="180" t="s">
        <v>554</v>
      </c>
      <c r="D377" s="180" t="s">
        <v>201</v>
      </c>
      <c r="E377" s="181" t="s">
        <v>644</v>
      </c>
      <c r="F377" s="182" t="s">
        <v>645</v>
      </c>
      <c r="G377" s="183" t="s">
        <v>204</v>
      </c>
      <c r="H377" s="184">
        <v>5.8300000000000001</v>
      </c>
      <c r="I377" s="185"/>
      <c r="J377" s="186">
        <f>ROUND(I377*H377,2)</f>
        <v>0</v>
      </c>
      <c r="K377" s="182" t="s">
        <v>205</v>
      </c>
      <c r="L377" s="39"/>
      <c r="M377" s="187" t="s">
        <v>1</v>
      </c>
      <c r="N377" s="188" t="s">
        <v>46</v>
      </c>
      <c r="O377" s="77"/>
      <c r="P377" s="189">
        <f>O377*H377</f>
        <v>0</v>
      </c>
      <c r="Q377" s="189">
        <v>0</v>
      </c>
      <c r="R377" s="189">
        <f>Q377*H377</f>
        <v>0</v>
      </c>
      <c r="S377" s="189">
        <v>0</v>
      </c>
      <c r="T377" s="190">
        <f>S377*H377</f>
        <v>0</v>
      </c>
      <c r="U377" s="38"/>
      <c r="V377" s="38"/>
      <c r="W377" s="38"/>
      <c r="X377" s="38"/>
      <c r="Y377" s="38"/>
      <c r="Z377" s="38"/>
      <c r="AA377" s="38"/>
      <c r="AB377" s="38"/>
      <c r="AC377" s="38"/>
      <c r="AD377" s="38"/>
      <c r="AE377" s="38"/>
      <c r="AR377" s="191" t="s">
        <v>206</v>
      </c>
      <c r="AT377" s="191" t="s">
        <v>201</v>
      </c>
      <c r="AU377" s="191" t="s">
        <v>91</v>
      </c>
      <c r="AY377" s="19" t="s">
        <v>199</v>
      </c>
      <c r="BE377" s="192">
        <f>IF(N377="základní",J377,0)</f>
        <v>0</v>
      </c>
      <c r="BF377" s="192">
        <f>IF(N377="snížená",J377,0)</f>
        <v>0</v>
      </c>
      <c r="BG377" s="192">
        <f>IF(N377="zákl. přenesená",J377,0)</f>
        <v>0</v>
      </c>
      <c r="BH377" s="192">
        <f>IF(N377="sníž. přenesená",J377,0)</f>
        <v>0</v>
      </c>
      <c r="BI377" s="192">
        <f>IF(N377="nulová",J377,0)</f>
        <v>0</v>
      </c>
      <c r="BJ377" s="19" t="s">
        <v>89</v>
      </c>
      <c r="BK377" s="192">
        <f>ROUND(I377*H377,2)</f>
        <v>0</v>
      </c>
      <c r="BL377" s="19" t="s">
        <v>206</v>
      </c>
      <c r="BM377" s="191" t="s">
        <v>1728</v>
      </c>
    </row>
    <row r="378" s="2" customFormat="1">
      <c r="A378" s="38"/>
      <c r="B378" s="39"/>
      <c r="C378" s="38"/>
      <c r="D378" s="193" t="s">
        <v>208</v>
      </c>
      <c r="E378" s="38"/>
      <c r="F378" s="194" t="s">
        <v>647</v>
      </c>
      <c r="G378" s="38"/>
      <c r="H378" s="38"/>
      <c r="I378" s="195"/>
      <c r="J378" s="38"/>
      <c r="K378" s="38"/>
      <c r="L378" s="39"/>
      <c r="M378" s="196"/>
      <c r="N378" s="197"/>
      <c r="O378" s="77"/>
      <c r="P378" s="77"/>
      <c r="Q378" s="77"/>
      <c r="R378" s="77"/>
      <c r="S378" s="77"/>
      <c r="T378" s="78"/>
      <c r="U378" s="38"/>
      <c r="V378" s="38"/>
      <c r="W378" s="38"/>
      <c r="X378" s="38"/>
      <c r="Y378" s="38"/>
      <c r="Z378" s="38"/>
      <c r="AA378" s="38"/>
      <c r="AB378" s="38"/>
      <c r="AC378" s="38"/>
      <c r="AD378" s="38"/>
      <c r="AE378" s="38"/>
      <c r="AT378" s="19" t="s">
        <v>208</v>
      </c>
      <c r="AU378" s="19" t="s">
        <v>91</v>
      </c>
    </row>
    <row r="379" s="2" customFormat="1">
      <c r="A379" s="38"/>
      <c r="B379" s="39"/>
      <c r="C379" s="38"/>
      <c r="D379" s="193" t="s">
        <v>210</v>
      </c>
      <c r="E379" s="38"/>
      <c r="F379" s="198" t="s">
        <v>648</v>
      </c>
      <c r="G379" s="38"/>
      <c r="H379" s="38"/>
      <c r="I379" s="195"/>
      <c r="J379" s="38"/>
      <c r="K379" s="38"/>
      <c r="L379" s="39"/>
      <c r="M379" s="196"/>
      <c r="N379" s="197"/>
      <c r="O379" s="77"/>
      <c r="P379" s="77"/>
      <c r="Q379" s="77"/>
      <c r="R379" s="77"/>
      <c r="S379" s="77"/>
      <c r="T379" s="78"/>
      <c r="U379" s="38"/>
      <c r="V379" s="38"/>
      <c r="W379" s="38"/>
      <c r="X379" s="38"/>
      <c r="Y379" s="38"/>
      <c r="Z379" s="38"/>
      <c r="AA379" s="38"/>
      <c r="AB379" s="38"/>
      <c r="AC379" s="38"/>
      <c r="AD379" s="38"/>
      <c r="AE379" s="38"/>
      <c r="AT379" s="19" t="s">
        <v>210</v>
      </c>
      <c r="AU379" s="19" t="s">
        <v>91</v>
      </c>
    </row>
    <row r="380" s="14" customFormat="1">
      <c r="A380" s="14"/>
      <c r="B380" s="207"/>
      <c r="C380" s="14"/>
      <c r="D380" s="193" t="s">
        <v>212</v>
      </c>
      <c r="E380" s="208" t="s">
        <v>1</v>
      </c>
      <c r="F380" s="209" t="s">
        <v>1729</v>
      </c>
      <c r="G380" s="14"/>
      <c r="H380" s="208" t="s">
        <v>1</v>
      </c>
      <c r="I380" s="210"/>
      <c r="J380" s="14"/>
      <c r="K380" s="14"/>
      <c r="L380" s="207"/>
      <c r="M380" s="211"/>
      <c r="N380" s="212"/>
      <c r="O380" s="212"/>
      <c r="P380" s="212"/>
      <c r="Q380" s="212"/>
      <c r="R380" s="212"/>
      <c r="S380" s="212"/>
      <c r="T380" s="213"/>
      <c r="U380" s="14"/>
      <c r="V380" s="14"/>
      <c r="W380" s="14"/>
      <c r="X380" s="14"/>
      <c r="Y380" s="14"/>
      <c r="Z380" s="14"/>
      <c r="AA380" s="14"/>
      <c r="AB380" s="14"/>
      <c r="AC380" s="14"/>
      <c r="AD380" s="14"/>
      <c r="AE380" s="14"/>
      <c r="AT380" s="208" t="s">
        <v>212</v>
      </c>
      <c r="AU380" s="208" t="s">
        <v>91</v>
      </c>
      <c r="AV380" s="14" t="s">
        <v>89</v>
      </c>
      <c r="AW380" s="14" t="s">
        <v>36</v>
      </c>
      <c r="AX380" s="14" t="s">
        <v>81</v>
      </c>
      <c r="AY380" s="208" t="s">
        <v>199</v>
      </c>
    </row>
    <row r="381" s="13" customFormat="1">
      <c r="A381" s="13"/>
      <c r="B381" s="199"/>
      <c r="C381" s="13"/>
      <c r="D381" s="193" t="s">
        <v>212</v>
      </c>
      <c r="E381" s="200" t="s">
        <v>1</v>
      </c>
      <c r="F381" s="201" t="s">
        <v>1730</v>
      </c>
      <c r="G381" s="13"/>
      <c r="H381" s="202">
        <v>3.4100000000000001</v>
      </c>
      <c r="I381" s="203"/>
      <c r="J381" s="13"/>
      <c r="K381" s="13"/>
      <c r="L381" s="199"/>
      <c r="M381" s="204"/>
      <c r="N381" s="205"/>
      <c r="O381" s="205"/>
      <c r="P381" s="205"/>
      <c r="Q381" s="205"/>
      <c r="R381" s="205"/>
      <c r="S381" s="205"/>
      <c r="T381" s="206"/>
      <c r="U381" s="13"/>
      <c r="V381" s="13"/>
      <c r="W381" s="13"/>
      <c r="X381" s="13"/>
      <c r="Y381" s="13"/>
      <c r="Z381" s="13"/>
      <c r="AA381" s="13"/>
      <c r="AB381" s="13"/>
      <c r="AC381" s="13"/>
      <c r="AD381" s="13"/>
      <c r="AE381" s="13"/>
      <c r="AT381" s="200" t="s">
        <v>212</v>
      </c>
      <c r="AU381" s="200" t="s">
        <v>91</v>
      </c>
      <c r="AV381" s="13" t="s">
        <v>91</v>
      </c>
      <c r="AW381" s="13" t="s">
        <v>36</v>
      </c>
      <c r="AX381" s="13" t="s">
        <v>81</v>
      </c>
      <c r="AY381" s="200" t="s">
        <v>199</v>
      </c>
    </row>
    <row r="382" s="13" customFormat="1">
      <c r="A382" s="13"/>
      <c r="B382" s="199"/>
      <c r="C382" s="13"/>
      <c r="D382" s="193" t="s">
        <v>212</v>
      </c>
      <c r="E382" s="200" t="s">
        <v>1</v>
      </c>
      <c r="F382" s="201" t="s">
        <v>1731</v>
      </c>
      <c r="G382" s="13"/>
      <c r="H382" s="202">
        <v>2.4199999999999999</v>
      </c>
      <c r="I382" s="203"/>
      <c r="J382" s="13"/>
      <c r="K382" s="13"/>
      <c r="L382" s="199"/>
      <c r="M382" s="204"/>
      <c r="N382" s="205"/>
      <c r="O382" s="205"/>
      <c r="P382" s="205"/>
      <c r="Q382" s="205"/>
      <c r="R382" s="205"/>
      <c r="S382" s="205"/>
      <c r="T382" s="206"/>
      <c r="U382" s="13"/>
      <c r="V382" s="13"/>
      <c r="W382" s="13"/>
      <c r="X382" s="13"/>
      <c r="Y382" s="13"/>
      <c r="Z382" s="13"/>
      <c r="AA382" s="13"/>
      <c r="AB382" s="13"/>
      <c r="AC382" s="13"/>
      <c r="AD382" s="13"/>
      <c r="AE382" s="13"/>
      <c r="AT382" s="200" t="s">
        <v>212</v>
      </c>
      <c r="AU382" s="200" t="s">
        <v>91</v>
      </c>
      <c r="AV382" s="13" t="s">
        <v>91</v>
      </c>
      <c r="AW382" s="13" t="s">
        <v>36</v>
      </c>
      <c r="AX382" s="13" t="s">
        <v>81</v>
      </c>
      <c r="AY382" s="200" t="s">
        <v>199</v>
      </c>
    </row>
    <row r="383" s="15" customFormat="1">
      <c r="A383" s="15"/>
      <c r="B383" s="214"/>
      <c r="C383" s="15"/>
      <c r="D383" s="193" t="s">
        <v>212</v>
      </c>
      <c r="E383" s="215" t="s">
        <v>1</v>
      </c>
      <c r="F383" s="216" t="s">
        <v>234</v>
      </c>
      <c r="G383" s="15"/>
      <c r="H383" s="217">
        <v>5.8300000000000001</v>
      </c>
      <c r="I383" s="218"/>
      <c r="J383" s="15"/>
      <c r="K383" s="15"/>
      <c r="L383" s="214"/>
      <c r="M383" s="219"/>
      <c r="N383" s="220"/>
      <c r="O383" s="220"/>
      <c r="P383" s="220"/>
      <c r="Q383" s="220"/>
      <c r="R383" s="220"/>
      <c r="S383" s="220"/>
      <c r="T383" s="221"/>
      <c r="U383" s="15"/>
      <c r="V383" s="15"/>
      <c r="W383" s="15"/>
      <c r="X383" s="15"/>
      <c r="Y383" s="15"/>
      <c r="Z383" s="15"/>
      <c r="AA383" s="15"/>
      <c r="AB383" s="15"/>
      <c r="AC383" s="15"/>
      <c r="AD383" s="15"/>
      <c r="AE383" s="15"/>
      <c r="AT383" s="215" t="s">
        <v>212</v>
      </c>
      <c r="AU383" s="215" t="s">
        <v>91</v>
      </c>
      <c r="AV383" s="15" t="s">
        <v>206</v>
      </c>
      <c r="AW383" s="15" t="s">
        <v>36</v>
      </c>
      <c r="AX383" s="15" t="s">
        <v>89</v>
      </c>
      <c r="AY383" s="215" t="s">
        <v>199</v>
      </c>
    </row>
    <row r="384" s="2" customFormat="1" ht="14.4" customHeight="1">
      <c r="A384" s="38"/>
      <c r="B384" s="179"/>
      <c r="C384" s="222" t="s">
        <v>562</v>
      </c>
      <c r="D384" s="222" t="s">
        <v>272</v>
      </c>
      <c r="E384" s="223" t="s">
        <v>1732</v>
      </c>
      <c r="F384" s="224" t="s">
        <v>654</v>
      </c>
      <c r="G384" s="225" t="s">
        <v>275</v>
      </c>
      <c r="H384" s="226">
        <v>0.002</v>
      </c>
      <c r="I384" s="227"/>
      <c r="J384" s="228">
        <f>ROUND(I384*H384,2)</f>
        <v>0</v>
      </c>
      <c r="K384" s="224" t="s">
        <v>205</v>
      </c>
      <c r="L384" s="229"/>
      <c r="M384" s="230" t="s">
        <v>1</v>
      </c>
      <c r="N384" s="231" t="s">
        <v>46</v>
      </c>
      <c r="O384" s="77"/>
      <c r="P384" s="189">
        <f>O384*H384</f>
        <v>0</v>
      </c>
      <c r="Q384" s="189">
        <v>1</v>
      </c>
      <c r="R384" s="189">
        <f>Q384*H384</f>
        <v>0.002</v>
      </c>
      <c r="S384" s="189">
        <v>0</v>
      </c>
      <c r="T384" s="190">
        <f>S384*H384</f>
        <v>0</v>
      </c>
      <c r="U384" s="38"/>
      <c r="V384" s="38"/>
      <c r="W384" s="38"/>
      <c r="X384" s="38"/>
      <c r="Y384" s="38"/>
      <c r="Z384" s="38"/>
      <c r="AA384" s="38"/>
      <c r="AB384" s="38"/>
      <c r="AC384" s="38"/>
      <c r="AD384" s="38"/>
      <c r="AE384" s="38"/>
      <c r="AR384" s="191" t="s">
        <v>259</v>
      </c>
      <c r="AT384" s="191" t="s">
        <v>272</v>
      </c>
      <c r="AU384" s="191" t="s">
        <v>91</v>
      </c>
      <c r="AY384" s="19" t="s">
        <v>199</v>
      </c>
      <c r="BE384" s="192">
        <f>IF(N384="základní",J384,0)</f>
        <v>0</v>
      </c>
      <c r="BF384" s="192">
        <f>IF(N384="snížená",J384,0)</f>
        <v>0</v>
      </c>
      <c r="BG384" s="192">
        <f>IF(N384="zákl. přenesená",J384,0)</f>
        <v>0</v>
      </c>
      <c r="BH384" s="192">
        <f>IF(N384="sníž. přenesená",J384,0)</f>
        <v>0</v>
      </c>
      <c r="BI384" s="192">
        <f>IF(N384="nulová",J384,0)</f>
        <v>0</v>
      </c>
      <c r="BJ384" s="19" t="s">
        <v>89</v>
      </c>
      <c r="BK384" s="192">
        <f>ROUND(I384*H384,2)</f>
        <v>0</v>
      </c>
      <c r="BL384" s="19" t="s">
        <v>206</v>
      </c>
      <c r="BM384" s="191" t="s">
        <v>1733</v>
      </c>
    </row>
    <row r="385" s="2" customFormat="1">
      <c r="A385" s="38"/>
      <c r="B385" s="39"/>
      <c r="C385" s="38"/>
      <c r="D385" s="193" t="s">
        <v>208</v>
      </c>
      <c r="E385" s="38"/>
      <c r="F385" s="194" t="s">
        <v>654</v>
      </c>
      <c r="G385" s="38"/>
      <c r="H385" s="38"/>
      <c r="I385" s="195"/>
      <c r="J385" s="38"/>
      <c r="K385" s="38"/>
      <c r="L385" s="39"/>
      <c r="M385" s="196"/>
      <c r="N385" s="197"/>
      <c r="O385" s="77"/>
      <c r="P385" s="77"/>
      <c r="Q385" s="77"/>
      <c r="R385" s="77"/>
      <c r="S385" s="77"/>
      <c r="T385" s="78"/>
      <c r="U385" s="38"/>
      <c r="V385" s="38"/>
      <c r="W385" s="38"/>
      <c r="X385" s="38"/>
      <c r="Y385" s="38"/>
      <c r="Z385" s="38"/>
      <c r="AA385" s="38"/>
      <c r="AB385" s="38"/>
      <c r="AC385" s="38"/>
      <c r="AD385" s="38"/>
      <c r="AE385" s="38"/>
      <c r="AT385" s="19" t="s">
        <v>208</v>
      </c>
      <c r="AU385" s="19" t="s">
        <v>91</v>
      </c>
    </row>
    <row r="386" s="13" customFormat="1">
      <c r="A386" s="13"/>
      <c r="B386" s="199"/>
      <c r="C386" s="13"/>
      <c r="D386" s="193" t="s">
        <v>212</v>
      </c>
      <c r="E386" s="13"/>
      <c r="F386" s="201" t="s">
        <v>1734</v>
      </c>
      <c r="G386" s="13"/>
      <c r="H386" s="202">
        <v>0.002</v>
      </c>
      <c r="I386" s="203"/>
      <c r="J386" s="13"/>
      <c r="K386" s="13"/>
      <c r="L386" s="199"/>
      <c r="M386" s="204"/>
      <c r="N386" s="205"/>
      <c r="O386" s="205"/>
      <c r="P386" s="205"/>
      <c r="Q386" s="205"/>
      <c r="R386" s="205"/>
      <c r="S386" s="205"/>
      <c r="T386" s="206"/>
      <c r="U386" s="13"/>
      <c r="V386" s="13"/>
      <c r="W386" s="13"/>
      <c r="X386" s="13"/>
      <c r="Y386" s="13"/>
      <c r="Z386" s="13"/>
      <c r="AA386" s="13"/>
      <c r="AB386" s="13"/>
      <c r="AC386" s="13"/>
      <c r="AD386" s="13"/>
      <c r="AE386" s="13"/>
      <c r="AT386" s="200" t="s">
        <v>212</v>
      </c>
      <c r="AU386" s="200" t="s">
        <v>91</v>
      </c>
      <c r="AV386" s="13" t="s">
        <v>91</v>
      </c>
      <c r="AW386" s="13" t="s">
        <v>3</v>
      </c>
      <c r="AX386" s="13" t="s">
        <v>89</v>
      </c>
      <c r="AY386" s="200" t="s">
        <v>199</v>
      </c>
    </row>
    <row r="387" s="2" customFormat="1" ht="24.15" customHeight="1">
      <c r="A387" s="38"/>
      <c r="B387" s="179"/>
      <c r="C387" s="180" t="s">
        <v>569</v>
      </c>
      <c r="D387" s="180" t="s">
        <v>201</v>
      </c>
      <c r="E387" s="181" t="s">
        <v>1735</v>
      </c>
      <c r="F387" s="182" t="s">
        <v>1736</v>
      </c>
      <c r="G387" s="183" t="s">
        <v>204</v>
      </c>
      <c r="H387" s="184">
        <v>5.8300000000000001</v>
      </c>
      <c r="I387" s="185"/>
      <c r="J387" s="186">
        <f>ROUND(I387*H387,2)</f>
        <v>0</v>
      </c>
      <c r="K387" s="182" t="s">
        <v>205</v>
      </c>
      <c r="L387" s="39"/>
      <c r="M387" s="187" t="s">
        <v>1</v>
      </c>
      <c r="N387" s="188" t="s">
        <v>46</v>
      </c>
      <c r="O387" s="77"/>
      <c r="P387" s="189">
        <f>O387*H387</f>
        <v>0</v>
      </c>
      <c r="Q387" s="189">
        <v>0</v>
      </c>
      <c r="R387" s="189">
        <f>Q387*H387</f>
        <v>0</v>
      </c>
      <c r="S387" s="189">
        <v>0</v>
      </c>
      <c r="T387" s="190">
        <f>S387*H387</f>
        <v>0</v>
      </c>
      <c r="U387" s="38"/>
      <c r="V387" s="38"/>
      <c r="W387" s="38"/>
      <c r="X387" s="38"/>
      <c r="Y387" s="38"/>
      <c r="Z387" s="38"/>
      <c r="AA387" s="38"/>
      <c r="AB387" s="38"/>
      <c r="AC387" s="38"/>
      <c r="AD387" s="38"/>
      <c r="AE387" s="38"/>
      <c r="AR387" s="191" t="s">
        <v>318</v>
      </c>
      <c r="AT387" s="191" t="s">
        <v>201</v>
      </c>
      <c r="AU387" s="191" t="s">
        <v>91</v>
      </c>
      <c r="AY387" s="19" t="s">
        <v>199</v>
      </c>
      <c r="BE387" s="192">
        <f>IF(N387="základní",J387,0)</f>
        <v>0</v>
      </c>
      <c r="BF387" s="192">
        <f>IF(N387="snížená",J387,0)</f>
        <v>0</v>
      </c>
      <c r="BG387" s="192">
        <f>IF(N387="zákl. přenesená",J387,0)</f>
        <v>0</v>
      </c>
      <c r="BH387" s="192">
        <f>IF(N387="sníž. přenesená",J387,0)</f>
        <v>0</v>
      </c>
      <c r="BI387" s="192">
        <f>IF(N387="nulová",J387,0)</f>
        <v>0</v>
      </c>
      <c r="BJ387" s="19" t="s">
        <v>89</v>
      </c>
      <c r="BK387" s="192">
        <f>ROUND(I387*H387,2)</f>
        <v>0</v>
      </c>
      <c r="BL387" s="19" t="s">
        <v>318</v>
      </c>
      <c r="BM387" s="191" t="s">
        <v>1737</v>
      </c>
    </row>
    <row r="388" s="2" customFormat="1">
      <c r="A388" s="38"/>
      <c r="B388" s="39"/>
      <c r="C388" s="38"/>
      <c r="D388" s="193" t="s">
        <v>208</v>
      </c>
      <c r="E388" s="38"/>
      <c r="F388" s="194" t="s">
        <v>1738</v>
      </c>
      <c r="G388" s="38"/>
      <c r="H388" s="38"/>
      <c r="I388" s="195"/>
      <c r="J388" s="38"/>
      <c r="K388" s="38"/>
      <c r="L388" s="39"/>
      <c r="M388" s="196"/>
      <c r="N388" s="197"/>
      <c r="O388" s="77"/>
      <c r="P388" s="77"/>
      <c r="Q388" s="77"/>
      <c r="R388" s="77"/>
      <c r="S388" s="77"/>
      <c r="T388" s="78"/>
      <c r="U388" s="38"/>
      <c r="V388" s="38"/>
      <c r="W388" s="38"/>
      <c r="X388" s="38"/>
      <c r="Y388" s="38"/>
      <c r="Z388" s="38"/>
      <c r="AA388" s="38"/>
      <c r="AB388" s="38"/>
      <c r="AC388" s="38"/>
      <c r="AD388" s="38"/>
      <c r="AE388" s="38"/>
      <c r="AT388" s="19" t="s">
        <v>208</v>
      </c>
      <c r="AU388" s="19" t="s">
        <v>91</v>
      </c>
    </row>
    <row r="389" s="2" customFormat="1">
      <c r="A389" s="38"/>
      <c r="B389" s="39"/>
      <c r="C389" s="38"/>
      <c r="D389" s="193" t="s">
        <v>210</v>
      </c>
      <c r="E389" s="38"/>
      <c r="F389" s="198" t="s">
        <v>648</v>
      </c>
      <c r="G389" s="38"/>
      <c r="H389" s="38"/>
      <c r="I389" s="195"/>
      <c r="J389" s="38"/>
      <c r="K389" s="38"/>
      <c r="L389" s="39"/>
      <c r="M389" s="196"/>
      <c r="N389" s="197"/>
      <c r="O389" s="77"/>
      <c r="P389" s="77"/>
      <c r="Q389" s="77"/>
      <c r="R389" s="77"/>
      <c r="S389" s="77"/>
      <c r="T389" s="78"/>
      <c r="U389" s="38"/>
      <c r="V389" s="38"/>
      <c r="W389" s="38"/>
      <c r="X389" s="38"/>
      <c r="Y389" s="38"/>
      <c r="Z389" s="38"/>
      <c r="AA389" s="38"/>
      <c r="AB389" s="38"/>
      <c r="AC389" s="38"/>
      <c r="AD389" s="38"/>
      <c r="AE389" s="38"/>
      <c r="AT389" s="19" t="s">
        <v>210</v>
      </c>
      <c r="AU389" s="19" t="s">
        <v>91</v>
      </c>
    </row>
    <row r="390" s="14" customFormat="1">
      <c r="A390" s="14"/>
      <c r="B390" s="207"/>
      <c r="C390" s="14"/>
      <c r="D390" s="193" t="s">
        <v>212</v>
      </c>
      <c r="E390" s="208" t="s">
        <v>1</v>
      </c>
      <c r="F390" s="209" t="s">
        <v>1729</v>
      </c>
      <c r="G390" s="14"/>
      <c r="H390" s="208" t="s">
        <v>1</v>
      </c>
      <c r="I390" s="210"/>
      <c r="J390" s="14"/>
      <c r="K390" s="14"/>
      <c r="L390" s="207"/>
      <c r="M390" s="211"/>
      <c r="N390" s="212"/>
      <c r="O390" s="212"/>
      <c r="P390" s="212"/>
      <c r="Q390" s="212"/>
      <c r="R390" s="212"/>
      <c r="S390" s="212"/>
      <c r="T390" s="213"/>
      <c r="U390" s="14"/>
      <c r="V390" s="14"/>
      <c r="W390" s="14"/>
      <c r="X390" s="14"/>
      <c r="Y390" s="14"/>
      <c r="Z390" s="14"/>
      <c r="AA390" s="14"/>
      <c r="AB390" s="14"/>
      <c r="AC390" s="14"/>
      <c r="AD390" s="14"/>
      <c r="AE390" s="14"/>
      <c r="AT390" s="208" t="s">
        <v>212</v>
      </c>
      <c r="AU390" s="208" t="s">
        <v>91</v>
      </c>
      <c r="AV390" s="14" t="s">
        <v>89</v>
      </c>
      <c r="AW390" s="14" t="s">
        <v>36</v>
      </c>
      <c r="AX390" s="14" t="s">
        <v>81</v>
      </c>
      <c r="AY390" s="208" t="s">
        <v>199</v>
      </c>
    </row>
    <row r="391" s="13" customFormat="1">
      <c r="A391" s="13"/>
      <c r="B391" s="199"/>
      <c r="C391" s="13"/>
      <c r="D391" s="193" t="s">
        <v>212</v>
      </c>
      <c r="E391" s="200" t="s">
        <v>1</v>
      </c>
      <c r="F391" s="201" t="s">
        <v>1730</v>
      </c>
      <c r="G391" s="13"/>
      <c r="H391" s="202">
        <v>3.4100000000000001</v>
      </c>
      <c r="I391" s="203"/>
      <c r="J391" s="13"/>
      <c r="K391" s="13"/>
      <c r="L391" s="199"/>
      <c r="M391" s="204"/>
      <c r="N391" s="205"/>
      <c r="O391" s="205"/>
      <c r="P391" s="205"/>
      <c r="Q391" s="205"/>
      <c r="R391" s="205"/>
      <c r="S391" s="205"/>
      <c r="T391" s="206"/>
      <c r="U391" s="13"/>
      <c r="V391" s="13"/>
      <c r="W391" s="13"/>
      <c r="X391" s="13"/>
      <c r="Y391" s="13"/>
      <c r="Z391" s="13"/>
      <c r="AA391" s="13"/>
      <c r="AB391" s="13"/>
      <c r="AC391" s="13"/>
      <c r="AD391" s="13"/>
      <c r="AE391" s="13"/>
      <c r="AT391" s="200" t="s">
        <v>212</v>
      </c>
      <c r="AU391" s="200" t="s">
        <v>91</v>
      </c>
      <c r="AV391" s="13" t="s">
        <v>91</v>
      </c>
      <c r="AW391" s="13" t="s">
        <v>36</v>
      </c>
      <c r="AX391" s="13" t="s">
        <v>81</v>
      </c>
      <c r="AY391" s="200" t="s">
        <v>199</v>
      </c>
    </row>
    <row r="392" s="13" customFormat="1">
      <c r="A392" s="13"/>
      <c r="B392" s="199"/>
      <c r="C392" s="13"/>
      <c r="D392" s="193" t="s">
        <v>212</v>
      </c>
      <c r="E392" s="200" t="s">
        <v>1</v>
      </c>
      <c r="F392" s="201" t="s">
        <v>1731</v>
      </c>
      <c r="G392" s="13"/>
      <c r="H392" s="202">
        <v>2.4199999999999999</v>
      </c>
      <c r="I392" s="203"/>
      <c r="J392" s="13"/>
      <c r="K392" s="13"/>
      <c r="L392" s="199"/>
      <c r="M392" s="204"/>
      <c r="N392" s="205"/>
      <c r="O392" s="205"/>
      <c r="P392" s="205"/>
      <c r="Q392" s="205"/>
      <c r="R392" s="205"/>
      <c r="S392" s="205"/>
      <c r="T392" s="206"/>
      <c r="U392" s="13"/>
      <c r="V392" s="13"/>
      <c r="W392" s="13"/>
      <c r="X392" s="13"/>
      <c r="Y392" s="13"/>
      <c r="Z392" s="13"/>
      <c r="AA392" s="13"/>
      <c r="AB392" s="13"/>
      <c r="AC392" s="13"/>
      <c r="AD392" s="13"/>
      <c r="AE392" s="13"/>
      <c r="AT392" s="200" t="s">
        <v>212</v>
      </c>
      <c r="AU392" s="200" t="s">
        <v>91</v>
      </c>
      <c r="AV392" s="13" t="s">
        <v>91</v>
      </c>
      <c r="AW392" s="13" t="s">
        <v>36</v>
      </c>
      <c r="AX392" s="13" t="s">
        <v>81</v>
      </c>
      <c r="AY392" s="200" t="s">
        <v>199</v>
      </c>
    </row>
    <row r="393" s="15" customFormat="1">
      <c r="A393" s="15"/>
      <c r="B393" s="214"/>
      <c r="C393" s="15"/>
      <c r="D393" s="193" t="s">
        <v>212</v>
      </c>
      <c r="E393" s="215" t="s">
        <v>1</v>
      </c>
      <c r="F393" s="216" t="s">
        <v>234</v>
      </c>
      <c r="G393" s="15"/>
      <c r="H393" s="217">
        <v>5.8300000000000001</v>
      </c>
      <c r="I393" s="218"/>
      <c r="J393" s="15"/>
      <c r="K393" s="15"/>
      <c r="L393" s="214"/>
      <c r="M393" s="219"/>
      <c r="N393" s="220"/>
      <c r="O393" s="220"/>
      <c r="P393" s="220"/>
      <c r="Q393" s="220"/>
      <c r="R393" s="220"/>
      <c r="S393" s="220"/>
      <c r="T393" s="221"/>
      <c r="U393" s="15"/>
      <c r="V393" s="15"/>
      <c r="W393" s="15"/>
      <c r="X393" s="15"/>
      <c r="Y393" s="15"/>
      <c r="Z393" s="15"/>
      <c r="AA393" s="15"/>
      <c r="AB393" s="15"/>
      <c r="AC393" s="15"/>
      <c r="AD393" s="15"/>
      <c r="AE393" s="15"/>
      <c r="AT393" s="215" t="s">
        <v>212</v>
      </c>
      <c r="AU393" s="215" t="s">
        <v>91</v>
      </c>
      <c r="AV393" s="15" t="s">
        <v>206</v>
      </c>
      <c r="AW393" s="15" t="s">
        <v>36</v>
      </c>
      <c r="AX393" s="15" t="s">
        <v>89</v>
      </c>
      <c r="AY393" s="215" t="s">
        <v>199</v>
      </c>
    </row>
    <row r="394" s="2" customFormat="1" ht="14.4" customHeight="1">
      <c r="A394" s="38"/>
      <c r="B394" s="179"/>
      <c r="C394" s="222" t="s">
        <v>576</v>
      </c>
      <c r="D394" s="222" t="s">
        <v>272</v>
      </c>
      <c r="E394" s="223" t="s">
        <v>1739</v>
      </c>
      <c r="F394" s="224" t="s">
        <v>1740</v>
      </c>
      <c r="G394" s="225" t="s">
        <v>275</v>
      </c>
      <c r="H394" s="226">
        <v>0.0050000000000000001</v>
      </c>
      <c r="I394" s="227"/>
      <c r="J394" s="228">
        <f>ROUND(I394*H394,2)</f>
        <v>0</v>
      </c>
      <c r="K394" s="224" t="s">
        <v>205</v>
      </c>
      <c r="L394" s="229"/>
      <c r="M394" s="230" t="s">
        <v>1</v>
      </c>
      <c r="N394" s="231" t="s">
        <v>46</v>
      </c>
      <c r="O394" s="77"/>
      <c r="P394" s="189">
        <f>O394*H394</f>
        <v>0</v>
      </c>
      <c r="Q394" s="189">
        <v>1</v>
      </c>
      <c r="R394" s="189">
        <f>Q394*H394</f>
        <v>0.0050000000000000001</v>
      </c>
      <c r="S394" s="189">
        <v>0</v>
      </c>
      <c r="T394" s="190">
        <f>S394*H394</f>
        <v>0</v>
      </c>
      <c r="U394" s="38"/>
      <c r="V394" s="38"/>
      <c r="W394" s="38"/>
      <c r="X394" s="38"/>
      <c r="Y394" s="38"/>
      <c r="Z394" s="38"/>
      <c r="AA394" s="38"/>
      <c r="AB394" s="38"/>
      <c r="AC394" s="38"/>
      <c r="AD394" s="38"/>
      <c r="AE394" s="38"/>
      <c r="AR394" s="191" t="s">
        <v>427</v>
      </c>
      <c r="AT394" s="191" t="s">
        <v>272</v>
      </c>
      <c r="AU394" s="191" t="s">
        <v>91</v>
      </c>
      <c r="AY394" s="19" t="s">
        <v>199</v>
      </c>
      <c r="BE394" s="192">
        <f>IF(N394="základní",J394,0)</f>
        <v>0</v>
      </c>
      <c r="BF394" s="192">
        <f>IF(N394="snížená",J394,0)</f>
        <v>0</v>
      </c>
      <c r="BG394" s="192">
        <f>IF(N394="zákl. přenesená",J394,0)</f>
        <v>0</v>
      </c>
      <c r="BH394" s="192">
        <f>IF(N394="sníž. přenesená",J394,0)</f>
        <v>0</v>
      </c>
      <c r="BI394" s="192">
        <f>IF(N394="nulová",J394,0)</f>
        <v>0</v>
      </c>
      <c r="BJ394" s="19" t="s">
        <v>89</v>
      </c>
      <c r="BK394" s="192">
        <f>ROUND(I394*H394,2)</f>
        <v>0</v>
      </c>
      <c r="BL394" s="19" t="s">
        <v>318</v>
      </c>
      <c r="BM394" s="191" t="s">
        <v>1741</v>
      </c>
    </row>
    <row r="395" s="2" customFormat="1">
      <c r="A395" s="38"/>
      <c r="B395" s="39"/>
      <c r="C395" s="38"/>
      <c r="D395" s="193" t="s">
        <v>208</v>
      </c>
      <c r="E395" s="38"/>
      <c r="F395" s="194" t="s">
        <v>1740</v>
      </c>
      <c r="G395" s="38"/>
      <c r="H395" s="38"/>
      <c r="I395" s="195"/>
      <c r="J395" s="38"/>
      <c r="K395" s="38"/>
      <c r="L395" s="39"/>
      <c r="M395" s="196"/>
      <c r="N395" s="197"/>
      <c r="O395" s="77"/>
      <c r="P395" s="77"/>
      <c r="Q395" s="77"/>
      <c r="R395" s="77"/>
      <c r="S395" s="77"/>
      <c r="T395" s="78"/>
      <c r="U395" s="38"/>
      <c r="V395" s="38"/>
      <c r="W395" s="38"/>
      <c r="X395" s="38"/>
      <c r="Y395" s="38"/>
      <c r="Z395" s="38"/>
      <c r="AA395" s="38"/>
      <c r="AB395" s="38"/>
      <c r="AC395" s="38"/>
      <c r="AD395" s="38"/>
      <c r="AE395" s="38"/>
      <c r="AT395" s="19" t="s">
        <v>208</v>
      </c>
      <c r="AU395" s="19" t="s">
        <v>91</v>
      </c>
    </row>
    <row r="396" s="13" customFormat="1">
      <c r="A396" s="13"/>
      <c r="B396" s="199"/>
      <c r="C396" s="13"/>
      <c r="D396" s="193" t="s">
        <v>212</v>
      </c>
      <c r="E396" s="13"/>
      <c r="F396" s="201" t="s">
        <v>1742</v>
      </c>
      <c r="G396" s="13"/>
      <c r="H396" s="202">
        <v>0.0050000000000000001</v>
      </c>
      <c r="I396" s="203"/>
      <c r="J396" s="13"/>
      <c r="K396" s="13"/>
      <c r="L396" s="199"/>
      <c r="M396" s="204"/>
      <c r="N396" s="205"/>
      <c r="O396" s="205"/>
      <c r="P396" s="205"/>
      <c r="Q396" s="205"/>
      <c r="R396" s="205"/>
      <c r="S396" s="205"/>
      <c r="T396" s="206"/>
      <c r="U396" s="13"/>
      <c r="V396" s="13"/>
      <c r="W396" s="13"/>
      <c r="X396" s="13"/>
      <c r="Y396" s="13"/>
      <c r="Z396" s="13"/>
      <c r="AA396" s="13"/>
      <c r="AB396" s="13"/>
      <c r="AC396" s="13"/>
      <c r="AD396" s="13"/>
      <c r="AE396" s="13"/>
      <c r="AT396" s="200" t="s">
        <v>212</v>
      </c>
      <c r="AU396" s="200" t="s">
        <v>91</v>
      </c>
      <c r="AV396" s="13" t="s">
        <v>91</v>
      </c>
      <c r="AW396" s="13" t="s">
        <v>3</v>
      </c>
      <c r="AX396" s="13" t="s">
        <v>89</v>
      </c>
      <c r="AY396" s="200" t="s">
        <v>199</v>
      </c>
    </row>
    <row r="397" s="2" customFormat="1" ht="24.15" customHeight="1">
      <c r="A397" s="38"/>
      <c r="B397" s="179"/>
      <c r="C397" s="180" t="s">
        <v>581</v>
      </c>
      <c r="D397" s="180" t="s">
        <v>201</v>
      </c>
      <c r="E397" s="181" t="s">
        <v>1743</v>
      </c>
      <c r="F397" s="182" t="s">
        <v>1744</v>
      </c>
      <c r="G397" s="183" t="s">
        <v>204</v>
      </c>
      <c r="H397" s="184">
        <v>70.5</v>
      </c>
      <c r="I397" s="185"/>
      <c r="J397" s="186">
        <f>ROUND(I397*H397,2)</f>
        <v>0</v>
      </c>
      <c r="K397" s="182" t="s">
        <v>205</v>
      </c>
      <c r="L397" s="39"/>
      <c r="M397" s="187" t="s">
        <v>1</v>
      </c>
      <c r="N397" s="188" t="s">
        <v>46</v>
      </c>
      <c r="O397" s="77"/>
      <c r="P397" s="189">
        <f>O397*H397</f>
        <v>0</v>
      </c>
      <c r="Q397" s="189">
        <v>0.00040000000000000002</v>
      </c>
      <c r="R397" s="189">
        <f>Q397*H397</f>
        <v>0.028200000000000003</v>
      </c>
      <c r="S397" s="189">
        <v>0</v>
      </c>
      <c r="T397" s="190">
        <f>S397*H397</f>
        <v>0</v>
      </c>
      <c r="U397" s="38"/>
      <c r="V397" s="38"/>
      <c r="W397" s="38"/>
      <c r="X397" s="38"/>
      <c r="Y397" s="38"/>
      <c r="Z397" s="38"/>
      <c r="AA397" s="38"/>
      <c r="AB397" s="38"/>
      <c r="AC397" s="38"/>
      <c r="AD397" s="38"/>
      <c r="AE397" s="38"/>
      <c r="AR397" s="191" t="s">
        <v>318</v>
      </c>
      <c r="AT397" s="191" t="s">
        <v>201</v>
      </c>
      <c r="AU397" s="191" t="s">
        <v>91</v>
      </c>
      <c r="AY397" s="19" t="s">
        <v>199</v>
      </c>
      <c r="BE397" s="192">
        <f>IF(N397="základní",J397,0)</f>
        <v>0</v>
      </c>
      <c r="BF397" s="192">
        <f>IF(N397="snížená",J397,0)</f>
        <v>0</v>
      </c>
      <c r="BG397" s="192">
        <f>IF(N397="zákl. přenesená",J397,0)</f>
        <v>0</v>
      </c>
      <c r="BH397" s="192">
        <f>IF(N397="sníž. přenesená",J397,0)</f>
        <v>0</v>
      </c>
      <c r="BI397" s="192">
        <f>IF(N397="nulová",J397,0)</f>
        <v>0</v>
      </c>
      <c r="BJ397" s="19" t="s">
        <v>89</v>
      </c>
      <c r="BK397" s="192">
        <f>ROUND(I397*H397,2)</f>
        <v>0</v>
      </c>
      <c r="BL397" s="19" t="s">
        <v>318</v>
      </c>
      <c r="BM397" s="191" t="s">
        <v>1745</v>
      </c>
    </row>
    <row r="398" s="2" customFormat="1">
      <c r="A398" s="38"/>
      <c r="B398" s="39"/>
      <c r="C398" s="38"/>
      <c r="D398" s="193" t="s">
        <v>208</v>
      </c>
      <c r="E398" s="38"/>
      <c r="F398" s="194" t="s">
        <v>1746</v>
      </c>
      <c r="G398" s="38"/>
      <c r="H398" s="38"/>
      <c r="I398" s="195"/>
      <c r="J398" s="38"/>
      <c r="K398" s="38"/>
      <c r="L398" s="39"/>
      <c r="M398" s="196"/>
      <c r="N398" s="197"/>
      <c r="O398" s="77"/>
      <c r="P398" s="77"/>
      <c r="Q398" s="77"/>
      <c r="R398" s="77"/>
      <c r="S398" s="77"/>
      <c r="T398" s="78"/>
      <c r="U398" s="38"/>
      <c r="V398" s="38"/>
      <c r="W398" s="38"/>
      <c r="X398" s="38"/>
      <c r="Y398" s="38"/>
      <c r="Z398" s="38"/>
      <c r="AA398" s="38"/>
      <c r="AB398" s="38"/>
      <c r="AC398" s="38"/>
      <c r="AD398" s="38"/>
      <c r="AE398" s="38"/>
      <c r="AT398" s="19" t="s">
        <v>208</v>
      </c>
      <c r="AU398" s="19" t="s">
        <v>91</v>
      </c>
    </row>
    <row r="399" s="2" customFormat="1">
      <c r="A399" s="38"/>
      <c r="B399" s="39"/>
      <c r="C399" s="38"/>
      <c r="D399" s="193" t="s">
        <v>210</v>
      </c>
      <c r="E399" s="38"/>
      <c r="F399" s="198" t="s">
        <v>1747</v>
      </c>
      <c r="G399" s="38"/>
      <c r="H399" s="38"/>
      <c r="I399" s="195"/>
      <c r="J399" s="38"/>
      <c r="K399" s="38"/>
      <c r="L399" s="39"/>
      <c r="M399" s="196"/>
      <c r="N399" s="197"/>
      <c r="O399" s="77"/>
      <c r="P399" s="77"/>
      <c r="Q399" s="77"/>
      <c r="R399" s="77"/>
      <c r="S399" s="77"/>
      <c r="T399" s="78"/>
      <c r="U399" s="38"/>
      <c r="V399" s="38"/>
      <c r="W399" s="38"/>
      <c r="X399" s="38"/>
      <c r="Y399" s="38"/>
      <c r="Z399" s="38"/>
      <c r="AA399" s="38"/>
      <c r="AB399" s="38"/>
      <c r="AC399" s="38"/>
      <c r="AD399" s="38"/>
      <c r="AE399" s="38"/>
      <c r="AT399" s="19" t="s">
        <v>210</v>
      </c>
      <c r="AU399" s="19" t="s">
        <v>91</v>
      </c>
    </row>
    <row r="400" s="14" customFormat="1">
      <c r="A400" s="14"/>
      <c r="B400" s="207"/>
      <c r="C400" s="14"/>
      <c r="D400" s="193" t="s">
        <v>212</v>
      </c>
      <c r="E400" s="208" t="s">
        <v>1</v>
      </c>
      <c r="F400" s="209" t="s">
        <v>1715</v>
      </c>
      <c r="G400" s="14"/>
      <c r="H400" s="208" t="s">
        <v>1</v>
      </c>
      <c r="I400" s="210"/>
      <c r="J400" s="14"/>
      <c r="K400" s="14"/>
      <c r="L400" s="207"/>
      <c r="M400" s="211"/>
      <c r="N400" s="212"/>
      <c r="O400" s="212"/>
      <c r="P400" s="212"/>
      <c r="Q400" s="212"/>
      <c r="R400" s="212"/>
      <c r="S400" s="212"/>
      <c r="T400" s="213"/>
      <c r="U400" s="14"/>
      <c r="V400" s="14"/>
      <c r="W400" s="14"/>
      <c r="X400" s="14"/>
      <c r="Y400" s="14"/>
      <c r="Z400" s="14"/>
      <c r="AA400" s="14"/>
      <c r="AB400" s="14"/>
      <c r="AC400" s="14"/>
      <c r="AD400" s="14"/>
      <c r="AE400" s="14"/>
      <c r="AT400" s="208" t="s">
        <v>212</v>
      </c>
      <c r="AU400" s="208" t="s">
        <v>91</v>
      </c>
      <c r="AV400" s="14" t="s">
        <v>89</v>
      </c>
      <c r="AW400" s="14" t="s">
        <v>36</v>
      </c>
      <c r="AX400" s="14" t="s">
        <v>81</v>
      </c>
      <c r="AY400" s="208" t="s">
        <v>199</v>
      </c>
    </row>
    <row r="401" s="14" customFormat="1">
      <c r="A401" s="14"/>
      <c r="B401" s="207"/>
      <c r="C401" s="14"/>
      <c r="D401" s="193" t="s">
        <v>212</v>
      </c>
      <c r="E401" s="208" t="s">
        <v>1</v>
      </c>
      <c r="F401" s="209" t="s">
        <v>1748</v>
      </c>
      <c r="G401" s="14"/>
      <c r="H401" s="208" t="s">
        <v>1</v>
      </c>
      <c r="I401" s="210"/>
      <c r="J401" s="14"/>
      <c r="K401" s="14"/>
      <c r="L401" s="207"/>
      <c r="M401" s="211"/>
      <c r="N401" s="212"/>
      <c r="O401" s="212"/>
      <c r="P401" s="212"/>
      <c r="Q401" s="212"/>
      <c r="R401" s="212"/>
      <c r="S401" s="212"/>
      <c r="T401" s="213"/>
      <c r="U401" s="14"/>
      <c r="V401" s="14"/>
      <c r="W401" s="14"/>
      <c r="X401" s="14"/>
      <c r="Y401" s="14"/>
      <c r="Z401" s="14"/>
      <c r="AA401" s="14"/>
      <c r="AB401" s="14"/>
      <c r="AC401" s="14"/>
      <c r="AD401" s="14"/>
      <c r="AE401" s="14"/>
      <c r="AT401" s="208" t="s">
        <v>212</v>
      </c>
      <c r="AU401" s="208" t="s">
        <v>91</v>
      </c>
      <c r="AV401" s="14" t="s">
        <v>89</v>
      </c>
      <c r="AW401" s="14" t="s">
        <v>36</v>
      </c>
      <c r="AX401" s="14" t="s">
        <v>81</v>
      </c>
      <c r="AY401" s="208" t="s">
        <v>199</v>
      </c>
    </row>
    <row r="402" s="13" customFormat="1">
      <c r="A402" s="13"/>
      <c r="B402" s="199"/>
      <c r="C402" s="13"/>
      <c r="D402" s="193" t="s">
        <v>212</v>
      </c>
      <c r="E402" s="200" t="s">
        <v>1</v>
      </c>
      <c r="F402" s="201" t="s">
        <v>1749</v>
      </c>
      <c r="G402" s="13"/>
      <c r="H402" s="202">
        <v>70.5</v>
      </c>
      <c r="I402" s="203"/>
      <c r="J402" s="13"/>
      <c r="K402" s="13"/>
      <c r="L402" s="199"/>
      <c r="M402" s="204"/>
      <c r="N402" s="205"/>
      <c r="O402" s="205"/>
      <c r="P402" s="205"/>
      <c r="Q402" s="205"/>
      <c r="R402" s="205"/>
      <c r="S402" s="205"/>
      <c r="T402" s="206"/>
      <c r="U402" s="13"/>
      <c r="V402" s="13"/>
      <c r="W402" s="13"/>
      <c r="X402" s="13"/>
      <c r="Y402" s="13"/>
      <c r="Z402" s="13"/>
      <c r="AA402" s="13"/>
      <c r="AB402" s="13"/>
      <c r="AC402" s="13"/>
      <c r="AD402" s="13"/>
      <c r="AE402" s="13"/>
      <c r="AT402" s="200" t="s">
        <v>212</v>
      </c>
      <c r="AU402" s="200" t="s">
        <v>91</v>
      </c>
      <c r="AV402" s="13" t="s">
        <v>91</v>
      </c>
      <c r="AW402" s="13" t="s">
        <v>36</v>
      </c>
      <c r="AX402" s="13" t="s">
        <v>81</v>
      </c>
      <c r="AY402" s="200" t="s">
        <v>199</v>
      </c>
    </row>
    <row r="403" s="15" customFormat="1">
      <c r="A403" s="15"/>
      <c r="B403" s="214"/>
      <c r="C403" s="15"/>
      <c r="D403" s="193" t="s">
        <v>212</v>
      </c>
      <c r="E403" s="215" t="s">
        <v>1</v>
      </c>
      <c r="F403" s="216" t="s">
        <v>234</v>
      </c>
      <c r="G403" s="15"/>
      <c r="H403" s="217">
        <v>70.5</v>
      </c>
      <c r="I403" s="218"/>
      <c r="J403" s="15"/>
      <c r="K403" s="15"/>
      <c r="L403" s="214"/>
      <c r="M403" s="219"/>
      <c r="N403" s="220"/>
      <c r="O403" s="220"/>
      <c r="P403" s="220"/>
      <c r="Q403" s="220"/>
      <c r="R403" s="220"/>
      <c r="S403" s="220"/>
      <c r="T403" s="221"/>
      <c r="U403" s="15"/>
      <c r="V403" s="15"/>
      <c r="W403" s="15"/>
      <c r="X403" s="15"/>
      <c r="Y403" s="15"/>
      <c r="Z403" s="15"/>
      <c r="AA403" s="15"/>
      <c r="AB403" s="15"/>
      <c r="AC403" s="15"/>
      <c r="AD403" s="15"/>
      <c r="AE403" s="15"/>
      <c r="AT403" s="215" t="s">
        <v>212</v>
      </c>
      <c r="AU403" s="215" t="s">
        <v>91</v>
      </c>
      <c r="AV403" s="15" t="s">
        <v>206</v>
      </c>
      <c r="AW403" s="15" t="s">
        <v>36</v>
      </c>
      <c r="AX403" s="15" t="s">
        <v>89</v>
      </c>
      <c r="AY403" s="215" t="s">
        <v>199</v>
      </c>
    </row>
    <row r="404" s="2" customFormat="1" ht="37.8" customHeight="1">
      <c r="A404" s="38"/>
      <c r="B404" s="179"/>
      <c r="C404" s="222" t="s">
        <v>589</v>
      </c>
      <c r="D404" s="222" t="s">
        <v>272</v>
      </c>
      <c r="E404" s="223" t="s">
        <v>1750</v>
      </c>
      <c r="F404" s="224" t="s">
        <v>1751</v>
      </c>
      <c r="G404" s="225" t="s">
        <v>204</v>
      </c>
      <c r="H404" s="226">
        <v>81.075000000000003</v>
      </c>
      <c r="I404" s="227"/>
      <c r="J404" s="228">
        <f>ROUND(I404*H404,2)</f>
        <v>0</v>
      </c>
      <c r="K404" s="224" t="s">
        <v>205</v>
      </c>
      <c r="L404" s="229"/>
      <c r="M404" s="230" t="s">
        <v>1</v>
      </c>
      <c r="N404" s="231" t="s">
        <v>46</v>
      </c>
      <c r="O404" s="77"/>
      <c r="P404" s="189">
        <f>O404*H404</f>
        <v>0</v>
      </c>
      <c r="Q404" s="189">
        <v>0.0047999999999999996</v>
      </c>
      <c r="R404" s="189">
        <f>Q404*H404</f>
        <v>0.38916000000000001</v>
      </c>
      <c r="S404" s="189">
        <v>0</v>
      </c>
      <c r="T404" s="190">
        <f>S404*H404</f>
        <v>0</v>
      </c>
      <c r="U404" s="38"/>
      <c r="V404" s="38"/>
      <c r="W404" s="38"/>
      <c r="X404" s="38"/>
      <c r="Y404" s="38"/>
      <c r="Z404" s="38"/>
      <c r="AA404" s="38"/>
      <c r="AB404" s="38"/>
      <c r="AC404" s="38"/>
      <c r="AD404" s="38"/>
      <c r="AE404" s="38"/>
      <c r="AR404" s="191" t="s">
        <v>427</v>
      </c>
      <c r="AT404" s="191" t="s">
        <v>272</v>
      </c>
      <c r="AU404" s="191" t="s">
        <v>91</v>
      </c>
      <c r="AY404" s="19" t="s">
        <v>199</v>
      </c>
      <c r="BE404" s="192">
        <f>IF(N404="základní",J404,0)</f>
        <v>0</v>
      </c>
      <c r="BF404" s="192">
        <f>IF(N404="snížená",J404,0)</f>
        <v>0</v>
      </c>
      <c r="BG404" s="192">
        <f>IF(N404="zákl. přenesená",J404,0)</f>
        <v>0</v>
      </c>
      <c r="BH404" s="192">
        <f>IF(N404="sníž. přenesená",J404,0)</f>
        <v>0</v>
      </c>
      <c r="BI404" s="192">
        <f>IF(N404="nulová",J404,0)</f>
        <v>0</v>
      </c>
      <c r="BJ404" s="19" t="s">
        <v>89</v>
      </c>
      <c r="BK404" s="192">
        <f>ROUND(I404*H404,2)</f>
        <v>0</v>
      </c>
      <c r="BL404" s="19" t="s">
        <v>318</v>
      </c>
      <c r="BM404" s="191" t="s">
        <v>1752</v>
      </c>
    </row>
    <row r="405" s="2" customFormat="1">
      <c r="A405" s="38"/>
      <c r="B405" s="39"/>
      <c r="C405" s="38"/>
      <c r="D405" s="193" t="s">
        <v>208</v>
      </c>
      <c r="E405" s="38"/>
      <c r="F405" s="194" t="s">
        <v>1753</v>
      </c>
      <c r="G405" s="38"/>
      <c r="H405" s="38"/>
      <c r="I405" s="195"/>
      <c r="J405" s="38"/>
      <c r="K405" s="38"/>
      <c r="L405" s="39"/>
      <c r="M405" s="196"/>
      <c r="N405" s="197"/>
      <c r="O405" s="77"/>
      <c r="P405" s="77"/>
      <c r="Q405" s="77"/>
      <c r="R405" s="77"/>
      <c r="S405" s="77"/>
      <c r="T405" s="78"/>
      <c r="U405" s="38"/>
      <c r="V405" s="38"/>
      <c r="W405" s="38"/>
      <c r="X405" s="38"/>
      <c r="Y405" s="38"/>
      <c r="Z405" s="38"/>
      <c r="AA405" s="38"/>
      <c r="AB405" s="38"/>
      <c r="AC405" s="38"/>
      <c r="AD405" s="38"/>
      <c r="AE405" s="38"/>
      <c r="AT405" s="19" t="s">
        <v>208</v>
      </c>
      <c r="AU405" s="19" t="s">
        <v>91</v>
      </c>
    </row>
    <row r="406" s="13" customFormat="1">
      <c r="A406" s="13"/>
      <c r="B406" s="199"/>
      <c r="C406" s="13"/>
      <c r="D406" s="193" t="s">
        <v>212</v>
      </c>
      <c r="E406" s="13"/>
      <c r="F406" s="201" t="s">
        <v>1754</v>
      </c>
      <c r="G406" s="13"/>
      <c r="H406" s="202">
        <v>81.075000000000003</v>
      </c>
      <c r="I406" s="203"/>
      <c r="J406" s="13"/>
      <c r="K406" s="13"/>
      <c r="L406" s="199"/>
      <c r="M406" s="204"/>
      <c r="N406" s="205"/>
      <c r="O406" s="205"/>
      <c r="P406" s="205"/>
      <c r="Q406" s="205"/>
      <c r="R406" s="205"/>
      <c r="S406" s="205"/>
      <c r="T406" s="206"/>
      <c r="U406" s="13"/>
      <c r="V406" s="13"/>
      <c r="W406" s="13"/>
      <c r="X406" s="13"/>
      <c r="Y406" s="13"/>
      <c r="Z406" s="13"/>
      <c r="AA406" s="13"/>
      <c r="AB406" s="13"/>
      <c r="AC406" s="13"/>
      <c r="AD406" s="13"/>
      <c r="AE406" s="13"/>
      <c r="AT406" s="200" t="s">
        <v>212</v>
      </c>
      <c r="AU406" s="200" t="s">
        <v>91</v>
      </c>
      <c r="AV406" s="13" t="s">
        <v>91</v>
      </c>
      <c r="AW406" s="13" t="s">
        <v>3</v>
      </c>
      <c r="AX406" s="13" t="s">
        <v>89</v>
      </c>
      <c r="AY406" s="200" t="s">
        <v>199</v>
      </c>
    </row>
    <row r="407" s="2" customFormat="1" ht="24.15" customHeight="1">
      <c r="A407" s="38"/>
      <c r="B407" s="179"/>
      <c r="C407" s="180" t="s">
        <v>597</v>
      </c>
      <c r="D407" s="180" t="s">
        <v>201</v>
      </c>
      <c r="E407" s="181" t="s">
        <v>665</v>
      </c>
      <c r="F407" s="182" t="s">
        <v>666</v>
      </c>
      <c r="G407" s="183" t="s">
        <v>275</v>
      </c>
      <c r="H407" s="184">
        <v>0.42199999999999999</v>
      </c>
      <c r="I407" s="185"/>
      <c r="J407" s="186">
        <f>ROUND(I407*H407,2)</f>
        <v>0</v>
      </c>
      <c r="K407" s="182" t="s">
        <v>205</v>
      </c>
      <c r="L407" s="39"/>
      <c r="M407" s="187" t="s">
        <v>1</v>
      </c>
      <c r="N407" s="188" t="s">
        <v>46</v>
      </c>
      <c r="O407" s="77"/>
      <c r="P407" s="189">
        <f>O407*H407</f>
        <v>0</v>
      </c>
      <c r="Q407" s="189">
        <v>0</v>
      </c>
      <c r="R407" s="189">
        <f>Q407*H407</f>
        <v>0</v>
      </c>
      <c r="S407" s="189">
        <v>0</v>
      </c>
      <c r="T407" s="190">
        <f>S407*H407</f>
        <v>0</v>
      </c>
      <c r="U407" s="38"/>
      <c r="V407" s="38"/>
      <c r="W407" s="38"/>
      <c r="X407" s="38"/>
      <c r="Y407" s="38"/>
      <c r="Z407" s="38"/>
      <c r="AA407" s="38"/>
      <c r="AB407" s="38"/>
      <c r="AC407" s="38"/>
      <c r="AD407" s="38"/>
      <c r="AE407" s="38"/>
      <c r="AR407" s="191" t="s">
        <v>318</v>
      </c>
      <c r="AT407" s="191" t="s">
        <v>201</v>
      </c>
      <c r="AU407" s="191" t="s">
        <v>91</v>
      </c>
      <c r="AY407" s="19" t="s">
        <v>199</v>
      </c>
      <c r="BE407" s="192">
        <f>IF(N407="základní",J407,0)</f>
        <v>0</v>
      </c>
      <c r="BF407" s="192">
        <f>IF(N407="snížená",J407,0)</f>
        <v>0</v>
      </c>
      <c r="BG407" s="192">
        <f>IF(N407="zákl. přenesená",J407,0)</f>
        <v>0</v>
      </c>
      <c r="BH407" s="192">
        <f>IF(N407="sníž. přenesená",J407,0)</f>
        <v>0</v>
      </c>
      <c r="BI407" s="192">
        <f>IF(N407="nulová",J407,0)</f>
        <v>0</v>
      </c>
      <c r="BJ407" s="19" t="s">
        <v>89</v>
      </c>
      <c r="BK407" s="192">
        <f>ROUND(I407*H407,2)</f>
        <v>0</v>
      </c>
      <c r="BL407" s="19" t="s">
        <v>318</v>
      </c>
      <c r="BM407" s="191" t="s">
        <v>1755</v>
      </c>
    </row>
    <row r="408" s="2" customFormat="1">
      <c r="A408" s="38"/>
      <c r="B408" s="39"/>
      <c r="C408" s="38"/>
      <c r="D408" s="193" t="s">
        <v>208</v>
      </c>
      <c r="E408" s="38"/>
      <c r="F408" s="194" t="s">
        <v>668</v>
      </c>
      <c r="G408" s="38"/>
      <c r="H408" s="38"/>
      <c r="I408" s="195"/>
      <c r="J408" s="38"/>
      <c r="K408" s="38"/>
      <c r="L408" s="39"/>
      <c r="M408" s="196"/>
      <c r="N408" s="197"/>
      <c r="O408" s="77"/>
      <c r="P408" s="77"/>
      <c r="Q408" s="77"/>
      <c r="R408" s="77"/>
      <c r="S408" s="77"/>
      <c r="T408" s="78"/>
      <c r="U408" s="38"/>
      <c r="V408" s="38"/>
      <c r="W408" s="38"/>
      <c r="X408" s="38"/>
      <c r="Y408" s="38"/>
      <c r="Z408" s="38"/>
      <c r="AA408" s="38"/>
      <c r="AB408" s="38"/>
      <c r="AC408" s="38"/>
      <c r="AD408" s="38"/>
      <c r="AE408" s="38"/>
      <c r="AT408" s="19" t="s">
        <v>208</v>
      </c>
      <c r="AU408" s="19" t="s">
        <v>91</v>
      </c>
    </row>
    <row r="409" s="2" customFormat="1">
      <c r="A409" s="38"/>
      <c r="B409" s="39"/>
      <c r="C409" s="38"/>
      <c r="D409" s="193" t="s">
        <v>210</v>
      </c>
      <c r="E409" s="38"/>
      <c r="F409" s="198" t="s">
        <v>669</v>
      </c>
      <c r="G409" s="38"/>
      <c r="H409" s="38"/>
      <c r="I409" s="195"/>
      <c r="J409" s="38"/>
      <c r="K409" s="38"/>
      <c r="L409" s="39"/>
      <c r="M409" s="196"/>
      <c r="N409" s="197"/>
      <c r="O409" s="77"/>
      <c r="P409" s="77"/>
      <c r="Q409" s="77"/>
      <c r="R409" s="77"/>
      <c r="S409" s="77"/>
      <c r="T409" s="78"/>
      <c r="U409" s="38"/>
      <c r="V409" s="38"/>
      <c r="W409" s="38"/>
      <c r="X409" s="38"/>
      <c r="Y409" s="38"/>
      <c r="Z409" s="38"/>
      <c r="AA409" s="38"/>
      <c r="AB409" s="38"/>
      <c r="AC409" s="38"/>
      <c r="AD409" s="38"/>
      <c r="AE409" s="38"/>
      <c r="AT409" s="19" t="s">
        <v>210</v>
      </c>
      <c r="AU409" s="19" t="s">
        <v>91</v>
      </c>
    </row>
    <row r="410" s="12" customFormat="1" ht="25.92" customHeight="1">
      <c r="A410" s="12"/>
      <c r="B410" s="166"/>
      <c r="C410" s="12"/>
      <c r="D410" s="167" t="s">
        <v>80</v>
      </c>
      <c r="E410" s="168" t="s">
        <v>272</v>
      </c>
      <c r="F410" s="168" t="s">
        <v>1756</v>
      </c>
      <c r="G410" s="12"/>
      <c r="H410" s="12"/>
      <c r="I410" s="169"/>
      <c r="J410" s="170">
        <f>BK410</f>
        <v>0</v>
      </c>
      <c r="K410" s="12"/>
      <c r="L410" s="166"/>
      <c r="M410" s="171"/>
      <c r="N410" s="172"/>
      <c r="O410" s="172"/>
      <c r="P410" s="173">
        <f>P411</f>
        <v>0</v>
      </c>
      <c r="Q410" s="172"/>
      <c r="R410" s="173">
        <f>R411</f>
        <v>0.78010000000000002</v>
      </c>
      <c r="S410" s="172"/>
      <c r="T410" s="174">
        <f>T411</f>
        <v>0</v>
      </c>
      <c r="U410" s="12"/>
      <c r="V410" s="12"/>
      <c r="W410" s="12"/>
      <c r="X410" s="12"/>
      <c r="Y410" s="12"/>
      <c r="Z410" s="12"/>
      <c r="AA410" s="12"/>
      <c r="AB410" s="12"/>
      <c r="AC410" s="12"/>
      <c r="AD410" s="12"/>
      <c r="AE410" s="12"/>
      <c r="AR410" s="167" t="s">
        <v>221</v>
      </c>
      <c r="AT410" s="175" t="s">
        <v>80</v>
      </c>
      <c r="AU410" s="175" t="s">
        <v>81</v>
      </c>
      <c r="AY410" s="167" t="s">
        <v>199</v>
      </c>
      <c r="BK410" s="176">
        <f>BK411</f>
        <v>0</v>
      </c>
    </row>
    <row r="411" s="12" customFormat="1" ht="22.8" customHeight="1">
      <c r="A411" s="12"/>
      <c r="B411" s="166"/>
      <c r="C411" s="12"/>
      <c r="D411" s="167" t="s">
        <v>80</v>
      </c>
      <c r="E411" s="177" t="s">
        <v>1757</v>
      </c>
      <c r="F411" s="177" t="s">
        <v>1758</v>
      </c>
      <c r="G411" s="12"/>
      <c r="H411" s="12"/>
      <c r="I411" s="169"/>
      <c r="J411" s="178">
        <f>BK411</f>
        <v>0</v>
      </c>
      <c r="K411" s="12"/>
      <c r="L411" s="166"/>
      <c r="M411" s="171"/>
      <c r="N411" s="172"/>
      <c r="O411" s="172"/>
      <c r="P411" s="173">
        <f>SUM(P412:P415)</f>
        <v>0</v>
      </c>
      <c r="Q411" s="172"/>
      <c r="R411" s="173">
        <f>SUM(R412:R415)</f>
        <v>0.78010000000000002</v>
      </c>
      <c r="S411" s="172"/>
      <c r="T411" s="174">
        <f>SUM(T412:T415)</f>
        <v>0</v>
      </c>
      <c r="U411" s="12"/>
      <c r="V411" s="12"/>
      <c r="W411" s="12"/>
      <c r="X411" s="12"/>
      <c r="Y411" s="12"/>
      <c r="Z411" s="12"/>
      <c r="AA411" s="12"/>
      <c r="AB411" s="12"/>
      <c r="AC411" s="12"/>
      <c r="AD411" s="12"/>
      <c r="AE411" s="12"/>
      <c r="AR411" s="167" t="s">
        <v>221</v>
      </c>
      <c r="AT411" s="175" t="s">
        <v>80</v>
      </c>
      <c r="AU411" s="175" t="s">
        <v>89</v>
      </c>
      <c r="AY411" s="167" t="s">
        <v>199</v>
      </c>
      <c r="BK411" s="176">
        <f>SUM(BK412:BK415)</f>
        <v>0</v>
      </c>
    </row>
    <row r="412" s="2" customFormat="1" ht="14.4" customHeight="1">
      <c r="A412" s="38"/>
      <c r="B412" s="179"/>
      <c r="C412" s="180" t="s">
        <v>605</v>
      </c>
      <c r="D412" s="180" t="s">
        <v>201</v>
      </c>
      <c r="E412" s="181" t="s">
        <v>1759</v>
      </c>
      <c r="F412" s="182" t="s">
        <v>1760</v>
      </c>
      <c r="G412" s="183" t="s">
        <v>404</v>
      </c>
      <c r="H412" s="184">
        <v>1</v>
      </c>
      <c r="I412" s="185"/>
      <c r="J412" s="186">
        <f>ROUND(I412*H412,2)</f>
        <v>0</v>
      </c>
      <c r="K412" s="182" t="s">
        <v>246</v>
      </c>
      <c r="L412" s="39"/>
      <c r="M412" s="187" t="s">
        <v>1</v>
      </c>
      <c r="N412" s="188" t="s">
        <v>46</v>
      </c>
      <c r="O412" s="77"/>
      <c r="P412" s="189">
        <f>O412*H412</f>
        <v>0</v>
      </c>
      <c r="Q412" s="189">
        <v>0.78010000000000002</v>
      </c>
      <c r="R412" s="189">
        <f>Q412*H412</f>
        <v>0.78010000000000002</v>
      </c>
      <c r="S412" s="189">
        <v>0</v>
      </c>
      <c r="T412" s="190">
        <f>S412*H412</f>
        <v>0</v>
      </c>
      <c r="U412" s="38"/>
      <c r="V412" s="38"/>
      <c r="W412" s="38"/>
      <c r="X412" s="38"/>
      <c r="Y412" s="38"/>
      <c r="Z412" s="38"/>
      <c r="AA412" s="38"/>
      <c r="AB412" s="38"/>
      <c r="AC412" s="38"/>
      <c r="AD412" s="38"/>
      <c r="AE412" s="38"/>
      <c r="AR412" s="191" t="s">
        <v>659</v>
      </c>
      <c r="AT412" s="191" t="s">
        <v>201</v>
      </c>
      <c r="AU412" s="191" t="s">
        <v>91</v>
      </c>
      <c r="AY412" s="19" t="s">
        <v>199</v>
      </c>
      <c r="BE412" s="192">
        <f>IF(N412="základní",J412,0)</f>
        <v>0</v>
      </c>
      <c r="BF412" s="192">
        <f>IF(N412="snížená",J412,0)</f>
        <v>0</v>
      </c>
      <c r="BG412" s="192">
        <f>IF(N412="zákl. přenesená",J412,0)</f>
        <v>0</v>
      </c>
      <c r="BH412" s="192">
        <f>IF(N412="sníž. přenesená",J412,0)</f>
        <v>0</v>
      </c>
      <c r="BI412" s="192">
        <f>IF(N412="nulová",J412,0)</f>
        <v>0</v>
      </c>
      <c r="BJ412" s="19" t="s">
        <v>89</v>
      </c>
      <c r="BK412" s="192">
        <f>ROUND(I412*H412,2)</f>
        <v>0</v>
      </c>
      <c r="BL412" s="19" t="s">
        <v>659</v>
      </c>
      <c r="BM412" s="191" t="s">
        <v>1761</v>
      </c>
    </row>
    <row r="413" s="2" customFormat="1">
      <c r="A413" s="38"/>
      <c r="B413" s="39"/>
      <c r="C413" s="38"/>
      <c r="D413" s="193" t="s">
        <v>248</v>
      </c>
      <c r="E413" s="38"/>
      <c r="F413" s="198" t="s">
        <v>1762</v>
      </c>
      <c r="G413" s="38"/>
      <c r="H413" s="38"/>
      <c r="I413" s="195"/>
      <c r="J413" s="38"/>
      <c r="K413" s="38"/>
      <c r="L413" s="39"/>
      <c r="M413" s="196"/>
      <c r="N413" s="197"/>
      <c r="O413" s="77"/>
      <c r="P413" s="77"/>
      <c r="Q413" s="77"/>
      <c r="R413" s="77"/>
      <c r="S413" s="77"/>
      <c r="T413" s="78"/>
      <c r="U413" s="38"/>
      <c r="V413" s="38"/>
      <c r="W413" s="38"/>
      <c r="X413" s="38"/>
      <c r="Y413" s="38"/>
      <c r="Z413" s="38"/>
      <c r="AA413" s="38"/>
      <c r="AB413" s="38"/>
      <c r="AC413" s="38"/>
      <c r="AD413" s="38"/>
      <c r="AE413" s="38"/>
      <c r="AT413" s="19" t="s">
        <v>248</v>
      </c>
      <c r="AU413" s="19" t="s">
        <v>91</v>
      </c>
    </row>
    <row r="414" s="14" customFormat="1">
      <c r="A414" s="14"/>
      <c r="B414" s="207"/>
      <c r="C414" s="14"/>
      <c r="D414" s="193" t="s">
        <v>212</v>
      </c>
      <c r="E414" s="208" t="s">
        <v>1</v>
      </c>
      <c r="F414" s="209" t="s">
        <v>1763</v>
      </c>
      <c r="G414" s="14"/>
      <c r="H414" s="208" t="s">
        <v>1</v>
      </c>
      <c r="I414" s="210"/>
      <c r="J414" s="14"/>
      <c r="K414" s="14"/>
      <c r="L414" s="207"/>
      <c r="M414" s="211"/>
      <c r="N414" s="212"/>
      <c r="O414" s="212"/>
      <c r="P414" s="212"/>
      <c r="Q414" s="212"/>
      <c r="R414" s="212"/>
      <c r="S414" s="212"/>
      <c r="T414" s="213"/>
      <c r="U414" s="14"/>
      <c r="V414" s="14"/>
      <c r="W414" s="14"/>
      <c r="X414" s="14"/>
      <c r="Y414" s="14"/>
      <c r="Z414" s="14"/>
      <c r="AA414" s="14"/>
      <c r="AB414" s="14"/>
      <c r="AC414" s="14"/>
      <c r="AD414" s="14"/>
      <c r="AE414" s="14"/>
      <c r="AT414" s="208" t="s">
        <v>212</v>
      </c>
      <c r="AU414" s="208" t="s">
        <v>91</v>
      </c>
      <c r="AV414" s="14" t="s">
        <v>89</v>
      </c>
      <c r="AW414" s="14" t="s">
        <v>36</v>
      </c>
      <c r="AX414" s="14" t="s">
        <v>81</v>
      </c>
      <c r="AY414" s="208" t="s">
        <v>199</v>
      </c>
    </row>
    <row r="415" s="13" customFormat="1">
      <c r="A415" s="13"/>
      <c r="B415" s="199"/>
      <c r="C415" s="13"/>
      <c r="D415" s="193" t="s">
        <v>212</v>
      </c>
      <c r="E415" s="200" t="s">
        <v>1</v>
      </c>
      <c r="F415" s="201" t="s">
        <v>1657</v>
      </c>
      <c r="G415" s="13"/>
      <c r="H415" s="202">
        <v>1</v>
      </c>
      <c r="I415" s="203"/>
      <c r="J415" s="13"/>
      <c r="K415" s="13"/>
      <c r="L415" s="199"/>
      <c r="M415" s="244"/>
      <c r="N415" s="245"/>
      <c r="O415" s="245"/>
      <c r="P415" s="245"/>
      <c r="Q415" s="245"/>
      <c r="R415" s="245"/>
      <c r="S415" s="245"/>
      <c r="T415" s="246"/>
      <c r="U415" s="13"/>
      <c r="V415" s="13"/>
      <c r="W415" s="13"/>
      <c r="X415" s="13"/>
      <c r="Y415" s="13"/>
      <c r="Z415" s="13"/>
      <c r="AA415" s="13"/>
      <c r="AB415" s="13"/>
      <c r="AC415" s="13"/>
      <c r="AD415" s="13"/>
      <c r="AE415" s="13"/>
      <c r="AT415" s="200" t="s">
        <v>212</v>
      </c>
      <c r="AU415" s="200" t="s">
        <v>91</v>
      </c>
      <c r="AV415" s="13" t="s">
        <v>91</v>
      </c>
      <c r="AW415" s="13" t="s">
        <v>36</v>
      </c>
      <c r="AX415" s="13" t="s">
        <v>89</v>
      </c>
      <c r="AY415" s="200" t="s">
        <v>199</v>
      </c>
    </row>
    <row r="416" s="2" customFormat="1" ht="6.96" customHeight="1">
      <c r="A416" s="38"/>
      <c r="B416" s="60"/>
      <c r="C416" s="61"/>
      <c r="D416" s="61"/>
      <c r="E416" s="61"/>
      <c r="F416" s="61"/>
      <c r="G416" s="61"/>
      <c r="H416" s="61"/>
      <c r="I416" s="61"/>
      <c r="J416" s="61"/>
      <c r="K416" s="61"/>
      <c r="L416" s="39"/>
      <c r="M416" s="38"/>
      <c r="O416" s="38"/>
      <c r="P416" s="38"/>
      <c r="Q416" s="38"/>
      <c r="R416" s="38"/>
      <c r="S416" s="38"/>
      <c r="T416" s="38"/>
      <c r="U416" s="38"/>
      <c r="V416" s="38"/>
      <c r="W416" s="38"/>
      <c r="X416" s="38"/>
      <c r="Y416" s="38"/>
      <c r="Z416" s="38"/>
      <c r="AA416" s="38"/>
      <c r="AB416" s="38"/>
      <c r="AC416" s="38"/>
      <c r="AD416" s="38"/>
      <c r="AE416" s="38"/>
    </row>
  </sheetData>
  <autoFilter ref="C132:K415"/>
  <mergeCells count="9">
    <mergeCell ref="E7:H7"/>
    <mergeCell ref="E9:H9"/>
    <mergeCell ref="E18:H18"/>
    <mergeCell ref="E27:H27"/>
    <mergeCell ref="E85:H85"/>
    <mergeCell ref="E87:H87"/>
    <mergeCell ref="E123:H123"/>
    <mergeCell ref="E125:H12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112</v>
      </c>
    </row>
    <row r="3" s="1" customFormat="1" ht="6.96" customHeight="1">
      <c r="B3" s="20"/>
      <c r="C3" s="21"/>
      <c r="D3" s="21"/>
      <c r="E3" s="21"/>
      <c r="F3" s="21"/>
      <c r="G3" s="21"/>
      <c r="H3" s="21"/>
      <c r="I3" s="21"/>
      <c r="J3" s="21"/>
      <c r="K3" s="21"/>
      <c r="L3" s="22"/>
      <c r="AT3" s="19" t="s">
        <v>91</v>
      </c>
    </row>
    <row r="4" s="1" customFormat="1" ht="24.96" customHeight="1">
      <c r="B4" s="22"/>
      <c r="D4" s="23" t="s">
        <v>158</v>
      </c>
      <c r="L4" s="22"/>
      <c r="M4" s="128" t="s">
        <v>10</v>
      </c>
      <c r="AT4" s="19" t="s">
        <v>3</v>
      </c>
    </row>
    <row r="5" s="1" customFormat="1" ht="6.96" customHeight="1">
      <c r="B5" s="22"/>
      <c r="L5" s="22"/>
    </row>
    <row r="6" s="1" customFormat="1" ht="12" customHeight="1">
      <c r="B6" s="22"/>
      <c r="D6" s="32" t="s">
        <v>16</v>
      </c>
      <c r="L6" s="22"/>
    </row>
    <row r="7" s="1" customFormat="1" ht="16.5" customHeight="1">
      <c r="B7" s="22"/>
      <c r="E7" s="129" t="str">
        <f>'Rekapitulace stavby'!K6</f>
        <v>VD Letovice, rekonstrukce VD</v>
      </c>
      <c r="F7" s="32"/>
      <c r="G7" s="32"/>
      <c r="H7" s="32"/>
      <c r="L7" s="22"/>
    </row>
    <row r="8" s="2" customFormat="1" ht="12" customHeight="1">
      <c r="A8" s="38"/>
      <c r="B8" s="39"/>
      <c r="C8" s="38"/>
      <c r="D8" s="32" t="s">
        <v>159</v>
      </c>
      <c r="E8" s="38"/>
      <c r="F8" s="38"/>
      <c r="G8" s="38"/>
      <c r="H8" s="38"/>
      <c r="I8" s="38"/>
      <c r="J8" s="38"/>
      <c r="K8" s="38"/>
      <c r="L8" s="55"/>
      <c r="S8" s="38"/>
      <c r="T8" s="38"/>
      <c r="U8" s="38"/>
      <c r="V8" s="38"/>
      <c r="W8" s="38"/>
      <c r="X8" s="38"/>
      <c r="Y8" s="38"/>
      <c r="Z8" s="38"/>
      <c r="AA8" s="38"/>
      <c r="AB8" s="38"/>
      <c r="AC8" s="38"/>
      <c r="AD8" s="38"/>
      <c r="AE8" s="38"/>
    </row>
    <row r="9" s="2" customFormat="1" ht="16.5" customHeight="1">
      <c r="A9" s="38"/>
      <c r="B9" s="39"/>
      <c r="C9" s="38"/>
      <c r="D9" s="38"/>
      <c r="E9" s="67" t="s">
        <v>1764</v>
      </c>
      <c r="F9" s="38"/>
      <c r="G9" s="38"/>
      <c r="H9" s="38"/>
      <c r="I9" s="38"/>
      <c r="J9" s="38"/>
      <c r="K9" s="38"/>
      <c r="L9" s="55"/>
      <c r="S9" s="38"/>
      <c r="T9" s="38"/>
      <c r="U9" s="38"/>
      <c r="V9" s="38"/>
      <c r="W9" s="38"/>
      <c r="X9" s="38"/>
      <c r="Y9" s="38"/>
      <c r="Z9" s="38"/>
      <c r="AA9" s="38"/>
      <c r="AB9" s="38"/>
      <c r="AC9" s="38"/>
      <c r="AD9" s="38"/>
      <c r="AE9" s="38"/>
    </row>
    <row r="10" s="2" customFormat="1">
      <c r="A10" s="38"/>
      <c r="B10" s="39"/>
      <c r="C10" s="38"/>
      <c r="D10" s="38"/>
      <c r="E10" s="38"/>
      <c r="F10" s="38"/>
      <c r="G10" s="38"/>
      <c r="H10" s="38"/>
      <c r="I10" s="38"/>
      <c r="J10" s="38"/>
      <c r="K10" s="38"/>
      <c r="L10" s="55"/>
      <c r="S10" s="38"/>
      <c r="T10" s="38"/>
      <c r="U10" s="38"/>
      <c r="V10" s="38"/>
      <c r="W10" s="38"/>
      <c r="X10" s="38"/>
      <c r="Y10" s="38"/>
      <c r="Z10" s="38"/>
      <c r="AA10" s="38"/>
      <c r="AB10" s="38"/>
      <c r="AC10" s="38"/>
      <c r="AD10" s="38"/>
      <c r="AE10" s="38"/>
    </row>
    <row r="11" s="2" customFormat="1" ht="12" customHeight="1">
      <c r="A11" s="38"/>
      <c r="B11" s="39"/>
      <c r="C11" s="38"/>
      <c r="D11" s="32" t="s">
        <v>18</v>
      </c>
      <c r="E11" s="38"/>
      <c r="F11" s="27" t="s">
        <v>1</v>
      </c>
      <c r="G11" s="38"/>
      <c r="H11" s="38"/>
      <c r="I11" s="32" t="s">
        <v>19</v>
      </c>
      <c r="J11" s="27" t="s">
        <v>1</v>
      </c>
      <c r="K11" s="38"/>
      <c r="L11" s="55"/>
      <c r="S11" s="38"/>
      <c r="T11" s="38"/>
      <c r="U11" s="38"/>
      <c r="V11" s="38"/>
      <c r="W11" s="38"/>
      <c r="X11" s="38"/>
      <c r="Y11" s="38"/>
      <c r="Z11" s="38"/>
      <c r="AA11" s="38"/>
      <c r="AB11" s="38"/>
      <c r="AC11" s="38"/>
      <c r="AD11" s="38"/>
      <c r="AE11" s="38"/>
    </row>
    <row r="12" s="2" customFormat="1" ht="12" customHeight="1">
      <c r="A12" s="38"/>
      <c r="B12" s="39"/>
      <c r="C12" s="38"/>
      <c r="D12" s="32" t="s">
        <v>20</v>
      </c>
      <c r="E12" s="38"/>
      <c r="F12" s="27" t="s">
        <v>21</v>
      </c>
      <c r="G12" s="38"/>
      <c r="H12" s="38"/>
      <c r="I12" s="32" t="s">
        <v>22</v>
      </c>
      <c r="J12" s="69" t="str">
        <f>'Rekapitulace stavby'!AN8</f>
        <v>2. 12. 2020</v>
      </c>
      <c r="K12" s="38"/>
      <c r="L12" s="55"/>
      <c r="S12" s="38"/>
      <c r="T12" s="38"/>
      <c r="U12" s="38"/>
      <c r="V12" s="38"/>
      <c r="W12" s="38"/>
      <c r="X12" s="38"/>
      <c r="Y12" s="38"/>
      <c r="Z12" s="38"/>
      <c r="AA12" s="38"/>
      <c r="AB12" s="38"/>
      <c r="AC12" s="38"/>
      <c r="AD12" s="38"/>
      <c r="AE12" s="38"/>
    </row>
    <row r="13" s="2" customFormat="1" ht="10.8" customHeight="1">
      <c r="A13" s="38"/>
      <c r="B13" s="39"/>
      <c r="C13" s="38"/>
      <c r="D13" s="38"/>
      <c r="E13" s="38"/>
      <c r="F13" s="38"/>
      <c r="G13" s="38"/>
      <c r="H13" s="38"/>
      <c r="I13" s="38"/>
      <c r="J13" s="38"/>
      <c r="K13" s="38"/>
      <c r="L13" s="55"/>
      <c r="S13" s="38"/>
      <c r="T13" s="38"/>
      <c r="U13" s="38"/>
      <c r="V13" s="38"/>
      <c r="W13" s="38"/>
      <c r="X13" s="38"/>
      <c r="Y13" s="38"/>
      <c r="Z13" s="38"/>
      <c r="AA13" s="38"/>
      <c r="AB13" s="38"/>
      <c r="AC13" s="38"/>
      <c r="AD13" s="38"/>
      <c r="AE13" s="38"/>
    </row>
    <row r="14" s="2" customFormat="1" ht="12" customHeight="1">
      <c r="A14" s="38"/>
      <c r="B14" s="39"/>
      <c r="C14" s="38"/>
      <c r="D14" s="32" t="s">
        <v>24</v>
      </c>
      <c r="E14" s="38"/>
      <c r="F14" s="38"/>
      <c r="G14" s="38"/>
      <c r="H14" s="38"/>
      <c r="I14" s="32" t="s">
        <v>25</v>
      </c>
      <c r="J14" s="27" t="s">
        <v>26</v>
      </c>
      <c r="K14" s="38"/>
      <c r="L14" s="55"/>
      <c r="S14" s="38"/>
      <c r="T14" s="38"/>
      <c r="U14" s="38"/>
      <c r="V14" s="38"/>
      <c r="W14" s="38"/>
      <c r="X14" s="38"/>
      <c r="Y14" s="38"/>
      <c r="Z14" s="38"/>
      <c r="AA14" s="38"/>
      <c r="AB14" s="38"/>
      <c r="AC14" s="38"/>
      <c r="AD14" s="38"/>
      <c r="AE14" s="38"/>
    </row>
    <row r="15" s="2" customFormat="1" ht="18" customHeight="1">
      <c r="A15" s="38"/>
      <c r="B15" s="39"/>
      <c r="C15" s="38"/>
      <c r="D15" s="38"/>
      <c r="E15" s="27" t="s">
        <v>27</v>
      </c>
      <c r="F15" s="38"/>
      <c r="G15" s="38"/>
      <c r="H15" s="38"/>
      <c r="I15" s="32" t="s">
        <v>28</v>
      </c>
      <c r="J15" s="27" t="s">
        <v>29</v>
      </c>
      <c r="K15" s="38"/>
      <c r="L15" s="55"/>
      <c r="S15" s="38"/>
      <c r="T15" s="38"/>
      <c r="U15" s="38"/>
      <c r="V15" s="38"/>
      <c r="W15" s="38"/>
      <c r="X15" s="38"/>
      <c r="Y15" s="38"/>
      <c r="Z15" s="38"/>
      <c r="AA15" s="38"/>
      <c r="AB15" s="38"/>
      <c r="AC15" s="38"/>
      <c r="AD15" s="38"/>
      <c r="AE15" s="38"/>
    </row>
    <row r="16" s="2" customFormat="1" ht="6.96" customHeight="1">
      <c r="A16" s="38"/>
      <c r="B16" s="39"/>
      <c r="C16" s="38"/>
      <c r="D16" s="38"/>
      <c r="E16" s="38"/>
      <c r="F16" s="38"/>
      <c r="G16" s="38"/>
      <c r="H16" s="38"/>
      <c r="I16" s="38"/>
      <c r="J16" s="38"/>
      <c r="K16" s="38"/>
      <c r="L16" s="55"/>
      <c r="S16" s="38"/>
      <c r="T16" s="38"/>
      <c r="U16" s="38"/>
      <c r="V16" s="38"/>
      <c r="W16" s="38"/>
      <c r="X16" s="38"/>
      <c r="Y16" s="38"/>
      <c r="Z16" s="38"/>
      <c r="AA16" s="38"/>
      <c r="AB16" s="38"/>
      <c r="AC16" s="38"/>
      <c r="AD16" s="38"/>
      <c r="AE16" s="38"/>
    </row>
    <row r="17" s="2" customFormat="1" ht="12" customHeight="1">
      <c r="A17" s="38"/>
      <c r="B17" s="39"/>
      <c r="C17" s="38"/>
      <c r="D17" s="32" t="s">
        <v>30</v>
      </c>
      <c r="E17" s="38"/>
      <c r="F17" s="38"/>
      <c r="G17" s="38"/>
      <c r="H17" s="38"/>
      <c r="I17" s="32" t="s">
        <v>25</v>
      </c>
      <c r="J17" s="33" t="str">
        <f>'Rekapitulace stavby'!AN13</f>
        <v>Vyplň údaj</v>
      </c>
      <c r="K17" s="38"/>
      <c r="L17" s="55"/>
      <c r="S17" s="38"/>
      <c r="T17" s="38"/>
      <c r="U17" s="38"/>
      <c r="V17" s="38"/>
      <c r="W17" s="38"/>
      <c r="X17" s="38"/>
      <c r="Y17" s="38"/>
      <c r="Z17" s="38"/>
      <c r="AA17" s="38"/>
      <c r="AB17" s="38"/>
      <c r="AC17" s="38"/>
      <c r="AD17" s="38"/>
      <c r="AE17" s="38"/>
    </row>
    <row r="18" s="2" customFormat="1" ht="18" customHeight="1">
      <c r="A18" s="38"/>
      <c r="B18" s="39"/>
      <c r="C18" s="38"/>
      <c r="D18" s="38"/>
      <c r="E18" s="33" t="str">
        <f>'Rekapitulace stavby'!E14</f>
        <v>Vyplň údaj</v>
      </c>
      <c r="F18" s="27"/>
      <c r="G18" s="27"/>
      <c r="H18" s="27"/>
      <c r="I18" s="32" t="s">
        <v>28</v>
      </c>
      <c r="J18" s="33" t="str">
        <f>'Rekapitulace stavby'!AN14</f>
        <v>Vyplň údaj</v>
      </c>
      <c r="K18" s="38"/>
      <c r="L18" s="55"/>
      <c r="S18" s="38"/>
      <c r="T18" s="38"/>
      <c r="U18" s="38"/>
      <c r="V18" s="38"/>
      <c r="W18" s="38"/>
      <c r="X18" s="38"/>
      <c r="Y18" s="38"/>
      <c r="Z18" s="38"/>
      <c r="AA18" s="38"/>
      <c r="AB18" s="38"/>
      <c r="AC18" s="38"/>
      <c r="AD18" s="38"/>
      <c r="AE18" s="38"/>
    </row>
    <row r="19" s="2" customFormat="1" ht="6.96" customHeight="1">
      <c r="A19" s="38"/>
      <c r="B19" s="39"/>
      <c r="C19" s="38"/>
      <c r="D19" s="38"/>
      <c r="E19" s="38"/>
      <c r="F19" s="38"/>
      <c r="G19" s="38"/>
      <c r="H19" s="38"/>
      <c r="I19" s="38"/>
      <c r="J19" s="38"/>
      <c r="K19" s="38"/>
      <c r="L19" s="55"/>
      <c r="S19" s="38"/>
      <c r="T19" s="38"/>
      <c r="U19" s="38"/>
      <c r="V19" s="38"/>
      <c r="W19" s="38"/>
      <c r="X19" s="38"/>
      <c r="Y19" s="38"/>
      <c r="Z19" s="38"/>
      <c r="AA19" s="38"/>
      <c r="AB19" s="38"/>
      <c r="AC19" s="38"/>
      <c r="AD19" s="38"/>
      <c r="AE19" s="38"/>
    </row>
    <row r="20" s="2" customFormat="1" ht="12" customHeight="1">
      <c r="A20" s="38"/>
      <c r="B20" s="39"/>
      <c r="C20" s="38"/>
      <c r="D20" s="32" t="s">
        <v>32</v>
      </c>
      <c r="E20" s="38"/>
      <c r="F20" s="38"/>
      <c r="G20" s="38"/>
      <c r="H20" s="38"/>
      <c r="I20" s="32" t="s">
        <v>25</v>
      </c>
      <c r="J20" s="27" t="s">
        <v>33</v>
      </c>
      <c r="K20" s="38"/>
      <c r="L20" s="55"/>
      <c r="S20" s="38"/>
      <c r="T20" s="38"/>
      <c r="U20" s="38"/>
      <c r="V20" s="38"/>
      <c r="W20" s="38"/>
      <c r="X20" s="38"/>
      <c r="Y20" s="38"/>
      <c r="Z20" s="38"/>
      <c r="AA20" s="38"/>
      <c r="AB20" s="38"/>
      <c r="AC20" s="38"/>
      <c r="AD20" s="38"/>
      <c r="AE20" s="38"/>
    </row>
    <row r="21" s="2" customFormat="1" ht="18" customHeight="1">
      <c r="A21" s="38"/>
      <c r="B21" s="39"/>
      <c r="C21" s="38"/>
      <c r="D21" s="38"/>
      <c r="E21" s="27" t="s">
        <v>34</v>
      </c>
      <c r="F21" s="38"/>
      <c r="G21" s="38"/>
      <c r="H21" s="38"/>
      <c r="I21" s="32" t="s">
        <v>28</v>
      </c>
      <c r="J21" s="27" t="s">
        <v>35</v>
      </c>
      <c r="K21" s="38"/>
      <c r="L21" s="55"/>
      <c r="S21" s="38"/>
      <c r="T21" s="38"/>
      <c r="U21" s="38"/>
      <c r="V21" s="38"/>
      <c r="W21" s="38"/>
      <c r="X21" s="38"/>
      <c r="Y21" s="38"/>
      <c r="Z21" s="38"/>
      <c r="AA21" s="38"/>
      <c r="AB21" s="38"/>
      <c r="AC21" s="38"/>
      <c r="AD21" s="38"/>
      <c r="AE21" s="38"/>
    </row>
    <row r="22" s="2" customFormat="1" ht="6.96" customHeight="1">
      <c r="A22" s="38"/>
      <c r="B22" s="39"/>
      <c r="C22" s="38"/>
      <c r="D22" s="38"/>
      <c r="E22" s="38"/>
      <c r="F22" s="38"/>
      <c r="G22" s="38"/>
      <c r="H22" s="38"/>
      <c r="I22" s="38"/>
      <c r="J22" s="38"/>
      <c r="K22" s="38"/>
      <c r="L22" s="55"/>
      <c r="S22" s="38"/>
      <c r="T22" s="38"/>
      <c r="U22" s="38"/>
      <c r="V22" s="38"/>
      <c r="W22" s="38"/>
      <c r="X22" s="38"/>
      <c r="Y22" s="38"/>
      <c r="Z22" s="38"/>
      <c r="AA22" s="38"/>
      <c r="AB22" s="38"/>
      <c r="AC22" s="38"/>
      <c r="AD22" s="38"/>
      <c r="AE22" s="38"/>
    </row>
    <row r="23" s="2" customFormat="1" ht="12" customHeight="1">
      <c r="A23" s="38"/>
      <c r="B23" s="39"/>
      <c r="C23" s="38"/>
      <c r="D23" s="32" t="s">
        <v>37</v>
      </c>
      <c r="E23" s="38"/>
      <c r="F23" s="38"/>
      <c r="G23" s="38"/>
      <c r="H23" s="38"/>
      <c r="I23" s="32" t="s">
        <v>25</v>
      </c>
      <c r="J23" s="27" t="str">
        <f>IF('Rekapitulace stavby'!AN19="","",'Rekapitulace stavby'!AN19)</f>
        <v/>
      </c>
      <c r="K23" s="38"/>
      <c r="L23" s="55"/>
      <c r="S23" s="38"/>
      <c r="T23" s="38"/>
      <c r="U23" s="38"/>
      <c r="V23" s="38"/>
      <c r="W23" s="38"/>
      <c r="X23" s="38"/>
      <c r="Y23" s="38"/>
      <c r="Z23" s="38"/>
      <c r="AA23" s="38"/>
      <c r="AB23" s="38"/>
      <c r="AC23" s="38"/>
      <c r="AD23" s="38"/>
      <c r="AE23" s="38"/>
    </row>
    <row r="24" s="2" customFormat="1" ht="18" customHeight="1">
      <c r="A24" s="38"/>
      <c r="B24" s="39"/>
      <c r="C24" s="38"/>
      <c r="D24" s="38"/>
      <c r="E24" s="27" t="str">
        <f>IF('Rekapitulace stavby'!E20="","",'Rekapitulace stavby'!E20)</f>
        <v xml:space="preserve"> </v>
      </c>
      <c r="F24" s="38"/>
      <c r="G24" s="38"/>
      <c r="H24" s="38"/>
      <c r="I24" s="32" t="s">
        <v>28</v>
      </c>
      <c r="J24" s="27" t="str">
        <f>IF('Rekapitulace stavby'!AN20="","",'Rekapitulace stavby'!AN20)</f>
        <v/>
      </c>
      <c r="K24" s="38"/>
      <c r="L24" s="55"/>
      <c r="S24" s="38"/>
      <c r="T24" s="38"/>
      <c r="U24" s="38"/>
      <c r="V24" s="38"/>
      <c r="W24" s="38"/>
      <c r="X24" s="38"/>
      <c r="Y24" s="38"/>
      <c r="Z24" s="38"/>
      <c r="AA24" s="38"/>
      <c r="AB24" s="38"/>
      <c r="AC24" s="38"/>
      <c r="AD24" s="38"/>
      <c r="AE24" s="38"/>
    </row>
    <row r="25" s="2" customFormat="1" ht="6.96" customHeight="1">
      <c r="A25" s="38"/>
      <c r="B25" s="39"/>
      <c r="C25" s="38"/>
      <c r="D25" s="38"/>
      <c r="E25" s="38"/>
      <c r="F25" s="38"/>
      <c r="G25" s="38"/>
      <c r="H25" s="38"/>
      <c r="I25" s="38"/>
      <c r="J25" s="38"/>
      <c r="K25" s="38"/>
      <c r="L25" s="55"/>
      <c r="S25" s="38"/>
      <c r="T25" s="38"/>
      <c r="U25" s="38"/>
      <c r="V25" s="38"/>
      <c r="W25" s="38"/>
      <c r="X25" s="38"/>
      <c r="Y25" s="38"/>
      <c r="Z25" s="38"/>
      <c r="AA25" s="38"/>
      <c r="AB25" s="38"/>
      <c r="AC25" s="38"/>
      <c r="AD25" s="38"/>
      <c r="AE25" s="38"/>
    </row>
    <row r="26" s="2" customFormat="1" ht="12" customHeight="1">
      <c r="A26" s="38"/>
      <c r="B26" s="39"/>
      <c r="C26" s="38"/>
      <c r="D26" s="32" t="s">
        <v>39</v>
      </c>
      <c r="E26" s="38"/>
      <c r="F26" s="38"/>
      <c r="G26" s="38"/>
      <c r="H26" s="38"/>
      <c r="I26" s="38"/>
      <c r="J26" s="38"/>
      <c r="K26" s="38"/>
      <c r="L26" s="55"/>
      <c r="S26" s="38"/>
      <c r="T26" s="38"/>
      <c r="U26" s="38"/>
      <c r="V26" s="38"/>
      <c r="W26" s="38"/>
      <c r="X26" s="38"/>
      <c r="Y26" s="38"/>
      <c r="Z26" s="38"/>
      <c r="AA26" s="38"/>
      <c r="AB26" s="38"/>
      <c r="AC26" s="38"/>
      <c r="AD26" s="38"/>
      <c r="AE26" s="38"/>
    </row>
    <row r="27" s="8" customFormat="1" ht="23.25" customHeight="1">
      <c r="A27" s="130"/>
      <c r="B27" s="131"/>
      <c r="C27" s="130"/>
      <c r="D27" s="130"/>
      <c r="E27" s="36" t="s">
        <v>1765</v>
      </c>
      <c r="F27" s="36"/>
      <c r="G27" s="36"/>
      <c r="H27" s="36"/>
      <c r="I27" s="130"/>
      <c r="J27" s="130"/>
      <c r="K27" s="130"/>
      <c r="L27" s="132"/>
      <c r="S27" s="130"/>
      <c r="T27" s="130"/>
      <c r="U27" s="130"/>
      <c r="V27" s="130"/>
      <c r="W27" s="130"/>
      <c r="X27" s="130"/>
      <c r="Y27" s="130"/>
      <c r="Z27" s="130"/>
      <c r="AA27" s="130"/>
      <c r="AB27" s="130"/>
      <c r="AC27" s="130"/>
      <c r="AD27" s="130"/>
      <c r="AE27" s="130"/>
    </row>
    <row r="28" s="2" customFormat="1" ht="6.96" customHeight="1">
      <c r="A28" s="38"/>
      <c r="B28" s="39"/>
      <c r="C28" s="38"/>
      <c r="D28" s="38"/>
      <c r="E28" s="38"/>
      <c r="F28" s="38"/>
      <c r="G28" s="38"/>
      <c r="H28" s="38"/>
      <c r="I28" s="38"/>
      <c r="J28" s="38"/>
      <c r="K28" s="38"/>
      <c r="L28" s="55"/>
      <c r="S28" s="38"/>
      <c r="T28" s="38"/>
      <c r="U28" s="38"/>
      <c r="V28" s="38"/>
      <c r="W28" s="38"/>
      <c r="X28" s="38"/>
      <c r="Y28" s="38"/>
      <c r="Z28" s="38"/>
      <c r="AA28" s="38"/>
      <c r="AB28" s="38"/>
      <c r="AC28" s="38"/>
      <c r="AD28" s="38"/>
      <c r="AE28" s="38"/>
    </row>
    <row r="29" s="2" customFormat="1" ht="6.96" customHeight="1">
      <c r="A29" s="38"/>
      <c r="B29" s="39"/>
      <c r="C29" s="38"/>
      <c r="D29" s="90"/>
      <c r="E29" s="90"/>
      <c r="F29" s="90"/>
      <c r="G29" s="90"/>
      <c r="H29" s="90"/>
      <c r="I29" s="90"/>
      <c r="J29" s="90"/>
      <c r="K29" s="90"/>
      <c r="L29" s="55"/>
      <c r="S29" s="38"/>
      <c r="T29" s="38"/>
      <c r="U29" s="38"/>
      <c r="V29" s="38"/>
      <c r="W29" s="38"/>
      <c r="X29" s="38"/>
      <c r="Y29" s="38"/>
      <c r="Z29" s="38"/>
      <c r="AA29" s="38"/>
      <c r="AB29" s="38"/>
      <c r="AC29" s="38"/>
      <c r="AD29" s="38"/>
      <c r="AE29" s="38"/>
    </row>
    <row r="30" s="2" customFormat="1" ht="25.44" customHeight="1">
      <c r="A30" s="38"/>
      <c r="B30" s="39"/>
      <c r="C30" s="38"/>
      <c r="D30" s="133" t="s">
        <v>41</v>
      </c>
      <c r="E30" s="38"/>
      <c r="F30" s="38"/>
      <c r="G30" s="38"/>
      <c r="H30" s="38"/>
      <c r="I30" s="38"/>
      <c r="J30" s="96">
        <f>ROUND(J131, 2)</f>
        <v>0</v>
      </c>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90"/>
      <c r="J31" s="90"/>
      <c r="K31" s="90"/>
      <c r="L31" s="55"/>
      <c r="S31" s="38"/>
      <c r="T31" s="38"/>
      <c r="U31" s="38"/>
      <c r="V31" s="38"/>
      <c r="W31" s="38"/>
      <c r="X31" s="38"/>
      <c r="Y31" s="38"/>
      <c r="Z31" s="38"/>
      <c r="AA31" s="38"/>
      <c r="AB31" s="38"/>
      <c r="AC31" s="38"/>
      <c r="AD31" s="38"/>
      <c r="AE31" s="38"/>
    </row>
    <row r="32" s="2" customFormat="1" ht="14.4" customHeight="1">
      <c r="A32" s="38"/>
      <c r="B32" s="39"/>
      <c r="C32" s="38"/>
      <c r="D32" s="38"/>
      <c r="E32" s="38"/>
      <c r="F32" s="43" t="s">
        <v>43</v>
      </c>
      <c r="G32" s="38"/>
      <c r="H32" s="38"/>
      <c r="I32" s="43" t="s">
        <v>42</v>
      </c>
      <c r="J32" s="43" t="s">
        <v>44</v>
      </c>
      <c r="K32" s="38"/>
      <c r="L32" s="55"/>
      <c r="S32" s="38"/>
      <c r="T32" s="38"/>
      <c r="U32" s="38"/>
      <c r="V32" s="38"/>
      <c r="W32" s="38"/>
      <c r="X32" s="38"/>
      <c r="Y32" s="38"/>
      <c r="Z32" s="38"/>
      <c r="AA32" s="38"/>
      <c r="AB32" s="38"/>
      <c r="AC32" s="38"/>
      <c r="AD32" s="38"/>
      <c r="AE32" s="38"/>
    </row>
    <row r="33" s="2" customFormat="1" ht="14.4" customHeight="1">
      <c r="A33" s="38"/>
      <c r="B33" s="39"/>
      <c r="C33" s="38"/>
      <c r="D33" s="134" t="s">
        <v>45</v>
      </c>
      <c r="E33" s="32" t="s">
        <v>46</v>
      </c>
      <c r="F33" s="135">
        <f>ROUND((SUM(BE131:BE405)),  2)</f>
        <v>0</v>
      </c>
      <c r="G33" s="38"/>
      <c r="H33" s="38"/>
      <c r="I33" s="136">
        <v>0.20999999999999999</v>
      </c>
      <c r="J33" s="135">
        <f>ROUND(((SUM(BE131:BE405))*I33),  2)</f>
        <v>0</v>
      </c>
      <c r="K33" s="38"/>
      <c r="L33" s="55"/>
      <c r="S33" s="38"/>
      <c r="T33" s="38"/>
      <c r="U33" s="38"/>
      <c r="V33" s="38"/>
      <c r="W33" s="38"/>
      <c r="X33" s="38"/>
      <c r="Y33" s="38"/>
      <c r="Z33" s="38"/>
      <c r="AA33" s="38"/>
      <c r="AB33" s="38"/>
      <c r="AC33" s="38"/>
      <c r="AD33" s="38"/>
      <c r="AE33" s="38"/>
    </row>
    <row r="34" s="2" customFormat="1" ht="14.4" customHeight="1">
      <c r="A34" s="38"/>
      <c r="B34" s="39"/>
      <c r="C34" s="38"/>
      <c r="D34" s="38"/>
      <c r="E34" s="32" t="s">
        <v>47</v>
      </c>
      <c r="F34" s="135">
        <f>ROUND((SUM(BF131:BF405)),  2)</f>
        <v>0</v>
      </c>
      <c r="G34" s="38"/>
      <c r="H34" s="38"/>
      <c r="I34" s="136">
        <v>0.14999999999999999</v>
      </c>
      <c r="J34" s="135">
        <f>ROUND(((SUM(BF131:BF405))*I34),  2)</f>
        <v>0</v>
      </c>
      <c r="K34" s="38"/>
      <c r="L34" s="55"/>
      <c r="S34" s="38"/>
      <c r="T34" s="38"/>
      <c r="U34" s="38"/>
      <c r="V34" s="38"/>
      <c r="W34" s="38"/>
      <c r="X34" s="38"/>
      <c r="Y34" s="38"/>
      <c r="Z34" s="38"/>
      <c r="AA34" s="38"/>
      <c r="AB34" s="38"/>
      <c r="AC34" s="38"/>
      <c r="AD34" s="38"/>
      <c r="AE34" s="38"/>
    </row>
    <row r="35" hidden="1" s="2" customFormat="1" ht="14.4" customHeight="1">
      <c r="A35" s="38"/>
      <c r="B35" s="39"/>
      <c r="C35" s="38"/>
      <c r="D35" s="38"/>
      <c r="E35" s="32" t="s">
        <v>48</v>
      </c>
      <c r="F35" s="135">
        <f>ROUND((SUM(BG131:BG405)),  2)</f>
        <v>0</v>
      </c>
      <c r="G35" s="38"/>
      <c r="H35" s="38"/>
      <c r="I35" s="136">
        <v>0.20999999999999999</v>
      </c>
      <c r="J35" s="135">
        <f>0</f>
        <v>0</v>
      </c>
      <c r="K35" s="38"/>
      <c r="L35" s="55"/>
      <c r="S35" s="38"/>
      <c r="T35" s="38"/>
      <c r="U35" s="38"/>
      <c r="V35" s="38"/>
      <c r="W35" s="38"/>
      <c r="X35" s="38"/>
      <c r="Y35" s="38"/>
      <c r="Z35" s="38"/>
      <c r="AA35" s="38"/>
      <c r="AB35" s="38"/>
      <c r="AC35" s="38"/>
      <c r="AD35" s="38"/>
      <c r="AE35" s="38"/>
    </row>
    <row r="36" hidden="1" s="2" customFormat="1" ht="14.4" customHeight="1">
      <c r="A36" s="38"/>
      <c r="B36" s="39"/>
      <c r="C36" s="38"/>
      <c r="D36" s="38"/>
      <c r="E36" s="32" t="s">
        <v>49</v>
      </c>
      <c r="F36" s="135">
        <f>ROUND((SUM(BH131:BH405)),  2)</f>
        <v>0</v>
      </c>
      <c r="G36" s="38"/>
      <c r="H36" s="38"/>
      <c r="I36" s="136">
        <v>0.14999999999999999</v>
      </c>
      <c r="J36" s="135">
        <f>0</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50</v>
      </c>
      <c r="F37" s="135">
        <f>ROUND((SUM(BI131:BI405)),  2)</f>
        <v>0</v>
      </c>
      <c r="G37" s="38"/>
      <c r="H37" s="38"/>
      <c r="I37" s="136">
        <v>0</v>
      </c>
      <c r="J37" s="135">
        <f>0</f>
        <v>0</v>
      </c>
      <c r="K37" s="38"/>
      <c r="L37" s="55"/>
      <c r="S37" s="38"/>
      <c r="T37" s="38"/>
      <c r="U37" s="38"/>
      <c r="V37" s="38"/>
      <c r="W37" s="38"/>
      <c r="X37" s="38"/>
      <c r="Y37" s="38"/>
      <c r="Z37" s="38"/>
      <c r="AA37" s="38"/>
      <c r="AB37" s="38"/>
      <c r="AC37" s="38"/>
      <c r="AD37" s="38"/>
      <c r="AE37" s="38"/>
    </row>
    <row r="38" s="2" customFormat="1" ht="6.96" customHeight="1">
      <c r="A38" s="38"/>
      <c r="B38" s="39"/>
      <c r="C38" s="38"/>
      <c r="D38" s="38"/>
      <c r="E38" s="38"/>
      <c r="F38" s="38"/>
      <c r="G38" s="38"/>
      <c r="H38" s="38"/>
      <c r="I38" s="38"/>
      <c r="J38" s="38"/>
      <c r="K38" s="38"/>
      <c r="L38" s="55"/>
      <c r="S38" s="38"/>
      <c r="T38" s="38"/>
      <c r="U38" s="38"/>
      <c r="V38" s="38"/>
      <c r="W38" s="38"/>
      <c r="X38" s="38"/>
      <c r="Y38" s="38"/>
      <c r="Z38" s="38"/>
      <c r="AA38" s="38"/>
      <c r="AB38" s="38"/>
      <c r="AC38" s="38"/>
      <c r="AD38" s="38"/>
      <c r="AE38" s="38"/>
    </row>
    <row r="39" s="2" customFormat="1" ht="25.44" customHeight="1">
      <c r="A39" s="38"/>
      <c r="B39" s="39"/>
      <c r="C39" s="137"/>
      <c r="D39" s="138" t="s">
        <v>51</v>
      </c>
      <c r="E39" s="81"/>
      <c r="F39" s="81"/>
      <c r="G39" s="139" t="s">
        <v>52</v>
      </c>
      <c r="H39" s="140" t="s">
        <v>53</v>
      </c>
      <c r="I39" s="81"/>
      <c r="J39" s="141">
        <f>SUM(J30:J37)</f>
        <v>0</v>
      </c>
      <c r="K39" s="142"/>
      <c r="L39" s="55"/>
      <c r="S39" s="38"/>
      <c r="T39" s="38"/>
      <c r="U39" s="38"/>
      <c r="V39" s="38"/>
      <c r="W39" s="38"/>
      <c r="X39" s="38"/>
      <c r="Y39" s="38"/>
      <c r="Z39" s="38"/>
      <c r="AA39" s="38"/>
      <c r="AB39" s="38"/>
      <c r="AC39" s="38"/>
      <c r="AD39" s="38"/>
      <c r="AE39" s="38"/>
    </row>
    <row r="40" s="2" customFormat="1" ht="14.4" customHeight="1">
      <c r="A40" s="38"/>
      <c r="B40" s="39"/>
      <c r="C40" s="38"/>
      <c r="D40" s="38"/>
      <c r="E40" s="38"/>
      <c r="F40" s="38"/>
      <c r="G40" s="38"/>
      <c r="H40" s="38"/>
      <c r="I40" s="38"/>
      <c r="J40" s="38"/>
      <c r="K40" s="38"/>
      <c r="L40" s="55"/>
      <c r="S40" s="38"/>
      <c r="T40" s="38"/>
      <c r="U40" s="38"/>
      <c r="V40" s="38"/>
      <c r="W40" s="38"/>
      <c r="X40" s="38"/>
      <c r="Y40" s="38"/>
      <c r="Z40" s="38"/>
      <c r="AA40" s="38"/>
      <c r="AB40" s="38"/>
      <c r="AC40" s="38"/>
      <c r="AD40" s="38"/>
      <c r="AE40" s="38"/>
    </row>
    <row r="41" s="1" customFormat="1" ht="14.4" customHeight="1">
      <c r="B41" s="22"/>
      <c r="L41" s="22"/>
    </row>
    <row r="42" s="1" customFormat="1" ht="14.4" customHeight="1">
      <c r="B42" s="22"/>
      <c r="L42" s="2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54</v>
      </c>
      <c r="E50" s="57"/>
      <c r="F50" s="57"/>
      <c r="G50" s="56" t="s">
        <v>55</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56</v>
      </c>
      <c r="E61" s="41"/>
      <c r="F61" s="143" t="s">
        <v>57</v>
      </c>
      <c r="G61" s="58" t="s">
        <v>56</v>
      </c>
      <c r="H61" s="41"/>
      <c r="I61" s="41"/>
      <c r="J61" s="144" t="s">
        <v>57</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58</v>
      </c>
      <c r="E65" s="59"/>
      <c r="F65" s="59"/>
      <c r="G65" s="56" t="s">
        <v>59</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56</v>
      </c>
      <c r="E76" s="41"/>
      <c r="F76" s="143" t="s">
        <v>57</v>
      </c>
      <c r="G76" s="58" t="s">
        <v>56</v>
      </c>
      <c r="H76" s="41"/>
      <c r="I76" s="41"/>
      <c r="J76" s="144" t="s">
        <v>57</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162</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29" t="str">
        <f>E7</f>
        <v>VD Letovice, rekonstrukce VD</v>
      </c>
      <c r="F85" s="32"/>
      <c r="G85" s="32"/>
      <c r="H85" s="32"/>
      <c r="I85" s="38"/>
      <c r="J85" s="38"/>
      <c r="K85" s="38"/>
      <c r="L85" s="55"/>
      <c r="S85" s="38"/>
      <c r="T85" s="38"/>
      <c r="U85" s="38"/>
      <c r="V85" s="38"/>
      <c r="W85" s="38"/>
      <c r="X85" s="38"/>
      <c r="Y85" s="38"/>
      <c r="Z85" s="38"/>
      <c r="AA85" s="38"/>
      <c r="AB85" s="38"/>
      <c r="AC85" s="38"/>
      <c r="AD85" s="38"/>
      <c r="AE85" s="38"/>
    </row>
    <row r="86" s="2" customFormat="1" ht="12" customHeight="1">
      <c r="A86" s="38"/>
      <c r="B86" s="39"/>
      <c r="C86" s="32" t="s">
        <v>159</v>
      </c>
      <c r="D86" s="38"/>
      <c r="E86" s="38"/>
      <c r="F86" s="38"/>
      <c r="G86" s="38"/>
      <c r="H86" s="38"/>
      <c r="I86" s="38"/>
      <c r="J86" s="38"/>
      <c r="K86" s="38"/>
      <c r="L86" s="55"/>
      <c r="S86" s="38"/>
      <c r="T86" s="38"/>
      <c r="U86" s="38"/>
      <c r="V86" s="38"/>
      <c r="W86" s="38"/>
      <c r="X86" s="38"/>
      <c r="Y86" s="38"/>
      <c r="Z86" s="38"/>
      <c r="AA86" s="38"/>
      <c r="AB86" s="38"/>
      <c r="AC86" s="38"/>
      <c r="AD86" s="38"/>
      <c r="AE86" s="38"/>
    </row>
    <row r="87" s="2" customFormat="1" ht="16.5" customHeight="1">
      <c r="A87" s="38"/>
      <c r="B87" s="39"/>
      <c r="C87" s="38"/>
      <c r="D87" s="38"/>
      <c r="E87" s="67" t="str">
        <f>E9</f>
        <v>SO 06 - Vývar</v>
      </c>
      <c r="F87" s="38"/>
      <c r="G87" s="38"/>
      <c r="H87" s="38"/>
      <c r="I87" s="38"/>
      <c r="J87" s="38"/>
      <c r="K87" s="38"/>
      <c r="L87" s="55"/>
      <c r="S87" s="38"/>
      <c r="T87" s="38"/>
      <c r="U87" s="38"/>
      <c r="V87" s="38"/>
      <c r="W87" s="38"/>
      <c r="X87" s="38"/>
      <c r="Y87" s="38"/>
      <c r="Z87" s="38"/>
      <c r="AA87" s="38"/>
      <c r="AB87" s="38"/>
      <c r="AC87" s="38"/>
      <c r="AD87" s="38"/>
      <c r="AE87" s="38"/>
    </row>
    <row r="88" s="2" customFormat="1" ht="6.96" customHeight="1">
      <c r="A88" s="38"/>
      <c r="B88" s="39"/>
      <c r="C88" s="38"/>
      <c r="D88" s="38"/>
      <c r="E88" s="38"/>
      <c r="F88" s="38"/>
      <c r="G88" s="38"/>
      <c r="H88" s="38"/>
      <c r="I88" s="38"/>
      <c r="J88" s="38"/>
      <c r="K88" s="38"/>
      <c r="L88" s="55"/>
      <c r="S88" s="38"/>
      <c r="T88" s="38"/>
      <c r="U88" s="38"/>
      <c r="V88" s="38"/>
      <c r="W88" s="38"/>
      <c r="X88" s="38"/>
      <c r="Y88" s="38"/>
      <c r="Z88" s="38"/>
      <c r="AA88" s="38"/>
      <c r="AB88" s="38"/>
      <c r="AC88" s="38"/>
      <c r="AD88" s="38"/>
      <c r="AE88" s="38"/>
    </row>
    <row r="89" s="2" customFormat="1" ht="12" customHeight="1">
      <c r="A89" s="38"/>
      <c r="B89" s="39"/>
      <c r="C89" s="32" t="s">
        <v>20</v>
      </c>
      <c r="D89" s="38"/>
      <c r="E89" s="38"/>
      <c r="F89" s="27" t="str">
        <f>F12</f>
        <v>VD Letovice</v>
      </c>
      <c r="G89" s="38"/>
      <c r="H89" s="38"/>
      <c r="I89" s="32" t="s">
        <v>22</v>
      </c>
      <c r="J89" s="69" t="str">
        <f>IF(J12="","",J12)</f>
        <v>2. 12. 2020</v>
      </c>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38"/>
      <c r="J90" s="38"/>
      <c r="K90" s="38"/>
      <c r="L90" s="55"/>
      <c r="S90" s="38"/>
      <c r="T90" s="38"/>
      <c r="U90" s="38"/>
      <c r="V90" s="38"/>
      <c r="W90" s="38"/>
      <c r="X90" s="38"/>
      <c r="Y90" s="38"/>
      <c r="Z90" s="38"/>
      <c r="AA90" s="38"/>
      <c r="AB90" s="38"/>
      <c r="AC90" s="38"/>
      <c r="AD90" s="38"/>
      <c r="AE90" s="38"/>
    </row>
    <row r="91" s="2" customFormat="1" ht="25.65" customHeight="1">
      <c r="A91" s="38"/>
      <c r="B91" s="39"/>
      <c r="C91" s="32" t="s">
        <v>24</v>
      </c>
      <c r="D91" s="38"/>
      <c r="E91" s="38"/>
      <c r="F91" s="27" t="str">
        <f>E15</f>
        <v>Povodí Moravy, s.p., Dřevařská 11, 60175 Brno</v>
      </c>
      <c r="G91" s="38"/>
      <c r="H91" s="38"/>
      <c r="I91" s="32" t="s">
        <v>32</v>
      </c>
      <c r="J91" s="36" t="str">
        <f>E21</f>
        <v>Sweco Hydroprojekt a.s.</v>
      </c>
      <c r="K91" s="38"/>
      <c r="L91" s="55"/>
      <c r="S91" s="38"/>
      <c r="T91" s="38"/>
      <c r="U91" s="38"/>
      <c r="V91" s="38"/>
      <c r="W91" s="38"/>
      <c r="X91" s="38"/>
      <c r="Y91" s="38"/>
      <c r="Z91" s="38"/>
      <c r="AA91" s="38"/>
      <c r="AB91" s="38"/>
      <c r="AC91" s="38"/>
      <c r="AD91" s="38"/>
      <c r="AE91" s="38"/>
    </row>
    <row r="92" s="2" customFormat="1" ht="15.15" customHeight="1">
      <c r="A92" s="38"/>
      <c r="B92" s="39"/>
      <c r="C92" s="32" t="s">
        <v>30</v>
      </c>
      <c r="D92" s="38"/>
      <c r="E92" s="38"/>
      <c r="F92" s="27" t="str">
        <f>IF(E18="","",E18)</f>
        <v>Vyplň údaj</v>
      </c>
      <c r="G92" s="38"/>
      <c r="H92" s="38"/>
      <c r="I92" s="32" t="s">
        <v>37</v>
      </c>
      <c r="J92" s="36" t="str">
        <f>E24</f>
        <v xml:space="preserve"> </v>
      </c>
      <c r="K92" s="38"/>
      <c r="L92" s="55"/>
      <c r="S92" s="38"/>
      <c r="T92" s="38"/>
      <c r="U92" s="38"/>
      <c r="V92" s="38"/>
      <c r="W92" s="38"/>
      <c r="X92" s="38"/>
      <c r="Y92" s="38"/>
      <c r="Z92" s="38"/>
      <c r="AA92" s="38"/>
      <c r="AB92" s="38"/>
      <c r="AC92" s="38"/>
      <c r="AD92" s="38"/>
      <c r="AE92" s="38"/>
    </row>
    <row r="93" s="2" customFormat="1" ht="10.32" customHeight="1">
      <c r="A93" s="38"/>
      <c r="B93" s="39"/>
      <c r="C93" s="38"/>
      <c r="D93" s="38"/>
      <c r="E93" s="38"/>
      <c r="F93" s="38"/>
      <c r="G93" s="38"/>
      <c r="H93" s="38"/>
      <c r="I93" s="38"/>
      <c r="J93" s="38"/>
      <c r="K93" s="38"/>
      <c r="L93" s="55"/>
      <c r="S93" s="38"/>
      <c r="T93" s="38"/>
      <c r="U93" s="38"/>
      <c r="V93" s="38"/>
      <c r="W93" s="38"/>
      <c r="X93" s="38"/>
      <c r="Y93" s="38"/>
      <c r="Z93" s="38"/>
      <c r="AA93" s="38"/>
      <c r="AB93" s="38"/>
      <c r="AC93" s="38"/>
      <c r="AD93" s="38"/>
      <c r="AE93" s="38"/>
    </row>
    <row r="94" s="2" customFormat="1" ht="29.28" customHeight="1">
      <c r="A94" s="38"/>
      <c r="B94" s="39"/>
      <c r="C94" s="145" t="s">
        <v>163</v>
      </c>
      <c r="D94" s="137"/>
      <c r="E94" s="137"/>
      <c r="F94" s="137"/>
      <c r="G94" s="137"/>
      <c r="H94" s="137"/>
      <c r="I94" s="137"/>
      <c r="J94" s="146" t="s">
        <v>164</v>
      </c>
      <c r="K94" s="137"/>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38"/>
      <c r="J95" s="38"/>
      <c r="K95" s="38"/>
      <c r="L95" s="55"/>
      <c r="S95" s="38"/>
      <c r="T95" s="38"/>
      <c r="U95" s="38"/>
      <c r="V95" s="38"/>
      <c r="W95" s="38"/>
      <c r="X95" s="38"/>
      <c r="Y95" s="38"/>
      <c r="Z95" s="38"/>
      <c r="AA95" s="38"/>
      <c r="AB95" s="38"/>
      <c r="AC95" s="38"/>
      <c r="AD95" s="38"/>
      <c r="AE95" s="38"/>
    </row>
    <row r="96" s="2" customFormat="1" ht="22.8" customHeight="1">
      <c r="A96" s="38"/>
      <c r="B96" s="39"/>
      <c r="C96" s="147" t="s">
        <v>165</v>
      </c>
      <c r="D96" s="38"/>
      <c r="E96" s="38"/>
      <c r="F96" s="38"/>
      <c r="G96" s="38"/>
      <c r="H96" s="38"/>
      <c r="I96" s="38"/>
      <c r="J96" s="96">
        <f>J131</f>
        <v>0</v>
      </c>
      <c r="K96" s="38"/>
      <c r="L96" s="55"/>
      <c r="S96" s="38"/>
      <c r="T96" s="38"/>
      <c r="U96" s="38"/>
      <c r="V96" s="38"/>
      <c r="W96" s="38"/>
      <c r="X96" s="38"/>
      <c r="Y96" s="38"/>
      <c r="Z96" s="38"/>
      <c r="AA96" s="38"/>
      <c r="AB96" s="38"/>
      <c r="AC96" s="38"/>
      <c r="AD96" s="38"/>
      <c r="AE96" s="38"/>
      <c r="AU96" s="19" t="s">
        <v>166</v>
      </c>
    </row>
    <row r="97" s="9" customFormat="1" ht="24.96" customHeight="1">
      <c r="A97" s="9"/>
      <c r="B97" s="148"/>
      <c r="C97" s="9"/>
      <c r="D97" s="149" t="s">
        <v>167</v>
      </c>
      <c r="E97" s="150"/>
      <c r="F97" s="150"/>
      <c r="G97" s="150"/>
      <c r="H97" s="150"/>
      <c r="I97" s="150"/>
      <c r="J97" s="151">
        <f>J132</f>
        <v>0</v>
      </c>
      <c r="K97" s="9"/>
      <c r="L97" s="148"/>
      <c r="S97" s="9"/>
      <c r="T97" s="9"/>
      <c r="U97" s="9"/>
      <c r="V97" s="9"/>
      <c r="W97" s="9"/>
      <c r="X97" s="9"/>
      <c r="Y97" s="9"/>
      <c r="Z97" s="9"/>
      <c r="AA97" s="9"/>
      <c r="AB97" s="9"/>
      <c r="AC97" s="9"/>
      <c r="AD97" s="9"/>
      <c r="AE97" s="9"/>
    </row>
    <row r="98" s="10" customFormat="1" ht="19.92" customHeight="1">
      <c r="A98" s="10"/>
      <c r="B98" s="152"/>
      <c r="C98" s="10"/>
      <c r="D98" s="153" t="s">
        <v>168</v>
      </c>
      <c r="E98" s="154"/>
      <c r="F98" s="154"/>
      <c r="G98" s="154"/>
      <c r="H98" s="154"/>
      <c r="I98" s="154"/>
      <c r="J98" s="155">
        <f>J133</f>
        <v>0</v>
      </c>
      <c r="K98" s="10"/>
      <c r="L98" s="152"/>
      <c r="S98" s="10"/>
      <c r="T98" s="10"/>
      <c r="U98" s="10"/>
      <c r="V98" s="10"/>
      <c r="W98" s="10"/>
      <c r="X98" s="10"/>
      <c r="Y98" s="10"/>
      <c r="Z98" s="10"/>
      <c r="AA98" s="10"/>
      <c r="AB98" s="10"/>
      <c r="AC98" s="10"/>
      <c r="AD98" s="10"/>
      <c r="AE98" s="10"/>
    </row>
    <row r="99" s="10" customFormat="1" ht="19.92" customHeight="1">
      <c r="A99" s="10"/>
      <c r="B99" s="152"/>
      <c r="C99" s="10"/>
      <c r="D99" s="153" t="s">
        <v>170</v>
      </c>
      <c r="E99" s="154"/>
      <c r="F99" s="154"/>
      <c r="G99" s="154"/>
      <c r="H99" s="154"/>
      <c r="I99" s="154"/>
      <c r="J99" s="155">
        <f>J217</f>
        <v>0</v>
      </c>
      <c r="K99" s="10"/>
      <c r="L99" s="152"/>
      <c r="S99" s="10"/>
      <c r="T99" s="10"/>
      <c r="U99" s="10"/>
      <c r="V99" s="10"/>
      <c r="W99" s="10"/>
      <c r="X99" s="10"/>
      <c r="Y99" s="10"/>
      <c r="Z99" s="10"/>
      <c r="AA99" s="10"/>
      <c r="AB99" s="10"/>
      <c r="AC99" s="10"/>
      <c r="AD99" s="10"/>
      <c r="AE99" s="10"/>
    </row>
    <row r="100" s="10" customFormat="1" ht="19.92" customHeight="1">
      <c r="A100" s="10"/>
      <c r="B100" s="152"/>
      <c r="C100" s="10"/>
      <c r="D100" s="153" t="s">
        <v>171</v>
      </c>
      <c r="E100" s="154"/>
      <c r="F100" s="154"/>
      <c r="G100" s="154"/>
      <c r="H100" s="154"/>
      <c r="I100" s="154"/>
      <c r="J100" s="155">
        <f>J256</f>
        <v>0</v>
      </c>
      <c r="K100" s="10"/>
      <c r="L100" s="152"/>
      <c r="S100" s="10"/>
      <c r="T100" s="10"/>
      <c r="U100" s="10"/>
      <c r="V100" s="10"/>
      <c r="W100" s="10"/>
      <c r="X100" s="10"/>
      <c r="Y100" s="10"/>
      <c r="Z100" s="10"/>
      <c r="AA100" s="10"/>
      <c r="AB100" s="10"/>
      <c r="AC100" s="10"/>
      <c r="AD100" s="10"/>
      <c r="AE100" s="10"/>
    </row>
    <row r="101" s="10" customFormat="1" ht="19.92" customHeight="1">
      <c r="A101" s="10"/>
      <c r="B101" s="152"/>
      <c r="C101" s="10"/>
      <c r="D101" s="153" t="s">
        <v>173</v>
      </c>
      <c r="E101" s="154"/>
      <c r="F101" s="154"/>
      <c r="G101" s="154"/>
      <c r="H101" s="154"/>
      <c r="I101" s="154"/>
      <c r="J101" s="155">
        <f>J282</f>
        <v>0</v>
      </c>
      <c r="K101" s="10"/>
      <c r="L101" s="152"/>
      <c r="S101" s="10"/>
      <c r="T101" s="10"/>
      <c r="U101" s="10"/>
      <c r="V101" s="10"/>
      <c r="W101" s="10"/>
      <c r="X101" s="10"/>
      <c r="Y101" s="10"/>
      <c r="Z101" s="10"/>
      <c r="AA101" s="10"/>
      <c r="AB101" s="10"/>
      <c r="AC101" s="10"/>
      <c r="AD101" s="10"/>
      <c r="AE101" s="10"/>
    </row>
    <row r="102" s="10" customFormat="1" ht="19.92" customHeight="1">
      <c r="A102" s="10"/>
      <c r="B102" s="152"/>
      <c r="C102" s="10"/>
      <c r="D102" s="153" t="s">
        <v>174</v>
      </c>
      <c r="E102" s="154"/>
      <c r="F102" s="154"/>
      <c r="G102" s="154"/>
      <c r="H102" s="154"/>
      <c r="I102" s="154"/>
      <c r="J102" s="155">
        <f>J290</f>
        <v>0</v>
      </c>
      <c r="K102" s="10"/>
      <c r="L102" s="152"/>
      <c r="S102" s="10"/>
      <c r="T102" s="10"/>
      <c r="U102" s="10"/>
      <c r="V102" s="10"/>
      <c r="W102" s="10"/>
      <c r="X102" s="10"/>
      <c r="Y102" s="10"/>
      <c r="Z102" s="10"/>
      <c r="AA102" s="10"/>
      <c r="AB102" s="10"/>
      <c r="AC102" s="10"/>
      <c r="AD102" s="10"/>
      <c r="AE102" s="10"/>
    </row>
    <row r="103" s="10" customFormat="1" ht="19.92" customHeight="1">
      <c r="A103" s="10"/>
      <c r="B103" s="152"/>
      <c r="C103" s="10"/>
      <c r="D103" s="153" t="s">
        <v>1476</v>
      </c>
      <c r="E103" s="154"/>
      <c r="F103" s="154"/>
      <c r="G103" s="154"/>
      <c r="H103" s="154"/>
      <c r="I103" s="154"/>
      <c r="J103" s="155">
        <f>J318</f>
        <v>0</v>
      </c>
      <c r="K103" s="10"/>
      <c r="L103" s="152"/>
      <c r="S103" s="10"/>
      <c r="T103" s="10"/>
      <c r="U103" s="10"/>
      <c r="V103" s="10"/>
      <c r="W103" s="10"/>
      <c r="X103" s="10"/>
      <c r="Y103" s="10"/>
      <c r="Z103" s="10"/>
      <c r="AA103" s="10"/>
      <c r="AB103" s="10"/>
      <c r="AC103" s="10"/>
      <c r="AD103" s="10"/>
      <c r="AE103" s="10"/>
    </row>
    <row r="104" s="10" customFormat="1" ht="14.88" customHeight="1">
      <c r="A104" s="10"/>
      <c r="B104" s="152"/>
      <c r="C104" s="10"/>
      <c r="D104" s="153" t="s">
        <v>177</v>
      </c>
      <c r="E104" s="154"/>
      <c r="F104" s="154"/>
      <c r="G104" s="154"/>
      <c r="H104" s="154"/>
      <c r="I104" s="154"/>
      <c r="J104" s="155">
        <f>J319</f>
        <v>0</v>
      </c>
      <c r="K104" s="10"/>
      <c r="L104" s="152"/>
      <c r="S104" s="10"/>
      <c r="T104" s="10"/>
      <c r="U104" s="10"/>
      <c r="V104" s="10"/>
      <c r="W104" s="10"/>
      <c r="X104" s="10"/>
      <c r="Y104" s="10"/>
      <c r="Z104" s="10"/>
      <c r="AA104" s="10"/>
      <c r="AB104" s="10"/>
      <c r="AC104" s="10"/>
      <c r="AD104" s="10"/>
      <c r="AE104" s="10"/>
    </row>
    <row r="105" s="10" customFormat="1" ht="14.88" customHeight="1">
      <c r="A105" s="10"/>
      <c r="B105" s="152"/>
      <c r="C105" s="10"/>
      <c r="D105" s="153" t="s">
        <v>700</v>
      </c>
      <c r="E105" s="154"/>
      <c r="F105" s="154"/>
      <c r="G105" s="154"/>
      <c r="H105" s="154"/>
      <c r="I105" s="154"/>
      <c r="J105" s="155">
        <f>J350</f>
        <v>0</v>
      </c>
      <c r="K105" s="10"/>
      <c r="L105" s="152"/>
      <c r="S105" s="10"/>
      <c r="T105" s="10"/>
      <c r="U105" s="10"/>
      <c r="V105" s="10"/>
      <c r="W105" s="10"/>
      <c r="X105" s="10"/>
      <c r="Y105" s="10"/>
      <c r="Z105" s="10"/>
      <c r="AA105" s="10"/>
      <c r="AB105" s="10"/>
      <c r="AC105" s="10"/>
      <c r="AD105" s="10"/>
      <c r="AE105" s="10"/>
    </row>
    <row r="106" s="10" customFormat="1" ht="14.88" customHeight="1">
      <c r="A106" s="10"/>
      <c r="B106" s="152"/>
      <c r="C106" s="10"/>
      <c r="D106" s="153" t="s">
        <v>178</v>
      </c>
      <c r="E106" s="154"/>
      <c r="F106" s="154"/>
      <c r="G106" s="154"/>
      <c r="H106" s="154"/>
      <c r="I106" s="154"/>
      <c r="J106" s="155">
        <f>J364</f>
        <v>0</v>
      </c>
      <c r="K106" s="10"/>
      <c r="L106" s="152"/>
      <c r="S106" s="10"/>
      <c r="T106" s="10"/>
      <c r="U106" s="10"/>
      <c r="V106" s="10"/>
      <c r="W106" s="10"/>
      <c r="X106" s="10"/>
      <c r="Y106" s="10"/>
      <c r="Z106" s="10"/>
      <c r="AA106" s="10"/>
      <c r="AB106" s="10"/>
      <c r="AC106" s="10"/>
      <c r="AD106" s="10"/>
      <c r="AE106" s="10"/>
    </row>
    <row r="107" s="10" customFormat="1" ht="14.88" customHeight="1">
      <c r="A107" s="10"/>
      <c r="B107" s="152"/>
      <c r="C107" s="10"/>
      <c r="D107" s="153" t="s">
        <v>179</v>
      </c>
      <c r="E107" s="154"/>
      <c r="F107" s="154"/>
      <c r="G107" s="154"/>
      <c r="H107" s="154"/>
      <c r="I107" s="154"/>
      <c r="J107" s="155">
        <f>J372</f>
        <v>0</v>
      </c>
      <c r="K107" s="10"/>
      <c r="L107" s="152"/>
      <c r="S107" s="10"/>
      <c r="T107" s="10"/>
      <c r="U107" s="10"/>
      <c r="V107" s="10"/>
      <c r="W107" s="10"/>
      <c r="X107" s="10"/>
      <c r="Y107" s="10"/>
      <c r="Z107" s="10"/>
      <c r="AA107" s="10"/>
      <c r="AB107" s="10"/>
      <c r="AC107" s="10"/>
      <c r="AD107" s="10"/>
      <c r="AE107" s="10"/>
    </row>
    <row r="108" s="10" customFormat="1" ht="19.92" customHeight="1">
      <c r="A108" s="10"/>
      <c r="B108" s="152"/>
      <c r="C108" s="10"/>
      <c r="D108" s="153" t="s">
        <v>180</v>
      </c>
      <c r="E108" s="154"/>
      <c r="F108" s="154"/>
      <c r="G108" s="154"/>
      <c r="H108" s="154"/>
      <c r="I108" s="154"/>
      <c r="J108" s="155">
        <f>J378</f>
        <v>0</v>
      </c>
      <c r="K108" s="10"/>
      <c r="L108" s="152"/>
      <c r="S108" s="10"/>
      <c r="T108" s="10"/>
      <c r="U108" s="10"/>
      <c r="V108" s="10"/>
      <c r="W108" s="10"/>
      <c r="X108" s="10"/>
      <c r="Y108" s="10"/>
      <c r="Z108" s="10"/>
      <c r="AA108" s="10"/>
      <c r="AB108" s="10"/>
      <c r="AC108" s="10"/>
      <c r="AD108" s="10"/>
      <c r="AE108" s="10"/>
    </row>
    <row r="109" s="10" customFormat="1" ht="19.92" customHeight="1">
      <c r="A109" s="10"/>
      <c r="B109" s="152"/>
      <c r="C109" s="10"/>
      <c r="D109" s="153" t="s">
        <v>181</v>
      </c>
      <c r="E109" s="154"/>
      <c r="F109" s="154"/>
      <c r="G109" s="154"/>
      <c r="H109" s="154"/>
      <c r="I109" s="154"/>
      <c r="J109" s="155">
        <f>J383</f>
        <v>0</v>
      </c>
      <c r="K109" s="10"/>
      <c r="L109" s="152"/>
      <c r="S109" s="10"/>
      <c r="T109" s="10"/>
      <c r="U109" s="10"/>
      <c r="V109" s="10"/>
      <c r="W109" s="10"/>
      <c r="X109" s="10"/>
      <c r="Y109" s="10"/>
      <c r="Z109" s="10"/>
      <c r="AA109" s="10"/>
      <c r="AB109" s="10"/>
      <c r="AC109" s="10"/>
      <c r="AD109" s="10"/>
      <c r="AE109" s="10"/>
    </row>
    <row r="110" s="9" customFormat="1" ht="24.96" customHeight="1">
      <c r="A110" s="9"/>
      <c r="B110" s="148"/>
      <c r="C110" s="9"/>
      <c r="D110" s="149" t="s">
        <v>182</v>
      </c>
      <c r="E110" s="150"/>
      <c r="F110" s="150"/>
      <c r="G110" s="150"/>
      <c r="H110" s="150"/>
      <c r="I110" s="150"/>
      <c r="J110" s="151">
        <f>J388</f>
        <v>0</v>
      </c>
      <c r="K110" s="9"/>
      <c r="L110" s="148"/>
      <c r="S110" s="9"/>
      <c r="T110" s="9"/>
      <c r="U110" s="9"/>
      <c r="V110" s="9"/>
      <c r="W110" s="9"/>
      <c r="X110" s="9"/>
      <c r="Y110" s="9"/>
      <c r="Z110" s="9"/>
      <c r="AA110" s="9"/>
      <c r="AB110" s="9"/>
      <c r="AC110" s="9"/>
      <c r="AD110" s="9"/>
      <c r="AE110" s="9"/>
    </row>
    <row r="111" s="10" customFormat="1" ht="19.92" customHeight="1">
      <c r="A111" s="10"/>
      <c r="B111" s="152"/>
      <c r="C111" s="10"/>
      <c r="D111" s="153" t="s">
        <v>183</v>
      </c>
      <c r="E111" s="154"/>
      <c r="F111" s="154"/>
      <c r="G111" s="154"/>
      <c r="H111" s="154"/>
      <c r="I111" s="154"/>
      <c r="J111" s="155">
        <f>J389</f>
        <v>0</v>
      </c>
      <c r="K111" s="10"/>
      <c r="L111" s="152"/>
      <c r="S111" s="10"/>
      <c r="T111" s="10"/>
      <c r="U111" s="10"/>
      <c r="V111" s="10"/>
      <c r="W111" s="10"/>
      <c r="X111" s="10"/>
      <c r="Y111" s="10"/>
      <c r="Z111" s="10"/>
      <c r="AA111" s="10"/>
      <c r="AB111" s="10"/>
      <c r="AC111" s="10"/>
      <c r="AD111" s="10"/>
      <c r="AE111" s="10"/>
    </row>
    <row r="112" s="2" customFormat="1" ht="21.84" customHeight="1">
      <c r="A112" s="38"/>
      <c r="B112" s="39"/>
      <c r="C112" s="38"/>
      <c r="D112" s="38"/>
      <c r="E112" s="38"/>
      <c r="F112" s="38"/>
      <c r="G112" s="38"/>
      <c r="H112" s="38"/>
      <c r="I112" s="38"/>
      <c r="J112" s="38"/>
      <c r="K112" s="38"/>
      <c r="L112" s="55"/>
      <c r="S112" s="38"/>
      <c r="T112" s="38"/>
      <c r="U112" s="38"/>
      <c r="V112" s="38"/>
      <c r="W112" s="38"/>
      <c r="X112" s="38"/>
      <c r="Y112" s="38"/>
      <c r="Z112" s="38"/>
      <c r="AA112" s="38"/>
      <c r="AB112" s="38"/>
      <c r="AC112" s="38"/>
      <c r="AD112" s="38"/>
      <c r="AE112" s="38"/>
    </row>
    <row r="113" s="2" customFormat="1" ht="6.96" customHeight="1">
      <c r="A113" s="38"/>
      <c r="B113" s="60"/>
      <c r="C113" s="61"/>
      <c r="D113" s="61"/>
      <c r="E113" s="61"/>
      <c r="F113" s="61"/>
      <c r="G113" s="61"/>
      <c r="H113" s="61"/>
      <c r="I113" s="61"/>
      <c r="J113" s="61"/>
      <c r="K113" s="61"/>
      <c r="L113" s="55"/>
      <c r="S113" s="38"/>
      <c r="T113" s="38"/>
      <c r="U113" s="38"/>
      <c r="V113" s="38"/>
      <c r="W113" s="38"/>
      <c r="X113" s="38"/>
      <c r="Y113" s="38"/>
      <c r="Z113" s="38"/>
      <c r="AA113" s="38"/>
      <c r="AB113" s="38"/>
      <c r="AC113" s="38"/>
      <c r="AD113" s="38"/>
      <c r="AE113" s="38"/>
    </row>
    <row r="117" s="2" customFormat="1" ht="6.96" customHeight="1">
      <c r="A117" s="38"/>
      <c r="B117" s="62"/>
      <c r="C117" s="63"/>
      <c r="D117" s="63"/>
      <c r="E117" s="63"/>
      <c r="F117" s="63"/>
      <c r="G117" s="63"/>
      <c r="H117" s="63"/>
      <c r="I117" s="63"/>
      <c r="J117" s="63"/>
      <c r="K117" s="63"/>
      <c r="L117" s="55"/>
      <c r="S117" s="38"/>
      <c r="T117" s="38"/>
      <c r="U117" s="38"/>
      <c r="V117" s="38"/>
      <c r="W117" s="38"/>
      <c r="X117" s="38"/>
      <c r="Y117" s="38"/>
      <c r="Z117" s="38"/>
      <c r="AA117" s="38"/>
      <c r="AB117" s="38"/>
      <c r="AC117" s="38"/>
      <c r="AD117" s="38"/>
      <c r="AE117" s="38"/>
    </row>
    <row r="118" s="2" customFormat="1" ht="24.96" customHeight="1">
      <c r="A118" s="38"/>
      <c r="B118" s="39"/>
      <c r="C118" s="23" t="s">
        <v>184</v>
      </c>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6.96" customHeight="1">
      <c r="A119" s="38"/>
      <c r="B119" s="39"/>
      <c r="C119" s="38"/>
      <c r="D119" s="38"/>
      <c r="E119" s="38"/>
      <c r="F119" s="38"/>
      <c r="G119" s="38"/>
      <c r="H119" s="38"/>
      <c r="I119" s="38"/>
      <c r="J119" s="38"/>
      <c r="K119" s="38"/>
      <c r="L119" s="55"/>
      <c r="S119" s="38"/>
      <c r="T119" s="38"/>
      <c r="U119" s="38"/>
      <c r="V119" s="38"/>
      <c r="W119" s="38"/>
      <c r="X119" s="38"/>
      <c r="Y119" s="38"/>
      <c r="Z119" s="38"/>
      <c r="AA119" s="38"/>
      <c r="AB119" s="38"/>
      <c r="AC119" s="38"/>
      <c r="AD119" s="38"/>
      <c r="AE119" s="38"/>
    </row>
    <row r="120" s="2" customFormat="1" ht="12" customHeight="1">
      <c r="A120" s="38"/>
      <c r="B120" s="39"/>
      <c r="C120" s="32" t="s">
        <v>16</v>
      </c>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16.5" customHeight="1">
      <c r="A121" s="38"/>
      <c r="B121" s="39"/>
      <c r="C121" s="38"/>
      <c r="D121" s="38"/>
      <c r="E121" s="129" t="str">
        <f>E7</f>
        <v>VD Letovice, rekonstrukce VD</v>
      </c>
      <c r="F121" s="32"/>
      <c r="G121" s="32"/>
      <c r="H121" s="32"/>
      <c r="I121" s="38"/>
      <c r="J121" s="38"/>
      <c r="K121" s="38"/>
      <c r="L121" s="55"/>
      <c r="S121" s="38"/>
      <c r="T121" s="38"/>
      <c r="U121" s="38"/>
      <c r="V121" s="38"/>
      <c r="W121" s="38"/>
      <c r="X121" s="38"/>
      <c r="Y121" s="38"/>
      <c r="Z121" s="38"/>
      <c r="AA121" s="38"/>
      <c r="AB121" s="38"/>
      <c r="AC121" s="38"/>
      <c r="AD121" s="38"/>
      <c r="AE121" s="38"/>
    </row>
    <row r="122" s="2" customFormat="1" ht="12" customHeight="1">
      <c r="A122" s="38"/>
      <c r="B122" s="39"/>
      <c r="C122" s="32" t="s">
        <v>159</v>
      </c>
      <c r="D122" s="38"/>
      <c r="E122" s="38"/>
      <c r="F122" s="38"/>
      <c r="G122" s="38"/>
      <c r="H122" s="38"/>
      <c r="I122" s="38"/>
      <c r="J122" s="38"/>
      <c r="K122" s="38"/>
      <c r="L122" s="55"/>
      <c r="S122" s="38"/>
      <c r="T122" s="38"/>
      <c r="U122" s="38"/>
      <c r="V122" s="38"/>
      <c r="W122" s="38"/>
      <c r="X122" s="38"/>
      <c r="Y122" s="38"/>
      <c r="Z122" s="38"/>
      <c r="AA122" s="38"/>
      <c r="AB122" s="38"/>
      <c r="AC122" s="38"/>
      <c r="AD122" s="38"/>
      <c r="AE122" s="38"/>
    </row>
    <row r="123" s="2" customFormat="1" ht="16.5" customHeight="1">
      <c r="A123" s="38"/>
      <c r="B123" s="39"/>
      <c r="C123" s="38"/>
      <c r="D123" s="38"/>
      <c r="E123" s="67" t="str">
        <f>E9</f>
        <v>SO 06 - Vývar</v>
      </c>
      <c r="F123" s="38"/>
      <c r="G123" s="38"/>
      <c r="H123" s="38"/>
      <c r="I123" s="38"/>
      <c r="J123" s="38"/>
      <c r="K123" s="38"/>
      <c r="L123" s="55"/>
      <c r="S123" s="38"/>
      <c r="T123" s="38"/>
      <c r="U123" s="38"/>
      <c r="V123" s="38"/>
      <c r="W123" s="38"/>
      <c r="X123" s="38"/>
      <c r="Y123" s="38"/>
      <c r="Z123" s="38"/>
      <c r="AA123" s="38"/>
      <c r="AB123" s="38"/>
      <c r="AC123" s="38"/>
      <c r="AD123" s="38"/>
      <c r="AE123" s="38"/>
    </row>
    <row r="124" s="2" customFormat="1" ht="6.96" customHeight="1">
      <c r="A124" s="38"/>
      <c r="B124" s="39"/>
      <c r="C124" s="38"/>
      <c r="D124" s="38"/>
      <c r="E124" s="38"/>
      <c r="F124" s="38"/>
      <c r="G124" s="38"/>
      <c r="H124" s="38"/>
      <c r="I124" s="38"/>
      <c r="J124" s="38"/>
      <c r="K124" s="38"/>
      <c r="L124" s="55"/>
      <c r="S124" s="38"/>
      <c r="T124" s="38"/>
      <c r="U124" s="38"/>
      <c r="V124" s="38"/>
      <c r="W124" s="38"/>
      <c r="X124" s="38"/>
      <c r="Y124" s="38"/>
      <c r="Z124" s="38"/>
      <c r="AA124" s="38"/>
      <c r="AB124" s="38"/>
      <c r="AC124" s="38"/>
      <c r="AD124" s="38"/>
      <c r="AE124" s="38"/>
    </row>
    <row r="125" s="2" customFormat="1" ht="12" customHeight="1">
      <c r="A125" s="38"/>
      <c r="B125" s="39"/>
      <c r="C125" s="32" t="s">
        <v>20</v>
      </c>
      <c r="D125" s="38"/>
      <c r="E125" s="38"/>
      <c r="F125" s="27" t="str">
        <f>F12</f>
        <v>VD Letovice</v>
      </c>
      <c r="G125" s="38"/>
      <c r="H125" s="38"/>
      <c r="I125" s="32" t="s">
        <v>22</v>
      </c>
      <c r="J125" s="69" t="str">
        <f>IF(J12="","",J12)</f>
        <v>2. 12. 2020</v>
      </c>
      <c r="K125" s="38"/>
      <c r="L125" s="55"/>
      <c r="S125" s="38"/>
      <c r="T125" s="38"/>
      <c r="U125" s="38"/>
      <c r="V125" s="38"/>
      <c r="W125" s="38"/>
      <c r="X125" s="38"/>
      <c r="Y125" s="38"/>
      <c r="Z125" s="38"/>
      <c r="AA125" s="38"/>
      <c r="AB125" s="38"/>
      <c r="AC125" s="38"/>
      <c r="AD125" s="38"/>
      <c r="AE125" s="38"/>
    </row>
    <row r="126" s="2" customFormat="1" ht="6.96" customHeight="1">
      <c r="A126" s="38"/>
      <c r="B126" s="39"/>
      <c r="C126" s="38"/>
      <c r="D126" s="38"/>
      <c r="E126" s="38"/>
      <c r="F126" s="38"/>
      <c r="G126" s="38"/>
      <c r="H126" s="38"/>
      <c r="I126" s="38"/>
      <c r="J126" s="38"/>
      <c r="K126" s="38"/>
      <c r="L126" s="55"/>
      <c r="S126" s="38"/>
      <c r="T126" s="38"/>
      <c r="U126" s="38"/>
      <c r="V126" s="38"/>
      <c r="W126" s="38"/>
      <c r="X126" s="38"/>
      <c r="Y126" s="38"/>
      <c r="Z126" s="38"/>
      <c r="AA126" s="38"/>
      <c r="AB126" s="38"/>
      <c r="AC126" s="38"/>
      <c r="AD126" s="38"/>
      <c r="AE126" s="38"/>
    </row>
    <row r="127" s="2" customFormat="1" ht="25.65" customHeight="1">
      <c r="A127" s="38"/>
      <c r="B127" s="39"/>
      <c r="C127" s="32" t="s">
        <v>24</v>
      </c>
      <c r="D127" s="38"/>
      <c r="E127" s="38"/>
      <c r="F127" s="27" t="str">
        <f>E15</f>
        <v>Povodí Moravy, s.p., Dřevařská 11, 60175 Brno</v>
      </c>
      <c r="G127" s="38"/>
      <c r="H127" s="38"/>
      <c r="I127" s="32" t="s">
        <v>32</v>
      </c>
      <c r="J127" s="36" t="str">
        <f>E21</f>
        <v>Sweco Hydroprojekt a.s.</v>
      </c>
      <c r="K127" s="38"/>
      <c r="L127" s="55"/>
      <c r="S127" s="38"/>
      <c r="T127" s="38"/>
      <c r="U127" s="38"/>
      <c r="V127" s="38"/>
      <c r="W127" s="38"/>
      <c r="X127" s="38"/>
      <c r="Y127" s="38"/>
      <c r="Z127" s="38"/>
      <c r="AA127" s="38"/>
      <c r="AB127" s="38"/>
      <c r="AC127" s="38"/>
      <c r="AD127" s="38"/>
      <c r="AE127" s="38"/>
    </row>
    <row r="128" s="2" customFormat="1" ht="15.15" customHeight="1">
      <c r="A128" s="38"/>
      <c r="B128" s="39"/>
      <c r="C128" s="32" t="s">
        <v>30</v>
      </c>
      <c r="D128" s="38"/>
      <c r="E128" s="38"/>
      <c r="F128" s="27" t="str">
        <f>IF(E18="","",E18)</f>
        <v>Vyplň údaj</v>
      </c>
      <c r="G128" s="38"/>
      <c r="H128" s="38"/>
      <c r="I128" s="32" t="s">
        <v>37</v>
      </c>
      <c r="J128" s="36" t="str">
        <f>E24</f>
        <v xml:space="preserve"> </v>
      </c>
      <c r="K128" s="38"/>
      <c r="L128" s="55"/>
      <c r="S128" s="38"/>
      <c r="T128" s="38"/>
      <c r="U128" s="38"/>
      <c r="V128" s="38"/>
      <c r="W128" s="38"/>
      <c r="X128" s="38"/>
      <c r="Y128" s="38"/>
      <c r="Z128" s="38"/>
      <c r="AA128" s="38"/>
      <c r="AB128" s="38"/>
      <c r="AC128" s="38"/>
      <c r="AD128" s="38"/>
      <c r="AE128" s="38"/>
    </row>
    <row r="129" s="2" customFormat="1" ht="10.32" customHeight="1">
      <c r="A129" s="38"/>
      <c r="B129" s="39"/>
      <c r="C129" s="38"/>
      <c r="D129" s="38"/>
      <c r="E129" s="38"/>
      <c r="F129" s="38"/>
      <c r="G129" s="38"/>
      <c r="H129" s="38"/>
      <c r="I129" s="38"/>
      <c r="J129" s="38"/>
      <c r="K129" s="38"/>
      <c r="L129" s="55"/>
      <c r="S129" s="38"/>
      <c r="T129" s="38"/>
      <c r="U129" s="38"/>
      <c r="V129" s="38"/>
      <c r="W129" s="38"/>
      <c r="X129" s="38"/>
      <c r="Y129" s="38"/>
      <c r="Z129" s="38"/>
      <c r="AA129" s="38"/>
      <c r="AB129" s="38"/>
      <c r="AC129" s="38"/>
      <c r="AD129" s="38"/>
      <c r="AE129" s="38"/>
    </row>
    <row r="130" s="11" customFormat="1" ht="29.28" customHeight="1">
      <c r="A130" s="156"/>
      <c r="B130" s="157"/>
      <c r="C130" s="158" t="s">
        <v>185</v>
      </c>
      <c r="D130" s="159" t="s">
        <v>66</v>
      </c>
      <c r="E130" s="159" t="s">
        <v>62</v>
      </c>
      <c r="F130" s="159" t="s">
        <v>63</v>
      </c>
      <c r="G130" s="159" t="s">
        <v>186</v>
      </c>
      <c r="H130" s="159" t="s">
        <v>187</v>
      </c>
      <c r="I130" s="159" t="s">
        <v>188</v>
      </c>
      <c r="J130" s="159" t="s">
        <v>164</v>
      </c>
      <c r="K130" s="160" t="s">
        <v>189</v>
      </c>
      <c r="L130" s="161"/>
      <c r="M130" s="86" t="s">
        <v>1</v>
      </c>
      <c r="N130" s="87" t="s">
        <v>45</v>
      </c>
      <c r="O130" s="87" t="s">
        <v>190</v>
      </c>
      <c r="P130" s="87" t="s">
        <v>191</v>
      </c>
      <c r="Q130" s="87" t="s">
        <v>192</v>
      </c>
      <c r="R130" s="87" t="s">
        <v>193</v>
      </c>
      <c r="S130" s="87" t="s">
        <v>194</v>
      </c>
      <c r="T130" s="88" t="s">
        <v>195</v>
      </c>
      <c r="U130" s="156"/>
      <c r="V130" s="156"/>
      <c r="W130" s="156"/>
      <c r="X130" s="156"/>
      <c r="Y130" s="156"/>
      <c r="Z130" s="156"/>
      <c r="AA130" s="156"/>
      <c r="AB130" s="156"/>
      <c r="AC130" s="156"/>
      <c r="AD130" s="156"/>
      <c r="AE130" s="156"/>
    </row>
    <row r="131" s="2" customFormat="1" ht="22.8" customHeight="1">
      <c r="A131" s="38"/>
      <c r="B131" s="39"/>
      <c r="C131" s="93" t="s">
        <v>196</v>
      </c>
      <c r="D131" s="38"/>
      <c r="E131" s="38"/>
      <c r="F131" s="38"/>
      <c r="G131" s="38"/>
      <c r="H131" s="38"/>
      <c r="I131" s="38"/>
      <c r="J131" s="162">
        <f>BK131</f>
        <v>0</v>
      </c>
      <c r="K131" s="38"/>
      <c r="L131" s="39"/>
      <c r="M131" s="89"/>
      <c r="N131" s="73"/>
      <c r="O131" s="90"/>
      <c r="P131" s="163">
        <f>P132+P388</f>
        <v>0</v>
      </c>
      <c r="Q131" s="90"/>
      <c r="R131" s="163">
        <f>R132+R388</f>
        <v>176.83667826000001</v>
      </c>
      <c r="S131" s="90"/>
      <c r="T131" s="164">
        <f>T132+T388</f>
        <v>1916.8784999999998</v>
      </c>
      <c r="U131" s="38"/>
      <c r="V131" s="38"/>
      <c r="W131" s="38"/>
      <c r="X131" s="38"/>
      <c r="Y131" s="38"/>
      <c r="Z131" s="38"/>
      <c r="AA131" s="38"/>
      <c r="AB131" s="38"/>
      <c r="AC131" s="38"/>
      <c r="AD131" s="38"/>
      <c r="AE131" s="38"/>
      <c r="AT131" s="19" t="s">
        <v>80</v>
      </c>
      <c r="AU131" s="19" t="s">
        <v>166</v>
      </c>
      <c r="BK131" s="165">
        <f>BK132+BK388</f>
        <v>0</v>
      </c>
    </row>
    <row r="132" s="12" customFormat="1" ht="25.92" customHeight="1">
      <c r="A132" s="12"/>
      <c r="B132" s="166"/>
      <c r="C132" s="12"/>
      <c r="D132" s="167" t="s">
        <v>80</v>
      </c>
      <c r="E132" s="168" t="s">
        <v>197</v>
      </c>
      <c r="F132" s="168" t="s">
        <v>198</v>
      </c>
      <c r="G132" s="12"/>
      <c r="H132" s="12"/>
      <c r="I132" s="169"/>
      <c r="J132" s="170">
        <f>BK132</f>
        <v>0</v>
      </c>
      <c r="K132" s="12"/>
      <c r="L132" s="166"/>
      <c r="M132" s="171"/>
      <c r="N132" s="172"/>
      <c r="O132" s="172"/>
      <c r="P132" s="173">
        <f>P133+P217+P256+P282+P290+P318+P378+P383</f>
        <v>0</v>
      </c>
      <c r="Q132" s="172"/>
      <c r="R132" s="173">
        <f>R133+R217+R256+R282+R290+R318+R378+R383</f>
        <v>176.75467826000002</v>
      </c>
      <c r="S132" s="172"/>
      <c r="T132" s="174">
        <f>T133+T217+T256+T282+T290+T318+T378+T383</f>
        <v>1916.8784999999998</v>
      </c>
      <c r="U132" s="12"/>
      <c r="V132" s="12"/>
      <c r="W132" s="12"/>
      <c r="X132" s="12"/>
      <c r="Y132" s="12"/>
      <c r="Z132" s="12"/>
      <c r="AA132" s="12"/>
      <c r="AB132" s="12"/>
      <c r="AC132" s="12"/>
      <c r="AD132" s="12"/>
      <c r="AE132" s="12"/>
      <c r="AR132" s="167" t="s">
        <v>89</v>
      </c>
      <c r="AT132" s="175" t="s">
        <v>80</v>
      </c>
      <c r="AU132" s="175" t="s">
        <v>81</v>
      </c>
      <c r="AY132" s="167" t="s">
        <v>199</v>
      </c>
      <c r="BK132" s="176">
        <f>BK133+BK217+BK256+BK282+BK290+BK318+BK378+BK383</f>
        <v>0</v>
      </c>
    </row>
    <row r="133" s="12" customFormat="1" ht="22.8" customHeight="1">
      <c r="A133" s="12"/>
      <c r="B133" s="166"/>
      <c r="C133" s="12"/>
      <c r="D133" s="167" t="s">
        <v>80</v>
      </c>
      <c r="E133" s="177" t="s">
        <v>89</v>
      </c>
      <c r="F133" s="177" t="s">
        <v>200</v>
      </c>
      <c r="G133" s="12"/>
      <c r="H133" s="12"/>
      <c r="I133" s="169"/>
      <c r="J133" s="178">
        <f>BK133</f>
        <v>0</v>
      </c>
      <c r="K133" s="12"/>
      <c r="L133" s="166"/>
      <c r="M133" s="171"/>
      <c r="N133" s="172"/>
      <c r="O133" s="172"/>
      <c r="P133" s="173">
        <f>SUM(P134:P216)</f>
        <v>0</v>
      </c>
      <c r="Q133" s="172"/>
      <c r="R133" s="173">
        <f>SUM(R134:R216)</f>
        <v>72.90570799999999</v>
      </c>
      <c r="S133" s="172"/>
      <c r="T133" s="174">
        <f>SUM(T134:T216)</f>
        <v>71.278499999999994</v>
      </c>
      <c r="U133" s="12"/>
      <c r="V133" s="12"/>
      <c r="W133" s="12"/>
      <c r="X133" s="12"/>
      <c r="Y133" s="12"/>
      <c r="Z133" s="12"/>
      <c r="AA133" s="12"/>
      <c r="AB133" s="12"/>
      <c r="AC133" s="12"/>
      <c r="AD133" s="12"/>
      <c r="AE133" s="12"/>
      <c r="AR133" s="167" t="s">
        <v>89</v>
      </c>
      <c r="AT133" s="175" t="s">
        <v>80</v>
      </c>
      <c r="AU133" s="175" t="s">
        <v>89</v>
      </c>
      <c r="AY133" s="167" t="s">
        <v>199</v>
      </c>
      <c r="BK133" s="176">
        <f>SUM(BK134:BK216)</f>
        <v>0</v>
      </c>
    </row>
    <row r="134" s="2" customFormat="1" ht="24.15" customHeight="1">
      <c r="A134" s="38"/>
      <c r="B134" s="179"/>
      <c r="C134" s="180" t="s">
        <v>89</v>
      </c>
      <c r="D134" s="180" t="s">
        <v>201</v>
      </c>
      <c r="E134" s="181" t="s">
        <v>1766</v>
      </c>
      <c r="F134" s="182" t="s">
        <v>1767</v>
      </c>
      <c r="G134" s="183" t="s">
        <v>228</v>
      </c>
      <c r="H134" s="184">
        <v>37.515000000000001</v>
      </c>
      <c r="I134" s="185"/>
      <c r="J134" s="186">
        <f>ROUND(I134*H134,2)</f>
        <v>0</v>
      </c>
      <c r="K134" s="182" t="s">
        <v>205</v>
      </c>
      <c r="L134" s="39"/>
      <c r="M134" s="187" t="s">
        <v>1</v>
      </c>
      <c r="N134" s="188" t="s">
        <v>46</v>
      </c>
      <c r="O134" s="77"/>
      <c r="P134" s="189">
        <f>O134*H134</f>
        <v>0</v>
      </c>
      <c r="Q134" s="189">
        <v>0</v>
      </c>
      <c r="R134" s="189">
        <f>Q134*H134</f>
        <v>0</v>
      </c>
      <c r="S134" s="189">
        <v>1.8999999999999999</v>
      </c>
      <c r="T134" s="190">
        <f>S134*H134</f>
        <v>71.278499999999994</v>
      </c>
      <c r="U134" s="38"/>
      <c r="V134" s="38"/>
      <c r="W134" s="38"/>
      <c r="X134" s="38"/>
      <c r="Y134" s="38"/>
      <c r="Z134" s="38"/>
      <c r="AA134" s="38"/>
      <c r="AB134" s="38"/>
      <c r="AC134" s="38"/>
      <c r="AD134" s="38"/>
      <c r="AE134" s="38"/>
      <c r="AR134" s="191" t="s">
        <v>206</v>
      </c>
      <c r="AT134" s="191" t="s">
        <v>201</v>
      </c>
      <c r="AU134" s="191" t="s">
        <v>91</v>
      </c>
      <c r="AY134" s="19" t="s">
        <v>199</v>
      </c>
      <c r="BE134" s="192">
        <f>IF(N134="základní",J134,0)</f>
        <v>0</v>
      </c>
      <c r="BF134" s="192">
        <f>IF(N134="snížená",J134,0)</f>
        <v>0</v>
      </c>
      <c r="BG134" s="192">
        <f>IF(N134="zákl. přenesená",J134,0)</f>
        <v>0</v>
      </c>
      <c r="BH134" s="192">
        <f>IF(N134="sníž. přenesená",J134,0)</f>
        <v>0</v>
      </c>
      <c r="BI134" s="192">
        <f>IF(N134="nulová",J134,0)</f>
        <v>0</v>
      </c>
      <c r="BJ134" s="19" t="s">
        <v>89</v>
      </c>
      <c r="BK134" s="192">
        <f>ROUND(I134*H134,2)</f>
        <v>0</v>
      </c>
      <c r="BL134" s="19" t="s">
        <v>206</v>
      </c>
      <c r="BM134" s="191" t="s">
        <v>1768</v>
      </c>
    </row>
    <row r="135" s="2" customFormat="1">
      <c r="A135" s="38"/>
      <c r="B135" s="39"/>
      <c r="C135" s="38"/>
      <c r="D135" s="193" t="s">
        <v>208</v>
      </c>
      <c r="E135" s="38"/>
      <c r="F135" s="194" t="s">
        <v>1769</v>
      </c>
      <c r="G135" s="38"/>
      <c r="H135" s="38"/>
      <c r="I135" s="195"/>
      <c r="J135" s="38"/>
      <c r="K135" s="38"/>
      <c r="L135" s="39"/>
      <c r="M135" s="196"/>
      <c r="N135" s="197"/>
      <c r="O135" s="77"/>
      <c r="P135" s="77"/>
      <c r="Q135" s="77"/>
      <c r="R135" s="77"/>
      <c r="S135" s="77"/>
      <c r="T135" s="78"/>
      <c r="U135" s="38"/>
      <c r="V135" s="38"/>
      <c r="W135" s="38"/>
      <c r="X135" s="38"/>
      <c r="Y135" s="38"/>
      <c r="Z135" s="38"/>
      <c r="AA135" s="38"/>
      <c r="AB135" s="38"/>
      <c r="AC135" s="38"/>
      <c r="AD135" s="38"/>
      <c r="AE135" s="38"/>
      <c r="AT135" s="19" t="s">
        <v>208</v>
      </c>
      <c r="AU135" s="19" t="s">
        <v>91</v>
      </c>
    </row>
    <row r="136" s="2" customFormat="1">
      <c r="A136" s="38"/>
      <c r="B136" s="39"/>
      <c r="C136" s="38"/>
      <c r="D136" s="193" t="s">
        <v>210</v>
      </c>
      <c r="E136" s="38"/>
      <c r="F136" s="198" t="s">
        <v>1770</v>
      </c>
      <c r="G136" s="38"/>
      <c r="H136" s="38"/>
      <c r="I136" s="195"/>
      <c r="J136" s="38"/>
      <c r="K136" s="38"/>
      <c r="L136" s="39"/>
      <c r="M136" s="196"/>
      <c r="N136" s="197"/>
      <c r="O136" s="77"/>
      <c r="P136" s="77"/>
      <c r="Q136" s="77"/>
      <c r="R136" s="77"/>
      <c r="S136" s="77"/>
      <c r="T136" s="78"/>
      <c r="U136" s="38"/>
      <c r="V136" s="38"/>
      <c r="W136" s="38"/>
      <c r="X136" s="38"/>
      <c r="Y136" s="38"/>
      <c r="Z136" s="38"/>
      <c r="AA136" s="38"/>
      <c r="AB136" s="38"/>
      <c r="AC136" s="38"/>
      <c r="AD136" s="38"/>
      <c r="AE136" s="38"/>
      <c r="AT136" s="19" t="s">
        <v>210</v>
      </c>
      <c r="AU136" s="19" t="s">
        <v>91</v>
      </c>
    </row>
    <row r="137" s="14" customFormat="1">
      <c r="A137" s="14"/>
      <c r="B137" s="207"/>
      <c r="C137" s="14"/>
      <c r="D137" s="193" t="s">
        <v>212</v>
      </c>
      <c r="E137" s="208" t="s">
        <v>1</v>
      </c>
      <c r="F137" s="209" t="s">
        <v>1771</v>
      </c>
      <c r="G137" s="14"/>
      <c r="H137" s="208" t="s">
        <v>1</v>
      </c>
      <c r="I137" s="210"/>
      <c r="J137" s="14"/>
      <c r="K137" s="14"/>
      <c r="L137" s="207"/>
      <c r="M137" s="211"/>
      <c r="N137" s="212"/>
      <c r="O137" s="212"/>
      <c r="P137" s="212"/>
      <c r="Q137" s="212"/>
      <c r="R137" s="212"/>
      <c r="S137" s="212"/>
      <c r="T137" s="213"/>
      <c r="U137" s="14"/>
      <c r="V137" s="14"/>
      <c r="W137" s="14"/>
      <c r="X137" s="14"/>
      <c r="Y137" s="14"/>
      <c r="Z137" s="14"/>
      <c r="AA137" s="14"/>
      <c r="AB137" s="14"/>
      <c r="AC137" s="14"/>
      <c r="AD137" s="14"/>
      <c r="AE137" s="14"/>
      <c r="AT137" s="208" t="s">
        <v>212</v>
      </c>
      <c r="AU137" s="208" t="s">
        <v>91</v>
      </c>
      <c r="AV137" s="14" t="s">
        <v>89</v>
      </c>
      <c r="AW137" s="14" t="s">
        <v>36</v>
      </c>
      <c r="AX137" s="14" t="s">
        <v>81</v>
      </c>
      <c r="AY137" s="208" t="s">
        <v>199</v>
      </c>
    </row>
    <row r="138" s="13" customFormat="1">
      <c r="A138" s="13"/>
      <c r="B138" s="199"/>
      <c r="C138" s="13"/>
      <c r="D138" s="193" t="s">
        <v>212</v>
      </c>
      <c r="E138" s="200" t="s">
        <v>1</v>
      </c>
      <c r="F138" s="201" t="s">
        <v>1772</v>
      </c>
      <c r="G138" s="13"/>
      <c r="H138" s="202">
        <v>37.515000000000001</v>
      </c>
      <c r="I138" s="203"/>
      <c r="J138" s="13"/>
      <c r="K138" s="13"/>
      <c r="L138" s="199"/>
      <c r="M138" s="204"/>
      <c r="N138" s="205"/>
      <c r="O138" s="205"/>
      <c r="P138" s="205"/>
      <c r="Q138" s="205"/>
      <c r="R138" s="205"/>
      <c r="S138" s="205"/>
      <c r="T138" s="206"/>
      <c r="U138" s="13"/>
      <c r="V138" s="13"/>
      <c r="W138" s="13"/>
      <c r="X138" s="13"/>
      <c r="Y138" s="13"/>
      <c r="Z138" s="13"/>
      <c r="AA138" s="13"/>
      <c r="AB138" s="13"/>
      <c r="AC138" s="13"/>
      <c r="AD138" s="13"/>
      <c r="AE138" s="13"/>
      <c r="AT138" s="200" t="s">
        <v>212</v>
      </c>
      <c r="AU138" s="200" t="s">
        <v>91</v>
      </c>
      <c r="AV138" s="13" t="s">
        <v>91</v>
      </c>
      <c r="AW138" s="13" t="s">
        <v>36</v>
      </c>
      <c r="AX138" s="13" t="s">
        <v>89</v>
      </c>
      <c r="AY138" s="200" t="s">
        <v>199</v>
      </c>
    </row>
    <row r="139" s="2" customFormat="1" ht="24.15" customHeight="1">
      <c r="A139" s="38"/>
      <c r="B139" s="179"/>
      <c r="C139" s="180" t="s">
        <v>91</v>
      </c>
      <c r="D139" s="180" t="s">
        <v>201</v>
      </c>
      <c r="E139" s="181" t="s">
        <v>1773</v>
      </c>
      <c r="F139" s="182" t="s">
        <v>1774</v>
      </c>
      <c r="G139" s="183" t="s">
        <v>228</v>
      </c>
      <c r="H139" s="184">
        <v>37.515000000000001</v>
      </c>
      <c r="I139" s="185"/>
      <c r="J139" s="186">
        <f>ROUND(I139*H139,2)</f>
        <v>0</v>
      </c>
      <c r="K139" s="182" t="s">
        <v>205</v>
      </c>
      <c r="L139" s="39"/>
      <c r="M139" s="187" t="s">
        <v>1</v>
      </c>
      <c r="N139" s="188" t="s">
        <v>46</v>
      </c>
      <c r="O139" s="77"/>
      <c r="P139" s="189">
        <f>O139*H139</f>
        <v>0</v>
      </c>
      <c r="Q139" s="189">
        <v>0</v>
      </c>
      <c r="R139" s="189">
        <f>Q139*H139</f>
        <v>0</v>
      </c>
      <c r="S139" s="189">
        <v>0</v>
      </c>
      <c r="T139" s="190">
        <f>S139*H139</f>
        <v>0</v>
      </c>
      <c r="U139" s="38"/>
      <c r="V139" s="38"/>
      <c r="W139" s="38"/>
      <c r="X139" s="38"/>
      <c r="Y139" s="38"/>
      <c r="Z139" s="38"/>
      <c r="AA139" s="38"/>
      <c r="AB139" s="38"/>
      <c r="AC139" s="38"/>
      <c r="AD139" s="38"/>
      <c r="AE139" s="38"/>
      <c r="AR139" s="191" t="s">
        <v>206</v>
      </c>
      <c r="AT139" s="191" t="s">
        <v>201</v>
      </c>
      <c r="AU139" s="191" t="s">
        <v>91</v>
      </c>
      <c r="AY139" s="19" t="s">
        <v>199</v>
      </c>
      <c r="BE139" s="192">
        <f>IF(N139="základní",J139,0)</f>
        <v>0</v>
      </c>
      <c r="BF139" s="192">
        <f>IF(N139="snížená",J139,0)</f>
        <v>0</v>
      </c>
      <c r="BG139" s="192">
        <f>IF(N139="zákl. přenesená",J139,0)</f>
        <v>0</v>
      </c>
      <c r="BH139" s="192">
        <f>IF(N139="sníž. přenesená",J139,0)</f>
        <v>0</v>
      </c>
      <c r="BI139" s="192">
        <f>IF(N139="nulová",J139,0)</f>
        <v>0</v>
      </c>
      <c r="BJ139" s="19" t="s">
        <v>89</v>
      </c>
      <c r="BK139" s="192">
        <f>ROUND(I139*H139,2)</f>
        <v>0</v>
      </c>
      <c r="BL139" s="19" t="s">
        <v>206</v>
      </c>
      <c r="BM139" s="191" t="s">
        <v>1775</v>
      </c>
    </row>
    <row r="140" s="2" customFormat="1">
      <c r="A140" s="38"/>
      <c r="B140" s="39"/>
      <c r="C140" s="38"/>
      <c r="D140" s="193" t="s">
        <v>208</v>
      </c>
      <c r="E140" s="38"/>
      <c r="F140" s="194" t="s">
        <v>1776</v>
      </c>
      <c r="G140" s="38"/>
      <c r="H140" s="38"/>
      <c r="I140" s="195"/>
      <c r="J140" s="38"/>
      <c r="K140" s="38"/>
      <c r="L140" s="39"/>
      <c r="M140" s="196"/>
      <c r="N140" s="197"/>
      <c r="O140" s="77"/>
      <c r="P140" s="77"/>
      <c r="Q140" s="77"/>
      <c r="R140" s="77"/>
      <c r="S140" s="77"/>
      <c r="T140" s="78"/>
      <c r="U140" s="38"/>
      <c r="V140" s="38"/>
      <c r="W140" s="38"/>
      <c r="X140" s="38"/>
      <c r="Y140" s="38"/>
      <c r="Z140" s="38"/>
      <c r="AA140" s="38"/>
      <c r="AB140" s="38"/>
      <c r="AC140" s="38"/>
      <c r="AD140" s="38"/>
      <c r="AE140" s="38"/>
      <c r="AT140" s="19" t="s">
        <v>208</v>
      </c>
      <c r="AU140" s="19" t="s">
        <v>91</v>
      </c>
    </row>
    <row r="141" s="2" customFormat="1">
      <c r="A141" s="38"/>
      <c r="B141" s="39"/>
      <c r="C141" s="38"/>
      <c r="D141" s="193" t="s">
        <v>210</v>
      </c>
      <c r="E141" s="38"/>
      <c r="F141" s="198" t="s">
        <v>1777</v>
      </c>
      <c r="G141" s="38"/>
      <c r="H141" s="38"/>
      <c r="I141" s="195"/>
      <c r="J141" s="38"/>
      <c r="K141" s="38"/>
      <c r="L141" s="39"/>
      <c r="M141" s="196"/>
      <c r="N141" s="197"/>
      <c r="O141" s="77"/>
      <c r="P141" s="77"/>
      <c r="Q141" s="77"/>
      <c r="R141" s="77"/>
      <c r="S141" s="77"/>
      <c r="T141" s="78"/>
      <c r="U141" s="38"/>
      <c r="V141" s="38"/>
      <c r="W141" s="38"/>
      <c r="X141" s="38"/>
      <c r="Y141" s="38"/>
      <c r="Z141" s="38"/>
      <c r="AA141" s="38"/>
      <c r="AB141" s="38"/>
      <c r="AC141" s="38"/>
      <c r="AD141" s="38"/>
      <c r="AE141" s="38"/>
      <c r="AT141" s="19" t="s">
        <v>210</v>
      </c>
      <c r="AU141" s="19" t="s">
        <v>91</v>
      </c>
    </row>
    <row r="142" s="2" customFormat="1" ht="24.15" customHeight="1">
      <c r="A142" s="38"/>
      <c r="B142" s="179"/>
      <c r="C142" s="180" t="s">
        <v>221</v>
      </c>
      <c r="D142" s="180" t="s">
        <v>201</v>
      </c>
      <c r="E142" s="181" t="s">
        <v>1242</v>
      </c>
      <c r="F142" s="182" t="s">
        <v>1243</v>
      </c>
      <c r="G142" s="183" t="s">
        <v>228</v>
      </c>
      <c r="H142" s="184">
        <v>783.48000000000002</v>
      </c>
      <c r="I142" s="185"/>
      <c r="J142" s="186">
        <f>ROUND(I142*H142,2)</f>
        <v>0</v>
      </c>
      <c r="K142" s="182" t="s">
        <v>205</v>
      </c>
      <c r="L142" s="39"/>
      <c r="M142" s="187" t="s">
        <v>1</v>
      </c>
      <c r="N142" s="188" t="s">
        <v>46</v>
      </c>
      <c r="O142" s="77"/>
      <c r="P142" s="189">
        <f>O142*H142</f>
        <v>0</v>
      </c>
      <c r="Q142" s="189">
        <v>0</v>
      </c>
      <c r="R142" s="189">
        <f>Q142*H142</f>
        <v>0</v>
      </c>
      <c r="S142" s="189">
        <v>0</v>
      </c>
      <c r="T142" s="190">
        <f>S142*H142</f>
        <v>0</v>
      </c>
      <c r="U142" s="38"/>
      <c r="V142" s="38"/>
      <c r="W142" s="38"/>
      <c r="X142" s="38"/>
      <c r="Y142" s="38"/>
      <c r="Z142" s="38"/>
      <c r="AA142" s="38"/>
      <c r="AB142" s="38"/>
      <c r="AC142" s="38"/>
      <c r="AD142" s="38"/>
      <c r="AE142" s="38"/>
      <c r="AR142" s="191" t="s">
        <v>206</v>
      </c>
      <c r="AT142" s="191" t="s">
        <v>201</v>
      </c>
      <c r="AU142" s="191" t="s">
        <v>91</v>
      </c>
      <c r="AY142" s="19" t="s">
        <v>199</v>
      </c>
      <c r="BE142" s="192">
        <f>IF(N142="základní",J142,0)</f>
        <v>0</v>
      </c>
      <c r="BF142" s="192">
        <f>IF(N142="snížená",J142,0)</f>
        <v>0</v>
      </c>
      <c r="BG142" s="192">
        <f>IF(N142="zákl. přenesená",J142,0)</f>
        <v>0</v>
      </c>
      <c r="BH142" s="192">
        <f>IF(N142="sníž. přenesená",J142,0)</f>
        <v>0</v>
      </c>
      <c r="BI142" s="192">
        <f>IF(N142="nulová",J142,0)</f>
        <v>0</v>
      </c>
      <c r="BJ142" s="19" t="s">
        <v>89</v>
      </c>
      <c r="BK142" s="192">
        <f>ROUND(I142*H142,2)</f>
        <v>0</v>
      </c>
      <c r="BL142" s="19" t="s">
        <v>206</v>
      </c>
      <c r="BM142" s="191" t="s">
        <v>1778</v>
      </c>
    </row>
    <row r="143" s="2" customFormat="1">
      <c r="A143" s="38"/>
      <c r="B143" s="39"/>
      <c r="C143" s="38"/>
      <c r="D143" s="193" t="s">
        <v>208</v>
      </c>
      <c r="E143" s="38"/>
      <c r="F143" s="194" t="s">
        <v>1245</v>
      </c>
      <c r="G143" s="38"/>
      <c r="H143" s="38"/>
      <c r="I143" s="195"/>
      <c r="J143" s="38"/>
      <c r="K143" s="38"/>
      <c r="L143" s="39"/>
      <c r="M143" s="196"/>
      <c r="N143" s="197"/>
      <c r="O143" s="77"/>
      <c r="P143" s="77"/>
      <c r="Q143" s="77"/>
      <c r="R143" s="77"/>
      <c r="S143" s="77"/>
      <c r="T143" s="78"/>
      <c r="U143" s="38"/>
      <c r="V143" s="38"/>
      <c r="W143" s="38"/>
      <c r="X143" s="38"/>
      <c r="Y143" s="38"/>
      <c r="Z143" s="38"/>
      <c r="AA143" s="38"/>
      <c r="AB143" s="38"/>
      <c r="AC143" s="38"/>
      <c r="AD143" s="38"/>
      <c r="AE143" s="38"/>
      <c r="AT143" s="19" t="s">
        <v>208</v>
      </c>
      <c r="AU143" s="19" t="s">
        <v>91</v>
      </c>
    </row>
    <row r="144" s="2" customFormat="1">
      <c r="A144" s="38"/>
      <c r="B144" s="39"/>
      <c r="C144" s="38"/>
      <c r="D144" s="193" t="s">
        <v>210</v>
      </c>
      <c r="E144" s="38"/>
      <c r="F144" s="198" t="s">
        <v>707</v>
      </c>
      <c r="G144" s="38"/>
      <c r="H144" s="38"/>
      <c r="I144" s="195"/>
      <c r="J144" s="38"/>
      <c r="K144" s="38"/>
      <c r="L144" s="39"/>
      <c r="M144" s="196"/>
      <c r="N144" s="197"/>
      <c r="O144" s="77"/>
      <c r="P144" s="77"/>
      <c r="Q144" s="77"/>
      <c r="R144" s="77"/>
      <c r="S144" s="77"/>
      <c r="T144" s="78"/>
      <c r="U144" s="38"/>
      <c r="V144" s="38"/>
      <c r="W144" s="38"/>
      <c r="X144" s="38"/>
      <c r="Y144" s="38"/>
      <c r="Z144" s="38"/>
      <c r="AA144" s="38"/>
      <c r="AB144" s="38"/>
      <c r="AC144" s="38"/>
      <c r="AD144" s="38"/>
      <c r="AE144" s="38"/>
      <c r="AT144" s="19" t="s">
        <v>210</v>
      </c>
      <c r="AU144" s="19" t="s">
        <v>91</v>
      </c>
    </row>
    <row r="145" s="14" customFormat="1">
      <c r="A145" s="14"/>
      <c r="B145" s="207"/>
      <c r="C145" s="14"/>
      <c r="D145" s="193" t="s">
        <v>212</v>
      </c>
      <c r="E145" s="208" t="s">
        <v>1</v>
      </c>
      <c r="F145" s="209" t="s">
        <v>1779</v>
      </c>
      <c r="G145" s="14"/>
      <c r="H145" s="208" t="s">
        <v>1</v>
      </c>
      <c r="I145" s="210"/>
      <c r="J145" s="14"/>
      <c r="K145" s="14"/>
      <c r="L145" s="207"/>
      <c r="M145" s="211"/>
      <c r="N145" s="212"/>
      <c r="O145" s="212"/>
      <c r="P145" s="212"/>
      <c r="Q145" s="212"/>
      <c r="R145" s="212"/>
      <c r="S145" s="212"/>
      <c r="T145" s="213"/>
      <c r="U145" s="14"/>
      <c r="V145" s="14"/>
      <c r="W145" s="14"/>
      <c r="X145" s="14"/>
      <c r="Y145" s="14"/>
      <c r="Z145" s="14"/>
      <c r="AA145" s="14"/>
      <c r="AB145" s="14"/>
      <c r="AC145" s="14"/>
      <c r="AD145" s="14"/>
      <c r="AE145" s="14"/>
      <c r="AT145" s="208" t="s">
        <v>212</v>
      </c>
      <c r="AU145" s="208" t="s">
        <v>91</v>
      </c>
      <c r="AV145" s="14" t="s">
        <v>89</v>
      </c>
      <c r="AW145" s="14" t="s">
        <v>36</v>
      </c>
      <c r="AX145" s="14" t="s">
        <v>81</v>
      </c>
      <c r="AY145" s="208" t="s">
        <v>199</v>
      </c>
    </row>
    <row r="146" s="13" customFormat="1">
      <c r="A146" s="13"/>
      <c r="B146" s="199"/>
      <c r="C146" s="13"/>
      <c r="D146" s="193" t="s">
        <v>212</v>
      </c>
      <c r="E146" s="200" t="s">
        <v>1</v>
      </c>
      <c r="F146" s="201" t="s">
        <v>1780</v>
      </c>
      <c r="G146" s="13"/>
      <c r="H146" s="202">
        <v>783.48000000000002</v>
      </c>
      <c r="I146" s="203"/>
      <c r="J146" s="13"/>
      <c r="K146" s="13"/>
      <c r="L146" s="199"/>
      <c r="M146" s="204"/>
      <c r="N146" s="205"/>
      <c r="O146" s="205"/>
      <c r="P146" s="205"/>
      <c r="Q146" s="205"/>
      <c r="R146" s="205"/>
      <c r="S146" s="205"/>
      <c r="T146" s="206"/>
      <c r="U146" s="13"/>
      <c r="V146" s="13"/>
      <c r="W146" s="13"/>
      <c r="X146" s="13"/>
      <c r="Y146" s="13"/>
      <c r="Z146" s="13"/>
      <c r="AA146" s="13"/>
      <c r="AB146" s="13"/>
      <c r="AC146" s="13"/>
      <c r="AD146" s="13"/>
      <c r="AE146" s="13"/>
      <c r="AT146" s="200" t="s">
        <v>212</v>
      </c>
      <c r="AU146" s="200" t="s">
        <v>91</v>
      </c>
      <c r="AV146" s="13" t="s">
        <v>91</v>
      </c>
      <c r="AW146" s="13" t="s">
        <v>36</v>
      </c>
      <c r="AX146" s="13" t="s">
        <v>81</v>
      </c>
      <c r="AY146" s="200" t="s">
        <v>199</v>
      </c>
    </row>
    <row r="147" s="15" customFormat="1">
      <c r="A147" s="15"/>
      <c r="B147" s="214"/>
      <c r="C147" s="15"/>
      <c r="D147" s="193" t="s">
        <v>212</v>
      </c>
      <c r="E147" s="215" t="s">
        <v>1</v>
      </c>
      <c r="F147" s="216" t="s">
        <v>234</v>
      </c>
      <c r="G147" s="15"/>
      <c r="H147" s="217">
        <v>783.48000000000002</v>
      </c>
      <c r="I147" s="218"/>
      <c r="J147" s="15"/>
      <c r="K147" s="15"/>
      <c r="L147" s="214"/>
      <c r="M147" s="219"/>
      <c r="N147" s="220"/>
      <c r="O147" s="220"/>
      <c r="P147" s="220"/>
      <c r="Q147" s="220"/>
      <c r="R147" s="220"/>
      <c r="S147" s="220"/>
      <c r="T147" s="221"/>
      <c r="U147" s="15"/>
      <c r="V147" s="15"/>
      <c r="W147" s="15"/>
      <c r="X147" s="15"/>
      <c r="Y147" s="15"/>
      <c r="Z147" s="15"/>
      <c r="AA147" s="15"/>
      <c r="AB147" s="15"/>
      <c r="AC147" s="15"/>
      <c r="AD147" s="15"/>
      <c r="AE147" s="15"/>
      <c r="AT147" s="215" t="s">
        <v>212</v>
      </c>
      <c r="AU147" s="215" t="s">
        <v>91</v>
      </c>
      <c r="AV147" s="15" t="s">
        <v>206</v>
      </c>
      <c r="AW147" s="15" t="s">
        <v>36</v>
      </c>
      <c r="AX147" s="15" t="s">
        <v>89</v>
      </c>
      <c r="AY147" s="215" t="s">
        <v>199</v>
      </c>
    </row>
    <row r="148" s="14" customFormat="1">
      <c r="A148" s="14"/>
      <c r="B148" s="207"/>
      <c r="C148" s="14"/>
      <c r="D148" s="193" t="s">
        <v>212</v>
      </c>
      <c r="E148" s="208" t="s">
        <v>1</v>
      </c>
      <c r="F148" s="209" t="s">
        <v>1781</v>
      </c>
      <c r="G148" s="14"/>
      <c r="H148" s="208" t="s">
        <v>1</v>
      </c>
      <c r="I148" s="210"/>
      <c r="J148" s="14"/>
      <c r="K148" s="14"/>
      <c r="L148" s="207"/>
      <c r="M148" s="211"/>
      <c r="N148" s="212"/>
      <c r="O148" s="212"/>
      <c r="P148" s="212"/>
      <c r="Q148" s="212"/>
      <c r="R148" s="212"/>
      <c r="S148" s="212"/>
      <c r="T148" s="213"/>
      <c r="U148" s="14"/>
      <c r="V148" s="14"/>
      <c r="W148" s="14"/>
      <c r="X148" s="14"/>
      <c r="Y148" s="14"/>
      <c r="Z148" s="14"/>
      <c r="AA148" s="14"/>
      <c r="AB148" s="14"/>
      <c r="AC148" s="14"/>
      <c r="AD148" s="14"/>
      <c r="AE148" s="14"/>
      <c r="AT148" s="208" t="s">
        <v>212</v>
      </c>
      <c r="AU148" s="208" t="s">
        <v>91</v>
      </c>
      <c r="AV148" s="14" t="s">
        <v>89</v>
      </c>
      <c r="AW148" s="14" t="s">
        <v>36</v>
      </c>
      <c r="AX148" s="14" t="s">
        <v>81</v>
      </c>
      <c r="AY148" s="208" t="s">
        <v>199</v>
      </c>
    </row>
    <row r="149" s="2" customFormat="1" ht="24.15" customHeight="1">
      <c r="A149" s="38"/>
      <c r="B149" s="179"/>
      <c r="C149" s="180" t="s">
        <v>206</v>
      </c>
      <c r="D149" s="180" t="s">
        <v>201</v>
      </c>
      <c r="E149" s="181" t="s">
        <v>244</v>
      </c>
      <c r="F149" s="182" t="s">
        <v>1782</v>
      </c>
      <c r="G149" s="183" t="s">
        <v>204</v>
      </c>
      <c r="H149" s="184">
        <v>58</v>
      </c>
      <c r="I149" s="185"/>
      <c r="J149" s="186">
        <f>ROUND(I149*H149,2)</f>
        <v>0</v>
      </c>
      <c r="K149" s="182" t="s">
        <v>246</v>
      </c>
      <c r="L149" s="39"/>
      <c r="M149" s="187" t="s">
        <v>1</v>
      </c>
      <c r="N149" s="188" t="s">
        <v>46</v>
      </c>
      <c r="O149" s="77"/>
      <c r="P149" s="189">
        <f>O149*H149</f>
        <v>0</v>
      </c>
      <c r="Q149" s="189">
        <v>0.57499999999999996</v>
      </c>
      <c r="R149" s="189">
        <f>Q149*H149</f>
        <v>33.349999999999994</v>
      </c>
      <c r="S149" s="189">
        <v>0</v>
      </c>
      <c r="T149" s="190">
        <f>S149*H149</f>
        <v>0</v>
      </c>
      <c r="U149" s="38"/>
      <c r="V149" s="38"/>
      <c r="W149" s="38"/>
      <c r="X149" s="38"/>
      <c r="Y149" s="38"/>
      <c r="Z149" s="38"/>
      <c r="AA149" s="38"/>
      <c r="AB149" s="38"/>
      <c r="AC149" s="38"/>
      <c r="AD149" s="38"/>
      <c r="AE149" s="38"/>
      <c r="AR149" s="191" t="s">
        <v>206</v>
      </c>
      <c r="AT149" s="191" t="s">
        <v>201</v>
      </c>
      <c r="AU149" s="191" t="s">
        <v>91</v>
      </c>
      <c r="AY149" s="19" t="s">
        <v>199</v>
      </c>
      <c r="BE149" s="192">
        <f>IF(N149="základní",J149,0)</f>
        <v>0</v>
      </c>
      <c r="BF149" s="192">
        <f>IF(N149="snížená",J149,0)</f>
        <v>0</v>
      </c>
      <c r="BG149" s="192">
        <f>IF(N149="zákl. přenesená",J149,0)</f>
        <v>0</v>
      </c>
      <c r="BH149" s="192">
        <f>IF(N149="sníž. přenesená",J149,0)</f>
        <v>0</v>
      </c>
      <c r="BI149" s="192">
        <f>IF(N149="nulová",J149,0)</f>
        <v>0</v>
      </c>
      <c r="BJ149" s="19" t="s">
        <v>89</v>
      </c>
      <c r="BK149" s="192">
        <f>ROUND(I149*H149,2)</f>
        <v>0</v>
      </c>
      <c r="BL149" s="19" t="s">
        <v>206</v>
      </c>
      <c r="BM149" s="191" t="s">
        <v>1783</v>
      </c>
    </row>
    <row r="150" s="2" customFormat="1">
      <c r="A150" s="38"/>
      <c r="B150" s="39"/>
      <c r="C150" s="38"/>
      <c r="D150" s="193" t="s">
        <v>248</v>
      </c>
      <c r="E150" s="38"/>
      <c r="F150" s="198" t="s">
        <v>1784</v>
      </c>
      <c r="G150" s="38"/>
      <c r="H150" s="38"/>
      <c r="I150" s="195"/>
      <c r="J150" s="38"/>
      <c r="K150" s="38"/>
      <c r="L150" s="39"/>
      <c r="M150" s="196"/>
      <c r="N150" s="197"/>
      <c r="O150" s="77"/>
      <c r="P150" s="77"/>
      <c r="Q150" s="77"/>
      <c r="R150" s="77"/>
      <c r="S150" s="77"/>
      <c r="T150" s="78"/>
      <c r="U150" s="38"/>
      <c r="V150" s="38"/>
      <c r="W150" s="38"/>
      <c r="X150" s="38"/>
      <c r="Y150" s="38"/>
      <c r="Z150" s="38"/>
      <c r="AA150" s="38"/>
      <c r="AB150" s="38"/>
      <c r="AC150" s="38"/>
      <c r="AD150" s="38"/>
      <c r="AE150" s="38"/>
      <c r="AT150" s="19" t="s">
        <v>248</v>
      </c>
      <c r="AU150" s="19" t="s">
        <v>91</v>
      </c>
    </row>
    <row r="151" s="14" customFormat="1">
      <c r="A151" s="14"/>
      <c r="B151" s="207"/>
      <c r="C151" s="14"/>
      <c r="D151" s="193" t="s">
        <v>212</v>
      </c>
      <c r="E151" s="208" t="s">
        <v>1</v>
      </c>
      <c r="F151" s="209" t="s">
        <v>250</v>
      </c>
      <c r="G151" s="14"/>
      <c r="H151" s="208" t="s">
        <v>1</v>
      </c>
      <c r="I151" s="210"/>
      <c r="J151" s="14"/>
      <c r="K151" s="14"/>
      <c r="L151" s="207"/>
      <c r="M151" s="211"/>
      <c r="N151" s="212"/>
      <c r="O151" s="212"/>
      <c r="P151" s="212"/>
      <c r="Q151" s="212"/>
      <c r="R151" s="212"/>
      <c r="S151" s="212"/>
      <c r="T151" s="213"/>
      <c r="U151" s="14"/>
      <c r="V151" s="14"/>
      <c r="W151" s="14"/>
      <c r="X151" s="14"/>
      <c r="Y151" s="14"/>
      <c r="Z151" s="14"/>
      <c r="AA151" s="14"/>
      <c r="AB151" s="14"/>
      <c r="AC151" s="14"/>
      <c r="AD151" s="14"/>
      <c r="AE151" s="14"/>
      <c r="AT151" s="208" t="s">
        <v>212</v>
      </c>
      <c r="AU151" s="208" t="s">
        <v>91</v>
      </c>
      <c r="AV151" s="14" t="s">
        <v>89</v>
      </c>
      <c r="AW151" s="14" t="s">
        <v>36</v>
      </c>
      <c r="AX151" s="14" t="s">
        <v>81</v>
      </c>
      <c r="AY151" s="208" t="s">
        <v>199</v>
      </c>
    </row>
    <row r="152" s="13" customFormat="1">
      <c r="A152" s="13"/>
      <c r="B152" s="199"/>
      <c r="C152" s="13"/>
      <c r="D152" s="193" t="s">
        <v>212</v>
      </c>
      <c r="E152" s="200" t="s">
        <v>1</v>
      </c>
      <c r="F152" s="201" t="s">
        <v>1785</v>
      </c>
      <c r="G152" s="13"/>
      <c r="H152" s="202">
        <v>58</v>
      </c>
      <c r="I152" s="203"/>
      <c r="J152" s="13"/>
      <c r="K152" s="13"/>
      <c r="L152" s="199"/>
      <c r="M152" s="204"/>
      <c r="N152" s="205"/>
      <c r="O152" s="205"/>
      <c r="P152" s="205"/>
      <c r="Q152" s="205"/>
      <c r="R152" s="205"/>
      <c r="S152" s="205"/>
      <c r="T152" s="206"/>
      <c r="U152" s="13"/>
      <c r="V152" s="13"/>
      <c r="W152" s="13"/>
      <c r="X152" s="13"/>
      <c r="Y152" s="13"/>
      <c r="Z152" s="13"/>
      <c r="AA152" s="13"/>
      <c r="AB152" s="13"/>
      <c r="AC152" s="13"/>
      <c r="AD152" s="13"/>
      <c r="AE152" s="13"/>
      <c r="AT152" s="200" t="s">
        <v>212</v>
      </c>
      <c r="AU152" s="200" t="s">
        <v>91</v>
      </c>
      <c r="AV152" s="13" t="s">
        <v>91</v>
      </c>
      <c r="AW152" s="13" t="s">
        <v>36</v>
      </c>
      <c r="AX152" s="13" t="s">
        <v>89</v>
      </c>
      <c r="AY152" s="200" t="s">
        <v>199</v>
      </c>
    </row>
    <row r="153" s="2" customFormat="1" ht="24.15" customHeight="1">
      <c r="A153" s="38"/>
      <c r="B153" s="179"/>
      <c r="C153" s="180" t="s">
        <v>235</v>
      </c>
      <c r="D153" s="180" t="s">
        <v>201</v>
      </c>
      <c r="E153" s="181" t="s">
        <v>719</v>
      </c>
      <c r="F153" s="182" t="s">
        <v>720</v>
      </c>
      <c r="G153" s="183" t="s">
        <v>228</v>
      </c>
      <c r="H153" s="184">
        <v>1554.3499999999999</v>
      </c>
      <c r="I153" s="185"/>
      <c r="J153" s="186">
        <f>ROUND(I153*H153,2)</f>
        <v>0</v>
      </c>
      <c r="K153" s="182" t="s">
        <v>205</v>
      </c>
      <c r="L153" s="39"/>
      <c r="M153" s="187" t="s">
        <v>1</v>
      </c>
      <c r="N153" s="188" t="s">
        <v>46</v>
      </c>
      <c r="O153" s="77"/>
      <c r="P153" s="189">
        <f>O153*H153</f>
        <v>0</v>
      </c>
      <c r="Q153" s="189">
        <v>0</v>
      </c>
      <c r="R153" s="189">
        <f>Q153*H153</f>
        <v>0</v>
      </c>
      <c r="S153" s="189">
        <v>0</v>
      </c>
      <c r="T153" s="190">
        <f>S153*H153</f>
        <v>0</v>
      </c>
      <c r="U153" s="38"/>
      <c r="V153" s="38"/>
      <c r="W153" s="38"/>
      <c r="X153" s="38"/>
      <c r="Y153" s="38"/>
      <c r="Z153" s="38"/>
      <c r="AA153" s="38"/>
      <c r="AB153" s="38"/>
      <c r="AC153" s="38"/>
      <c r="AD153" s="38"/>
      <c r="AE153" s="38"/>
      <c r="AR153" s="191" t="s">
        <v>206</v>
      </c>
      <c r="AT153" s="191" t="s">
        <v>201</v>
      </c>
      <c r="AU153" s="191" t="s">
        <v>91</v>
      </c>
      <c r="AY153" s="19" t="s">
        <v>199</v>
      </c>
      <c r="BE153" s="192">
        <f>IF(N153="základní",J153,0)</f>
        <v>0</v>
      </c>
      <c r="BF153" s="192">
        <f>IF(N153="snížená",J153,0)</f>
        <v>0</v>
      </c>
      <c r="BG153" s="192">
        <f>IF(N153="zákl. přenesená",J153,0)</f>
        <v>0</v>
      </c>
      <c r="BH153" s="192">
        <f>IF(N153="sníž. přenesená",J153,0)</f>
        <v>0</v>
      </c>
      <c r="BI153" s="192">
        <f>IF(N153="nulová",J153,0)</f>
        <v>0</v>
      </c>
      <c r="BJ153" s="19" t="s">
        <v>89</v>
      </c>
      <c r="BK153" s="192">
        <f>ROUND(I153*H153,2)</f>
        <v>0</v>
      </c>
      <c r="BL153" s="19" t="s">
        <v>206</v>
      </c>
      <c r="BM153" s="191" t="s">
        <v>1786</v>
      </c>
    </row>
    <row r="154" s="2" customFormat="1">
      <c r="A154" s="38"/>
      <c r="B154" s="39"/>
      <c r="C154" s="38"/>
      <c r="D154" s="193" t="s">
        <v>208</v>
      </c>
      <c r="E154" s="38"/>
      <c r="F154" s="194" t="s">
        <v>722</v>
      </c>
      <c r="G154" s="38"/>
      <c r="H154" s="38"/>
      <c r="I154" s="195"/>
      <c r="J154" s="38"/>
      <c r="K154" s="38"/>
      <c r="L154" s="39"/>
      <c r="M154" s="196"/>
      <c r="N154" s="197"/>
      <c r="O154" s="77"/>
      <c r="P154" s="77"/>
      <c r="Q154" s="77"/>
      <c r="R154" s="77"/>
      <c r="S154" s="77"/>
      <c r="T154" s="78"/>
      <c r="U154" s="38"/>
      <c r="V154" s="38"/>
      <c r="W154" s="38"/>
      <c r="X154" s="38"/>
      <c r="Y154" s="38"/>
      <c r="Z154" s="38"/>
      <c r="AA154" s="38"/>
      <c r="AB154" s="38"/>
      <c r="AC154" s="38"/>
      <c r="AD154" s="38"/>
      <c r="AE154" s="38"/>
      <c r="AT154" s="19" t="s">
        <v>208</v>
      </c>
      <c r="AU154" s="19" t="s">
        <v>91</v>
      </c>
    </row>
    <row r="155" s="2" customFormat="1">
      <c r="A155" s="38"/>
      <c r="B155" s="39"/>
      <c r="C155" s="38"/>
      <c r="D155" s="193" t="s">
        <v>210</v>
      </c>
      <c r="E155" s="38"/>
      <c r="F155" s="198" t="s">
        <v>723</v>
      </c>
      <c r="G155" s="38"/>
      <c r="H155" s="38"/>
      <c r="I155" s="195"/>
      <c r="J155" s="38"/>
      <c r="K155" s="38"/>
      <c r="L155" s="39"/>
      <c r="M155" s="196"/>
      <c r="N155" s="197"/>
      <c r="O155" s="77"/>
      <c r="P155" s="77"/>
      <c r="Q155" s="77"/>
      <c r="R155" s="77"/>
      <c r="S155" s="77"/>
      <c r="T155" s="78"/>
      <c r="U155" s="38"/>
      <c r="V155" s="38"/>
      <c r="W155" s="38"/>
      <c r="X155" s="38"/>
      <c r="Y155" s="38"/>
      <c r="Z155" s="38"/>
      <c r="AA155" s="38"/>
      <c r="AB155" s="38"/>
      <c r="AC155" s="38"/>
      <c r="AD155" s="38"/>
      <c r="AE155" s="38"/>
      <c r="AT155" s="19" t="s">
        <v>210</v>
      </c>
      <c r="AU155" s="19" t="s">
        <v>91</v>
      </c>
    </row>
    <row r="156" s="14" customFormat="1">
      <c r="A156" s="14"/>
      <c r="B156" s="207"/>
      <c r="C156" s="14"/>
      <c r="D156" s="193" t="s">
        <v>212</v>
      </c>
      <c r="E156" s="208" t="s">
        <v>1</v>
      </c>
      <c r="F156" s="209" t="s">
        <v>1787</v>
      </c>
      <c r="G156" s="14"/>
      <c r="H156" s="208" t="s">
        <v>1</v>
      </c>
      <c r="I156" s="210"/>
      <c r="J156" s="14"/>
      <c r="K156" s="14"/>
      <c r="L156" s="207"/>
      <c r="M156" s="211"/>
      <c r="N156" s="212"/>
      <c r="O156" s="212"/>
      <c r="P156" s="212"/>
      <c r="Q156" s="212"/>
      <c r="R156" s="212"/>
      <c r="S156" s="212"/>
      <c r="T156" s="213"/>
      <c r="U156" s="14"/>
      <c r="V156" s="14"/>
      <c r="W156" s="14"/>
      <c r="X156" s="14"/>
      <c r="Y156" s="14"/>
      <c r="Z156" s="14"/>
      <c r="AA156" s="14"/>
      <c r="AB156" s="14"/>
      <c r="AC156" s="14"/>
      <c r="AD156" s="14"/>
      <c r="AE156" s="14"/>
      <c r="AT156" s="208" t="s">
        <v>212</v>
      </c>
      <c r="AU156" s="208" t="s">
        <v>91</v>
      </c>
      <c r="AV156" s="14" t="s">
        <v>89</v>
      </c>
      <c r="AW156" s="14" t="s">
        <v>36</v>
      </c>
      <c r="AX156" s="14" t="s">
        <v>81</v>
      </c>
      <c r="AY156" s="208" t="s">
        <v>199</v>
      </c>
    </row>
    <row r="157" s="13" customFormat="1">
      <c r="A157" s="13"/>
      <c r="B157" s="199"/>
      <c r="C157" s="13"/>
      <c r="D157" s="193" t="s">
        <v>212</v>
      </c>
      <c r="E157" s="200" t="s">
        <v>1</v>
      </c>
      <c r="F157" s="201" t="s">
        <v>1788</v>
      </c>
      <c r="G157" s="13"/>
      <c r="H157" s="202">
        <v>783.48000000000002</v>
      </c>
      <c r="I157" s="203"/>
      <c r="J157" s="13"/>
      <c r="K157" s="13"/>
      <c r="L157" s="199"/>
      <c r="M157" s="204"/>
      <c r="N157" s="205"/>
      <c r="O157" s="205"/>
      <c r="P157" s="205"/>
      <c r="Q157" s="205"/>
      <c r="R157" s="205"/>
      <c r="S157" s="205"/>
      <c r="T157" s="206"/>
      <c r="U157" s="13"/>
      <c r="V157" s="13"/>
      <c r="W157" s="13"/>
      <c r="X157" s="13"/>
      <c r="Y157" s="13"/>
      <c r="Z157" s="13"/>
      <c r="AA157" s="13"/>
      <c r="AB157" s="13"/>
      <c r="AC157" s="13"/>
      <c r="AD157" s="13"/>
      <c r="AE157" s="13"/>
      <c r="AT157" s="200" t="s">
        <v>212</v>
      </c>
      <c r="AU157" s="200" t="s">
        <v>91</v>
      </c>
      <c r="AV157" s="13" t="s">
        <v>91</v>
      </c>
      <c r="AW157" s="13" t="s">
        <v>36</v>
      </c>
      <c r="AX157" s="13" t="s">
        <v>81</v>
      </c>
      <c r="AY157" s="200" t="s">
        <v>199</v>
      </c>
    </row>
    <row r="158" s="14" customFormat="1">
      <c r="A158" s="14"/>
      <c r="B158" s="207"/>
      <c r="C158" s="14"/>
      <c r="D158" s="193" t="s">
        <v>212</v>
      </c>
      <c r="E158" s="208" t="s">
        <v>1</v>
      </c>
      <c r="F158" s="209" t="s">
        <v>1789</v>
      </c>
      <c r="G158" s="14"/>
      <c r="H158" s="208" t="s">
        <v>1</v>
      </c>
      <c r="I158" s="210"/>
      <c r="J158" s="14"/>
      <c r="K158" s="14"/>
      <c r="L158" s="207"/>
      <c r="M158" s="211"/>
      <c r="N158" s="212"/>
      <c r="O158" s="212"/>
      <c r="P158" s="212"/>
      <c r="Q158" s="212"/>
      <c r="R158" s="212"/>
      <c r="S158" s="212"/>
      <c r="T158" s="213"/>
      <c r="U158" s="14"/>
      <c r="V158" s="14"/>
      <c r="W158" s="14"/>
      <c r="X158" s="14"/>
      <c r="Y158" s="14"/>
      <c r="Z158" s="14"/>
      <c r="AA158" s="14"/>
      <c r="AB158" s="14"/>
      <c r="AC158" s="14"/>
      <c r="AD158" s="14"/>
      <c r="AE158" s="14"/>
      <c r="AT158" s="208" t="s">
        <v>212</v>
      </c>
      <c r="AU158" s="208" t="s">
        <v>91</v>
      </c>
      <c r="AV158" s="14" t="s">
        <v>89</v>
      </c>
      <c r="AW158" s="14" t="s">
        <v>36</v>
      </c>
      <c r="AX158" s="14" t="s">
        <v>81</v>
      </c>
      <c r="AY158" s="208" t="s">
        <v>199</v>
      </c>
    </row>
    <row r="159" s="13" customFormat="1">
      <c r="A159" s="13"/>
      <c r="B159" s="199"/>
      <c r="C159" s="13"/>
      <c r="D159" s="193" t="s">
        <v>212</v>
      </c>
      <c r="E159" s="200" t="s">
        <v>1</v>
      </c>
      <c r="F159" s="201" t="s">
        <v>1790</v>
      </c>
      <c r="G159" s="13"/>
      <c r="H159" s="202">
        <v>770.87</v>
      </c>
      <c r="I159" s="203"/>
      <c r="J159" s="13"/>
      <c r="K159" s="13"/>
      <c r="L159" s="199"/>
      <c r="M159" s="204"/>
      <c r="N159" s="205"/>
      <c r="O159" s="205"/>
      <c r="P159" s="205"/>
      <c r="Q159" s="205"/>
      <c r="R159" s="205"/>
      <c r="S159" s="205"/>
      <c r="T159" s="206"/>
      <c r="U159" s="13"/>
      <c r="V159" s="13"/>
      <c r="W159" s="13"/>
      <c r="X159" s="13"/>
      <c r="Y159" s="13"/>
      <c r="Z159" s="13"/>
      <c r="AA159" s="13"/>
      <c r="AB159" s="13"/>
      <c r="AC159" s="13"/>
      <c r="AD159" s="13"/>
      <c r="AE159" s="13"/>
      <c r="AT159" s="200" t="s">
        <v>212</v>
      </c>
      <c r="AU159" s="200" t="s">
        <v>91</v>
      </c>
      <c r="AV159" s="13" t="s">
        <v>91</v>
      </c>
      <c r="AW159" s="13" t="s">
        <v>36</v>
      </c>
      <c r="AX159" s="13" t="s">
        <v>81</v>
      </c>
      <c r="AY159" s="200" t="s">
        <v>199</v>
      </c>
    </row>
    <row r="160" s="15" customFormat="1">
      <c r="A160" s="15"/>
      <c r="B160" s="214"/>
      <c r="C160" s="15"/>
      <c r="D160" s="193" t="s">
        <v>212</v>
      </c>
      <c r="E160" s="215" t="s">
        <v>1</v>
      </c>
      <c r="F160" s="216" t="s">
        <v>234</v>
      </c>
      <c r="G160" s="15"/>
      <c r="H160" s="217">
        <v>1554.3499999999999</v>
      </c>
      <c r="I160" s="218"/>
      <c r="J160" s="15"/>
      <c r="K160" s="15"/>
      <c r="L160" s="214"/>
      <c r="M160" s="219"/>
      <c r="N160" s="220"/>
      <c r="O160" s="220"/>
      <c r="P160" s="220"/>
      <c r="Q160" s="220"/>
      <c r="R160" s="220"/>
      <c r="S160" s="220"/>
      <c r="T160" s="221"/>
      <c r="U160" s="15"/>
      <c r="V160" s="15"/>
      <c r="W160" s="15"/>
      <c r="X160" s="15"/>
      <c r="Y160" s="15"/>
      <c r="Z160" s="15"/>
      <c r="AA160" s="15"/>
      <c r="AB160" s="15"/>
      <c r="AC160" s="15"/>
      <c r="AD160" s="15"/>
      <c r="AE160" s="15"/>
      <c r="AT160" s="215" t="s">
        <v>212</v>
      </c>
      <c r="AU160" s="215" t="s">
        <v>91</v>
      </c>
      <c r="AV160" s="15" t="s">
        <v>206</v>
      </c>
      <c r="AW160" s="15" t="s">
        <v>36</v>
      </c>
      <c r="AX160" s="15" t="s">
        <v>89</v>
      </c>
      <c r="AY160" s="215" t="s">
        <v>199</v>
      </c>
    </row>
    <row r="161" s="14" customFormat="1">
      <c r="A161" s="14"/>
      <c r="B161" s="207"/>
      <c r="C161" s="14"/>
      <c r="D161" s="193" t="s">
        <v>212</v>
      </c>
      <c r="E161" s="208" t="s">
        <v>1</v>
      </c>
      <c r="F161" s="209" t="s">
        <v>1791</v>
      </c>
      <c r="G161" s="14"/>
      <c r="H161" s="208" t="s">
        <v>1</v>
      </c>
      <c r="I161" s="210"/>
      <c r="J161" s="14"/>
      <c r="K161" s="14"/>
      <c r="L161" s="207"/>
      <c r="M161" s="211"/>
      <c r="N161" s="212"/>
      <c r="O161" s="212"/>
      <c r="P161" s="212"/>
      <c r="Q161" s="212"/>
      <c r="R161" s="212"/>
      <c r="S161" s="212"/>
      <c r="T161" s="213"/>
      <c r="U161" s="14"/>
      <c r="V161" s="14"/>
      <c r="W161" s="14"/>
      <c r="X161" s="14"/>
      <c r="Y161" s="14"/>
      <c r="Z161" s="14"/>
      <c r="AA161" s="14"/>
      <c r="AB161" s="14"/>
      <c r="AC161" s="14"/>
      <c r="AD161" s="14"/>
      <c r="AE161" s="14"/>
      <c r="AT161" s="208" t="s">
        <v>212</v>
      </c>
      <c r="AU161" s="208" t="s">
        <v>91</v>
      </c>
      <c r="AV161" s="14" t="s">
        <v>89</v>
      </c>
      <c r="AW161" s="14" t="s">
        <v>36</v>
      </c>
      <c r="AX161" s="14" t="s">
        <v>81</v>
      </c>
      <c r="AY161" s="208" t="s">
        <v>199</v>
      </c>
    </row>
    <row r="162" s="2" customFormat="1" ht="14.4" customHeight="1">
      <c r="A162" s="38"/>
      <c r="B162" s="179"/>
      <c r="C162" s="180" t="s">
        <v>243</v>
      </c>
      <c r="D162" s="180" t="s">
        <v>201</v>
      </c>
      <c r="E162" s="181" t="s">
        <v>732</v>
      </c>
      <c r="F162" s="182" t="s">
        <v>733</v>
      </c>
      <c r="G162" s="183" t="s">
        <v>228</v>
      </c>
      <c r="H162" s="184">
        <v>12.609999999999999</v>
      </c>
      <c r="I162" s="185"/>
      <c r="J162" s="186">
        <f>ROUND(I162*H162,2)</f>
        <v>0</v>
      </c>
      <c r="K162" s="182" t="s">
        <v>1792</v>
      </c>
      <c r="L162" s="39"/>
      <c r="M162" s="187" t="s">
        <v>1</v>
      </c>
      <c r="N162" s="188" t="s">
        <v>46</v>
      </c>
      <c r="O162" s="77"/>
      <c r="P162" s="189">
        <f>O162*H162</f>
        <v>0</v>
      </c>
      <c r="Q162" s="189">
        <v>0</v>
      </c>
      <c r="R162" s="189">
        <f>Q162*H162</f>
        <v>0</v>
      </c>
      <c r="S162" s="189">
        <v>0</v>
      </c>
      <c r="T162" s="190">
        <f>S162*H162</f>
        <v>0</v>
      </c>
      <c r="U162" s="38"/>
      <c r="V162" s="38"/>
      <c r="W162" s="38"/>
      <c r="X162" s="38"/>
      <c r="Y162" s="38"/>
      <c r="Z162" s="38"/>
      <c r="AA162" s="38"/>
      <c r="AB162" s="38"/>
      <c r="AC162" s="38"/>
      <c r="AD162" s="38"/>
      <c r="AE162" s="38"/>
      <c r="AR162" s="191" t="s">
        <v>206</v>
      </c>
      <c r="AT162" s="191" t="s">
        <v>201</v>
      </c>
      <c r="AU162" s="191" t="s">
        <v>91</v>
      </c>
      <c r="AY162" s="19" t="s">
        <v>199</v>
      </c>
      <c r="BE162" s="192">
        <f>IF(N162="základní",J162,0)</f>
        <v>0</v>
      </c>
      <c r="BF162" s="192">
        <f>IF(N162="snížená",J162,0)</f>
        <v>0</v>
      </c>
      <c r="BG162" s="192">
        <f>IF(N162="zákl. přenesená",J162,0)</f>
        <v>0</v>
      </c>
      <c r="BH162" s="192">
        <f>IF(N162="sníž. přenesená",J162,0)</f>
        <v>0</v>
      </c>
      <c r="BI162" s="192">
        <f>IF(N162="nulová",J162,0)</f>
        <v>0</v>
      </c>
      <c r="BJ162" s="19" t="s">
        <v>89</v>
      </c>
      <c r="BK162" s="192">
        <f>ROUND(I162*H162,2)</f>
        <v>0</v>
      </c>
      <c r="BL162" s="19" t="s">
        <v>206</v>
      </c>
      <c r="BM162" s="191" t="s">
        <v>1793</v>
      </c>
    </row>
    <row r="163" s="2" customFormat="1">
      <c r="A163" s="38"/>
      <c r="B163" s="39"/>
      <c r="C163" s="38"/>
      <c r="D163" s="193" t="s">
        <v>248</v>
      </c>
      <c r="E163" s="38"/>
      <c r="F163" s="198" t="s">
        <v>735</v>
      </c>
      <c r="G163" s="38"/>
      <c r="H163" s="38"/>
      <c r="I163" s="195"/>
      <c r="J163" s="38"/>
      <c r="K163" s="38"/>
      <c r="L163" s="39"/>
      <c r="M163" s="196"/>
      <c r="N163" s="197"/>
      <c r="O163" s="77"/>
      <c r="P163" s="77"/>
      <c r="Q163" s="77"/>
      <c r="R163" s="77"/>
      <c r="S163" s="77"/>
      <c r="T163" s="78"/>
      <c r="U163" s="38"/>
      <c r="V163" s="38"/>
      <c r="W163" s="38"/>
      <c r="X163" s="38"/>
      <c r="Y163" s="38"/>
      <c r="Z163" s="38"/>
      <c r="AA163" s="38"/>
      <c r="AB163" s="38"/>
      <c r="AC163" s="38"/>
      <c r="AD163" s="38"/>
      <c r="AE163" s="38"/>
      <c r="AT163" s="19" t="s">
        <v>248</v>
      </c>
      <c r="AU163" s="19" t="s">
        <v>91</v>
      </c>
    </row>
    <row r="164" s="13" customFormat="1">
      <c r="A164" s="13"/>
      <c r="B164" s="199"/>
      <c r="C164" s="13"/>
      <c r="D164" s="193" t="s">
        <v>212</v>
      </c>
      <c r="E164" s="200" t="s">
        <v>1</v>
      </c>
      <c r="F164" s="201" t="s">
        <v>1794</v>
      </c>
      <c r="G164" s="13"/>
      <c r="H164" s="202">
        <v>783.48000000000002</v>
      </c>
      <c r="I164" s="203"/>
      <c r="J164" s="13"/>
      <c r="K164" s="13"/>
      <c r="L164" s="199"/>
      <c r="M164" s="204"/>
      <c r="N164" s="205"/>
      <c r="O164" s="205"/>
      <c r="P164" s="205"/>
      <c r="Q164" s="205"/>
      <c r="R164" s="205"/>
      <c r="S164" s="205"/>
      <c r="T164" s="206"/>
      <c r="U164" s="13"/>
      <c r="V164" s="13"/>
      <c r="W164" s="13"/>
      <c r="X164" s="13"/>
      <c r="Y164" s="13"/>
      <c r="Z164" s="13"/>
      <c r="AA164" s="13"/>
      <c r="AB164" s="13"/>
      <c r="AC164" s="13"/>
      <c r="AD164" s="13"/>
      <c r="AE164" s="13"/>
      <c r="AT164" s="200" t="s">
        <v>212</v>
      </c>
      <c r="AU164" s="200" t="s">
        <v>91</v>
      </c>
      <c r="AV164" s="13" t="s">
        <v>91</v>
      </c>
      <c r="AW164" s="13" t="s">
        <v>36</v>
      </c>
      <c r="AX164" s="13" t="s">
        <v>81</v>
      </c>
      <c r="AY164" s="200" t="s">
        <v>199</v>
      </c>
    </row>
    <row r="165" s="13" customFormat="1">
      <c r="A165" s="13"/>
      <c r="B165" s="199"/>
      <c r="C165" s="13"/>
      <c r="D165" s="193" t="s">
        <v>212</v>
      </c>
      <c r="E165" s="200" t="s">
        <v>1</v>
      </c>
      <c r="F165" s="201" t="s">
        <v>1795</v>
      </c>
      <c r="G165" s="13"/>
      <c r="H165" s="202">
        <v>-770.87</v>
      </c>
      <c r="I165" s="203"/>
      <c r="J165" s="13"/>
      <c r="K165" s="13"/>
      <c r="L165" s="199"/>
      <c r="M165" s="204"/>
      <c r="N165" s="205"/>
      <c r="O165" s="205"/>
      <c r="P165" s="205"/>
      <c r="Q165" s="205"/>
      <c r="R165" s="205"/>
      <c r="S165" s="205"/>
      <c r="T165" s="206"/>
      <c r="U165" s="13"/>
      <c r="V165" s="13"/>
      <c r="W165" s="13"/>
      <c r="X165" s="13"/>
      <c r="Y165" s="13"/>
      <c r="Z165" s="13"/>
      <c r="AA165" s="13"/>
      <c r="AB165" s="13"/>
      <c r="AC165" s="13"/>
      <c r="AD165" s="13"/>
      <c r="AE165" s="13"/>
      <c r="AT165" s="200" t="s">
        <v>212</v>
      </c>
      <c r="AU165" s="200" t="s">
        <v>91</v>
      </c>
      <c r="AV165" s="13" t="s">
        <v>91</v>
      </c>
      <c r="AW165" s="13" t="s">
        <v>36</v>
      </c>
      <c r="AX165" s="13" t="s">
        <v>81</v>
      </c>
      <c r="AY165" s="200" t="s">
        <v>199</v>
      </c>
    </row>
    <row r="166" s="15" customFormat="1">
      <c r="A166" s="15"/>
      <c r="B166" s="214"/>
      <c r="C166" s="15"/>
      <c r="D166" s="193" t="s">
        <v>212</v>
      </c>
      <c r="E166" s="215" t="s">
        <v>1</v>
      </c>
      <c r="F166" s="216" t="s">
        <v>234</v>
      </c>
      <c r="G166" s="15"/>
      <c r="H166" s="217">
        <v>12.610000000000014</v>
      </c>
      <c r="I166" s="218"/>
      <c r="J166" s="15"/>
      <c r="K166" s="15"/>
      <c r="L166" s="214"/>
      <c r="M166" s="219"/>
      <c r="N166" s="220"/>
      <c r="O166" s="220"/>
      <c r="P166" s="220"/>
      <c r="Q166" s="220"/>
      <c r="R166" s="220"/>
      <c r="S166" s="220"/>
      <c r="T166" s="221"/>
      <c r="U166" s="15"/>
      <c r="V166" s="15"/>
      <c r="W166" s="15"/>
      <c r="X166" s="15"/>
      <c r="Y166" s="15"/>
      <c r="Z166" s="15"/>
      <c r="AA166" s="15"/>
      <c r="AB166" s="15"/>
      <c r="AC166" s="15"/>
      <c r="AD166" s="15"/>
      <c r="AE166" s="15"/>
      <c r="AT166" s="215" t="s">
        <v>212</v>
      </c>
      <c r="AU166" s="215" t="s">
        <v>91</v>
      </c>
      <c r="AV166" s="15" t="s">
        <v>206</v>
      </c>
      <c r="AW166" s="15" t="s">
        <v>36</v>
      </c>
      <c r="AX166" s="15" t="s">
        <v>89</v>
      </c>
      <c r="AY166" s="215" t="s">
        <v>199</v>
      </c>
    </row>
    <row r="167" s="2" customFormat="1" ht="24.15" customHeight="1">
      <c r="A167" s="38"/>
      <c r="B167" s="179"/>
      <c r="C167" s="180" t="s">
        <v>252</v>
      </c>
      <c r="D167" s="180" t="s">
        <v>201</v>
      </c>
      <c r="E167" s="181" t="s">
        <v>738</v>
      </c>
      <c r="F167" s="182" t="s">
        <v>739</v>
      </c>
      <c r="G167" s="183" t="s">
        <v>228</v>
      </c>
      <c r="H167" s="184">
        <v>770.87</v>
      </c>
      <c r="I167" s="185"/>
      <c r="J167" s="186">
        <f>ROUND(I167*H167,2)</f>
        <v>0</v>
      </c>
      <c r="K167" s="182" t="s">
        <v>205</v>
      </c>
      <c r="L167" s="39"/>
      <c r="M167" s="187" t="s">
        <v>1</v>
      </c>
      <c r="N167" s="188" t="s">
        <v>46</v>
      </c>
      <c r="O167" s="77"/>
      <c r="P167" s="189">
        <f>O167*H167</f>
        <v>0</v>
      </c>
      <c r="Q167" s="189">
        <v>0</v>
      </c>
      <c r="R167" s="189">
        <f>Q167*H167</f>
        <v>0</v>
      </c>
      <c r="S167" s="189">
        <v>0</v>
      </c>
      <c r="T167" s="190">
        <f>S167*H167</f>
        <v>0</v>
      </c>
      <c r="U167" s="38"/>
      <c r="V167" s="38"/>
      <c r="W167" s="38"/>
      <c r="X167" s="38"/>
      <c r="Y167" s="38"/>
      <c r="Z167" s="38"/>
      <c r="AA167" s="38"/>
      <c r="AB167" s="38"/>
      <c r="AC167" s="38"/>
      <c r="AD167" s="38"/>
      <c r="AE167" s="38"/>
      <c r="AR167" s="191" t="s">
        <v>206</v>
      </c>
      <c r="AT167" s="191" t="s">
        <v>201</v>
      </c>
      <c r="AU167" s="191" t="s">
        <v>91</v>
      </c>
      <c r="AY167" s="19" t="s">
        <v>199</v>
      </c>
      <c r="BE167" s="192">
        <f>IF(N167="základní",J167,0)</f>
        <v>0</v>
      </c>
      <c r="BF167" s="192">
        <f>IF(N167="snížená",J167,0)</f>
        <v>0</v>
      </c>
      <c r="BG167" s="192">
        <f>IF(N167="zákl. přenesená",J167,0)</f>
        <v>0</v>
      </c>
      <c r="BH167" s="192">
        <f>IF(N167="sníž. přenesená",J167,0)</f>
        <v>0</v>
      </c>
      <c r="BI167" s="192">
        <f>IF(N167="nulová",J167,0)</f>
        <v>0</v>
      </c>
      <c r="BJ167" s="19" t="s">
        <v>89</v>
      </c>
      <c r="BK167" s="192">
        <f>ROUND(I167*H167,2)</f>
        <v>0</v>
      </c>
      <c r="BL167" s="19" t="s">
        <v>206</v>
      </c>
      <c r="BM167" s="191" t="s">
        <v>1796</v>
      </c>
    </row>
    <row r="168" s="2" customFormat="1">
      <c r="A168" s="38"/>
      <c r="B168" s="39"/>
      <c r="C168" s="38"/>
      <c r="D168" s="193" t="s">
        <v>208</v>
      </c>
      <c r="E168" s="38"/>
      <c r="F168" s="194" t="s">
        <v>741</v>
      </c>
      <c r="G168" s="38"/>
      <c r="H168" s="38"/>
      <c r="I168" s="195"/>
      <c r="J168" s="38"/>
      <c r="K168" s="38"/>
      <c r="L168" s="39"/>
      <c r="M168" s="196"/>
      <c r="N168" s="197"/>
      <c r="O168" s="77"/>
      <c r="P168" s="77"/>
      <c r="Q168" s="77"/>
      <c r="R168" s="77"/>
      <c r="S168" s="77"/>
      <c r="T168" s="78"/>
      <c r="U168" s="38"/>
      <c r="V168" s="38"/>
      <c r="W168" s="38"/>
      <c r="X168" s="38"/>
      <c r="Y168" s="38"/>
      <c r="Z168" s="38"/>
      <c r="AA168" s="38"/>
      <c r="AB168" s="38"/>
      <c r="AC168" s="38"/>
      <c r="AD168" s="38"/>
      <c r="AE168" s="38"/>
      <c r="AT168" s="19" t="s">
        <v>208</v>
      </c>
      <c r="AU168" s="19" t="s">
        <v>91</v>
      </c>
    </row>
    <row r="169" s="2" customFormat="1">
      <c r="A169" s="38"/>
      <c r="B169" s="39"/>
      <c r="C169" s="38"/>
      <c r="D169" s="193" t="s">
        <v>210</v>
      </c>
      <c r="E169" s="38"/>
      <c r="F169" s="198" t="s">
        <v>742</v>
      </c>
      <c r="G169" s="38"/>
      <c r="H169" s="38"/>
      <c r="I169" s="195"/>
      <c r="J169" s="38"/>
      <c r="K169" s="38"/>
      <c r="L169" s="39"/>
      <c r="M169" s="196"/>
      <c r="N169" s="197"/>
      <c r="O169" s="77"/>
      <c r="P169" s="77"/>
      <c r="Q169" s="77"/>
      <c r="R169" s="77"/>
      <c r="S169" s="77"/>
      <c r="T169" s="78"/>
      <c r="U169" s="38"/>
      <c r="V169" s="38"/>
      <c r="W169" s="38"/>
      <c r="X169" s="38"/>
      <c r="Y169" s="38"/>
      <c r="Z169" s="38"/>
      <c r="AA169" s="38"/>
      <c r="AB169" s="38"/>
      <c r="AC169" s="38"/>
      <c r="AD169" s="38"/>
      <c r="AE169" s="38"/>
      <c r="AT169" s="19" t="s">
        <v>210</v>
      </c>
      <c r="AU169" s="19" t="s">
        <v>91</v>
      </c>
    </row>
    <row r="170" s="14" customFormat="1">
      <c r="A170" s="14"/>
      <c r="B170" s="207"/>
      <c r="C170" s="14"/>
      <c r="D170" s="193" t="s">
        <v>212</v>
      </c>
      <c r="E170" s="208" t="s">
        <v>1</v>
      </c>
      <c r="F170" s="209" t="s">
        <v>743</v>
      </c>
      <c r="G170" s="14"/>
      <c r="H170" s="208" t="s">
        <v>1</v>
      </c>
      <c r="I170" s="210"/>
      <c r="J170" s="14"/>
      <c r="K170" s="14"/>
      <c r="L170" s="207"/>
      <c r="M170" s="211"/>
      <c r="N170" s="212"/>
      <c r="O170" s="212"/>
      <c r="P170" s="212"/>
      <c r="Q170" s="212"/>
      <c r="R170" s="212"/>
      <c r="S170" s="212"/>
      <c r="T170" s="213"/>
      <c r="U170" s="14"/>
      <c r="V170" s="14"/>
      <c r="W170" s="14"/>
      <c r="X170" s="14"/>
      <c r="Y170" s="14"/>
      <c r="Z170" s="14"/>
      <c r="AA170" s="14"/>
      <c r="AB170" s="14"/>
      <c r="AC170" s="14"/>
      <c r="AD170" s="14"/>
      <c r="AE170" s="14"/>
      <c r="AT170" s="208" t="s">
        <v>212</v>
      </c>
      <c r="AU170" s="208" t="s">
        <v>91</v>
      </c>
      <c r="AV170" s="14" t="s">
        <v>89</v>
      </c>
      <c r="AW170" s="14" t="s">
        <v>36</v>
      </c>
      <c r="AX170" s="14" t="s">
        <v>81</v>
      </c>
      <c r="AY170" s="208" t="s">
        <v>199</v>
      </c>
    </row>
    <row r="171" s="13" customFormat="1">
      <c r="A171" s="13"/>
      <c r="B171" s="199"/>
      <c r="C171" s="13"/>
      <c r="D171" s="193" t="s">
        <v>212</v>
      </c>
      <c r="E171" s="200" t="s">
        <v>1</v>
      </c>
      <c r="F171" s="201" t="s">
        <v>1797</v>
      </c>
      <c r="G171" s="13"/>
      <c r="H171" s="202">
        <v>758.20000000000005</v>
      </c>
      <c r="I171" s="203"/>
      <c r="J171" s="13"/>
      <c r="K171" s="13"/>
      <c r="L171" s="199"/>
      <c r="M171" s="204"/>
      <c r="N171" s="205"/>
      <c r="O171" s="205"/>
      <c r="P171" s="205"/>
      <c r="Q171" s="205"/>
      <c r="R171" s="205"/>
      <c r="S171" s="205"/>
      <c r="T171" s="206"/>
      <c r="U171" s="13"/>
      <c r="V171" s="13"/>
      <c r="W171" s="13"/>
      <c r="X171" s="13"/>
      <c r="Y171" s="13"/>
      <c r="Z171" s="13"/>
      <c r="AA171" s="13"/>
      <c r="AB171" s="13"/>
      <c r="AC171" s="13"/>
      <c r="AD171" s="13"/>
      <c r="AE171" s="13"/>
      <c r="AT171" s="200" t="s">
        <v>212</v>
      </c>
      <c r="AU171" s="200" t="s">
        <v>91</v>
      </c>
      <c r="AV171" s="13" t="s">
        <v>91</v>
      </c>
      <c r="AW171" s="13" t="s">
        <v>36</v>
      </c>
      <c r="AX171" s="13" t="s">
        <v>81</v>
      </c>
      <c r="AY171" s="200" t="s">
        <v>199</v>
      </c>
    </row>
    <row r="172" s="14" customFormat="1">
      <c r="A172" s="14"/>
      <c r="B172" s="207"/>
      <c r="C172" s="14"/>
      <c r="D172" s="193" t="s">
        <v>212</v>
      </c>
      <c r="E172" s="208" t="s">
        <v>1</v>
      </c>
      <c r="F172" s="209" t="s">
        <v>1257</v>
      </c>
      <c r="G172" s="14"/>
      <c r="H172" s="208" t="s">
        <v>1</v>
      </c>
      <c r="I172" s="210"/>
      <c r="J172" s="14"/>
      <c r="K172" s="14"/>
      <c r="L172" s="207"/>
      <c r="M172" s="211"/>
      <c r="N172" s="212"/>
      <c r="O172" s="212"/>
      <c r="P172" s="212"/>
      <c r="Q172" s="212"/>
      <c r="R172" s="212"/>
      <c r="S172" s="212"/>
      <c r="T172" s="213"/>
      <c r="U172" s="14"/>
      <c r="V172" s="14"/>
      <c r="W172" s="14"/>
      <c r="X172" s="14"/>
      <c r="Y172" s="14"/>
      <c r="Z172" s="14"/>
      <c r="AA172" s="14"/>
      <c r="AB172" s="14"/>
      <c r="AC172" s="14"/>
      <c r="AD172" s="14"/>
      <c r="AE172" s="14"/>
      <c r="AT172" s="208" t="s">
        <v>212</v>
      </c>
      <c r="AU172" s="208" t="s">
        <v>91</v>
      </c>
      <c r="AV172" s="14" t="s">
        <v>89</v>
      </c>
      <c r="AW172" s="14" t="s">
        <v>36</v>
      </c>
      <c r="AX172" s="14" t="s">
        <v>81</v>
      </c>
      <c r="AY172" s="208" t="s">
        <v>199</v>
      </c>
    </row>
    <row r="173" s="13" customFormat="1">
      <c r="A173" s="13"/>
      <c r="B173" s="199"/>
      <c r="C173" s="13"/>
      <c r="D173" s="193" t="s">
        <v>212</v>
      </c>
      <c r="E173" s="200" t="s">
        <v>1</v>
      </c>
      <c r="F173" s="201" t="s">
        <v>1798</v>
      </c>
      <c r="G173" s="13"/>
      <c r="H173" s="202">
        <v>12.67</v>
      </c>
      <c r="I173" s="203"/>
      <c r="J173" s="13"/>
      <c r="K173" s="13"/>
      <c r="L173" s="199"/>
      <c r="M173" s="204"/>
      <c r="N173" s="205"/>
      <c r="O173" s="205"/>
      <c r="P173" s="205"/>
      <c r="Q173" s="205"/>
      <c r="R173" s="205"/>
      <c r="S173" s="205"/>
      <c r="T173" s="206"/>
      <c r="U173" s="13"/>
      <c r="V173" s="13"/>
      <c r="W173" s="13"/>
      <c r="X173" s="13"/>
      <c r="Y173" s="13"/>
      <c r="Z173" s="13"/>
      <c r="AA173" s="13"/>
      <c r="AB173" s="13"/>
      <c r="AC173" s="13"/>
      <c r="AD173" s="13"/>
      <c r="AE173" s="13"/>
      <c r="AT173" s="200" t="s">
        <v>212</v>
      </c>
      <c r="AU173" s="200" t="s">
        <v>91</v>
      </c>
      <c r="AV173" s="13" t="s">
        <v>91</v>
      </c>
      <c r="AW173" s="13" t="s">
        <v>36</v>
      </c>
      <c r="AX173" s="13" t="s">
        <v>81</v>
      </c>
      <c r="AY173" s="200" t="s">
        <v>199</v>
      </c>
    </row>
    <row r="174" s="15" customFormat="1">
      <c r="A174" s="15"/>
      <c r="B174" s="214"/>
      <c r="C174" s="15"/>
      <c r="D174" s="193" t="s">
        <v>212</v>
      </c>
      <c r="E174" s="215" t="s">
        <v>1</v>
      </c>
      <c r="F174" s="216" t="s">
        <v>234</v>
      </c>
      <c r="G174" s="15"/>
      <c r="H174" s="217">
        <v>770.87</v>
      </c>
      <c r="I174" s="218"/>
      <c r="J174" s="15"/>
      <c r="K174" s="15"/>
      <c r="L174" s="214"/>
      <c r="M174" s="219"/>
      <c r="N174" s="220"/>
      <c r="O174" s="220"/>
      <c r="P174" s="220"/>
      <c r="Q174" s="220"/>
      <c r="R174" s="220"/>
      <c r="S174" s="220"/>
      <c r="T174" s="221"/>
      <c r="U174" s="15"/>
      <c r="V174" s="15"/>
      <c r="W174" s="15"/>
      <c r="X174" s="15"/>
      <c r="Y174" s="15"/>
      <c r="Z174" s="15"/>
      <c r="AA174" s="15"/>
      <c r="AB174" s="15"/>
      <c r="AC174" s="15"/>
      <c r="AD174" s="15"/>
      <c r="AE174" s="15"/>
      <c r="AT174" s="215" t="s">
        <v>212</v>
      </c>
      <c r="AU174" s="215" t="s">
        <v>91</v>
      </c>
      <c r="AV174" s="15" t="s">
        <v>206</v>
      </c>
      <c r="AW174" s="15" t="s">
        <v>36</v>
      </c>
      <c r="AX174" s="15" t="s">
        <v>89</v>
      </c>
      <c r="AY174" s="215" t="s">
        <v>199</v>
      </c>
    </row>
    <row r="175" s="2" customFormat="1" ht="24.15" customHeight="1">
      <c r="A175" s="38"/>
      <c r="B175" s="179"/>
      <c r="C175" s="180" t="s">
        <v>259</v>
      </c>
      <c r="D175" s="180" t="s">
        <v>201</v>
      </c>
      <c r="E175" s="181" t="s">
        <v>291</v>
      </c>
      <c r="F175" s="182" t="s">
        <v>292</v>
      </c>
      <c r="G175" s="183" t="s">
        <v>228</v>
      </c>
      <c r="H175" s="184">
        <v>758.20000000000005</v>
      </c>
      <c r="I175" s="185"/>
      <c r="J175" s="186">
        <f>ROUND(I175*H175,2)</f>
        <v>0</v>
      </c>
      <c r="K175" s="182" t="s">
        <v>205</v>
      </c>
      <c r="L175" s="39"/>
      <c r="M175" s="187" t="s">
        <v>1</v>
      </c>
      <c r="N175" s="188" t="s">
        <v>46</v>
      </c>
      <c r="O175" s="77"/>
      <c r="P175" s="189">
        <f>O175*H175</f>
        <v>0</v>
      </c>
      <c r="Q175" s="189">
        <v>0</v>
      </c>
      <c r="R175" s="189">
        <f>Q175*H175</f>
        <v>0</v>
      </c>
      <c r="S175" s="189">
        <v>0</v>
      </c>
      <c r="T175" s="190">
        <f>S175*H175</f>
        <v>0</v>
      </c>
      <c r="U175" s="38"/>
      <c r="V175" s="38"/>
      <c r="W175" s="38"/>
      <c r="X175" s="38"/>
      <c r="Y175" s="38"/>
      <c r="Z175" s="38"/>
      <c r="AA175" s="38"/>
      <c r="AB175" s="38"/>
      <c r="AC175" s="38"/>
      <c r="AD175" s="38"/>
      <c r="AE175" s="38"/>
      <c r="AR175" s="191" t="s">
        <v>206</v>
      </c>
      <c r="AT175" s="191" t="s">
        <v>201</v>
      </c>
      <c r="AU175" s="191" t="s">
        <v>91</v>
      </c>
      <c r="AY175" s="19" t="s">
        <v>199</v>
      </c>
      <c r="BE175" s="192">
        <f>IF(N175="základní",J175,0)</f>
        <v>0</v>
      </c>
      <c r="BF175" s="192">
        <f>IF(N175="snížená",J175,0)</f>
        <v>0</v>
      </c>
      <c r="BG175" s="192">
        <f>IF(N175="zákl. přenesená",J175,0)</f>
        <v>0</v>
      </c>
      <c r="BH175" s="192">
        <f>IF(N175="sníž. přenesená",J175,0)</f>
        <v>0</v>
      </c>
      <c r="BI175" s="192">
        <f>IF(N175="nulová",J175,0)</f>
        <v>0</v>
      </c>
      <c r="BJ175" s="19" t="s">
        <v>89</v>
      </c>
      <c r="BK175" s="192">
        <f>ROUND(I175*H175,2)</f>
        <v>0</v>
      </c>
      <c r="BL175" s="19" t="s">
        <v>206</v>
      </c>
      <c r="BM175" s="191" t="s">
        <v>1799</v>
      </c>
    </row>
    <row r="176" s="2" customFormat="1">
      <c r="A176" s="38"/>
      <c r="B176" s="39"/>
      <c r="C176" s="38"/>
      <c r="D176" s="193" t="s">
        <v>208</v>
      </c>
      <c r="E176" s="38"/>
      <c r="F176" s="194" t="s">
        <v>294</v>
      </c>
      <c r="G176" s="38"/>
      <c r="H176" s="38"/>
      <c r="I176" s="195"/>
      <c r="J176" s="38"/>
      <c r="K176" s="38"/>
      <c r="L176" s="39"/>
      <c r="M176" s="196"/>
      <c r="N176" s="197"/>
      <c r="O176" s="77"/>
      <c r="P176" s="77"/>
      <c r="Q176" s="77"/>
      <c r="R176" s="77"/>
      <c r="S176" s="77"/>
      <c r="T176" s="78"/>
      <c r="U176" s="38"/>
      <c r="V176" s="38"/>
      <c r="W176" s="38"/>
      <c r="X176" s="38"/>
      <c r="Y176" s="38"/>
      <c r="Z176" s="38"/>
      <c r="AA176" s="38"/>
      <c r="AB176" s="38"/>
      <c r="AC176" s="38"/>
      <c r="AD176" s="38"/>
      <c r="AE176" s="38"/>
      <c r="AT176" s="19" t="s">
        <v>208</v>
      </c>
      <c r="AU176" s="19" t="s">
        <v>91</v>
      </c>
    </row>
    <row r="177" s="2" customFormat="1">
      <c r="A177" s="38"/>
      <c r="B177" s="39"/>
      <c r="C177" s="38"/>
      <c r="D177" s="193" t="s">
        <v>210</v>
      </c>
      <c r="E177" s="38"/>
      <c r="F177" s="198" t="s">
        <v>295</v>
      </c>
      <c r="G177" s="38"/>
      <c r="H177" s="38"/>
      <c r="I177" s="195"/>
      <c r="J177" s="38"/>
      <c r="K177" s="38"/>
      <c r="L177" s="39"/>
      <c r="M177" s="196"/>
      <c r="N177" s="197"/>
      <c r="O177" s="77"/>
      <c r="P177" s="77"/>
      <c r="Q177" s="77"/>
      <c r="R177" s="77"/>
      <c r="S177" s="77"/>
      <c r="T177" s="78"/>
      <c r="U177" s="38"/>
      <c r="V177" s="38"/>
      <c r="W177" s="38"/>
      <c r="X177" s="38"/>
      <c r="Y177" s="38"/>
      <c r="Z177" s="38"/>
      <c r="AA177" s="38"/>
      <c r="AB177" s="38"/>
      <c r="AC177" s="38"/>
      <c r="AD177" s="38"/>
      <c r="AE177" s="38"/>
      <c r="AT177" s="19" t="s">
        <v>210</v>
      </c>
      <c r="AU177" s="19" t="s">
        <v>91</v>
      </c>
    </row>
    <row r="178" s="14" customFormat="1">
      <c r="A178" s="14"/>
      <c r="B178" s="207"/>
      <c r="C178" s="14"/>
      <c r="D178" s="193" t="s">
        <v>212</v>
      </c>
      <c r="E178" s="208" t="s">
        <v>1</v>
      </c>
      <c r="F178" s="209" t="s">
        <v>1800</v>
      </c>
      <c r="G178" s="14"/>
      <c r="H178" s="208" t="s">
        <v>1</v>
      </c>
      <c r="I178" s="210"/>
      <c r="J178" s="14"/>
      <c r="K178" s="14"/>
      <c r="L178" s="207"/>
      <c r="M178" s="211"/>
      <c r="N178" s="212"/>
      <c r="O178" s="212"/>
      <c r="P178" s="212"/>
      <c r="Q178" s="212"/>
      <c r="R178" s="212"/>
      <c r="S178" s="212"/>
      <c r="T178" s="213"/>
      <c r="U178" s="14"/>
      <c r="V178" s="14"/>
      <c r="W178" s="14"/>
      <c r="X178" s="14"/>
      <c r="Y178" s="14"/>
      <c r="Z178" s="14"/>
      <c r="AA178" s="14"/>
      <c r="AB178" s="14"/>
      <c r="AC178" s="14"/>
      <c r="AD178" s="14"/>
      <c r="AE178" s="14"/>
      <c r="AT178" s="208" t="s">
        <v>212</v>
      </c>
      <c r="AU178" s="208" t="s">
        <v>91</v>
      </c>
      <c r="AV178" s="14" t="s">
        <v>89</v>
      </c>
      <c r="AW178" s="14" t="s">
        <v>36</v>
      </c>
      <c r="AX178" s="14" t="s">
        <v>81</v>
      </c>
      <c r="AY178" s="208" t="s">
        <v>199</v>
      </c>
    </row>
    <row r="179" s="14" customFormat="1">
      <c r="A179" s="14"/>
      <c r="B179" s="207"/>
      <c r="C179" s="14"/>
      <c r="D179" s="193" t="s">
        <v>212</v>
      </c>
      <c r="E179" s="208" t="s">
        <v>1</v>
      </c>
      <c r="F179" s="209" t="s">
        <v>1801</v>
      </c>
      <c r="G179" s="14"/>
      <c r="H179" s="208" t="s">
        <v>1</v>
      </c>
      <c r="I179" s="210"/>
      <c r="J179" s="14"/>
      <c r="K179" s="14"/>
      <c r="L179" s="207"/>
      <c r="M179" s="211"/>
      <c r="N179" s="212"/>
      <c r="O179" s="212"/>
      <c r="P179" s="212"/>
      <c r="Q179" s="212"/>
      <c r="R179" s="212"/>
      <c r="S179" s="212"/>
      <c r="T179" s="213"/>
      <c r="U179" s="14"/>
      <c r="V179" s="14"/>
      <c r="W179" s="14"/>
      <c r="X179" s="14"/>
      <c r="Y179" s="14"/>
      <c r="Z179" s="14"/>
      <c r="AA179" s="14"/>
      <c r="AB179" s="14"/>
      <c r="AC179" s="14"/>
      <c r="AD179" s="14"/>
      <c r="AE179" s="14"/>
      <c r="AT179" s="208" t="s">
        <v>212</v>
      </c>
      <c r="AU179" s="208" t="s">
        <v>91</v>
      </c>
      <c r="AV179" s="14" t="s">
        <v>89</v>
      </c>
      <c r="AW179" s="14" t="s">
        <v>36</v>
      </c>
      <c r="AX179" s="14" t="s">
        <v>81</v>
      </c>
      <c r="AY179" s="208" t="s">
        <v>199</v>
      </c>
    </row>
    <row r="180" s="13" customFormat="1">
      <c r="A180" s="13"/>
      <c r="B180" s="199"/>
      <c r="C180" s="13"/>
      <c r="D180" s="193" t="s">
        <v>212</v>
      </c>
      <c r="E180" s="200" t="s">
        <v>1</v>
      </c>
      <c r="F180" s="201" t="s">
        <v>1797</v>
      </c>
      <c r="G180" s="13"/>
      <c r="H180" s="202">
        <v>758.20000000000005</v>
      </c>
      <c r="I180" s="203"/>
      <c r="J180" s="13"/>
      <c r="K180" s="13"/>
      <c r="L180" s="199"/>
      <c r="M180" s="204"/>
      <c r="N180" s="205"/>
      <c r="O180" s="205"/>
      <c r="P180" s="205"/>
      <c r="Q180" s="205"/>
      <c r="R180" s="205"/>
      <c r="S180" s="205"/>
      <c r="T180" s="206"/>
      <c r="U180" s="13"/>
      <c r="V180" s="13"/>
      <c r="W180" s="13"/>
      <c r="X180" s="13"/>
      <c r="Y180" s="13"/>
      <c r="Z180" s="13"/>
      <c r="AA180" s="13"/>
      <c r="AB180" s="13"/>
      <c r="AC180" s="13"/>
      <c r="AD180" s="13"/>
      <c r="AE180" s="13"/>
      <c r="AT180" s="200" t="s">
        <v>212</v>
      </c>
      <c r="AU180" s="200" t="s">
        <v>91</v>
      </c>
      <c r="AV180" s="13" t="s">
        <v>91</v>
      </c>
      <c r="AW180" s="13" t="s">
        <v>36</v>
      </c>
      <c r="AX180" s="13" t="s">
        <v>81</v>
      </c>
      <c r="AY180" s="200" t="s">
        <v>199</v>
      </c>
    </row>
    <row r="181" s="15" customFormat="1">
      <c r="A181" s="15"/>
      <c r="B181" s="214"/>
      <c r="C181" s="15"/>
      <c r="D181" s="193" t="s">
        <v>212</v>
      </c>
      <c r="E181" s="215" t="s">
        <v>1</v>
      </c>
      <c r="F181" s="216" t="s">
        <v>234</v>
      </c>
      <c r="G181" s="15"/>
      <c r="H181" s="217">
        <v>758.20000000000005</v>
      </c>
      <c r="I181" s="218"/>
      <c r="J181" s="15"/>
      <c r="K181" s="15"/>
      <c r="L181" s="214"/>
      <c r="M181" s="219"/>
      <c r="N181" s="220"/>
      <c r="O181" s="220"/>
      <c r="P181" s="220"/>
      <c r="Q181" s="220"/>
      <c r="R181" s="220"/>
      <c r="S181" s="220"/>
      <c r="T181" s="221"/>
      <c r="U181" s="15"/>
      <c r="V181" s="15"/>
      <c r="W181" s="15"/>
      <c r="X181" s="15"/>
      <c r="Y181" s="15"/>
      <c r="Z181" s="15"/>
      <c r="AA181" s="15"/>
      <c r="AB181" s="15"/>
      <c r="AC181" s="15"/>
      <c r="AD181" s="15"/>
      <c r="AE181" s="15"/>
      <c r="AT181" s="215" t="s">
        <v>212</v>
      </c>
      <c r="AU181" s="215" t="s">
        <v>91</v>
      </c>
      <c r="AV181" s="15" t="s">
        <v>206</v>
      </c>
      <c r="AW181" s="15" t="s">
        <v>36</v>
      </c>
      <c r="AX181" s="15" t="s">
        <v>89</v>
      </c>
      <c r="AY181" s="215" t="s">
        <v>199</v>
      </c>
    </row>
    <row r="182" s="2" customFormat="1" ht="24.15" customHeight="1">
      <c r="A182" s="38"/>
      <c r="B182" s="179"/>
      <c r="C182" s="180" t="s">
        <v>271</v>
      </c>
      <c r="D182" s="180" t="s">
        <v>201</v>
      </c>
      <c r="E182" s="181" t="s">
        <v>754</v>
      </c>
      <c r="F182" s="182" t="s">
        <v>755</v>
      </c>
      <c r="G182" s="183" t="s">
        <v>228</v>
      </c>
      <c r="H182" s="184">
        <v>12.67</v>
      </c>
      <c r="I182" s="185"/>
      <c r="J182" s="186">
        <f>ROUND(I182*H182,2)</f>
        <v>0</v>
      </c>
      <c r="K182" s="182" t="s">
        <v>205</v>
      </c>
      <c r="L182" s="39"/>
      <c r="M182" s="187" t="s">
        <v>1</v>
      </c>
      <c r="N182" s="188" t="s">
        <v>46</v>
      </c>
      <c r="O182" s="77"/>
      <c r="P182" s="189">
        <f>O182*H182</f>
        <v>0</v>
      </c>
      <c r="Q182" s="189">
        <v>0</v>
      </c>
      <c r="R182" s="189">
        <f>Q182*H182</f>
        <v>0</v>
      </c>
      <c r="S182" s="189">
        <v>0</v>
      </c>
      <c r="T182" s="190">
        <f>S182*H182</f>
        <v>0</v>
      </c>
      <c r="U182" s="38"/>
      <c r="V182" s="38"/>
      <c r="W182" s="38"/>
      <c r="X182" s="38"/>
      <c r="Y182" s="38"/>
      <c r="Z182" s="38"/>
      <c r="AA182" s="38"/>
      <c r="AB182" s="38"/>
      <c r="AC182" s="38"/>
      <c r="AD182" s="38"/>
      <c r="AE182" s="38"/>
      <c r="AR182" s="191" t="s">
        <v>206</v>
      </c>
      <c r="AT182" s="191" t="s">
        <v>201</v>
      </c>
      <c r="AU182" s="191" t="s">
        <v>91</v>
      </c>
      <c r="AY182" s="19" t="s">
        <v>199</v>
      </c>
      <c r="BE182" s="192">
        <f>IF(N182="základní",J182,0)</f>
        <v>0</v>
      </c>
      <c r="BF182" s="192">
        <f>IF(N182="snížená",J182,0)</f>
        <v>0</v>
      </c>
      <c r="BG182" s="192">
        <f>IF(N182="zákl. přenesená",J182,0)</f>
        <v>0</v>
      </c>
      <c r="BH182" s="192">
        <f>IF(N182="sníž. přenesená",J182,0)</f>
        <v>0</v>
      </c>
      <c r="BI182" s="192">
        <f>IF(N182="nulová",J182,0)</f>
        <v>0</v>
      </c>
      <c r="BJ182" s="19" t="s">
        <v>89</v>
      </c>
      <c r="BK182" s="192">
        <f>ROUND(I182*H182,2)</f>
        <v>0</v>
      </c>
      <c r="BL182" s="19" t="s">
        <v>206</v>
      </c>
      <c r="BM182" s="191" t="s">
        <v>1802</v>
      </c>
    </row>
    <row r="183" s="2" customFormat="1">
      <c r="A183" s="38"/>
      <c r="B183" s="39"/>
      <c r="C183" s="38"/>
      <c r="D183" s="193" t="s">
        <v>208</v>
      </c>
      <c r="E183" s="38"/>
      <c r="F183" s="194" t="s">
        <v>757</v>
      </c>
      <c r="G183" s="38"/>
      <c r="H183" s="38"/>
      <c r="I183" s="195"/>
      <c r="J183" s="38"/>
      <c r="K183" s="38"/>
      <c r="L183" s="39"/>
      <c r="M183" s="196"/>
      <c r="N183" s="197"/>
      <c r="O183" s="77"/>
      <c r="P183" s="77"/>
      <c r="Q183" s="77"/>
      <c r="R183" s="77"/>
      <c r="S183" s="77"/>
      <c r="T183" s="78"/>
      <c r="U183" s="38"/>
      <c r="V183" s="38"/>
      <c r="W183" s="38"/>
      <c r="X183" s="38"/>
      <c r="Y183" s="38"/>
      <c r="Z183" s="38"/>
      <c r="AA183" s="38"/>
      <c r="AB183" s="38"/>
      <c r="AC183" s="38"/>
      <c r="AD183" s="38"/>
      <c r="AE183" s="38"/>
      <c r="AT183" s="19" t="s">
        <v>208</v>
      </c>
      <c r="AU183" s="19" t="s">
        <v>91</v>
      </c>
    </row>
    <row r="184" s="2" customFormat="1">
      <c r="A184" s="38"/>
      <c r="B184" s="39"/>
      <c r="C184" s="38"/>
      <c r="D184" s="193" t="s">
        <v>210</v>
      </c>
      <c r="E184" s="38"/>
      <c r="F184" s="198" t="s">
        <v>758</v>
      </c>
      <c r="G184" s="38"/>
      <c r="H184" s="38"/>
      <c r="I184" s="195"/>
      <c r="J184" s="38"/>
      <c r="K184" s="38"/>
      <c r="L184" s="39"/>
      <c r="M184" s="196"/>
      <c r="N184" s="197"/>
      <c r="O184" s="77"/>
      <c r="P184" s="77"/>
      <c r="Q184" s="77"/>
      <c r="R184" s="77"/>
      <c r="S184" s="77"/>
      <c r="T184" s="78"/>
      <c r="U184" s="38"/>
      <c r="V184" s="38"/>
      <c r="W184" s="38"/>
      <c r="X184" s="38"/>
      <c r="Y184" s="38"/>
      <c r="Z184" s="38"/>
      <c r="AA184" s="38"/>
      <c r="AB184" s="38"/>
      <c r="AC184" s="38"/>
      <c r="AD184" s="38"/>
      <c r="AE184" s="38"/>
      <c r="AT184" s="19" t="s">
        <v>210</v>
      </c>
      <c r="AU184" s="19" t="s">
        <v>91</v>
      </c>
    </row>
    <row r="185" s="14" customFormat="1">
      <c r="A185" s="14"/>
      <c r="B185" s="207"/>
      <c r="C185" s="14"/>
      <c r="D185" s="193" t="s">
        <v>212</v>
      </c>
      <c r="E185" s="208" t="s">
        <v>1</v>
      </c>
      <c r="F185" s="209" t="s">
        <v>759</v>
      </c>
      <c r="G185" s="14"/>
      <c r="H185" s="208" t="s">
        <v>1</v>
      </c>
      <c r="I185" s="210"/>
      <c r="J185" s="14"/>
      <c r="K185" s="14"/>
      <c r="L185" s="207"/>
      <c r="M185" s="211"/>
      <c r="N185" s="212"/>
      <c r="O185" s="212"/>
      <c r="P185" s="212"/>
      <c r="Q185" s="212"/>
      <c r="R185" s="212"/>
      <c r="S185" s="212"/>
      <c r="T185" s="213"/>
      <c r="U185" s="14"/>
      <c r="V185" s="14"/>
      <c r="W185" s="14"/>
      <c r="X185" s="14"/>
      <c r="Y185" s="14"/>
      <c r="Z185" s="14"/>
      <c r="AA185" s="14"/>
      <c r="AB185" s="14"/>
      <c r="AC185" s="14"/>
      <c r="AD185" s="14"/>
      <c r="AE185" s="14"/>
      <c r="AT185" s="208" t="s">
        <v>212</v>
      </c>
      <c r="AU185" s="208" t="s">
        <v>91</v>
      </c>
      <c r="AV185" s="14" t="s">
        <v>89</v>
      </c>
      <c r="AW185" s="14" t="s">
        <v>36</v>
      </c>
      <c r="AX185" s="14" t="s">
        <v>81</v>
      </c>
      <c r="AY185" s="208" t="s">
        <v>199</v>
      </c>
    </row>
    <row r="186" s="14" customFormat="1">
      <c r="A186" s="14"/>
      <c r="B186" s="207"/>
      <c r="C186" s="14"/>
      <c r="D186" s="193" t="s">
        <v>212</v>
      </c>
      <c r="E186" s="208" t="s">
        <v>1</v>
      </c>
      <c r="F186" s="209" t="s">
        <v>760</v>
      </c>
      <c r="G186" s="14"/>
      <c r="H186" s="208" t="s">
        <v>1</v>
      </c>
      <c r="I186" s="210"/>
      <c r="J186" s="14"/>
      <c r="K186" s="14"/>
      <c r="L186" s="207"/>
      <c r="M186" s="211"/>
      <c r="N186" s="212"/>
      <c r="O186" s="212"/>
      <c r="P186" s="212"/>
      <c r="Q186" s="212"/>
      <c r="R186" s="212"/>
      <c r="S186" s="212"/>
      <c r="T186" s="213"/>
      <c r="U186" s="14"/>
      <c r="V186" s="14"/>
      <c r="W186" s="14"/>
      <c r="X186" s="14"/>
      <c r="Y186" s="14"/>
      <c r="Z186" s="14"/>
      <c r="AA186" s="14"/>
      <c r="AB186" s="14"/>
      <c r="AC186" s="14"/>
      <c r="AD186" s="14"/>
      <c r="AE186" s="14"/>
      <c r="AT186" s="208" t="s">
        <v>212</v>
      </c>
      <c r="AU186" s="208" t="s">
        <v>91</v>
      </c>
      <c r="AV186" s="14" t="s">
        <v>89</v>
      </c>
      <c r="AW186" s="14" t="s">
        <v>36</v>
      </c>
      <c r="AX186" s="14" t="s">
        <v>81</v>
      </c>
      <c r="AY186" s="208" t="s">
        <v>199</v>
      </c>
    </row>
    <row r="187" s="13" customFormat="1">
      <c r="A187" s="13"/>
      <c r="B187" s="199"/>
      <c r="C187" s="13"/>
      <c r="D187" s="193" t="s">
        <v>212</v>
      </c>
      <c r="E187" s="200" t="s">
        <v>1</v>
      </c>
      <c r="F187" s="201" t="s">
        <v>1803</v>
      </c>
      <c r="G187" s="13"/>
      <c r="H187" s="202">
        <v>12.67</v>
      </c>
      <c r="I187" s="203"/>
      <c r="J187" s="13"/>
      <c r="K187" s="13"/>
      <c r="L187" s="199"/>
      <c r="M187" s="204"/>
      <c r="N187" s="205"/>
      <c r="O187" s="205"/>
      <c r="P187" s="205"/>
      <c r="Q187" s="205"/>
      <c r="R187" s="205"/>
      <c r="S187" s="205"/>
      <c r="T187" s="206"/>
      <c r="U187" s="13"/>
      <c r="V187" s="13"/>
      <c r="W187" s="13"/>
      <c r="X187" s="13"/>
      <c r="Y187" s="13"/>
      <c r="Z187" s="13"/>
      <c r="AA187" s="13"/>
      <c r="AB187" s="13"/>
      <c r="AC187" s="13"/>
      <c r="AD187" s="13"/>
      <c r="AE187" s="13"/>
      <c r="AT187" s="200" t="s">
        <v>212</v>
      </c>
      <c r="AU187" s="200" t="s">
        <v>91</v>
      </c>
      <c r="AV187" s="13" t="s">
        <v>91</v>
      </c>
      <c r="AW187" s="13" t="s">
        <v>36</v>
      </c>
      <c r="AX187" s="13" t="s">
        <v>89</v>
      </c>
      <c r="AY187" s="200" t="s">
        <v>199</v>
      </c>
    </row>
    <row r="188" s="2" customFormat="1" ht="24.15" customHeight="1">
      <c r="A188" s="38"/>
      <c r="B188" s="179"/>
      <c r="C188" s="180" t="s">
        <v>279</v>
      </c>
      <c r="D188" s="180" t="s">
        <v>201</v>
      </c>
      <c r="E188" s="181" t="s">
        <v>1264</v>
      </c>
      <c r="F188" s="182" t="s">
        <v>1265</v>
      </c>
      <c r="G188" s="183" t="s">
        <v>204</v>
      </c>
      <c r="H188" s="184">
        <v>247.19999999999999</v>
      </c>
      <c r="I188" s="185"/>
      <c r="J188" s="186">
        <f>ROUND(I188*H188,2)</f>
        <v>0</v>
      </c>
      <c r="K188" s="182" t="s">
        <v>205</v>
      </c>
      <c r="L188" s="39"/>
      <c r="M188" s="187" t="s">
        <v>1</v>
      </c>
      <c r="N188" s="188" t="s">
        <v>46</v>
      </c>
      <c r="O188" s="77"/>
      <c r="P188" s="189">
        <f>O188*H188</f>
        <v>0</v>
      </c>
      <c r="Q188" s="189">
        <v>0</v>
      </c>
      <c r="R188" s="189">
        <f>Q188*H188</f>
        <v>0</v>
      </c>
      <c r="S188" s="189">
        <v>0</v>
      </c>
      <c r="T188" s="190">
        <f>S188*H188</f>
        <v>0</v>
      </c>
      <c r="U188" s="38"/>
      <c r="V188" s="38"/>
      <c r="W188" s="38"/>
      <c r="X188" s="38"/>
      <c r="Y188" s="38"/>
      <c r="Z188" s="38"/>
      <c r="AA188" s="38"/>
      <c r="AB188" s="38"/>
      <c r="AC188" s="38"/>
      <c r="AD188" s="38"/>
      <c r="AE188" s="38"/>
      <c r="AR188" s="191" t="s">
        <v>206</v>
      </c>
      <c r="AT188" s="191" t="s">
        <v>201</v>
      </c>
      <c r="AU188" s="191" t="s">
        <v>91</v>
      </c>
      <c r="AY188" s="19" t="s">
        <v>199</v>
      </c>
      <c r="BE188" s="192">
        <f>IF(N188="základní",J188,0)</f>
        <v>0</v>
      </c>
      <c r="BF188" s="192">
        <f>IF(N188="snížená",J188,0)</f>
        <v>0</v>
      </c>
      <c r="BG188" s="192">
        <f>IF(N188="zákl. přenesená",J188,0)</f>
        <v>0</v>
      </c>
      <c r="BH188" s="192">
        <f>IF(N188="sníž. přenesená",J188,0)</f>
        <v>0</v>
      </c>
      <c r="BI188" s="192">
        <f>IF(N188="nulová",J188,0)</f>
        <v>0</v>
      </c>
      <c r="BJ188" s="19" t="s">
        <v>89</v>
      </c>
      <c r="BK188" s="192">
        <f>ROUND(I188*H188,2)</f>
        <v>0</v>
      </c>
      <c r="BL188" s="19" t="s">
        <v>206</v>
      </c>
      <c r="BM188" s="191" t="s">
        <v>1804</v>
      </c>
    </row>
    <row r="189" s="2" customFormat="1">
      <c r="A189" s="38"/>
      <c r="B189" s="39"/>
      <c r="C189" s="38"/>
      <c r="D189" s="193" t="s">
        <v>208</v>
      </c>
      <c r="E189" s="38"/>
      <c r="F189" s="194" t="s">
        <v>1267</v>
      </c>
      <c r="G189" s="38"/>
      <c r="H189" s="38"/>
      <c r="I189" s="195"/>
      <c r="J189" s="38"/>
      <c r="K189" s="38"/>
      <c r="L189" s="39"/>
      <c r="M189" s="196"/>
      <c r="N189" s="197"/>
      <c r="O189" s="77"/>
      <c r="P189" s="77"/>
      <c r="Q189" s="77"/>
      <c r="R189" s="77"/>
      <c r="S189" s="77"/>
      <c r="T189" s="78"/>
      <c r="U189" s="38"/>
      <c r="V189" s="38"/>
      <c r="W189" s="38"/>
      <c r="X189" s="38"/>
      <c r="Y189" s="38"/>
      <c r="Z189" s="38"/>
      <c r="AA189" s="38"/>
      <c r="AB189" s="38"/>
      <c r="AC189" s="38"/>
      <c r="AD189" s="38"/>
      <c r="AE189" s="38"/>
      <c r="AT189" s="19" t="s">
        <v>208</v>
      </c>
      <c r="AU189" s="19" t="s">
        <v>91</v>
      </c>
    </row>
    <row r="190" s="2" customFormat="1">
      <c r="A190" s="38"/>
      <c r="B190" s="39"/>
      <c r="C190" s="38"/>
      <c r="D190" s="193" t="s">
        <v>210</v>
      </c>
      <c r="E190" s="38"/>
      <c r="F190" s="198" t="s">
        <v>766</v>
      </c>
      <c r="G190" s="38"/>
      <c r="H190" s="38"/>
      <c r="I190" s="195"/>
      <c r="J190" s="38"/>
      <c r="K190" s="38"/>
      <c r="L190" s="39"/>
      <c r="M190" s="196"/>
      <c r="N190" s="197"/>
      <c r="O190" s="77"/>
      <c r="P190" s="77"/>
      <c r="Q190" s="77"/>
      <c r="R190" s="77"/>
      <c r="S190" s="77"/>
      <c r="T190" s="78"/>
      <c r="U190" s="38"/>
      <c r="V190" s="38"/>
      <c r="W190" s="38"/>
      <c r="X190" s="38"/>
      <c r="Y190" s="38"/>
      <c r="Z190" s="38"/>
      <c r="AA190" s="38"/>
      <c r="AB190" s="38"/>
      <c r="AC190" s="38"/>
      <c r="AD190" s="38"/>
      <c r="AE190" s="38"/>
      <c r="AT190" s="19" t="s">
        <v>210</v>
      </c>
      <c r="AU190" s="19" t="s">
        <v>91</v>
      </c>
    </row>
    <row r="191" s="14" customFormat="1">
      <c r="A191" s="14"/>
      <c r="B191" s="207"/>
      <c r="C191" s="14"/>
      <c r="D191" s="193" t="s">
        <v>212</v>
      </c>
      <c r="E191" s="208" t="s">
        <v>1</v>
      </c>
      <c r="F191" s="209" t="s">
        <v>770</v>
      </c>
      <c r="G191" s="14"/>
      <c r="H191" s="208" t="s">
        <v>1</v>
      </c>
      <c r="I191" s="210"/>
      <c r="J191" s="14"/>
      <c r="K191" s="14"/>
      <c r="L191" s="207"/>
      <c r="M191" s="211"/>
      <c r="N191" s="212"/>
      <c r="O191" s="212"/>
      <c r="P191" s="212"/>
      <c r="Q191" s="212"/>
      <c r="R191" s="212"/>
      <c r="S191" s="212"/>
      <c r="T191" s="213"/>
      <c r="U191" s="14"/>
      <c r="V191" s="14"/>
      <c r="W191" s="14"/>
      <c r="X191" s="14"/>
      <c r="Y191" s="14"/>
      <c r="Z191" s="14"/>
      <c r="AA191" s="14"/>
      <c r="AB191" s="14"/>
      <c r="AC191" s="14"/>
      <c r="AD191" s="14"/>
      <c r="AE191" s="14"/>
      <c r="AT191" s="208" t="s">
        <v>212</v>
      </c>
      <c r="AU191" s="208" t="s">
        <v>91</v>
      </c>
      <c r="AV191" s="14" t="s">
        <v>89</v>
      </c>
      <c r="AW191" s="14" t="s">
        <v>36</v>
      </c>
      <c r="AX191" s="14" t="s">
        <v>81</v>
      </c>
      <c r="AY191" s="208" t="s">
        <v>199</v>
      </c>
    </row>
    <row r="192" s="13" customFormat="1">
      <c r="A192" s="13"/>
      <c r="B192" s="199"/>
      <c r="C192" s="13"/>
      <c r="D192" s="193" t="s">
        <v>212</v>
      </c>
      <c r="E192" s="200" t="s">
        <v>1</v>
      </c>
      <c r="F192" s="201" t="s">
        <v>1805</v>
      </c>
      <c r="G192" s="13"/>
      <c r="H192" s="202">
        <v>247.19999999999999</v>
      </c>
      <c r="I192" s="203"/>
      <c r="J192" s="13"/>
      <c r="K192" s="13"/>
      <c r="L192" s="199"/>
      <c r="M192" s="204"/>
      <c r="N192" s="205"/>
      <c r="O192" s="205"/>
      <c r="P192" s="205"/>
      <c r="Q192" s="205"/>
      <c r="R192" s="205"/>
      <c r="S192" s="205"/>
      <c r="T192" s="206"/>
      <c r="U192" s="13"/>
      <c r="V192" s="13"/>
      <c r="W192" s="13"/>
      <c r="X192" s="13"/>
      <c r="Y192" s="13"/>
      <c r="Z192" s="13"/>
      <c r="AA192" s="13"/>
      <c r="AB192" s="13"/>
      <c r="AC192" s="13"/>
      <c r="AD192" s="13"/>
      <c r="AE192" s="13"/>
      <c r="AT192" s="200" t="s">
        <v>212</v>
      </c>
      <c r="AU192" s="200" t="s">
        <v>91</v>
      </c>
      <c r="AV192" s="13" t="s">
        <v>91</v>
      </c>
      <c r="AW192" s="13" t="s">
        <v>36</v>
      </c>
      <c r="AX192" s="13" t="s">
        <v>81</v>
      </c>
      <c r="AY192" s="200" t="s">
        <v>199</v>
      </c>
    </row>
    <row r="193" s="15" customFormat="1">
      <c r="A193" s="15"/>
      <c r="B193" s="214"/>
      <c r="C193" s="15"/>
      <c r="D193" s="193" t="s">
        <v>212</v>
      </c>
      <c r="E193" s="215" t="s">
        <v>1</v>
      </c>
      <c r="F193" s="216" t="s">
        <v>234</v>
      </c>
      <c r="G193" s="15"/>
      <c r="H193" s="217">
        <v>247.19999999999999</v>
      </c>
      <c r="I193" s="218"/>
      <c r="J193" s="15"/>
      <c r="K193" s="15"/>
      <c r="L193" s="214"/>
      <c r="M193" s="219"/>
      <c r="N193" s="220"/>
      <c r="O193" s="220"/>
      <c r="P193" s="220"/>
      <c r="Q193" s="220"/>
      <c r="R193" s="220"/>
      <c r="S193" s="220"/>
      <c r="T193" s="221"/>
      <c r="U193" s="15"/>
      <c r="V193" s="15"/>
      <c r="W193" s="15"/>
      <c r="X193" s="15"/>
      <c r="Y193" s="15"/>
      <c r="Z193" s="15"/>
      <c r="AA193" s="15"/>
      <c r="AB193" s="15"/>
      <c r="AC193" s="15"/>
      <c r="AD193" s="15"/>
      <c r="AE193" s="15"/>
      <c r="AT193" s="215" t="s">
        <v>212</v>
      </c>
      <c r="AU193" s="215" t="s">
        <v>91</v>
      </c>
      <c r="AV193" s="15" t="s">
        <v>206</v>
      </c>
      <c r="AW193" s="15" t="s">
        <v>36</v>
      </c>
      <c r="AX193" s="15" t="s">
        <v>89</v>
      </c>
      <c r="AY193" s="215" t="s">
        <v>199</v>
      </c>
    </row>
    <row r="194" s="2" customFormat="1" ht="14.4" customHeight="1">
      <c r="A194" s="38"/>
      <c r="B194" s="179"/>
      <c r="C194" s="222" t="s">
        <v>284</v>
      </c>
      <c r="D194" s="222" t="s">
        <v>272</v>
      </c>
      <c r="E194" s="223" t="s">
        <v>332</v>
      </c>
      <c r="F194" s="224" t="s">
        <v>333</v>
      </c>
      <c r="G194" s="225" t="s">
        <v>275</v>
      </c>
      <c r="H194" s="226">
        <v>39.552</v>
      </c>
      <c r="I194" s="227"/>
      <c r="J194" s="228">
        <f>ROUND(I194*H194,2)</f>
        <v>0</v>
      </c>
      <c r="K194" s="224" t="s">
        <v>205</v>
      </c>
      <c r="L194" s="229"/>
      <c r="M194" s="230" t="s">
        <v>1</v>
      </c>
      <c r="N194" s="231" t="s">
        <v>46</v>
      </c>
      <c r="O194" s="77"/>
      <c r="P194" s="189">
        <f>O194*H194</f>
        <v>0</v>
      </c>
      <c r="Q194" s="189">
        <v>1</v>
      </c>
      <c r="R194" s="189">
        <f>Q194*H194</f>
        <v>39.552</v>
      </c>
      <c r="S194" s="189">
        <v>0</v>
      </c>
      <c r="T194" s="190">
        <f>S194*H194</f>
        <v>0</v>
      </c>
      <c r="U194" s="38"/>
      <c r="V194" s="38"/>
      <c r="W194" s="38"/>
      <c r="X194" s="38"/>
      <c r="Y194" s="38"/>
      <c r="Z194" s="38"/>
      <c r="AA194" s="38"/>
      <c r="AB194" s="38"/>
      <c r="AC194" s="38"/>
      <c r="AD194" s="38"/>
      <c r="AE194" s="38"/>
      <c r="AR194" s="191" t="s">
        <v>259</v>
      </c>
      <c r="AT194" s="191" t="s">
        <v>272</v>
      </c>
      <c r="AU194" s="191" t="s">
        <v>91</v>
      </c>
      <c r="AY194" s="19" t="s">
        <v>199</v>
      </c>
      <c r="BE194" s="192">
        <f>IF(N194="základní",J194,0)</f>
        <v>0</v>
      </c>
      <c r="BF194" s="192">
        <f>IF(N194="snížená",J194,0)</f>
        <v>0</v>
      </c>
      <c r="BG194" s="192">
        <f>IF(N194="zákl. přenesená",J194,0)</f>
        <v>0</v>
      </c>
      <c r="BH194" s="192">
        <f>IF(N194="sníž. přenesená",J194,0)</f>
        <v>0</v>
      </c>
      <c r="BI194" s="192">
        <f>IF(N194="nulová",J194,0)</f>
        <v>0</v>
      </c>
      <c r="BJ194" s="19" t="s">
        <v>89</v>
      </c>
      <c r="BK194" s="192">
        <f>ROUND(I194*H194,2)</f>
        <v>0</v>
      </c>
      <c r="BL194" s="19" t="s">
        <v>206</v>
      </c>
      <c r="BM194" s="191" t="s">
        <v>1806</v>
      </c>
    </row>
    <row r="195" s="2" customFormat="1">
      <c r="A195" s="38"/>
      <c r="B195" s="39"/>
      <c r="C195" s="38"/>
      <c r="D195" s="193" t="s">
        <v>208</v>
      </c>
      <c r="E195" s="38"/>
      <c r="F195" s="194" t="s">
        <v>333</v>
      </c>
      <c r="G195" s="38"/>
      <c r="H195" s="38"/>
      <c r="I195" s="195"/>
      <c r="J195" s="38"/>
      <c r="K195" s="38"/>
      <c r="L195" s="39"/>
      <c r="M195" s="196"/>
      <c r="N195" s="197"/>
      <c r="O195" s="77"/>
      <c r="P195" s="77"/>
      <c r="Q195" s="77"/>
      <c r="R195" s="77"/>
      <c r="S195" s="77"/>
      <c r="T195" s="78"/>
      <c r="U195" s="38"/>
      <c r="V195" s="38"/>
      <c r="W195" s="38"/>
      <c r="X195" s="38"/>
      <c r="Y195" s="38"/>
      <c r="Z195" s="38"/>
      <c r="AA195" s="38"/>
      <c r="AB195" s="38"/>
      <c r="AC195" s="38"/>
      <c r="AD195" s="38"/>
      <c r="AE195" s="38"/>
      <c r="AT195" s="19" t="s">
        <v>208</v>
      </c>
      <c r="AU195" s="19" t="s">
        <v>91</v>
      </c>
    </row>
    <row r="196" s="14" customFormat="1">
      <c r="A196" s="14"/>
      <c r="B196" s="207"/>
      <c r="C196" s="14"/>
      <c r="D196" s="193" t="s">
        <v>212</v>
      </c>
      <c r="E196" s="208" t="s">
        <v>1</v>
      </c>
      <c r="F196" s="209" t="s">
        <v>770</v>
      </c>
      <c r="G196" s="14"/>
      <c r="H196" s="208" t="s">
        <v>1</v>
      </c>
      <c r="I196" s="210"/>
      <c r="J196" s="14"/>
      <c r="K196" s="14"/>
      <c r="L196" s="207"/>
      <c r="M196" s="211"/>
      <c r="N196" s="212"/>
      <c r="O196" s="212"/>
      <c r="P196" s="212"/>
      <c r="Q196" s="212"/>
      <c r="R196" s="212"/>
      <c r="S196" s="212"/>
      <c r="T196" s="213"/>
      <c r="U196" s="14"/>
      <c r="V196" s="14"/>
      <c r="W196" s="14"/>
      <c r="X196" s="14"/>
      <c r="Y196" s="14"/>
      <c r="Z196" s="14"/>
      <c r="AA196" s="14"/>
      <c r="AB196" s="14"/>
      <c r="AC196" s="14"/>
      <c r="AD196" s="14"/>
      <c r="AE196" s="14"/>
      <c r="AT196" s="208" t="s">
        <v>212</v>
      </c>
      <c r="AU196" s="208" t="s">
        <v>91</v>
      </c>
      <c r="AV196" s="14" t="s">
        <v>89</v>
      </c>
      <c r="AW196" s="14" t="s">
        <v>36</v>
      </c>
      <c r="AX196" s="14" t="s">
        <v>81</v>
      </c>
      <c r="AY196" s="208" t="s">
        <v>199</v>
      </c>
    </row>
    <row r="197" s="13" customFormat="1">
      <c r="A197" s="13"/>
      <c r="B197" s="199"/>
      <c r="C197" s="13"/>
      <c r="D197" s="193" t="s">
        <v>212</v>
      </c>
      <c r="E197" s="200" t="s">
        <v>1</v>
      </c>
      <c r="F197" s="201" t="s">
        <v>1807</v>
      </c>
      <c r="G197" s="13"/>
      <c r="H197" s="202">
        <v>39.552</v>
      </c>
      <c r="I197" s="203"/>
      <c r="J197" s="13"/>
      <c r="K197" s="13"/>
      <c r="L197" s="199"/>
      <c r="M197" s="204"/>
      <c r="N197" s="205"/>
      <c r="O197" s="205"/>
      <c r="P197" s="205"/>
      <c r="Q197" s="205"/>
      <c r="R197" s="205"/>
      <c r="S197" s="205"/>
      <c r="T197" s="206"/>
      <c r="U197" s="13"/>
      <c r="V197" s="13"/>
      <c r="W197" s="13"/>
      <c r="X197" s="13"/>
      <c r="Y197" s="13"/>
      <c r="Z197" s="13"/>
      <c r="AA197" s="13"/>
      <c r="AB197" s="13"/>
      <c r="AC197" s="13"/>
      <c r="AD197" s="13"/>
      <c r="AE197" s="13"/>
      <c r="AT197" s="200" t="s">
        <v>212</v>
      </c>
      <c r="AU197" s="200" t="s">
        <v>91</v>
      </c>
      <c r="AV197" s="13" t="s">
        <v>91</v>
      </c>
      <c r="AW197" s="13" t="s">
        <v>36</v>
      </c>
      <c r="AX197" s="13" t="s">
        <v>81</v>
      </c>
      <c r="AY197" s="200" t="s">
        <v>199</v>
      </c>
    </row>
    <row r="198" s="15" customFormat="1">
      <c r="A198" s="15"/>
      <c r="B198" s="214"/>
      <c r="C198" s="15"/>
      <c r="D198" s="193" t="s">
        <v>212</v>
      </c>
      <c r="E198" s="215" t="s">
        <v>1</v>
      </c>
      <c r="F198" s="216" t="s">
        <v>234</v>
      </c>
      <c r="G198" s="15"/>
      <c r="H198" s="217">
        <v>39.552</v>
      </c>
      <c r="I198" s="218"/>
      <c r="J198" s="15"/>
      <c r="K198" s="15"/>
      <c r="L198" s="214"/>
      <c r="M198" s="219"/>
      <c r="N198" s="220"/>
      <c r="O198" s="220"/>
      <c r="P198" s="220"/>
      <c r="Q198" s="220"/>
      <c r="R198" s="220"/>
      <c r="S198" s="220"/>
      <c r="T198" s="221"/>
      <c r="U198" s="15"/>
      <c r="V198" s="15"/>
      <c r="W198" s="15"/>
      <c r="X198" s="15"/>
      <c r="Y198" s="15"/>
      <c r="Z198" s="15"/>
      <c r="AA198" s="15"/>
      <c r="AB198" s="15"/>
      <c r="AC198" s="15"/>
      <c r="AD198" s="15"/>
      <c r="AE198" s="15"/>
      <c r="AT198" s="215" t="s">
        <v>212</v>
      </c>
      <c r="AU198" s="215" t="s">
        <v>91</v>
      </c>
      <c r="AV198" s="15" t="s">
        <v>206</v>
      </c>
      <c r="AW198" s="15" t="s">
        <v>36</v>
      </c>
      <c r="AX198" s="15" t="s">
        <v>89</v>
      </c>
      <c r="AY198" s="215" t="s">
        <v>199</v>
      </c>
    </row>
    <row r="199" s="2" customFormat="1" ht="24.15" customHeight="1">
      <c r="A199" s="38"/>
      <c r="B199" s="179"/>
      <c r="C199" s="180" t="s">
        <v>290</v>
      </c>
      <c r="D199" s="180" t="s">
        <v>201</v>
      </c>
      <c r="E199" s="181" t="s">
        <v>1808</v>
      </c>
      <c r="F199" s="182" t="s">
        <v>1809</v>
      </c>
      <c r="G199" s="183" t="s">
        <v>204</v>
      </c>
      <c r="H199" s="184">
        <v>247.19999999999999</v>
      </c>
      <c r="I199" s="185"/>
      <c r="J199" s="186">
        <f>ROUND(I199*H199,2)</f>
        <v>0</v>
      </c>
      <c r="K199" s="182" t="s">
        <v>205</v>
      </c>
      <c r="L199" s="39"/>
      <c r="M199" s="187" t="s">
        <v>1</v>
      </c>
      <c r="N199" s="188" t="s">
        <v>46</v>
      </c>
      <c r="O199" s="77"/>
      <c r="P199" s="189">
        <f>O199*H199</f>
        <v>0</v>
      </c>
      <c r="Q199" s="189">
        <v>0</v>
      </c>
      <c r="R199" s="189">
        <f>Q199*H199</f>
        <v>0</v>
      </c>
      <c r="S199" s="189">
        <v>0</v>
      </c>
      <c r="T199" s="190">
        <f>S199*H199</f>
        <v>0</v>
      </c>
      <c r="U199" s="38"/>
      <c r="V199" s="38"/>
      <c r="W199" s="38"/>
      <c r="X199" s="38"/>
      <c r="Y199" s="38"/>
      <c r="Z199" s="38"/>
      <c r="AA199" s="38"/>
      <c r="AB199" s="38"/>
      <c r="AC199" s="38"/>
      <c r="AD199" s="38"/>
      <c r="AE199" s="38"/>
      <c r="AR199" s="191" t="s">
        <v>206</v>
      </c>
      <c r="AT199" s="191" t="s">
        <v>201</v>
      </c>
      <c r="AU199" s="191" t="s">
        <v>91</v>
      </c>
      <c r="AY199" s="19" t="s">
        <v>199</v>
      </c>
      <c r="BE199" s="192">
        <f>IF(N199="základní",J199,0)</f>
        <v>0</v>
      </c>
      <c r="BF199" s="192">
        <f>IF(N199="snížená",J199,0)</f>
        <v>0</v>
      </c>
      <c r="BG199" s="192">
        <f>IF(N199="zákl. přenesená",J199,0)</f>
        <v>0</v>
      </c>
      <c r="BH199" s="192">
        <f>IF(N199="sníž. přenesená",J199,0)</f>
        <v>0</v>
      </c>
      <c r="BI199" s="192">
        <f>IF(N199="nulová",J199,0)</f>
        <v>0</v>
      </c>
      <c r="BJ199" s="19" t="s">
        <v>89</v>
      </c>
      <c r="BK199" s="192">
        <f>ROUND(I199*H199,2)</f>
        <v>0</v>
      </c>
      <c r="BL199" s="19" t="s">
        <v>206</v>
      </c>
      <c r="BM199" s="191" t="s">
        <v>1810</v>
      </c>
    </row>
    <row r="200" s="2" customFormat="1">
      <c r="A200" s="38"/>
      <c r="B200" s="39"/>
      <c r="C200" s="38"/>
      <c r="D200" s="193" t="s">
        <v>208</v>
      </c>
      <c r="E200" s="38"/>
      <c r="F200" s="194" t="s">
        <v>1811</v>
      </c>
      <c r="G200" s="38"/>
      <c r="H200" s="38"/>
      <c r="I200" s="195"/>
      <c r="J200" s="38"/>
      <c r="K200" s="38"/>
      <c r="L200" s="39"/>
      <c r="M200" s="196"/>
      <c r="N200" s="197"/>
      <c r="O200" s="77"/>
      <c r="P200" s="77"/>
      <c r="Q200" s="77"/>
      <c r="R200" s="77"/>
      <c r="S200" s="77"/>
      <c r="T200" s="78"/>
      <c r="U200" s="38"/>
      <c r="V200" s="38"/>
      <c r="W200" s="38"/>
      <c r="X200" s="38"/>
      <c r="Y200" s="38"/>
      <c r="Z200" s="38"/>
      <c r="AA200" s="38"/>
      <c r="AB200" s="38"/>
      <c r="AC200" s="38"/>
      <c r="AD200" s="38"/>
      <c r="AE200" s="38"/>
      <c r="AT200" s="19" t="s">
        <v>208</v>
      </c>
      <c r="AU200" s="19" t="s">
        <v>91</v>
      </c>
    </row>
    <row r="201" s="2" customFormat="1">
      <c r="A201" s="38"/>
      <c r="B201" s="39"/>
      <c r="C201" s="38"/>
      <c r="D201" s="193" t="s">
        <v>210</v>
      </c>
      <c r="E201" s="38"/>
      <c r="F201" s="198" t="s">
        <v>303</v>
      </c>
      <c r="G201" s="38"/>
      <c r="H201" s="38"/>
      <c r="I201" s="195"/>
      <c r="J201" s="38"/>
      <c r="K201" s="38"/>
      <c r="L201" s="39"/>
      <c r="M201" s="196"/>
      <c r="N201" s="197"/>
      <c r="O201" s="77"/>
      <c r="P201" s="77"/>
      <c r="Q201" s="77"/>
      <c r="R201" s="77"/>
      <c r="S201" s="77"/>
      <c r="T201" s="78"/>
      <c r="U201" s="38"/>
      <c r="V201" s="38"/>
      <c r="W201" s="38"/>
      <c r="X201" s="38"/>
      <c r="Y201" s="38"/>
      <c r="Z201" s="38"/>
      <c r="AA201" s="38"/>
      <c r="AB201" s="38"/>
      <c r="AC201" s="38"/>
      <c r="AD201" s="38"/>
      <c r="AE201" s="38"/>
      <c r="AT201" s="19" t="s">
        <v>210</v>
      </c>
      <c r="AU201" s="19" t="s">
        <v>91</v>
      </c>
    </row>
    <row r="202" s="13" customFormat="1">
      <c r="A202" s="13"/>
      <c r="B202" s="199"/>
      <c r="C202" s="13"/>
      <c r="D202" s="193" t="s">
        <v>212</v>
      </c>
      <c r="E202" s="200" t="s">
        <v>1</v>
      </c>
      <c r="F202" s="201" t="s">
        <v>1805</v>
      </c>
      <c r="G202" s="13"/>
      <c r="H202" s="202">
        <v>247.19999999999999</v>
      </c>
      <c r="I202" s="203"/>
      <c r="J202" s="13"/>
      <c r="K202" s="13"/>
      <c r="L202" s="199"/>
      <c r="M202" s="204"/>
      <c r="N202" s="205"/>
      <c r="O202" s="205"/>
      <c r="P202" s="205"/>
      <c r="Q202" s="205"/>
      <c r="R202" s="205"/>
      <c r="S202" s="205"/>
      <c r="T202" s="206"/>
      <c r="U202" s="13"/>
      <c r="V202" s="13"/>
      <c r="W202" s="13"/>
      <c r="X202" s="13"/>
      <c r="Y202" s="13"/>
      <c r="Z202" s="13"/>
      <c r="AA202" s="13"/>
      <c r="AB202" s="13"/>
      <c r="AC202" s="13"/>
      <c r="AD202" s="13"/>
      <c r="AE202" s="13"/>
      <c r="AT202" s="200" t="s">
        <v>212</v>
      </c>
      <c r="AU202" s="200" t="s">
        <v>91</v>
      </c>
      <c r="AV202" s="13" t="s">
        <v>91</v>
      </c>
      <c r="AW202" s="13" t="s">
        <v>36</v>
      </c>
      <c r="AX202" s="13" t="s">
        <v>89</v>
      </c>
      <c r="AY202" s="200" t="s">
        <v>199</v>
      </c>
    </row>
    <row r="203" s="2" customFormat="1" ht="14.4" customHeight="1">
      <c r="A203" s="38"/>
      <c r="B203" s="179"/>
      <c r="C203" s="222" t="s">
        <v>298</v>
      </c>
      <c r="D203" s="222" t="s">
        <v>272</v>
      </c>
      <c r="E203" s="223" t="s">
        <v>307</v>
      </c>
      <c r="F203" s="224" t="s">
        <v>308</v>
      </c>
      <c r="G203" s="225" t="s">
        <v>309</v>
      </c>
      <c r="H203" s="226">
        <v>3.7080000000000002</v>
      </c>
      <c r="I203" s="227"/>
      <c r="J203" s="228">
        <f>ROUND(I203*H203,2)</f>
        <v>0</v>
      </c>
      <c r="K203" s="224" t="s">
        <v>205</v>
      </c>
      <c r="L203" s="229"/>
      <c r="M203" s="230" t="s">
        <v>1</v>
      </c>
      <c r="N203" s="231" t="s">
        <v>46</v>
      </c>
      <c r="O203" s="77"/>
      <c r="P203" s="189">
        <f>O203*H203</f>
        <v>0</v>
      </c>
      <c r="Q203" s="189">
        <v>0.001</v>
      </c>
      <c r="R203" s="189">
        <f>Q203*H203</f>
        <v>0.0037080000000000004</v>
      </c>
      <c r="S203" s="189">
        <v>0</v>
      </c>
      <c r="T203" s="190">
        <f>S203*H203</f>
        <v>0</v>
      </c>
      <c r="U203" s="38"/>
      <c r="V203" s="38"/>
      <c r="W203" s="38"/>
      <c r="X203" s="38"/>
      <c r="Y203" s="38"/>
      <c r="Z203" s="38"/>
      <c r="AA203" s="38"/>
      <c r="AB203" s="38"/>
      <c r="AC203" s="38"/>
      <c r="AD203" s="38"/>
      <c r="AE203" s="38"/>
      <c r="AR203" s="191" t="s">
        <v>259</v>
      </c>
      <c r="AT203" s="191" t="s">
        <v>272</v>
      </c>
      <c r="AU203" s="191" t="s">
        <v>91</v>
      </c>
      <c r="AY203" s="19" t="s">
        <v>199</v>
      </c>
      <c r="BE203" s="192">
        <f>IF(N203="základní",J203,0)</f>
        <v>0</v>
      </c>
      <c r="BF203" s="192">
        <f>IF(N203="snížená",J203,0)</f>
        <v>0</v>
      </c>
      <c r="BG203" s="192">
        <f>IF(N203="zákl. přenesená",J203,0)</f>
        <v>0</v>
      </c>
      <c r="BH203" s="192">
        <f>IF(N203="sníž. přenesená",J203,0)</f>
        <v>0</v>
      </c>
      <c r="BI203" s="192">
        <f>IF(N203="nulová",J203,0)</f>
        <v>0</v>
      </c>
      <c r="BJ203" s="19" t="s">
        <v>89</v>
      </c>
      <c r="BK203" s="192">
        <f>ROUND(I203*H203,2)</f>
        <v>0</v>
      </c>
      <c r="BL203" s="19" t="s">
        <v>206</v>
      </c>
      <c r="BM203" s="191" t="s">
        <v>1812</v>
      </c>
    </row>
    <row r="204" s="2" customFormat="1">
      <c r="A204" s="38"/>
      <c r="B204" s="39"/>
      <c r="C204" s="38"/>
      <c r="D204" s="193" t="s">
        <v>208</v>
      </c>
      <c r="E204" s="38"/>
      <c r="F204" s="194" t="s">
        <v>308</v>
      </c>
      <c r="G204" s="38"/>
      <c r="H204" s="38"/>
      <c r="I204" s="195"/>
      <c r="J204" s="38"/>
      <c r="K204" s="38"/>
      <c r="L204" s="39"/>
      <c r="M204" s="196"/>
      <c r="N204" s="197"/>
      <c r="O204" s="77"/>
      <c r="P204" s="77"/>
      <c r="Q204" s="77"/>
      <c r="R204" s="77"/>
      <c r="S204" s="77"/>
      <c r="T204" s="78"/>
      <c r="U204" s="38"/>
      <c r="V204" s="38"/>
      <c r="W204" s="38"/>
      <c r="X204" s="38"/>
      <c r="Y204" s="38"/>
      <c r="Z204" s="38"/>
      <c r="AA204" s="38"/>
      <c r="AB204" s="38"/>
      <c r="AC204" s="38"/>
      <c r="AD204" s="38"/>
      <c r="AE204" s="38"/>
      <c r="AT204" s="19" t="s">
        <v>208</v>
      </c>
      <c r="AU204" s="19" t="s">
        <v>91</v>
      </c>
    </row>
    <row r="205" s="13" customFormat="1">
      <c r="A205" s="13"/>
      <c r="B205" s="199"/>
      <c r="C205" s="13"/>
      <c r="D205" s="193" t="s">
        <v>212</v>
      </c>
      <c r="E205" s="13"/>
      <c r="F205" s="201" t="s">
        <v>1813</v>
      </c>
      <c r="G205" s="13"/>
      <c r="H205" s="202">
        <v>3.7080000000000002</v>
      </c>
      <c r="I205" s="203"/>
      <c r="J205" s="13"/>
      <c r="K205" s="13"/>
      <c r="L205" s="199"/>
      <c r="M205" s="204"/>
      <c r="N205" s="205"/>
      <c r="O205" s="205"/>
      <c r="P205" s="205"/>
      <c r="Q205" s="205"/>
      <c r="R205" s="205"/>
      <c r="S205" s="205"/>
      <c r="T205" s="206"/>
      <c r="U205" s="13"/>
      <c r="V205" s="13"/>
      <c r="W205" s="13"/>
      <c r="X205" s="13"/>
      <c r="Y205" s="13"/>
      <c r="Z205" s="13"/>
      <c r="AA205" s="13"/>
      <c r="AB205" s="13"/>
      <c r="AC205" s="13"/>
      <c r="AD205" s="13"/>
      <c r="AE205" s="13"/>
      <c r="AT205" s="200" t="s">
        <v>212</v>
      </c>
      <c r="AU205" s="200" t="s">
        <v>91</v>
      </c>
      <c r="AV205" s="13" t="s">
        <v>91</v>
      </c>
      <c r="AW205" s="13" t="s">
        <v>3</v>
      </c>
      <c r="AX205" s="13" t="s">
        <v>89</v>
      </c>
      <c r="AY205" s="200" t="s">
        <v>199</v>
      </c>
    </row>
    <row r="206" s="2" customFormat="1" ht="24.15" customHeight="1">
      <c r="A206" s="38"/>
      <c r="B206" s="179"/>
      <c r="C206" s="180" t="s">
        <v>306</v>
      </c>
      <c r="D206" s="180" t="s">
        <v>201</v>
      </c>
      <c r="E206" s="181" t="s">
        <v>777</v>
      </c>
      <c r="F206" s="182" t="s">
        <v>778</v>
      </c>
      <c r="G206" s="183" t="s">
        <v>204</v>
      </c>
      <c r="H206" s="184">
        <v>462.07999999999998</v>
      </c>
      <c r="I206" s="185"/>
      <c r="J206" s="186">
        <f>ROUND(I206*H206,2)</f>
        <v>0</v>
      </c>
      <c r="K206" s="182" t="s">
        <v>205</v>
      </c>
      <c r="L206" s="39"/>
      <c r="M206" s="187" t="s">
        <v>1</v>
      </c>
      <c r="N206" s="188" t="s">
        <v>46</v>
      </c>
      <c r="O206" s="77"/>
      <c r="P206" s="189">
        <f>O206*H206</f>
        <v>0</v>
      </c>
      <c r="Q206" s="189">
        <v>0</v>
      </c>
      <c r="R206" s="189">
        <f>Q206*H206</f>
        <v>0</v>
      </c>
      <c r="S206" s="189">
        <v>0</v>
      </c>
      <c r="T206" s="190">
        <f>S206*H206</f>
        <v>0</v>
      </c>
      <c r="U206" s="38"/>
      <c r="V206" s="38"/>
      <c r="W206" s="38"/>
      <c r="X206" s="38"/>
      <c r="Y206" s="38"/>
      <c r="Z206" s="38"/>
      <c r="AA206" s="38"/>
      <c r="AB206" s="38"/>
      <c r="AC206" s="38"/>
      <c r="AD206" s="38"/>
      <c r="AE206" s="38"/>
      <c r="AR206" s="191" t="s">
        <v>206</v>
      </c>
      <c r="AT206" s="191" t="s">
        <v>201</v>
      </c>
      <c r="AU206" s="191" t="s">
        <v>91</v>
      </c>
      <c r="AY206" s="19" t="s">
        <v>199</v>
      </c>
      <c r="BE206" s="192">
        <f>IF(N206="základní",J206,0)</f>
        <v>0</v>
      </c>
      <c r="BF206" s="192">
        <f>IF(N206="snížená",J206,0)</f>
        <v>0</v>
      </c>
      <c r="BG206" s="192">
        <f>IF(N206="zákl. přenesená",J206,0)</f>
        <v>0</v>
      </c>
      <c r="BH206" s="192">
        <f>IF(N206="sníž. přenesená",J206,0)</f>
        <v>0</v>
      </c>
      <c r="BI206" s="192">
        <f>IF(N206="nulová",J206,0)</f>
        <v>0</v>
      </c>
      <c r="BJ206" s="19" t="s">
        <v>89</v>
      </c>
      <c r="BK206" s="192">
        <f>ROUND(I206*H206,2)</f>
        <v>0</v>
      </c>
      <c r="BL206" s="19" t="s">
        <v>206</v>
      </c>
      <c r="BM206" s="191" t="s">
        <v>1814</v>
      </c>
    </row>
    <row r="207" s="2" customFormat="1">
      <c r="A207" s="38"/>
      <c r="B207" s="39"/>
      <c r="C207" s="38"/>
      <c r="D207" s="193" t="s">
        <v>208</v>
      </c>
      <c r="E207" s="38"/>
      <c r="F207" s="194" t="s">
        <v>780</v>
      </c>
      <c r="G207" s="38"/>
      <c r="H207" s="38"/>
      <c r="I207" s="195"/>
      <c r="J207" s="38"/>
      <c r="K207" s="38"/>
      <c r="L207" s="39"/>
      <c r="M207" s="196"/>
      <c r="N207" s="197"/>
      <c r="O207" s="77"/>
      <c r="P207" s="77"/>
      <c r="Q207" s="77"/>
      <c r="R207" s="77"/>
      <c r="S207" s="77"/>
      <c r="T207" s="78"/>
      <c r="U207" s="38"/>
      <c r="V207" s="38"/>
      <c r="W207" s="38"/>
      <c r="X207" s="38"/>
      <c r="Y207" s="38"/>
      <c r="Z207" s="38"/>
      <c r="AA207" s="38"/>
      <c r="AB207" s="38"/>
      <c r="AC207" s="38"/>
      <c r="AD207" s="38"/>
      <c r="AE207" s="38"/>
      <c r="AT207" s="19" t="s">
        <v>208</v>
      </c>
      <c r="AU207" s="19" t="s">
        <v>91</v>
      </c>
    </row>
    <row r="208" s="2" customFormat="1">
      <c r="A208" s="38"/>
      <c r="B208" s="39"/>
      <c r="C208" s="38"/>
      <c r="D208" s="193" t="s">
        <v>210</v>
      </c>
      <c r="E208" s="38"/>
      <c r="F208" s="198" t="s">
        <v>316</v>
      </c>
      <c r="G208" s="38"/>
      <c r="H208" s="38"/>
      <c r="I208" s="195"/>
      <c r="J208" s="38"/>
      <c r="K208" s="38"/>
      <c r="L208" s="39"/>
      <c r="M208" s="196"/>
      <c r="N208" s="197"/>
      <c r="O208" s="77"/>
      <c r="P208" s="77"/>
      <c r="Q208" s="77"/>
      <c r="R208" s="77"/>
      <c r="S208" s="77"/>
      <c r="T208" s="78"/>
      <c r="U208" s="38"/>
      <c r="V208" s="38"/>
      <c r="W208" s="38"/>
      <c r="X208" s="38"/>
      <c r="Y208" s="38"/>
      <c r="Z208" s="38"/>
      <c r="AA208" s="38"/>
      <c r="AB208" s="38"/>
      <c r="AC208" s="38"/>
      <c r="AD208" s="38"/>
      <c r="AE208" s="38"/>
      <c r="AT208" s="19" t="s">
        <v>210</v>
      </c>
      <c r="AU208" s="19" t="s">
        <v>91</v>
      </c>
    </row>
    <row r="209" s="14" customFormat="1">
      <c r="A209" s="14"/>
      <c r="B209" s="207"/>
      <c r="C209" s="14"/>
      <c r="D209" s="193" t="s">
        <v>212</v>
      </c>
      <c r="E209" s="208" t="s">
        <v>1</v>
      </c>
      <c r="F209" s="209" t="s">
        <v>1815</v>
      </c>
      <c r="G209" s="14"/>
      <c r="H209" s="208" t="s">
        <v>1</v>
      </c>
      <c r="I209" s="210"/>
      <c r="J209" s="14"/>
      <c r="K209" s="14"/>
      <c r="L209" s="207"/>
      <c r="M209" s="211"/>
      <c r="N209" s="212"/>
      <c r="O209" s="212"/>
      <c r="P209" s="212"/>
      <c r="Q209" s="212"/>
      <c r="R209" s="212"/>
      <c r="S209" s="212"/>
      <c r="T209" s="213"/>
      <c r="U209" s="14"/>
      <c r="V209" s="14"/>
      <c r="W209" s="14"/>
      <c r="X209" s="14"/>
      <c r="Y209" s="14"/>
      <c r="Z209" s="14"/>
      <c r="AA209" s="14"/>
      <c r="AB209" s="14"/>
      <c r="AC209" s="14"/>
      <c r="AD209" s="14"/>
      <c r="AE209" s="14"/>
      <c r="AT209" s="208" t="s">
        <v>212</v>
      </c>
      <c r="AU209" s="208" t="s">
        <v>91</v>
      </c>
      <c r="AV209" s="14" t="s">
        <v>89</v>
      </c>
      <c r="AW209" s="14" t="s">
        <v>36</v>
      </c>
      <c r="AX209" s="14" t="s">
        <v>81</v>
      </c>
      <c r="AY209" s="208" t="s">
        <v>199</v>
      </c>
    </row>
    <row r="210" s="13" customFormat="1">
      <c r="A210" s="13"/>
      <c r="B210" s="199"/>
      <c r="C210" s="13"/>
      <c r="D210" s="193" t="s">
        <v>212</v>
      </c>
      <c r="E210" s="200" t="s">
        <v>1</v>
      </c>
      <c r="F210" s="201" t="s">
        <v>1816</v>
      </c>
      <c r="G210" s="13"/>
      <c r="H210" s="202">
        <v>462.07999999999998</v>
      </c>
      <c r="I210" s="203"/>
      <c r="J210" s="13"/>
      <c r="K210" s="13"/>
      <c r="L210" s="199"/>
      <c r="M210" s="204"/>
      <c r="N210" s="205"/>
      <c r="O210" s="205"/>
      <c r="P210" s="205"/>
      <c r="Q210" s="205"/>
      <c r="R210" s="205"/>
      <c r="S210" s="205"/>
      <c r="T210" s="206"/>
      <c r="U210" s="13"/>
      <c r="V210" s="13"/>
      <c r="W210" s="13"/>
      <c r="X210" s="13"/>
      <c r="Y210" s="13"/>
      <c r="Z210" s="13"/>
      <c r="AA210" s="13"/>
      <c r="AB210" s="13"/>
      <c r="AC210" s="13"/>
      <c r="AD210" s="13"/>
      <c r="AE210" s="13"/>
      <c r="AT210" s="200" t="s">
        <v>212</v>
      </c>
      <c r="AU210" s="200" t="s">
        <v>91</v>
      </c>
      <c r="AV210" s="13" t="s">
        <v>91</v>
      </c>
      <c r="AW210" s="13" t="s">
        <v>36</v>
      </c>
      <c r="AX210" s="13" t="s">
        <v>81</v>
      </c>
      <c r="AY210" s="200" t="s">
        <v>199</v>
      </c>
    </row>
    <row r="211" s="15" customFormat="1">
      <c r="A211" s="15"/>
      <c r="B211" s="214"/>
      <c r="C211" s="15"/>
      <c r="D211" s="193" t="s">
        <v>212</v>
      </c>
      <c r="E211" s="215" t="s">
        <v>1</v>
      </c>
      <c r="F211" s="216" t="s">
        <v>234</v>
      </c>
      <c r="G211" s="15"/>
      <c r="H211" s="217">
        <v>462.07999999999998</v>
      </c>
      <c r="I211" s="218"/>
      <c r="J211" s="15"/>
      <c r="K211" s="15"/>
      <c r="L211" s="214"/>
      <c r="M211" s="219"/>
      <c r="N211" s="220"/>
      <c r="O211" s="220"/>
      <c r="P211" s="220"/>
      <c r="Q211" s="220"/>
      <c r="R211" s="220"/>
      <c r="S211" s="220"/>
      <c r="T211" s="221"/>
      <c r="U211" s="15"/>
      <c r="V211" s="15"/>
      <c r="W211" s="15"/>
      <c r="X211" s="15"/>
      <c r="Y211" s="15"/>
      <c r="Z211" s="15"/>
      <c r="AA211" s="15"/>
      <c r="AB211" s="15"/>
      <c r="AC211" s="15"/>
      <c r="AD211" s="15"/>
      <c r="AE211" s="15"/>
      <c r="AT211" s="215" t="s">
        <v>212</v>
      </c>
      <c r="AU211" s="215" t="s">
        <v>91</v>
      </c>
      <c r="AV211" s="15" t="s">
        <v>206</v>
      </c>
      <c r="AW211" s="15" t="s">
        <v>36</v>
      </c>
      <c r="AX211" s="15" t="s">
        <v>89</v>
      </c>
      <c r="AY211" s="215" t="s">
        <v>199</v>
      </c>
    </row>
    <row r="212" s="2" customFormat="1" ht="14.4" customHeight="1">
      <c r="A212" s="38"/>
      <c r="B212" s="179"/>
      <c r="C212" s="180" t="s">
        <v>8</v>
      </c>
      <c r="D212" s="180" t="s">
        <v>201</v>
      </c>
      <c r="E212" s="181" t="s">
        <v>319</v>
      </c>
      <c r="F212" s="182" t="s">
        <v>320</v>
      </c>
      <c r="G212" s="183" t="s">
        <v>204</v>
      </c>
      <c r="H212" s="184">
        <v>247.19999999999999</v>
      </c>
      <c r="I212" s="185"/>
      <c r="J212" s="186">
        <f>ROUND(I212*H212,2)</f>
        <v>0</v>
      </c>
      <c r="K212" s="182" t="s">
        <v>205</v>
      </c>
      <c r="L212" s="39"/>
      <c r="M212" s="187" t="s">
        <v>1</v>
      </c>
      <c r="N212" s="188" t="s">
        <v>46</v>
      </c>
      <c r="O212" s="77"/>
      <c r="P212" s="189">
        <f>O212*H212</f>
        <v>0</v>
      </c>
      <c r="Q212" s="189">
        <v>0</v>
      </c>
      <c r="R212" s="189">
        <f>Q212*H212</f>
        <v>0</v>
      </c>
      <c r="S212" s="189">
        <v>0</v>
      </c>
      <c r="T212" s="190">
        <f>S212*H212</f>
        <v>0</v>
      </c>
      <c r="U212" s="38"/>
      <c r="V212" s="38"/>
      <c r="W212" s="38"/>
      <c r="X212" s="38"/>
      <c r="Y212" s="38"/>
      <c r="Z212" s="38"/>
      <c r="AA212" s="38"/>
      <c r="AB212" s="38"/>
      <c r="AC212" s="38"/>
      <c r="AD212" s="38"/>
      <c r="AE212" s="38"/>
      <c r="AR212" s="191" t="s">
        <v>206</v>
      </c>
      <c r="AT212" s="191" t="s">
        <v>201</v>
      </c>
      <c r="AU212" s="191" t="s">
        <v>91</v>
      </c>
      <c r="AY212" s="19" t="s">
        <v>199</v>
      </c>
      <c r="BE212" s="192">
        <f>IF(N212="základní",J212,0)</f>
        <v>0</v>
      </c>
      <c r="BF212" s="192">
        <f>IF(N212="snížená",J212,0)</f>
        <v>0</v>
      </c>
      <c r="BG212" s="192">
        <f>IF(N212="zákl. přenesená",J212,0)</f>
        <v>0</v>
      </c>
      <c r="BH212" s="192">
        <f>IF(N212="sníž. přenesená",J212,0)</f>
        <v>0</v>
      </c>
      <c r="BI212" s="192">
        <f>IF(N212="nulová",J212,0)</f>
        <v>0</v>
      </c>
      <c r="BJ212" s="19" t="s">
        <v>89</v>
      </c>
      <c r="BK212" s="192">
        <f>ROUND(I212*H212,2)</f>
        <v>0</v>
      </c>
      <c r="BL212" s="19" t="s">
        <v>206</v>
      </c>
      <c r="BM212" s="191" t="s">
        <v>1817</v>
      </c>
    </row>
    <row r="213" s="2" customFormat="1">
      <c r="A213" s="38"/>
      <c r="B213" s="39"/>
      <c r="C213" s="38"/>
      <c r="D213" s="193" t="s">
        <v>208</v>
      </c>
      <c r="E213" s="38"/>
      <c r="F213" s="194" t="s">
        <v>322</v>
      </c>
      <c r="G213" s="38"/>
      <c r="H213" s="38"/>
      <c r="I213" s="195"/>
      <c r="J213" s="38"/>
      <c r="K213" s="38"/>
      <c r="L213" s="39"/>
      <c r="M213" s="196"/>
      <c r="N213" s="197"/>
      <c r="O213" s="77"/>
      <c r="P213" s="77"/>
      <c r="Q213" s="77"/>
      <c r="R213" s="77"/>
      <c r="S213" s="77"/>
      <c r="T213" s="78"/>
      <c r="U213" s="38"/>
      <c r="V213" s="38"/>
      <c r="W213" s="38"/>
      <c r="X213" s="38"/>
      <c r="Y213" s="38"/>
      <c r="Z213" s="38"/>
      <c r="AA213" s="38"/>
      <c r="AB213" s="38"/>
      <c r="AC213" s="38"/>
      <c r="AD213" s="38"/>
      <c r="AE213" s="38"/>
      <c r="AT213" s="19" t="s">
        <v>208</v>
      </c>
      <c r="AU213" s="19" t="s">
        <v>91</v>
      </c>
    </row>
    <row r="214" s="2" customFormat="1">
      <c r="A214" s="38"/>
      <c r="B214" s="39"/>
      <c r="C214" s="38"/>
      <c r="D214" s="193" t="s">
        <v>210</v>
      </c>
      <c r="E214" s="38"/>
      <c r="F214" s="198" t="s">
        <v>323</v>
      </c>
      <c r="G214" s="38"/>
      <c r="H214" s="38"/>
      <c r="I214" s="195"/>
      <c r="J214" s="38"/>
      <c r="K214" s="38"/>
      <c r="L214" s="39"/>
      <c r="M214" s="196"/>
      <c r="N214" s="197"/>
      <c r="O214" s="77"/>
      <c r="P214" s="77"/>
      <c r="Q214" s="77"/>
      <c r="R214" s="77"/>
      <c r="S214" s="77"/>
      <c r="T214" s="78"/>
      <c r="U214" s="38"/>
      <c r="V214" s="38"/>
      <c r="W214" s="38"/>
      <c r="X214" s="38"/>
      <c r="Y214" s="38"/>
      <c r="Z214" s="38"/>
      <c r="AA214" s="38"/>
      <c r="AB214" s="38"/>
      <c r="AC214" s="38"/>
      <c r="AD214" s="38"/>
      <c r="AE214" s="38"/>
      <c r="AT214" s="19" t="s">
        <v>210</v>
      </c>
      <c r="AU214" s="19" t="s">
        <v>91</v>
      </c>
    </row>
    <row r="215" s="14" customFormat="1">
      <c r="A215" s="14"/>
      <c r="B215" s="207"/>
      <c r="C215" s="14"/>
      <c r="D215" s="193" t="s">
        <v>212</v>
      </c>
      <c r="E215" s="208" t="s">
        <v>1</v>
      </c>
      <c r="F215" s="209" t="s">
        <v>1818</v>
      </c>
      <c r="G215" s="14"/>
      <c r="H215" s="208" t="s">
        <v>1</v>
      </c>
      <c r="I215" s="210"/>
      <c r="J215" s="14"/>
      <c r="K215" s="14"/>
      <c r="L215" s="207"/>
      <c r="M215" s="211"/>
      <c r="N215" s="212"/>
      <c r="O215" s="212"/>
      <c r="P215" s="212"/>
      <c r="Q215" s="212"/>
      <c r="R215" s="212"/>
      <c r="S215" s="212"/>
      <c r="T215" s="213"/>
      <c r="U215" s="14"/>
      <c r="V215" s="14"/>
      <c r="W215" s="14"/>
      <c r="X215" s="14"/>
      <c r="Y215" s="14"/>
      <c r="Z215" s="14"/>
      <c r="AA215" s="14"/>
      <c r="AB215" s="14"/>
      <c r="AC215" s="14"/>
      <c r="AD215" s="14"/>
      <c r="AE215" s="14"/>
      <c r="AT215" s="208" t="s">
        <v>212</v>
      </c>
      <c r="AU215" s="208" t="s">
        <v>91</v>
      </c>
      <c r="AV215" s="14" t="s">
        <v>89</v>
      </c>
      <c r="AW215" s="14" t="s">
        <v>36</v>
      </c>
      <c r="AX215" s="14" t="s">
        <v>81</v>
      </c>
      <c r="AY215" s="208" t="s">
        <v>199</v>
      </c>
    </row>
    <row r="216" s="13" customFormat="1">
      <c r="A216" s="13"/>
      <c r="B216" s="199"/>
      <c r="C216" s="13"/>
      <c r="D216" s="193" t="s">
        <v>212</v>
      </c>
      <c r="E216" s="200" t="s">
        <v>1</v>
      </c>
      <c r="F216" s="201" t="s">
        <v>1819</v>
      </c>
      <c r="G216" s="13"/>
      <c r="H216" s="202">
        <v>247.19999999999999</v>
      </c>
      <c r="I216" s="203"/>
      <c r="J216" s="13"/>
      <c r="K216" s="13"/>
      <c r="L216" s="199"/>
      <c r="M216" s="204"/>
      <c r="N216" s="205"/>
      <c r="O216" s="205"/>
      <c r="P216" s="205"/>
      <c r="Q216" s="205"/>
      <c r="R216" s="205"/>
      <c r="S216" s="205"/>
      <c r="T216" s="206"/>
      <c r="U216" s="13"/>
      <c r="V216" s="13"/>
      <c r="W216" s="13"/>
      <c r="X216" s="13"/>
      <c r="Y216" s="13"/>
      <c r="Z216" s="13"/>
      <c r="AA216" s="13"/>
      <c r="AB216" s="13"/>
      <c r="AC216" s="13"/>
      <c r="AD216" s="13"/>
      <c r="AE216" s="13"/>
      <c r="AT216" s="200" t="s">
        <v>212</v>
      </c>
      <c r="AU216" s="200" t="s">
        <v>91</v>
      </c>
      <c r="AV216" s="13" t="s">
        <v>91</v>
      </c>
      <c r="AW216" s="13" t="s">
        <v>36</v>
      </c>
      <c r="AX216" s="13" t="s">
        <v>89</v>
      </c>
      <c r="AY216" s="200" t="s">
        <v>199</v>
      </c>
    </row>
    <row r="217" s="12" customFormat="1" ht="22.8" customHeight="1">
      <c r="A217" s="12"/>
      <c r="B217" s="166"/>
      <c r="C217" s="12"/>
      <c r="D217" s="167" t="s">
        <v>80</v>
      </c>
      <c r="E217" s="177" t="s">
        <v>221</v>
      </c>
      <c r="F217" s="177" t="s">
        <v>389</v>
      </c>
      <c r="G217" s="12"/>
      <c r="H217" s="12"/>
      <c r="I217" s="169"/>
      <c r="J217" s="178">
        <f>BK217</f>
        <v>0</v>
      </c>
      <c r="K217" s="12"/>
      <c r="L217" s="166"/>
      <c r="M217" s="171"/>
      <c r="N217" s="172"/>
      <c r="O217" s="172"/>
      <c r="P217" s="173">
        <f>SUM(P218:P255)</f>
        <v>0</v>
      </c>
      <c r="Q217" s="172"/>
      <c r="R217" s="173">
        <f>SUM(R218:R255)</f>
        <v>86.496565260000011</v>
      </c>
      <c r="S217" s="172"/>
      <c r="T217" s="174">
        <f>SUM(T218:T255)</f>
        <v>0</v>
      </c>
      <c r="U217" s="12"/>
      <c r="V217" s="12"/>
      <c r="W217" s="12"/>
      <c r="X217" s="12"/>
      <c r="Y217" s="12"/>
      <c r="Z217" s="12"/>
      <c r="AA217" s="12"/>
      <c r="AB217" s="12"/>
      <c r="AC217" s="12"/>
      <c r="AD217" s="12"/>
      <c r="AE217" s="12"/>
      <c r="AR217" s="167" t="s">
        <v>89</v>
      </c>
      <c r="AT217" s="175" t="s">
        <v>80</v>
      </c>
      <c r="AU217" s="175" t="s">
        <v>89</v>
      </c>
      <c r="AY217" s="167" t="s">
        <v>199</v>
      </c>
      <c r="BK217" s="176">
        <f>SUM(BK218:BK255)</f>
        <v>0</v>
      </c>
    </row>
    <row r="218" s="2" customFormat="1" ht="24.15" customHeight="1">
      <c r="A218" s="38"/>
      <c r="B218" s="179"/>
      <c r="C218" s="180" t="s">
        <v>318</v>
      </c>
      <c r="D218" s="180" t="s">
        <v>201</v>
      </c>
      <c r="E218" s="181" t="s">
        <v>407</v>
      </c>
      <c r="F218" s="182" t="s">
        <v>408</v>
      </c>
      <c r="G218" s="183" t="s">
        <v>228</v>
      </c>
      <c r="H218" s="184">
        <v>1168.28</v>
      </c>
      <c r="I218" s="185"/>
      <c r="J218" s="186">
        <f>ROUND(I218*H218,2)</f>
        <v>0</v>
      </c>
      <c r="K218" s="182" t="s">
        <v>205</v>
      </c>
      <c r="L218" s="39"/>
      <c r="M218" s="187" t="s">
        <v>1</v>
      </c>
      <c r="N218" s="188" t="s">
        <v>46</v>
      </c>
      <c r="O218" s="77"/>
      <c r="P218" s="189">
        <f>O218*H218</f>
        <v>0</v>
      </c>
      <c r="Q218" s="189">
        <v>0</v>
      </c>
      <c r="R218" s="189">
        <f>Q218*H218</f>
        <v>0</v>
      </c>
      <c r="S218" s="189">
        <v>0</v>
      </c>
      <c r="T218" s="190">
        <f>S218*H218</f>
        <v>0</v>
      </c>
      <c r="U218" s="38"/>
      <c r="V218" s="38"/>
      <c r="W218" s="38"/>
      <c r="X218" s="38"/>
      <c r="Y218" s="38"/>
      <c r="Z218" s="38"/>
      <c r="AA218" s="38"/>
      <c r="AB218" s="38"/>
      <c r="AC218" s="38"/>
      <c r="AD218" s="38"/>
      <c r="AE218" s="38"/>
      <c r="AR218" s="191" t="s">
        <v>206</v>
      </c>
      <c r="AT218" s="191" t="s">
        <v>201</v>
      </c>
      <c r="AU218" s="191" t="s">
        <v>91</v>
      </c>
      <c r="AY218" s="19" t="s">
        <v>199</v>
      </c>
      <c r="BE218" s="192">
        <f>IF(N218="základní",J218,0)</f>
        <v>0</v>
      </c>
      <c r="BF218" s="192">
        <f>IF(N218="snížená",J218,0)</f>
        <v>0</v>
      </c>
      <c r="BG218" s="192">
        <f>IF(N218="zákl. přenesená",J218,0)</f>
        <v>0</v>
      </c>
      <c r="BH218" s="192">
        <f>IF(N218="sníž. přenesená",J218,0)</f>
        <v>0</v>
      </c>
      <c r="BI218" s="192">
        <f>IF(N218="nulová",J218,0)</f>
        <v>0</v>
      </c>
      <c r="BJ218" s="19" t="s">
        <v>89</v>
      </c>
      <c r="BK218" s="192">
        <f>ROUND(I218*H218,2)</f>
        <v>0</v>
      </c>
      <c r="BL218" s="19" t="s">
        <v>206</v>
      </c>
      <c r="BM218" s="191" t="s">
        <v>1820</v>
      </c>
    </row>
    <row r="219" s="2" customFormat="1">
      <c r="A219" s="38"/>
      <c r="B219" s="39"/>
      <c r="C219" s="38"/>
      <c r="D219" s="193" t="s">
        <v>208</v>
      </c>
      <c r="E219" s="38"/>
      <c r="F219" s="194" t="s">
        <v>410</v>
      </c>
      <c r="G219" s="38"/>
      <c r="H219" s="38"/>
      <c r="I219" s="195"/>
      <c r="J219" s="38"/>
      <c r="K219" s="38"/>
      <c r="L219" s="39"/>
      <c r="M219" s="196"/>
      <c r="N219" s="197"/>
      <c r="O219" s="77"/>
      <c r="P219" s="77"/>
      <c r="Q219" s="77"/>
      <c r="R219" s="77"/>
      <c r="S219" s="77"/>
      <c r="T219" s="78"/>
      <c r="U219" s="38"/>
      <c r="V219" s="38"/>
      <c r="W219" s="38"/>
      <c r="X219" s="38"/>
      <c r="Y219" s="38"/>
      <c r="Z219" s="38"/>
      <c r="AA219" s="38"/>
      <c r="AB219" s="38"/>
      <c r="AC219" s="38"/>
      <c r="AD219" s="38"/>
      <c r="AE219" s="38"/>
      <c r="AT219" s="19" t="s">
        <v>208</v>
      </c>
      <c r="AU219" s="19" t="s">
        <v>91</v>
      </c>
    </row>
    <row r="220" s="2" customFormat="1">
      <c r="A220" s="38"/>
      <c r="B220" s="39"/>
      <c r="C220" s="38"/>
      <c r="D220" s="193" t="s">
        <v>210</v>
      </c>
      <c r="E220" s="38"/>
      <c r="F220" s="198" t="s">
        <v>411</v>
      </c>
      <c r="G220" s="38"/>
      <c r="H220" s="38"/>
      <c r="I220" s="195"/>
      <c r="J220" s="38"/>
      <c r="K220" s="38"/>
      <c r="L220" s="39"/>
      <c r="M220" s="196"/>
      <c r="N220" s="197"/>
      <c r="O220" s="77"/>
      <c r="P220" s="77"/>
      <c r="Q220" s="77"/>
      <c r="R220" s="77"/>
      <c r="S220" s="77"/>
      <c r="T220" s="78"/>
      <c r="U220" s="38"/>
      <c r="V220" s="38"/>
      <c r="W220" s="38"/>
      <c r="X220" s="38"/>
      <c r="Y220" s="38"/>
      <c r="Z220" s="38"/>
      <c r="AA220" s="38"/>
      <c r="AB220" s="38"/>
      <c r="AC220" s="38"/>
      <c r="AD220" s="38"/>
      <c r="AE220" s="38"/>
      <c r="AT220" s="19" t="s">
        <v>210</v>
      </c>
      <c r="AU220" s="19" t="s">
        <v>91</v>
      </c>
    </row>
    <row r="221" s="14" customFormat="1">
      <c r="A221" s="14"/>
      <c r="B221" s="207"/>
      <c r="C221" s="14"/>
      <c r="D221" s="193" t="s">
        <v>212</v>
      </c>
      <c r="E221" s="208" t="s">
        <v>1</v>
      </c>
      <c r="F221" s="209" t="s">
        <v>1800</v>
      </c>
      <c r="G221" s="14"/>
      <c r="H221" s="208" t="s">
        <v>1</v>
      </c>
      <c r="I221" s="210"/>
      <c r="J221" s="14"/>
      <c r="K221" s="14"/>
      <c r="L221" s="207"/>
      <c r="M221" s="211"/>
      <c r="N221" s="212"/>
      <c r="O221" s="212"/>
      <c r="P221" s="212"/>
      <c r="Q221" s="212"/>
      <c r="R221" s="212"/>
      <c r="S221" s="212"/>
      <c r="T221" s="213"/>
      <c r="U221" s="14"/>
      <c r="V221" s="14"/>
      <c r="W221" s="14"/>
      <c r="X221" s="14"/>
      <c r="Y221" s="14"/>
      <c r="Z221" s="14"/>
      <c r="AA221" s="14"/>
      <c r="AB221" s="14"/>
      <c r="AC221" s="14"/>
      <c r="AD221" s="14"/>
      <c r="AE221" s="14"/>
      <c r="AT221" s="208" t="s">
        <v>212</v>
      </c>
      <c r="AU221" s="208" t="s">
        <v>91</v>
      </c>
      <c r="AV221" s="14" t="s">
        <v>89</v>
      </c>
      <c r="AW221" s="14" t="s">
        <v>36</v>
      </c>
      <c r="AX221" s="14" t="s">
        <v>81</v>
      </c>
      <c r="AY221" s="208" t="s">
        <v>199</v>
      </c>
    </row>
    <row r="222" s="14" customFormat="1">
      <c r="A222" s="14"/>
      <c r="B222" s="207"/>
      <c r="C222" s="14"/>
      <c r="D222" s="193" t="s">
        <v>212</v>
      </c>
      <c r="E222" s="208" t="s">
        <v>1</v>
      </c>
      <c r="F222" s="209" t="s">
        <v>815</v>
      </c>
      <c r="G222" s="14"/>
      <c r="H222" s="208" t="s">
        <v>1</v>
      </c>
      <c r="I222" s="210"/>
      <c r="J222" s="14"/>
      <c r="K222" s="14"/>
      <c r="L222" s="207"/>
      <c r="M222" s="211"/>
      <c r="N222" s="212"/>
      <c r="O222" s="212"/>
      <c r="P222" s="212"/>
      <c r="Q222" s="212"/>
      <c r="R222" s="212"/>
      <c r="S222" s="212"/>
      <c r="T222" s="213"/>
      <c r="U222" s="14"/>
      <c r="V222" s="14"/>
      <c r="W222" s="14"/>
      <c r="X222" s="14"/>
      <c r="Y222" s="14"/>
      <c r="Z222" s="14"/>
      <c r="AA222" s="14"/>
      <c r="AB222" s="14"/>
      <c r="AC222" s="14"/>
      <c r="AD222" s="14"/>
      <c r="AE222" s="14"/>
      <c r="AT222" s="208" t="s">
        <v>212</v>
      </c>
      <c r="AU222" s="208" t="s">
        <v>91</v>
      </c>
      <c r="AV222" s="14" t="s">
        <v>89</v>
      </c>
      <c r="AW222" s="14" t="s">
        <v>36</v>
      </c>
      <c r="AX222" s="14" t="s">
        <v>81</v>
      </c>
      <c r="AY222" s="208" t="s">
        <v>199</v>
      </c>
    </row>
    <row r="223" s="13" customFormat="1">
      <c r="A223" s="13"/>
      <c r="B223" s="199"/>
      <c r="C223" s="13"/>
      <c r="D223" s="193" t="s">
        <v>212</v>
      </c>
      <c r="E223" s="200" t="s">
        <v>1</v>
      </c>
      <c r="F223" s="201" t="s">
        <v>1821</v>
      </c>
      <c r="G223" s="13"/>
      <c r="H223" s="202">
        <v>252.27000000000001</v>
      </c>
      <c r="I223" s="203"/>
      <c r="J223" s="13"/>
      <c r="K223" s="13"/>
      <c r="L223" s="199"/>
      <c r="M223" s="204"/>
      <c r="N223" s="205"/>
      <c r="O223" s="205"/>
      <c r="P223" s="205"/>
      <c r="Q223" s="205"/>
      <c r="R223" s="205"/>
      <c r="S223" s="205"/>
      <c r="T223" s="206"/>
      <c r="U223" s="13"/>
      <c r="V223" s="13"/>
      <c r="W223" s="13"/>
      <c r="X223" s="13"/>
      <c r="Y223" s="13"/>
      <c r="Z223" s="13"/>
      <c r="AA223" s="13"/>
      <c r="AB223" s="13"/>
      <c r="AC223" s="13"/>
      <c r="AD223" s="13"/>
      <c r="AE223" s="13"/>
      <c r="AT223" s="200" t="s">
        <v>212</v>
      </c>
      <c r="AU223" s="200" t="s">
        <v>91</v>
      </c>
      <c r="AV223" s="13" t="s">
        <v>91</v>
      </c>
      <c r="AW223" s="13" t="s">
        <v>36</v>
      </c>
      <c r="AX223" s="13" t="s">
        <v>81</v>
      </c>
      <c r="AY223" s="200" t="s">
        <v>199</v>
      </c>
    </row>
    <row r="224" s="13" customFormat="1">
      <c r="A224" s="13"/>
      <c r="B224" s="199"/>
      <c r="C224" s="13"/>
      <c r="D224" s="193" t="s">
        <v>212</v>
      </c>
      <c r="E224" s="200" t="s">
        <v>1</v>
      </c>
      <c r="F224" s="201" t="s">
        <v>1822</v>
      </c>
      <c r="G224" s="13"/>
      <c r="H224" s="202">
        <v>308.79000000000002</v>
      </c>
      <c r="I224" s="203"/>
      <c r="J224" s="13"/>
      <c r="K224" s="13"/>
      <c r="L224" s="199"/>
      <c r="M224" s="204"/>
      <c r="N224" s="205"/>
      <c r="O224" s="205"/>
      <c r="P224" s="205"/>
      <c r="Q224" s="205"/>
      <c r="R224" s="205"/>
      <c r="S224" s="205"/>
      <c r="T224" s="206"/>
      <c r="U224" s="13"/>
      <c r="V224" s="13"/>
      <c r="W224" s="13"/>
      <c r="X224" s="13"/>
      <c r="Y224" s="13"/>
      <c r="Z224" s="13"/>
      <c r="AA224" s="13"/>
      <c r="AB224" s="13"/>
      <c r="AC224" s="13"/>
      <c r="AD224" s="13"/>
      <c r="AE224" s="13"/>
      <c r="AT224" s="200" t="s">
        <v>212</v>
      </c>
      <c r="AU224" s="200" t="s">
        <v>91</v>
      </c>
      <c r="AV224" s="13" t="s">
        <v>91</v>
      </c>
      <c r="AW224" s="13" t="s">
        <v>36</v>
      </c>
      <c r="AX224" s="13" t="s">
        <v>81</v>
      </c>
      <c r="AY224" s="200" t="s">
        <v>199</v>
      </c>
    </row>
    <row r="225" s="13" customFormat="1">
      <c r="A225" s="13"/>
      <c r="B225" s="199"/>
      <c r="C225" s="13"/>
      <c r="D225" s="193" t="s">
        <v>212</v>
      </c>
      <c r="E225" s="200" t="s">
        <v>1</v>
      </c>
      <c r="F225" s="201" t="s">
        <v>1823</v>
      </c>
      <c r="G225" s="13"/>
      <c r="H225" s="202">
        <v>301.70999999999998</v>
      </c>
      <c r="I225" s="203"/>
      <c r="J225" s="13"/>
      <c r="K225" s="13"/>
      <c r="L225" s="199"/>
      <c r="M225" s="204"/>
      <c r="N225" s="205"/>
      <c r="O225" s="205"/>
      <c r="P225" s="205"/>
      <c r="Q225" s="205"/>
      <c r="R225" s="205"/>
      <c r="S225" s="205"/>
      <c r="T225" s="206"/>
      <c r="U225" s="13"/>
      <c r="V225" s="13"/>
      <c r="W225" s="13"/>
      <c r="X225" s="13"/>
      <c r="Y225" s="13"/>
      <c r="Z225" s="13"/>
      <c r="AA225" s="13"/>
      <c r="AB225" s="13"/>
      <c r="AC225" s="13"/>
      <c r="AD225" s="13"/>
      <c r="AE225" s="13"/>
      <c r="AT225" s="200" t="s">
        <v>212</v>
      </c>
      <c r="AU225" s="200" t="s">
        <v>91</v>
      </c>
      <c r="AV225" s="13" t="s">
        <v>91</v>
      </c>
      <c r="AW225" s="13" t="s">
        <v>36</v>
      </c>
      <c r="AX225" s="13" t="s">
        <v>81</v>
      </c>
      <c r="AY225" s="200" t="s">
        <v>199</v>
      </c>
    </row>
    <row r="226" s="13" customFormat="1">
      <c r="A226" s="13"/>
      <c r="B226" s="199"/>
      <c r="C226" s="13"/>
      <c r="D226" s="193" t="s">
        <v>212</v>
      </c>
      <c r="E226" s="200" t="s">
        <v>1</v>
      </c>
      <c r="F226" s="201" t="s">
        <v>1824</v>
      </c>
      <c r="G226" s="13"/>
      <c r="H226" s="202">
        <v>305.50999999999999</v>
      </c>
      <c r="I226" s="203"/>
      <c r="J226" s="13"/>
      <c r="K226" s="13"/>
      <c r="L226" s="199"/>
      <c r="M226" s="204"/>
      <c r="N226" s="205"/>
      <c r="O226" s="205"/>
      <c r="P226" s="205"/>
      <c r="Q226" s="205"/>
      <c r="R226" s="205"/>
      <c r="S226" s="205"/>
      <c r="T226" s="206"/>
      <c r="U226" s="13"/>
      <c r="V226" s="13"/>
      <c r="W226" s="13"/>
      <c r="X226" s="13"/>
      <c r="Y226" s="13"/>
      <c r="Z226" s="13"/>
      <c r="AA226" s="13"/>
      <c r="AB226" s="13"/>
      <c r="AC226" s="13"/>
      <c r="AD226" s="13"/>
      <c r="AE226" s="13"/>
      <c r="AT226" s="200" t="s">
        <v>212</v>
      </c>
      <c r="AU226" s="200" t="s">
        <v>91</v>
      </c>
      <c r="AV226" s="13" t="s">
        <v>91</v>
      </c>
      <c r="AW226" s="13" t="s">
        <v>36</v>
      </c>
      <c r="AX226" s="13" t="s">
        <v>81</v>
      </c>
      <c r="AY226" s="200" t="s">
        <v>199</v>
      </c>
    </row>
    <row r="227" s="15" customFormat="1">
      <c r="A227" s="15"/>
      <c r="B227" s="214"/>
      <c r="C227" s="15"/>
      <c r="D227" s="193" t="s">
        <v>212</v>
      </c>
      <c r="E227" s="215" t="s">
        <v>1</v>
      </c>
      <c r="F227" s="216" t="s">
        <v>234</v>
      </c>
      <c r="G227" s="15"/>
      <c r="H227" s="217">
        <v>1168.28</v>
      </c>
      <c r="I227" s="218"/>
      <c r="J227" s="15"/>
      <c r="K227" s="15"/>
      <c r="L227" s="214"/>
      <c r="M227" s="219"/>
      <c r="N227" s="220"/>
      <c r="O227" s="220"/>
      <c r="P227" s="220"/>
      <c r="Q227" s="220"/>
      <c r="R227" s="220"/>
      <c r="S227" s="220"/>
      <c r="T227" s="221"/>
      <c r="U227" s="15"/>
      <c r="V227" s="15"/>
      <c r="W227" s="15"/>
      <c r="X227" s="15"/>
      <c r="Y227" s="15"/>
      <c r="Z227" s="15"/>
      <c r="AA227" s="15"/>
      <c r="AB227" s="15"/>
      <c r="AC227" s="15"/>
      <c r="AD227" s="15"/>
      <c r="AE227" s="15"/>
      <c r="AT227" s="215" t="s">
        <v>212</v>
      </c>
      <c r="AU227" s="215" t="s">
        <v>91</v>
      </c>
      <c r="AV227" s="15" t="s">
        <v>206</v>
      </c>
      <c r="AW227" s="15" t="s">
        <v>36</v>
      </c>
      <c r="AX227" s="15" t="s">
        <v>89</v>
      </c>
      <c r="AY227" s="215" t="s">
        <v>199</v>
      </c>
    </row>
    <row r="228" s="2" customFormat="1" ht="14.4" customHeight="1">
      <c r="A228" s="38"/>
      <c r="B228" s="179"/>
      <c r="C228" s="180" t="s">
        <v>325</v>
      </c>
      <c r="D228" s="180" t="s">
        <v>201</v>
      </c>
      <c r="E228" s="181" t="s">
        <v>415</v>
      </c>
      <c r="F228" s="182" t="s">
        <v>416</v>
      </c>
      <c r="G228" s="183" t="s">
        <v>204</v>
      </c>
      <c r="H228" s="184">
        <v>892</v>
      </c>
      <c r="I228" s="185"/>
      <c r="J228" s="186">
        <f>ROUND(I228*H228,2)</f>
        <v>0</v>
      </c>
      <c r="K228" s="182" t="s">
        <v>205</v>
      </c>
      <c r="L228" s="39"/>
      <c r="M228" s="187" t="s">
        <v>1</v>
      </c>
      <c r="N228" s="188" t="s">
        <v>46</v>
      </c>
      <c r="O228" s="77"/>
      <c r="P228" s="189">
        <f>O228*H228</f>
        <v>0</v>
      </c>
      <c r="Q228" s="189">
        <v>0.00726</v>
      </c>
      <c r="R228" s="189">
        <f>Q228*H228</f>
        <v>6.4759200000000003</v>
      </c>
      <c r="S228" s="189">
        <v>0</v>
      </c>
      <c r="T228" s="190">
        <f>S228*H228</f>
        <v>0</v>
      </c>
      <c r="U228" s="38"/>
      <c r="V228" s="38"/>
      <c r="W228" s="38"/>
      <c r="X228" s="38"/>
      <c r="Y228" s="38"/>
      <c r="Z228" s="38"/>
      <c r="AA228" s="38"/>
      <c r="AB228" s="38"/>
      <c r="AC228" s="38"/>
      <c r="AD228" s="38"/>
      <c r="AE228" s="38"/>
      <c r="AR228" s="191" t="s">
        <v>206</v>
      </c>
      <c r="AT228" s="191" t="s">
        <v>201</v>
      </c>
      <c r="AU228" s="191" t="s">
        <v>91</v>
      </c>
      <c r="AY228" s="19" t="s">
        <v>199</v>
      </c>
      <c r="BE228" s="192">
        <f>IF(N228="základní",J228,0)</f>
        <v>0</v>
      </c>
      <c r="BF228" s="192">
        <f>IF(N228="snížená",J228,0)</f>
        <v>0</v>
      </c>
      <c r="BG228" s="192">
        <f>IF(N228="zákl. přenesená",J228,0)</f>
        <v>0</v>
      </c>
      <c r="BH228" s="192">
        <f>IF(N228="sníž. přenesená",J228,0)</f>
        <v>0</v>
      </c>
      <c r="BI228" s="192">
        <f>IF(N228="nulová",J228,0)</f>
        <v>0</v>
      </c>
      <c r="BJ228" s="19" t="s">
        <v>89</v>
      </c>
      <c r="BK228" s="192">
        <f>ROUND(I228*H228,2)</f>
        <v>0</v>
      </c>
      <c r="BL228" s="19" t="s">
        <v>206</v>
      </c>
      <c r="BM228" s="191" t="s">
        <v>1825</v>
      </c>
    </row>
    <row r="229" s="2" customFormat="1">
      <c r="A229" s="38"/>
      <c r="B229" s="39"/>
      <c r="C229" s="38"/>
      <c r="D229" s="193" t="s">
        <v>208</v>
      </c>
      <c r="E229" s="38"/>
      <c r="F229" s="194" t="s">
        <v>418</v>
      </c>
      <c r="G229" s="38"/>
      <c r="H229" s="38"/>
      <c r="I229" s="195"/>
      <c r="J229" s="38"/>
      <c r="K229" s="38"/>
      <c r="L229" s="39"/>
      <c r="M229" s="196"/>
      <c r="N229" s="197"/>
      <c r="O229" s="77"/>
      <c r="P229" s="77"/>
      <c r="Q229" s="77"/>
      <c r="R229" s="77"/>
      <c r="S229" s="77"/>
      <c r="T229" s="78"/>
      <c r="U229" s="38"/>
      <c r="V229" s="38"/>
      <c r="W229" s="38"/>
      <c r="X229" s="38"/>
      <c r="Y229" s="38"/>
      <c r="Z229" s="38"/>
      <c r="AA229" s="38"/>
      <c r="AB229" s="38"/>
      <c r="AC229" s="38"/>
      <c r="AD229" s="38"/>
      <c r="AE229" s="38"/>
      <c r="AT229" s="19" t="s">
        <v>208</v>
      </c>
      <c r="AU229" s="19" t="s">
        <v>91</v>
      </c>
    </row>
    <row r="230" s="2" customFormat="1">
      <c r="A230" s="38"/>
      <c r="B230" s="39"/>
      <c r="C230" s="38"/>
      <c r="D230" s="193" t="s">
        <v>210</v>
      </c>
      <c r="E230" s="38"/>
      <c r="F230" s="198" t="s">
        <v>419</v>
      </c>
      <c r="G230" s="38"/>
      <c r="H230" s="38"/>
      <c r="I230" s="195"/>
      <c r="J230" s="38"/>
      <c r="K230" s="38"/>
      <c r="L230" s="39"/>
      <c r="M230" s="196"/>
      <c r="N230" s="197"/>
      <c r="O230" s="77"/>
      <c r="P230" s="77"/>
      <c r="Q230" s="77"/>
      <c r="R230" s="77"/>
      <c r="S230" s="77"/>
      <c r="T230" s="78"/>
      <c r="U230" s="38"/>
      <c r="V230" s="38"/>
      <c r="W230" s="38"/>
      <c r="X230" s="38"/>
      <c r="Y230" s="38"/>
      <c r="Z230" s="38"/>
      <c r="AA230" s="38"/>
      <c r="AB230" s="38"/>
      <c r="AC230" s="38"/>
      <c r="AD230" s="38"/>
      <c r="AE230" s="38"/>
      <c r="AT230" s="19" t="s">
        <v>210</v>
      </c>
      <c r="AU230" s="19" t="s">
        <v>91</v>
      </c>
    </row>
    <row r="231" s="14" customFormat="1">
      <c r="A231" s="14"/>
      <c r="B231" s="207"/>
      <c r="C231" s="14"/>
      <c r="D231" s="193" t="s">
        <v>212</v>
      </c>
      <c r="E231" s="208" t="s">
        <v>1</v>
      </c>
      <c r="F231" s="209" t="s">
        <v>1800</v>
      </c>
      <c r="G231" s="14"/>
      <c r="H231" s="208" t="s">
        <v>1</v>
      </c>
      <c r="I231" s="210"/>
      <c r="J231" s="14"/>
      <c r="K231" s="14"/>
      <c r="L231" s="207"/>
      <c r="M231" s="211"/>
      <c r="N231" s="212"/>
      <c r="O231" s="212"/>
      <c r="P231" s="212"/>
      <c r="Q231" s="212"/>
      <c r="R231" s="212"/>
      <c r="S231" s="212"/>
      <c r="T231" s="213"/>
      <c r="U231" s="14"/>
      <c r="V231" s="14"/>
      <c r="W231" s="14"/>
      <c r="X231" s="14"/>
      <c r="Y231" s="14"/>
      <c r="Z231" s="14"/>
      <c r="AA231" s="14"/>
      <c r="AB231" s="14"/>
      <c r="AC231" s="14"/>
      <c r="AD231" s="14"/>
      <c r="AE231" s="14"/>
      <c r="AT231" s="208" t="s">
        <v>212</v>
      </c>
      <c r="AU231" s="208" t="s">
        <v>91</v>
      </c>
      <c r="AV231" s="14" t="s">
        <v>89</v>
      </c>
      <c r="AW231" s="14" t="s">
        <v>36</v>
      </c>
      <c r="AX231" s="14" t="s">
        <v>81</v>
      </c>
      <c r="AY231" s="208" t="s">
        <v>199</v>
      </c>
    </row>
    <row r="232" s="14" customFormat="1">
      <c r="A232" s="14"/>
      <c r="B232" s="207"/>
      <c r="C232" s="14"/>
      <c r="D232" s="193" t="s">
        <v>212</v>
      </c>
      <c r="E232" s="208" t="s">
        <v>1</v>
      </c>
      <c r="F232" s="209" t="s">
        <v>358</v>
      </c>
      <c r="G232" s="14"/>
      <c r="H232" s="208" t="s">
        <v>1</v>
      </c>
      <c r="I232" s="210"/>
      <c r="J232" s="14"/>
      <c r="K232" s="14"/>
      <c r="L232" s="207"/>
      <c r="M232" s="211"/>
      <c r="N232" s="212"/>
      <c r="O232" s="212"/>
      <c r="P232" s="212"/>
      <c r="Q232" s="212"/>
      <c r="R232" s="212"/>
      <c r="S232" s="212"/>
      <c r="T232" s="213"/>
      <c r="U232" s="14"/>
      <c r="V232" s="14"/>
      <c r="W232" s="14"/>
      <c r="X232" s="14"/>
      <c r="Y232" s="14"/>
      <c r="Z232" s="14"/>
      <c r="AA232" s="14"/>
      <c r="AB232" s="14"/>
      <c r="AC232" s="14"/>
      <c r="AD232" s="14"/>
      <c r="AE232" s="14"/>
      <c r="AT232" s="208" t="s">
        <v>212</v>
      </c>
      <c r="AU232" s="208" t="s">
        <v>91</v>
      </c>
      <c r="AV232" s="14" t="s">
        <v>89</v>
      </c>
      <c r="AW232" s="14" t="s">
        <v>36</v>
      </c>
      <c r="AX232" s="14" t="s">
        <v>81</v>
      </c>
      <c r="AY232" s="208" t="s">
        <v>199</v>
      </c>
    </row>
    <row r="233" s="13" customFormat="1">
      <c r="A233" s="13"/>
      <c r="B233" s="199"/>
      <c r="C233" s="13"/>
      <c r="D233" s="193" t="s">
        <v>212</v>
      </c>
      <c r="E233" s="200" t="s">
        <v>1</v>
      </c>
      <c r="F233" s="201" t="s">
        <v>1826</v>
      </c>
      <c r="G233" s="13"/>
      <c r="H233" s="202">
        <v>892</v>
      </c>
      <c r="I233" s="203"/>
      <c r="J233" s="13"/>
      <c r="K233" s="13"/>
      <c r="L233" s="199"/>
      <c r="M233" s="204"/>
      <c r="N233" s="205"/>
      <c r="O233" s="205"/>
      <c r="P233" s="205"/>
      <c r="Q233" s="205"/>
      <c r="R233" s="205"/>
      <c r="S233" s="205"/>
      <c r="T233" s="206"/>
      <c r="U233" s="13"/>
      <c r="V233" s="13"/>
      <c r="W233" s="13"/>
      <c r="X233" s="13"/>
      <c r="Y233" s="13"/>
      <c r="Z233" s="13"/>
      <c r="AA233" s="13"/>
      <c r="AB233" s="13"/>
      <c r="AC233" s="13"/>
      <c r="AD233" s="13"/>
      <c r="AE233" s="13"/>
      <c r="AT233" s="200" t="s">
        <v>212</v>
      </c>
      <c r="AU233" s="200" t="s">
        <v>91</v>
      </c>
      <c r="AV233" s="13" t="s">
        <v>91</v>
      </c>
      <c r="AW233" s="13" t="s">
        <v>36</v>
      </c>
      <c r="AX233" s="13" t="s">
        <v>81</v>
      </c>
      <c r="AY233" s="200" t="s">
        <v>199</v>
      </c>
    </row>
    <row r="234" s="15" customFormat="1">
      <c r="A234" s="15"/>
      <c r="B234" s="214"/>
      <c r="C234" s="15"/>
      <c r="D234" s="193" t="s">
        <v>212</v>
      </c>
      <c r="E234" s="215" t="s">
        <v>1</v>
      </c>
      <c r="F234" s="216" t="s">
        <v>234</v>
      </c>
      <c r="G234" s="15"/>
      <c r="H234" s="217">
        <v>892</v>
      </c>
      <c r="I234" s="218"/>
      <c r="J234" s="15"/>
      <c r="K234" s="15"/>
      <c r="L234" s="214"/>
      <c r="M234" s="219"/>
      <c r="N234" s="220"/>
      <c r="O234" s="220"/>
      <c r="P234" s="220"/>
      <c r="Q234" s="220"/>
      <c r="R234" s="220"/>
      <c r="S234" s="220"/>
      <c r="T234" s="221"/>
      <c r="U234" s="15"/>
      <c r="V234" s="15"/>
      <c r="W234" s="15"/>
      <c r="X234" s="15"/>
      <c r="Y234" s="15"/>
      <c r="Z234" s="15"/>
      <c r="AA234" s="15"/>
      <c r="AB234" s="15"/>
      <c r="AC234" s="15"/>
      <c r="AD234" s="15"/>
      <c r="AE234" s="15"/>
      <c r="AT234" s="215" t="s">
        <v>212</v>
      </c>
      <c r="AU234" s="215" t="s">
        <v>91</v>
      </c>
      <c r="AV234" s="15" t="s">
        <v>206</v>
      </c>
      <c r="AW234" s="15" t="s">
        <v>36</v>
      </c>
      <c r="AX234" s="15" t="s">
        <v>89</v>
      </c>
      <c r="AY234" s="215" t="s">
        <v>199</v>
      </c>
    </row>
    <row r="235" s="2" customFormat="1" ht="14.4" customHeight="1">
      <c r="A235" s="38"/>
      <c r="B235" s="179"/>
      <c r="C235" s="180" t="s">
        <v>331</v>
      </c>
      <c r="D235" s="180" t="s">
        <v>201</v>
      </c>
      <c r="E235" s="181" t="s">
        <v>423</v>
      </c>
      <c r="F235" s="182" t="s">
        <v>424</v>
      </c>
      <c r="G235" s="183" t="s">
        <v>204</v>
      </c>
      <c r="H235" s="184">
        <v>892</v>
      </c>
      <c r="I235" s="185"/>
      <c r="J235" s="186">
        <f>ROUND(I235*H235,2)</f>
        <v>0</v>
      </c>
      <c r="K235" s="182" t="s">
        <v>205</v>
      </c>
      <c r="L235" s="39"/>
      <c r="M235" s="187" t="s">
        <v>1</v>
      </c>
      <c r="N235" s="188" t="s">
        <v>46</v>
      </c>
      <c r="O235" s="77"/>
      <c r="P235" s="189">
        <f>O235*H235</f>
        <v>0</v>
      </c>
      <c r="Q235" s="189">
        <v>0.00085999999999999998</v>
      </c>
      <c r="R235" s="189">
        <f>Q235*H235</f>
        <v>0.76712000000000002</v>
      </c>
      <c r="S235" s="189">
        <v>0</v>
      </c>
      <c r="T235" s="190">
        <f>S235*H235</f>
        <v>0</v>
      </c>
      <c r="U235" s="38"/>
      <c r="V235" s="38"/>
      <c r="W235" s="38"/>
      <c r="X235" s="38"/>
      <c r="Y235" s="38"/>
      <c r="Z235" s="38"/>
      <c r="AA235" s="38"/>
      <c r="AB235" s="38"/>
      <c r="AC235" s="38"/>
      <c r="AD235" s="38"/>
      <c r="AE235" s="38"/>
      <c r="AR235" s="191" t="s">
        <v>206</v>
      </c>
      <c r="AT235" s="191" t="s">
        <v>201</v>
      </c>
      <c r="AU235" s="191" t="s">
        <v>91</v>
      </c>
      <c r="AY235" s="19" t="s">
        <v>199</v>
      </c>
      <c r="BE235" s="192">
        <f>IF(N235="základní",J235,0)</f>
        <v>0</v>
      </c>
      <c r="BF235" s="192">
        <f>IF(N235="snížená",J235,0)</f>
        <v>0</v>
      </c>
      <c r="BG235" s="192">
        <f>IF(N235="zákl. přenesená",J235,0)</f>
        <v>0</v>
      </c>
      <c r="BH235" s="192">
        <f>IF(N235="sníž. přenesená",J235,0)</f>
        <v>0</v>
      </c>
      <c r="BI235" s="192">
        <f>IF(N235="nulová",J235,0)</f>
        <v>0</v>
      </c>
      <c r="BJ235" s="19" t="s">
        <v>89</v>
      </c>
      <c r="BK235" s="192">
        <f>ROUND(I235*H235,2)</f>
        <v>0</v>
      </c>
      <c r="BL235" s="19" t="s">
        <v>206</v>
      </c>
      <c r="BM235" s="191" t="s">
        <v>1827</v>
      </c>
    </row>
    <row r="236" s="2" customFormat="1">
      <c r="A236" s="38"/>
      <c r="B236" s="39"/>
      <c r="C236" s="38"/>
      <c r="D236" s="193" t="s">
        <v>208</v>
      </c>
      <c r="E236" s="38"/>
      <c r="F236" s="194" t="s">
        <v>426</v>
      </c>
      <c r="G236" s="38"/>
      <c r="H236" s="38"/>
      <c r="I236" s="195"/>
      <c r="J236" s="38"/>
      <c r="K236" s="38"/>
      <c r="L236" s="39"/>
      <c r="M236" s="196"/>
      <c r="N236" s="197"/>
      <c r="O236" s="77"/>
      <c r="P236" s="77"/>
      <c r="Q236" s="77"/>
      <c r="R236" s="77"/>
      <c r="S236" s="77"/>
      <c r="T236" s="78"/>
      <c r="U236" s="38"/>
      <c r="V236" s="38"/>
      <c r="W236" s="38"/>
      <c r="X236" s="38"/>
      <c r="Y236" s="38"/>
      <c r="Z236" s="38"/>
      <c r="AA236" s="38"/>
      <c r="AB236" s="38"/>
      <c r="AC236" s="38"/>
      <c r="AD236" s="38"/>
      <c r="AE236" s="38"/>
      <c r="AT236" s="19" t="s">
        <v>208</v>
      </c>
      <c r="AU236" s="19" t="s">
        <v>91</v>
      </c>
    </row>
    <row r="237" s="2" customFormat="1">
      <c r="A237" s="38"/>
      <c r="B237" s="39"/>
      <c r="C237" s="38"/>
      <c r="D237" s="193" t="s">
        <v>210</v>
      </c>
      <c r="E237" s="38"/>
      <c r="F237" s="198" t="s">
        <v>419</v>
      </c>
      <c r="G237" s="38"/>
      <c r="H237" s="38"/>
      <c r="I237" s="195"/>
      <c r="J237" s="38"/>
      <c r="K237" s="38"/>
      <c r="L237" s="39"/>
      <c r="M237" s="196"/>
      <c r="N237" s="197"/>
      <c r="O237" s="77"/>
      <c r="P237" s="77"/>
      <c r="Q237" s="77"/>
      <c r="R237" s="77"/>
      <c r="S237" s="77"/>
      <c r="T237" s="78"/>
      <c r="U237" s="38"/>
      <c r="V237" s="38"/>
      <c r="W237" s="38"/>
      <c r="X237" s="38"/>
      <c r="Y237" s="38"/>
      <c r="Z237" s="38"/>
      <c r="AA237" s="38"/>
      <c r="AB237" s="38"/>
      <c r="AC237" s="38"/>
      <c r="AD237" s="38"/>
      <c r="AE237" s="38"/>
      <c r="AT237" s="19" t="s">
        <v>210</v>
      </c>
      <c r="AU237" s="19" t="s">
        <v>91</v>
      </c>
    </row>
    <row r="238" s="2" customFormat="1" ht="24.15" customHeight="1">
      <c r="A238" s="38"/>
      <c r="B238" s="179"/>
      <c r="C238" s="180" t="s">
        <v>337</v>
      </c>
      <c r="D238" s="180" t="s">
        <v>201</v>
      </c>
      <c r="E238" s="181" t="s">
        <v>428</v>
      </c>
      <c r="F238" s="182" t="s">
        <v>429</v>
      </c>
      <c r="G238" s="183" t="s">
        <v>275</v>
      </c>
      <c r="H238" s="184">
        <v>4.2439999999999998</v>
      </c>
      <c r="I238" s="185"/>
      <c r="J238" s="186">
        <f>ROUND(I238*H238,2)</f>
        <v>0</v>
      </c>
      <c r="K238" s="182" t="s">
        <v>205</v>
      </c>
      <c r="L238" s="39"/>
      <c r="M238" s="187" t="s">
        <v>1</v>
      </c>
      <c r="N238" s="188" t="s">
        <v>46</v>
      </c>
      <c r="O238" s="77"/>
      <c r="P238" s="189">
        <f>O238*H238</f>
        <v>0</v>
      </c>
      <c r="Q238" s="189">
        <v>1.0958000000000001</v>
      </c>
      <c r="R238" s="189">
        <f>Q238*H238</f>
        <v>4.6505752000000005</v>
      </c>
      <c r="S238" s="189">
        <v>0</v>
      </c>
      <c r="T238" s="190">
        <f>S238*H238</f>
        <v>0</v>
      </c>
      <c r="U238" s="38"/>
      <c r="V238" s="38"/>
      <c r="W238" s="38"/>
      <c r="X238" s="38"/>
      <c r="Y238" s="38"/>
      <c r="Z238" s="38"/>
      <c r="AA238" s="38"/>
      <c r="AB238" s="38"/>
      <c r="AC238" s="38"/>
      <c r="AD238" s="38"/>
      <c r="AE238" s="38"/>
      <c r="AR238" s="191" t="s">
        <v>206</v>
      </c>
      <c r="AT238" s="191" t="s">
        <v>201</v>
      </c>
      <c r="AU238" s="191" t="s">
        <v>91</v>
      </c>
      <c r="AY238" s="19" t="s">
        <v>199</v>
      </c>
      <c r="BE238" s="192">
        <f>IF(N238="základní",J238,0)</f>
        <v>0</v>
      </c>
      <c r="BF238" s="192">
        <f>IF(N238="snížená",J238,0)</f>
        <v>0</v>
      </c>
      <c r="BG238" s="192">
        <f>IF(N238="zákl. přenesená",J238,0)</f>
        <v>0</v>
      </c>
      <c r="BH238" s="192">
        <f>IF(N238="sníž. přenesená",J238,0)</f>
        <v>0</v>
      </c>
      <c r="BI238" s="192">
        <f>IF(N238="nulová",J238,0)</f>
        <v>0</v>
      </c>
      <c r="BJ238" s="19" t="s">
        <v>89</v>
      </c>
      <c r="BK238" s="192">
        <f>ROUND(I238*H238,2)</f>
        <v>0</v>
      </c>
      <c r="BL238" s="19" t="s">
        <v>206</v>
      </c>
      <c r="BM238" s="191" t="s">
        <v>1828</v>
      </c>
    </row>
    <row r="239" s="2" customFormat="1">
      <c r="A239" s="38"/>
      <c r="B239" s="39"/>
      <c r="C239" s="38"/>
      <c r="D239" s="193" t="s">
        <v>208</v>
      </c>
      <c r="E239" s="38"/>
      <c r="F239" s="194" t="s">
        <v>842</v>
      </c>
      <c r="G239" s="38"/>
      <c r="H239" s="38"/>
      <c r="I239" s="195"/>
      <c r="J239" s="38"/>
      <c r="K239" s="38"/>
      <c r="L239" s="39"/>
      <c r="M239" s="196"/>
      <c r="N239" s="197"/>
      <c r="O239" s="77"/>
      <c r="P239" s="77"/>
      <c r="Q239" s="77"/>
      <c r="R239" s="77"/>
      <c r="S239" s="77"/>
      <c r="T239" s="78"/>
      <c r="U239" s="38"/>
      <c r="V239" s="38"/>
      <c r="W239" s="38"/>
      <c r="X239" s="38"/>
      <c r="Y239" s="38"/>
      <c r="Z239" s="38"/>
      <c r="AA239" s="38"/>
      <c r="AB239" s="38"/>
      <c r="AC239" s="38"/>
      <c r="AD239" s="38"/>
      <c r="AE239" s="38"/>
      <c r="AT239" s="19" t="s">
        <v>208</v>
      </c>
      <c r="AU239" s="19" t="s">
        <v>91</v>
      </c>
    </row>
    <row r="240" s="2" customFormat="1">
      <c r="A240" s="38"/>
      <c r="B240" s="39"/>
      <c r="C240" s="38"/>
      <c r="D240" s="193" t="s">
        <v>210</v>
      </c>
      <c r="E240" s="38"/>
      <c r="F240" s="198" t="s">
        <v>432</v>
      </c>
      <c r="G240" s="38"/>
      <c r="H240" s="38"/>
      <c r="I240" s="195"/>
      <c r="J240" s="38"/>
      <c r="K240" s="38"/>
      <c r="L240" s="39"/>
      <c r="M240" s="196"/>
      <c r="N240" s="197"/>
      <c r="O240" s="77"/>
      <c r="P240" s="77"/>
      <c r="Q240" s="77"/>
      <c r="R240" s="77"/>
      <c r="S240" s="77"/>
      <c r="T240" s="78"/>
      <c r="U240" s="38"/>
      <c r="V240" s="38"/>
      <c r="W240" s="38"/>
      <c r="X240" s="38"/>
      <c r="Y240" s="38"/>
      <c r="Z240" s="38"/>
      <c r="AA240" s="38"/>
      <c r="AB240" s="38"/>
      <c r="AC240" s="38"/>
      <c r="AD240" s="38"/>
      <c r="AE240" s="38"/>
      <c r="AT240" s="19" t="s">
        <v>210</v>
      </c>
      <c r="AU240" s="19" t="s">
        <v>91</v>
      </c>
    </row>
    <row r="241" s="14" customFormat="1">
      <c r="A241" s="14"/>
      <c r="B241" s="207"/>
      <c r="C241" s="14"/>
      <c r="D241" s="193" t="s">
        <v>212</v>
      </c>
      <c r="E241" s="208" t="s">
        <v>1</v>
      </c>
      <c r="F241" s="209" t="s">
        <v>1829</v>
      </c>
      <c r="G241" s="14"/>
      <c r="H241" s="208" t="s">
        <v>1</v>
      </c>
      <c r="I241" s="210"/>
      <c r="J241" s="14"/>
      <c r="K241" s="14"/>
      <c r="L241" s="207"/>
      <c r="M241" s="211"/>
      <c r="N241" s="212"/>
      <c r="O241" s="212"/>
      <c r="P241" s="212"/>
      <c r="Q241" s="212"/>
      <c r="R241" s="212"/>
      <c r="S241" s="212"/>
      <c r="T241" s="213"/>
      <c r="U241" s="14"/>
      <c r="V241" s="14"/>
      <c r="W241" s="14"/>
      <c r="X241" s="14"/>
      <c r="Y241" s="14"/>
      <c r="Z241" s="14"/>
      <c r="AA241" s="14"/>
      <c r="AB241" s="14"/>
      <c r="AC241" s="14"/>
      <c r="AD241" s="14"/>
      <c r="AE241" s="14"/>
      <c r="AT241" s="208" t="s">
        <v>212</v>
      </c>
      <c r="AU241" s="208" t="s">
        <v>91</v>
      </c>
      <c r="AV241" s="14" t="s">
        <v>89</v>
      </c>
      <c r="AW241" s="14" t="s">
        <v>36</v>
      </c>
      <c r="AX241" s="14" t="s">
        <v>81</v>
      </c>
      <c r="AY241" s="208" t="s">
        <v>199</v>
      </c>
    </row>
    <row r="242" s="13" customFormat="1">
      <c r="A242" s="13"/>
      <c r="B242" s="199"/>
      <c r="C242" s="13"/>
      <c r="D242" s="193" t="s">
        <v>212</v>
      </c>
      <c r="E242" s="200" t="s">
        <v>1</v>
      </c>
      <c r="F242" s="201" t="s">
        <v>1830</v>
      </c>
      <c r="G242" s="13"/>
      <c r="H242" s="202">
        <v>1.0680000000000001</v>
      </c>
      <c r="I242" s="203"/>
      <c r="J242" s="13"/>
      <c r="K242" s="13"/>
      <c r="L242" s="199"/>
      <c r="M242" s="204"/>
      <c r="N242" s="205"/>
      <c r="O242" s="205"/>
      <c r="P242" s="205"/>
      <c r="Q242" s="205"/>
      <c r="R242" s="205"/>
      <c r="S242" s="205"/>
      <c r="T242" s="206"/>
      <c r="U242" s="13"/>
      <c r="V242" s="13"/>
      <c r="W242" s="13"/>
      <c r="X242" s="13"/>
      <c r="Y242" s="13"/>
      <c r="Z242" s="13"/>
      <c r="AA242" s="13"/>
      <c r="AB242" s="13"/>
      <c r="AC242" s="13"/>
      <c r="AD242" s="13"/>
      <c r="AE242" s="13"/>
      <c r="AT242" s="200" t="s">
        <v>212</v>
      </c>
      <c r="AU242" s="200" t="s">
        <v>91</v>
      </c>
      <c r="AV242" s="13" t="s">
        <v>91</v>
      </c>
      <c r="AW242" s="13" t="s">
        <v>36</v>
      </c>
      <c r="AX242" s="13" t="s">
        <v>81</v>
      </c>
      <c r="AY242" s="200" t="s">
        <v>199</v>
      </c>
    </row>
    <row r="243" s="13" customFormat="1">
      <c r="A243" s="13"/>
      <c r="B243" s="199"/>
      <c r="C243" s="13"/>
      <c r="D243" s="193" t="s">
        <v>212</v>
      </c>
      <c r="E243" s="200" t="s">
        <v>1</v>
      </c>
      <c r="F243" s="201" t="s">
        <v>1831</v>
      </c>
      <c r="G243" s="13"/>
      <c r="H243" s="202">
        <v>1.1040000000000001</v>
      </c>
      <c r="I243" s="203"/>
      <c r="J243" s="13"/>
      <c r="K243" s="13"/>
      <c r="L243" s="199"/>
      <c r="M243" s="204"/>
      <c r="N243" s="205"/>
      <c r="O243" s="205"/>
      <c r="P243" s="205"/>
      <c r="Q243" s="205"/>
      <c r="R243" s="205"/>
      <c r="S243" s="205"/>
      <c r="T243" s="206"/>
      <c r="U243" s="13"/>
      <c r="V243" s="13"/>
      <c r="W243" s="13"/>
      <c r="X243" s="13"/>
      <c r="Y243" s="13"/>
      <c r="Z243" s="13"/>
      <c r="AA243" s="13"/>
      <c r="AB243" s="13"/>
      <c r="AC243" s="13"/>
      <c r="AD243" s="13"/>
      <c r="AE243" s="13"/>
      <c r="AT243" s="200" t="s">
        <v>212</v>
      </c>
      <c r="AU243" s="200" t="s">
        <v>91</v>
      </c>
      <c r="AV243" s="13" t="s">
        <v>91</v>
      </c>
      <c r="AW243" s="13" t="s">
        <v>36</v>
      </c>
      <c r="AX243" s="13" t="s">
        <v>81</v>
      </c>
      <c r="AY243" s="200" t="s">
        <v>199</v>
      </c>
    </row>
    <row r="244" s="13" customFormat="1">
      <c r="A244" s="13"/>
      <c r="B244" s="199"/>
      <c r="C244" s="13"/>
      <c r="D244" s="193" t="s">
        <v>212</v>
      </c>
      <c r="E244" s="200" t="s">
        <v>1</v>
      </c>
      <c r="F244" s="201" t="s">
        <v>1832</v>
      </c>
      <c r="G244" s="13"/>
      <c r="H244" s="202">
        <v>1.0840000000000001</v>
      </c>
      <c r="I244" s="203"/>
      <c r="J244" s="13"/>
      <c r="K244" s="13"/>
      <c r="L244" s="199"/>
      <c r="M244" s="204"/>
      <c r="N244" s="205"/>
      <c r="O244" s="205"/>
      <c r="P244" s="205"/>
      <c r="Q244" s="205"/>
      <c r="R244" s="205"/>
      <c r="S244" s="205"/>
      <c r="T244" s="206"/>
      <c r="U244" s="13"/>
      <c r="V244" s="13"/>
      <c r="W244" s="13"/>
      <c r="X244" s="13"/>
      <c r="Y244" s="13"/>
      <c r="Z244" s="13"/>
      <c r="AA244" s="13"/>
      <c r="AB244" s="13"/>
      <c r="AC244" s="13"/>
      <c r="AD244" s="13"/>
      <c r="AE244" s="13"/>
      <c r="AT244" s="200" t="s">
        <v>212</v>
      </c>
      <c r="AU244" s="200" t="s">
        <v>91</v>
      </c>
      <c r="AV244" s="13" t="s">
        <v>91</v>
      </c>
      <c r="AW244" s="13" t="s">
        <v>36</v>
      </c>
      <c r="AX244" s="13" t="s">
        <v>81</v>
      </c>
      <c r="AY244" s="200" t="s">
        <v>199</v>
      </c>
    </row>
    <row r="245" s="13" customFormat="1">
      <c r="A245" s="13"/>
      <c r="B245" s="199"/>
      <c r="C245" s="13"/>
      <c r="D245" s="193" t="s">
        <v>212</v>
      </c>
      <c r="E245" s="200" t="s">
        <v>1</v>
      </c>
      <c r="F245" s="201" t="s">
        <v>1833</v>
      </c>
      <c r="G245" s="13"/>
      <c r="H245" s="202">
        <v>0.98799999999999999</v>
      </c>
      <c r="I245" s="203"/>
      <c r="J245" s="13"/>
      <c r="K245" s="13"/>
      <c r="L245" s="199"/>
      <c r="M245" s="204"/>
      <c r="N245" s="205"/>
      <c r="O245" s="205"/>
      <c r="P245" s="205"/>
      <c r="Q245" s="205"/>
      <c r="R245" s="205"/>
      <c r="S245" s="205"/>
      <c r="T245" s="206"/>
      <c r="U245" s="13"/>
      <c r="V245" s="13"/>
      <c r="W245" s="13"/>
      <c r="X245" s="13"/>
      <c r="Y245" s="13"/>
      <c r="Z245" s="13"/>
      <c r="AA245" s="13"/>
      <c r="AB245" s="13"/>
      <c r="AC245" s="13"/>
      <c r="AD245" s="13"/>
      <c r="AE245" s="13"/>
      <c r="AT245" s="200" t="s">
        <v>212</v>
      </c>
      <c r="AU245" s="200" t="s">
        <v>91</v>
      </c>
      <c r="AV245" s="13" t="s">
        <v>91</v>
      </c>
      <c r="AW245" s="13" t="s">
        <v>36</v>
      </c>
      <c r="AX245" s="13" t="s">
        <v>81</v>
      </c>
      <c r="AY245" s="200" t="s">
        <v>199</v>
      </c>
    </row>
    <row r="246" s="15" customFormat="1">
      <c r="A246" s="15"/>
      <c r="B246" s="214"/>
      <c r="C246" s="15"/>
      <c r="D246" s="193" t="s">
        <v>212</v>
      </c>
      <c r="E246" s="215" t="s">
        <v>1</v>
      </c>
      <c r="F246" s="216" t="s">
        <v>234</v>
      </c>
      <c r="G246" s="15"/>
      <c r="H246" s="217">
        <v>4.2439999999999998</v>
      </c>
      <c r="I246" s="218"/>
      <c r="J246" s="15"/>
      <c r="K246" s="15"/>
      <c r="L246" s="214"/>
      <c r="M246" s="219"/>
      <c r="N246" s="220"/>
      <c r="O246" s="220"/>
      <c r="P246" s="220"/>
      <c r="Q246" s="220"/>
      <c r="R246" s="220"/>
      <c r="S246" s="220"/>
      <c r="T246" s="221"/>
      <c r="U246" s="15"/>
      <c r="V246" s="15"/>
      <c r="W246" s="15"/>
      <c r="X246" s="15"/>
      <c r="Y246" s="15"/>
      <c r="Z246" s="15"/>
      <c r="AA246" s="15"/>
      <c r="AB246" s="15"/>
      <c r="AC246" s="15"/>
      <c r="AD246" s="15"/>
      <c r="AE246" s="15"/>
      <c r="AT246" s="215" t="s">
        <v>212</v>
      </c>
      <c r="AU246" s="215" t="s">
        <v>91</v>
      </c>
      <c r="AV246" s="15" t="s">
        <v>206</v>
      </c>
      <c r="AW246" s="15" t="s">
        <v>36</v>
      </c>
      <c r="AX246" s="15" t="s">
        <v>89</v>
      </c>
      <c r="AY246" s="215" t="s">
        <v>199</v>
      </c>
    </row>
    <row r="247" s="2" customFormat="1" ht="24.15" customHeight="1">
      <c r="A247" s="38"/>
      <c r="B247" s="179"/>
      <c r="C247" s="180" t="s">
        <v>342</v>
      </c>
      <c r="D247" s="180" t="s">
        <v>201</v>
      </c>
      <c r="E247" s="181" t="s">
        <v>847</v>
      </c>
      <c r="F247" s="182" t="s">
        <v>848</v>
      </c>
      <c r="G247" s="183" t="s">
        <v>275</v>
      </c>
      <c r="H247" s="184">
        <v>70.626000000000005</v>
      </c>
      <c r="I247" s="185"/>
      <c r="J247" s="186">
        <f>ROUND(I247*H247,2)</f>
        <v>0</v>
      </c>
      <c r="K247" s="182" t="s">
        <v>205</v>
      </c>
      <c r="L247" s="39"/>
      <c r="M247" s="187" t="s">
        <v>1</v>
      </c>
      <c r="N247" s="188" t="s">
        <v>46</v>
      </c>
      <c r="O247" s="77"/>
      <c r="P247" s="189">
        <f>O247*H247</f>
        <v>0</v>
      </c>
      <c r="Q247" s="189">
        <v>1.0563100000000001</v>
      </c>
      <c r="R247" s="189">
        <f>Q247*H247</f>
        <v>74.602950060000012</v>
      </c>
      <c r="S247" s="189">
        <v>0</v>
      </c>
      <c r="T247" s="190">
        <f>S247*H247</f>
        <v>0</v>
      </c>
      <c r="U247" s="38"/>
      <c r="V247" s="38"/>
      <c r="W247" s="38"/>
      <c r="X247" s="38"/>
      <c r="Y247" s="38"/>
      <c r="Z247" s="38"/>
      <c r="AA247" s="38"/>
      <c r="AB247" s="38"/>
      <c r="AC247" s="38"/>
      <c r="AD247" s="38"/>
      <c r="AE247" s="38"/>
      <c r="AR247" s="191" t="s">
        <v>206</v>
      </c>
      <c r="AT247" s="191" t="s">
        <v>201</v>
      </c>
      <c r="AU247" s="191" t="s">
        <v>91</v>
      </c>
      <c r="AY247" s="19" t="s">
        <v>199</v>
      </c>
      <c r="BE247" s="192">
        <f>IF(N247="základní",J247,0)</f>
        <v>0</v>
      </c>
      <c r="BF247" s="192">
        <f>IF(N247="snížená",J247,0)</f>
        <v>0</v>
      </c>
      <c r="BG247" s="192">
        <f>IF(N247="zákl. přenesená",J247,0)</f>
        <v>0</v>
      </c>
      <c r="BH247" s="192">
        <f>IF(N247="sníž. přenesená",J247,0)</f>
        <v>0</v>
      </c>
      <c r="BI247" s="192">
        <f>IF(N247="nulová",J247,0)</f>
        <v>0</v>
      </c>
      <c r="BJ247" s="19" t="s">
        <v>89</v>
      </c>
      <c r="BK247" s="192">
        <f>ROUND(I247*H247,2)</f>
        <v>0</v>
      </c>
      <c r="BL247" s="19" t="s">
        <v>206</v>
      </c>
      <c r="BM247" s="191" t="s">
        <v>1834</v>
      </c>
    </row>
    <row r="248" s="2" customFormat="1">
      <c r="A248" s="38"/>
      <c r="B248" s="39"/>
      <c r="C248" s="38"/>
      <c r="D248" s="193" t="s">
        <v>208</v>
      </c>
      <c r="E248" s="38"/>
      <c r="F248" s="194" t="s">
        <v>850</v>
      </c>
      <c r="G248" s="38"/>
      <c r="H248" s="38"/>
      <c r="I248" s="195"/>
      <c r="J248" s="38"/>
      <c r="K248" s="38"/>
      <c r="L248" s="39"/>
      <c r="M248" s="196"/>
      <c r="N248" s="197"/>
      <c r="O248" s="77"/>
      <c r="P248" s="77"/>
      <c r="Q248" s="77"/>
      <c r="R248" s="77"/>
      <c r="S248" s="77"/>
      <c r="T248" s="78"/>
      <c r="U248" s="38"/>
      <c r="V248" s="38"/>
      <c r="W248" s="38"/>
      <c r="X248" s="38"/>
      <c r="Y248" s="38"/>
      <c r="Z248" s="38"/>
      <c r="AA248" s="38"/>
      <c r="AB248" s="38"/>
      <c r="AC248" s="38"/>
      <c r="AD248" s="38"/>
      <c r="AE248" s="38"/>
      <c r="AT248" s="19" t="s">
        <v>208</v>
      </c>
      <c r="AU248" s="19" t="s">
        <v>91</v>
      </c>
    </row>
    <row r="249" s="2" customFormat="1">
      <c r="A249" s="38"/>
      <c r="B249" s="39"/>
      <c r="C249" s="38"/>
      <c r="D249" s="193" t="s">
        <v>210</v>
      </c>
      <c r="E249" s="38"/>
      <c r="F249" s="198" t="s">
        <v>432</v>
      </c>
      <c r="G249" s="38"/>
      <c r="H249" s="38"/>
      <c r="I249" s="195"/>
      <c r="J249" s="38"/>
      <c r="K249" s="38"/>
      <c r="L249" s="39"/>
      <c r="M249" s="196"/>
      <c r="N249" s="197"/>
      <c r="O249" s="77"/>
      <c r="P249" s="77"/>
      <c r="Q249" s="77"/>
      <c r="R249" s="77"/>
      <c r="S249" s="77"/>
      <c r="T249" s="78"/>
      <c r="U249" s="38"/>
      <c r="V249" s="38"/>
      <c r="W249" s="38"/>
      <c r="X249" s="38"/>
      <c r="Y249" s="38"/>
      <c r="Z249" s="38"/>
      <c r="AA249" s="38"/>
      <c r="AB249" s="38"/>
      <c r="AC249" s="38"/>
      <c r="AD249" s="38"/>
      <c r="AE249" s="38"/>
      <c r="AT249" s="19" t="s">
        <v>210</v>
      </c>
      <c r="AU249" s="19" t="s">
        <v>91</v>
      </c>
    </row>
    <row r="250" s="14" customFormat="1">
      <c r="A250" s="14"/>
      <c r="B250" s="207"/>
      <c r="C250" s="14"/>
      <c r="D250" s="193" t="s">
        <v>212</v>
      </c>
      <c r="E250" s="208" t="s">
        <v>1</v>
      </c>
      <c r="F250" s="209" t="s">
        <v>1829</v>
      </c>
      <c r="G250" s="14"/>
      <c r="H250" s="208" t="s">
        <v>1</v>
      </c>
      <c r="I250" s="210"/>
      <c r="J250" s="14"/>
      <c r="K250" s="14"/>
      <c r="L250" s="207"/>
      <c r="M250" s="211"/>
      <c r="N250" s="212"/>
      <c r="O250" s="212"/>
      <c r="P250" s="212"/>
      <c r="Q250" s="212"/>
      <c r="R250" s="212"/>
      <c r="S250" s="212"/>
      <c r="T250" s="213"/>
      <c r="U250" s="14"/>
      <c r="V250" s="14"/>
      <c r="W250" s="14"/>
      <c r="X250" s="14"/>
      <c r="Y250" s="14"/>
      <c r="Z250" s="14"/>
      <c r="AA250" s="14"/>
      <c r="AB250" s="14"/>
      <c r="AC250" s="14"/>
      <c r="AD250" s="14"/>
      <c r="AE250" s="14"/>
      <c r="AT250" s="208" t="s">
        <v>212</v>
      </c>
      <c r="AU250" s="208" t="s">
        <v>91</v>
      </c>
      <c r="AV250" s="14" t="s">
        <v>89</v>
      </c>
      <c r="AW250" s="14" t="s">
        <v>36</v>
      </c>
      <c r="AX250" s="14" t="s">
        <v>81</v>
      </c>
      <c r="AY250" s="208" t="s">
        <v>199</v>
      </c>
    </row>
    <row r="251" s="13" customFormat="1">
      <c r="A251" s="13"/>
      <c r="B251" s="199"/>
      <c r="C251" s="13"/>
      <c r="D251" s="193" t="s">
        <v>212</v>
      </c>
      <c r="E251" s="200" t="s">
        <v>1</v>
      </c>
      <c r="F251" s="201" t="s">
        <v>1835</v>
      </c>
      <c r="G251" s="13"/>
      <c r="H251" s="202">
        <v>15.499000000000001</v>
      </c>
      <c r="I251" s="203"/>
      <c r="J251" s="13"/>
      <c r="K251" s="13"/>
      <c r="L251" s="199"/>
      <c r="M251" s="204"/>
      <c r="N251" s="205"/>
      <c r="O251" s="205"/>
      <c r="P251" s="205"/>
      <c r="Q251" s="205"/>
      <c r="R251" s="205"/>
      <c r="S251" s="205"/>
      <c r="T251" s="206"/>
      <c r="U251" s="13"/>
      <c r="V251" s="13"/>
      <c r="W251" s="13"/>
      <c r="X251" s="13"/>
      <c r="Y251" s="13"/>
      <c r="Z251" s="13"/>
      <c r="AA251" s="13"/>
      <c r="AB251" s="13"/>
      <c r="AC251" s="13"/>
      <c r="AD251" s="13"/>
      <c r="AE251" s="13"/>
      <c r="AT251" s="200" t="s">
        <v>212</v>
      </c>
      <c r="AU251" s="200" t="s">
        <v>91</v>
      </c>
      <c r="AV251" s="13" t="s">
        <v>91</v>
      </c>
      <c r="AW251" s="13" t="s">
        <v>36</v>
      </c>
      <c r="AX251" s="13" t="s">
        <v>81</v>
      </c>
      <c r="AY251" s="200" t="s">
        <v>199</v>
      </c>
    </row>
    <row r="252" s="13" customFormat="1">
      <c r="A252" s="13"/>
      <c r="B252" s="199"/>
      <c r="C252" s="13"/>
      <c r="D252" s="193" t="s">
        <v>212</v>
      </c>
      <c r="E252" s="200" t="s">
        <v>1</v>
      </c>
      <c r="F252" s="201" t="s">
        <v>1836</v>
      </c>
      <c r="G252" s="13"/>
      <c r="H252" s="202">
        <v>17.809999999999999</v>
      </c>
      <c r="I252" s="203"/>
      <c r="J252" s="13"/>
      <c r="K252" s="13"/>
      <c r="L252" s="199"/>
      <c r="M252" s="204"/>
      <c r="N252" s="205"/>
      <c r="O252" s="205"/>
      <c r="P252" s="205"/>
      <c r="Q252" s="205"/>
      <c r="R252" s="205"/>
      <c r="S252" s="205"/>
      <c r="T252" s="206"/>
      <c r="U252" s="13"/>
      <c r="V252" s="13"/>
      <c r="W252" s="13"/>
      <c r="X252" s="13"/>
      <c r="Y252" s="13"/>
      <c r="Z252" s="13"/>
      <c r="AA252" s="13"/>
      <c r="AB252" s="13"/>
      <c r="AC252" s="13"/>
      <c r="AD252" s="13"/>
      <c r="AE252" s="13"/>
      <c r="AT252" s="200" t="s">
        <v>212</v>
      </c>
      <c r="AU252" s="200" t="s">
        <v>91</v>
      </c>
      <c r="AV252" s="13" t="s">
        <v>91</v>
      </c>
      <c r="AW252" s="13" t="s">
        <v>36</v>
      </c>
      <c r="AX252" s="13" t="s">
        <v>81</v>
      </c>
      <c r="AY252" s="200" t="s">
        <v>199</v>
      </c>
    </row>
    <row r="253" s="13" customFormat="1">
      <c r="A253" s="13"/>
      <c r="B253" s="199"/>
      <c r="C253" s="13"/>
      <c r="D253" s="193" t="s">
        <v>212</v>
      </c>
      <c r="E253" s="200" t="s">
        <v>1</v>
      </c>
      <c r="F253" s="201" t="s">
        <v>1837</v>
      </c>
      <c r="G253" s="13"/>
      <c r="H253" s="202">
        <v>17.495000000000001</v>
      </c>
      <c r="I253" s="203"/>
      <c r="J253" s="13"/>
      <c r="K253" s="13"/>
      <c r="L253" s="199"/>
      <c r="M253" s="204"/>
      <c r="N253" s="205"/>
      <c r="O253" s="205"/>
      <c r="P253" s="205"/>
      <c r="Q253" s="205"/>
      <c r="R253" s="205"/>
      <c r="S253" s="205"/>
      <c r="T253" s="206"/>
      <c r="U253" s="13"/>
      <c r="V253" s="13"/>
      <c r="W253" s="13"/>
      <c r="X253" s="13"/>
      <c r="Y253" s="13"/>
      <c r="Z253" s="13"/>
      <c r="AA253" s="13"/>
      <c r="AB253" s="13"/>
      <c r="AC253" s="13"/>
      <c r="AD253" s="13"/>
      <c r="AE253" s="13"/>
      <c r="AT253" s="200" t="s">
        <v>212</v>
      </c>
      <c r="AU253" s="200" t="s">
        <v>91</v>
      </c>
      <c r="AV253" s="13" t="s">
        <v>91</v>
      </c>
      <c r="AW253" s="13" t="s">
        <v>36</v>
      </c>
      <c r="AX253" s="13" t="s">
        <v>81</v>
      </c>
      <c r="AY253" s="200" t="s">
        <v>199</v>
      </c>
    </row>
    <row r="254" s="13" customFormat="1">
      <c r="A254" s="13"/>
      <c r="B254" s="199"/>
      <c r="C254" s="13"/>
      <c r="D254" s="193" t="s">
        <v>212</v>
      </c>
      <c r="E254" s="200" t="s">
        <v>1</v>
      </c>
      <c r="F254" s="201" t="s">
        <v>1838</v>
      </c>
      <c r="G254" s="13"/>
      <c r="H254" s="202">
        <v>19.821999999999999</v>
      </c>
      <c r="I254" s="203"/>
      <c r="J254" s="13"/>
      <c r="K254" s="13"/>
      <c r="L254" s="199"/>
      <c r="M254" s="204"/>
      <c r="N254" s="205"/>
      <c r="O254" s="205"/>
      <c r="P254" s="205"/>
      <c r="Q254" s="205"/>
      <c r="R254" s="205"/>
      <c r="S254" s="205"/>
      <c r="T254" s="206"/>
      <c r="U254" s="13"/>
      <c r="V254" s="13"/>
      <c r="W254" s="13"/>
      <c r="X254" s="13"/>
      <c r="Y254" s="13"/>
      <c r="Z254" s="13"/>
      <c r="AA254" s="13"/>
      <c r="AB254" s="13"/>
      <c r="AC254" s="13"/>
      <c r="AD254" s="13"/>
      <c r="AE254" s="13"/>
      <c r="AT254" s="200" t="s">
        <v>212</v>
      </c>
      <c r="AU254" s="200" t="s">
        <v>91</v>
      </c>
      <c r="AV254" s="13" t="s">
        <v>91</v>
      </c>
      <c r="AW254" s="13" t="s">
        <v>36</v>
      </c>
      <c r="AX254" s="13" t="s">
        <v>81</v>
      </c>
      <c r="AY254" s="200" t="s">
        <v>199</v>
      </c>
    </row>
    <row r="255" s="15" customFormat="1">
      <c r="A255" s="15"/>
      <c r="B255" s="214"/>
      <c r="C255" s="15"/>
      <c r="D255" s="193" t="s">
        <v>212</v>
      </c>
      <c r="E255" s="215" t="s">
        <v>1</v>
      </c>
      <c r="F255" s="216" t="s">
        <v>234</v>
      </c>
      <c r="G255" s="15"/>
      <c r="H255" s="217">
        <v>70.626000000000005</v>
      </c>
      <c r="I255" s="218"/>
      <c r="J255" s="15"/>
      <c r="K255" s="15"/>
      <c r="L255" s="214"/>
      <c r="M255" s="219"/>
      <c r="N255" s="220"/>
      <c r="O255" s="220"/>
      <c r="P255" s="220"/>
      <c r="Q255" s="220"/>
      <c r="R255" s="220"/>
      <c r="S255" s="220"/>
      <c r="T255" s="221"/>
      <c r="U255" s="15"/>
      <c r="V255" s="15"/>
      <c r="W255" s="15"/>
      <c r="X255" s="15"/>
      <c r="Y255" s="15"/>
      <c r="Z255" s="15"/>
      <c r="AA255" s="15"/>
      <c r="AB255" s="15"/>
      <c r="AC255" s="15"/>
      <c r="AD255" s="15"/>
      <c r="AE255" s="15"/>
      <c r="AT255" s="215" t="s">
        <v>212</v>
      </c>
      <c r="AU255" s="215" t="s">
        <v>91</v>
      </c>
      <c r="AV255" s="15" t="s">
        <v>206</v>
      </c>
      <c r="AW255" s="15" t="s">
        <v>36</v>
      </c>
      <c r="AX255" s="15" t="s">
        <v>89</v>
      </c>
      <c r="AY255" s="215" t="s">
        <v>199</v>
      </c>
    </row>
    <row r="256" s="12" customFormat="1" ht="22.8" customHeight="1">
      <c r="A256" s="12"/>
      <c r="B256" s="166"/>
      <c r="C256" s="12"/>
      <c r="D256" s="167" t="s">
        <v>80</v>
      </c>
      <c r="E256" s="177" t="s">
        <v>206</v>
      </c>
      <c r="F256" s="177" t="s">
        <v>459</v>
      </c>
      <c r="G256" s="12"/>
      <c r="H256" s="12"/>
      <c r="I256" s="169"/>
      <c r="J256" s="178">
        <f>BK256</f>
        <v>0</v>
      </c>
      <c r="K256" s="12"/>
      <c r="L256" s="166"/>
      <c r="M256" s="171"/>
      <c r="N256" s="172"/>
      <c r="O256" s="172"/>
      <c r="P256" s="173">
        <f>SUM(P257:P281)</f>
        <v>0</v>
      </c>
      <c r="Q256" s="172"/>
      <c r="R256" s="173">
        <f>SUM(R257:R281)</f>
        <v>0</v>
      </c>
      <c r="S256" s="172"/>
      <c r="T256" s="174">
        <f>SUM(T257:T281)</f>
        <v>0</v>
      </c>
      <c r="U256" s="12"/>
      <c r="V256" s="12"/>
      <c r="W256" s="12"/>
      <c r="X256" s="12"/>
      <c r="Y256" s="12"/>
      <c r="Z256" s="12"/>
      <c r="AA256" s="12"/>
      <c r="AB256" s="12"/>
      <c r="AC256" s="12"/>
      <c r="AD256" s="12"/>
      <c r="AE256" s="12"/>
      <c r="AR256" s="167" t="s">
        <v>89</v>
      </c>
      <c r="AT256" s="175" t="s">
        <v>80</v>
      </c>
      <c r="AU256" s="175" t="s">
        <v>89</v>
      </c>
      <c r="AY256" s="167" t="s">
        <v>199</v>
      </c>
      <c r="BK256" s="176">
        <f>SUM(BK257:BK281)</f>
        <v>0</v>
      </c>
    </row>
    <row r="257" s="2" customFormat="1" ht="14.4" customHeight="1">
      <c r="A257" s="38"/>
      <c r="B257" s="179"/>
      <c r="C257" s="180" t="s">
        <v>7</v>
      </c>
      <c r="D257" s="180" t="s">
        <v>201</v>
      </c>
      <c r="E257" s="181" t="s">
        <v>867</v>
      </c>
      <c r="F257" s="182" t="s">
        <v>868</v>
      </c>
      <c r="G257" s="183" t="s">
        <v>228</v>
      </c>
      <c r="H257" s="184">
        <v>21.802</v>
      </c>
      <c r="I257" s="185"/>
      <c r="J257" s="186">
        <f>ROUND(I257*H257,2)</f>
        <v>0</v>
      </c>
      <c r="K257" s="182" t="s">
        <v>205</v>
      </c>
      <c r="L257" s="39"/>
      <c r="M257" s="187" t="s">
        <v>1</v>
      </c>
      <c r="N257" s="188" t="s">
        <v>46</v>
      </c>
      <c r="O257" s="77"/>
      <c r="P257" s="189">
        <f>O257*H257</f>
        <v>0</v>
      </c>
      <c r="Q257" s="189">
        <v>0</v>
      </c>
      <c r="R257" s="189">
        <f>Q257*H257</f>
        <v>0</v>
      </c>
      <c r="S257" s="189">
        <v>0</v>
      </c>
      <c r="T257" s="190">
        <f>S257*H257</f>
        <v>0</v>
      </c>
      <c r="U257" s="38"/>
      <c r="V257" s="38"/>
      <c r="W257" s="38"/>
      <c r="X257" s="38"/>
      <c r="Y257" s="38"/>
      <c r="Z257" s="38"/>
      <c r="AA257" s="38"/>
      <c r="AB257" s="38"/>
      <c r="AC257" s="38"/>
      <c r="AD257" s="38"/>
      <c r="AE257" s="38"/>
      <c r="AR257" s="191" t="s">
        <v>206</v>
      </c>
      <c r="AT257" s="191" t="s">
        <v>201</v>
      </c>
      <c r="AU257" s="191" t="s">
        <v>91</v>
      </c>
      <c r="AY257" s="19" t="s">
        <v>199</v>
      </c>
      <c r="BE257" s="192">
        <f>IF(N257="základní",J257,0)</f>
        <v>0</v>
      </c>
      <c r="BF257" s="192">
        <f>IF(N257="snížená",J257,0)</f>
        <v>0</v>
      </c>
      <c r="BG257" s="192">
        <f>IF(N257="zákl. přenesená",J257,0)</f>
        <v>0</v>
      </c>
      <c r="BH257" s="192">
        <f>IF(N257="sníž. přenesená",J257,0)</f>
        <v>0</v>
      </c>
      <c r="BI257" s="192">
        <f>IF(N257="nulová",J257,0)</f>
        <v>0</v>
      </c>
      <c r="BJ257" s="19" t="s">
        <v>89</v>
      </c>
      <c r="BK257" s="192">
        <f>ROUND(I257*H257,2)</f>
        <v>0</v>
      </c>
      <c r="BL257" s="19" t="s">
        <v>206</v>
      </c>
      <c r="BM257" s="191" t="s">
        <v>1839</v>
      </c>
    </row>
    <row r="258" s="2" customFormat="1">
      <c r="A258" s="38"/>
      <c r="B258" s="39"/>
      <c r="C258" s="38"/>
      <c r="D258" s="193" t="s">
        <v>208</v>
      </c>
      <c r="E258" s="38"/>
      <c r="F258" s="194" t="s">
        <v>870</v>
      </c>
      <c r="G258" s="38"/>
      <c r="H258" s="38"/>
      <c r="I258" s="195"/>
      <c r="J258" s="38"/>
      <c r="K258" s="38"/>
      <c r="L258" s="39"/>
      <c r="M258" s="196"/>
      <c r="N258" s="197"/>
      <c r="O258" s="77"/>
      <c r="P258" s="77"/>
      <c r="Q258" s="77"/>
      <c r="R258" s="77"/>
      <c r="S258" s="77"/>
      <c r="T258" s="78"/>
      <c r="U258" s="38"/>
      <c r="V258" s="38"/>
      <c r="W258" s="38"/>
      <c r="X258" s="38"/>
      <c r="Y258" s="38"/>
      <c r="Z258" s="38"/>
      <c r="AA258" s="38"/>
      <c r="AB258" s="38"/>
      <c r="AC258" s="38"/>
      <c r="AD258" s="38"/>
      <c r="AE258" s="38"/>
      <c r="AT258" s="19" t="s">
        <v>208</v>
      </c>
      <c r="AU258" s="19" t="s">
        <v>91</v>
      </c>
    </row>
    <row r="259" s="2" customFormat="1">
      <c r="A259" s="38"/>
      <c r="B259" s="39"/>
      <c r="C259" s="38"/>
      <c r="D259" s="193" t="s">
        <v>210</v>
      </c>
      <c r="E259" s="38"/>
      <c r="F259" s="198" t="s">
        <v>871</v>
      </c>
      <c r="G259" s="38"/>
      <c r="H259" s="38"/>
      <c r="I259" s="195"/>
      <c r="J259" s="38"/>
      <c r="K259" s="38"/>
      <c r="L259" s="39"/>
      <c r="M259" s="196"/>
      <c r="N259" s="197"/>
      <c r="O259" s="77"/>
      <c r="P259" s="77"/>
      <c r="Q259" s="77"/>
      <c r="R259" s="77"/>
      <c r="S259" s="77"/>
      <c r="T259" s="78"/>
      <c r="U259" s="38"/>
      <c r="V259" s="38"/>
      <c r="W259" s="38"/>
      <c r="X259" s="38"/>
      <c r="Y259" s="38"/>
      <c r="Z259" s="38"/>
      <c r="AA259" s="38"/>
      <c r="AB259" s="38"/>
      <c r="AC259" s="38"/>
      <c r="AD259" s="38"/>
      <c r="AE259" s="38"/>
      <c r="AT259" s="19" t="s">
        <v>210</v>
      </c>
      <c r="AU259" s="19" t="s">
        <v>91</v>
      </c>
    </row>
    <row r="260" s="14" customFormat="1">
      <c r="A260" s="14"/>
      <c r="B260" s="207"/>
      <c r="C260" s="14"/>
      <c r="D260" s="193" t="s">
        <v>212</v>
      </c>
      <c r="E260" s="208" t="s">
        <v>1</v>
      </c>
      <c r="F260" s="209" t="s">
        <v>872</v>
      </c>
      <c r="G260" s="14"/>
      <c r="H260" s="208" t="s">
        <v>1</v>
      </c>
      <c r="I260" s="210"/>
      <c r="J260" s="14"/>
      <c r="K260" s="14"/>
      <c r="L260" s="207"/>
      <c r="M260" s="211"/>
      <c r="N260" s="212"/>
      <c r="O260" s="212"/>
      <c r="P260" s="212"/>
      <c r="Q260" s="212"/>
      <c r="R260" s="212"/>
      <c r="S260" s="212"/>
      <c r="T260" s="213"/>
      <c r="U260" s="14"/>
      <c r="V260" s="14"/>
      <c r="W260" s="14"/>
      <c r="X260" s="14"/>
      <c r="Y260" s="14"/>
      <c r="Z260" s="14"/>
      <c r="AA260" s="14"/>
      <c r="AB260" s="14"/>
      <c r="AC260" s="14"/>
      <c r="AD260" s="14"/>
      <c r="AE260" s="14"/>
      <c r="AT260" s="208" t="s">
        <v>212</v>
      </c>
      <c r="AU260" s="208" t="s">
        <v>91</v>
      </c>
      <c r="AV260" s="14" t="s">
        <v>89</v>
      </c>
      <c r="AW260" s="14" t="s">
        <v>36</v>
      </c>
      <c r="AX260" s="14" t="s">
        <v>81</v>
      </c>
      <c r="AY260" s="208" t="s">
        <v>199</v>
      </c>
    </row>
    <row r="261" s="13" customFormat="1">
      <c r="A261" s="13"/>
      <c r="B261" s="199"/>
      <c r="C261" s="13"/>
      <c r="D261" s="193" t="s">
        <v>212</v>
      </c>
      <c r="E261" s="200" t="s">
        <v>1</v>
      </c>
      <c r="F261" s="201" t="s">
        <v>1840</v>
      </c>
      <c r="G261" s="13"/>
      <c r="H261" s="202">
        <v>17.82</v>
      </c>
      <c r="I261" s="203"/>
      <c r="J261" s="13"/>
      <c r="K261" s="13"/>
      <c r="L261" s="199"/>
      <c r="M261" s="204"/>
      <c r="N261" s="205"/>
      <c r="O261" s="205"/>
      <c r="P261" s="205"/>
      <c r="Q261" s="205"/>
      <c r="R261" s="205"/>
      <c r="S261" s="205"/>
      <c r="T261" s="206"/>
      <c r="U261" s="13"/>
      <c r="V261" s="13"/>
      <c r="W261" s="13"/>
      <c r="X261" s="13"/>
      <c r="Y261" s="13"/>
      <c r="Z261" s="13"/>
      <c r="AA261" s="13"/>
      <c r="AB261" s="13"/>
      <c r="AC261" s="13"/>
      <c r="AD261" s="13"/>
      <c r="AE261" s="13"/>
      <c r="AT261" s="200" t="s">
        <v>212</v>
      </c>
      <c r="AU261" s="200" t="s">
        <v>91</v>
      </c>
      <c r="AV261" s="13" t="s">
        <v>91</v>
      </c>
      <c r="AW261" s="13" t="s">
        <v>36</v>
      </c>
      <c r="AX261" s="13" t="s">
        <v>81</v>
      </c>
      <c r="AY261" s="200" t="s">
        <v>199</v>
      </c>
    </row>
    <row r="262" s="14" customFormat="1">
      <c r="A262" s="14"/>
      <c r="B262" s="207"/>
      <c r="C262" s="14"/>
      <c r="D262" s="193" t="s">
        <v>212</v>
      </c>
      <c r="E262" s="208" t="s">
        <v>1</v>
      </c>
      <c r="F262" s="209" t="s">
        <v>1841</v>
      </c>
      <c r="G262" s="14"/>
      <c r="H262" s="208" t="s">
        <v>1</v>
      </c>
      <c r="I262" s="210"/>
      <c r="J262" s="14"/>
      <c r="K262" s="14"/>
      <c r="L262" s="207"/>
      <c r="M262" s="211"/>
      <c r="N262" s="212"/>
      <c r="O262" s="212"/>
      <c r="P262" s="212"/>
      <c r="Q262" s="212"/>
      <c r="R262" s="212"/>
      <c r="S262" s="212"/>
      <c r="T262" s="213"/>
      <c r="U262" s="14"/>
      <c r="V262" s="14"/>
      <c r="W262" s="14"/>
      <c r="X262" s="14"/>
      <c r="Y262" s="14"/>
      <c r="Z262" s="14"/>
      <c r="AA262" s="14"/>
      <c r="AB262" s="14"/>
      <c r="AC262" s="14"/>
      <c r="AD262" s="14"/>
      <c r="AE262" s="14"/>
      <c r="AT262" s="208" t="s">
        <v>212</v>
      </c>
      <c r="AU262" s="208" t="s">
        <v>91</v>
      </c>
      <c r="AV262" s="14" t="s">
        <v>89</v>
      </c>
      <c r="AW262" s="14" t="s">
        <v>36</v>
      </c>
      <c r="AX262" s="14" t="s">
        <v>81</v>
      </c>
      <c r="AY262" s="208" t="s">
        <v>199</v>
      </c>
    </row>
    <row r="263" s="13" customFormat="1">
      <c r="A263" s="13"/>
      <c r="B263" s="199"/>
      <c r="C263" s="13"/>
      <c r="D263" s="193" t="s">
        <v>212</v>
      </c>
      <c r="E263" s="200" t="s">
        <v>1</v>
      </c>
      <c r="F263" s="201" t="s">
        <v>1842</v>
      </c>
      <c r="G263" s="13"/>
      <c r="H263" s="202">
        <v>3.9820000000000002</v>
      </c>
      <c r="I263" s="203"/>
      <c r="J263" s="13"/>
      <c r="K263" s="13"/>
      <c r="L263" s="199"/>
      <c r="M263" s="204"/>
      <c r="N263" s="205"/>
      <c r="O263" s="205"/>
      <c r="P263" s="205"/>
      <c r="Q263" s="205"/>
      <c r="R263" s="205"/>
      <c r="S263" s="205"/>
      <c r="T263" s="206"/>
      <c r="U263" s="13"/>
      <c r="V263" s="13"/>
      <c r="W263" s="13"/>
      <c r="X263" s="13"/>
      <c r="Y263" s="13"/>
      <c r="Z263" s="13"/>
      <c r="AA263" s="13"/>
      <c r="AB263" s="13"/>
      <c r="AC263" s="13"/>
      <c r="AD263" s="13"/>
      <c r="AE263" s="13"/>
      <c r="AT263" s="200" t="s">
        <v>212</v>
      </c>
      <c r="AU263" s="200" t="s">
        <v>91</v>
      </c>
      <c r="AV263" s="13" t="s">
        <v>91</v>
      </c>
      <c r="AW263" s="13" t="s">
        <v>36</v>
      </c>
      <c r="AX263" s="13" t="s">
        <v>81</v>
      </c>
      <c r="AY263" s="200" t="s">
        <v>199</v>
      </c>
    </row>
    <row r="264" s="15" customFormat="1">
      <c r="A264" s="15"/>
      <c r="B264" s="214"/>
      <c r="C264" s="15"/>
      <c r="D264" s="193" t="s">
        <v>212</v>
      </c>
      <c r="E264" s="215" t="s">
        <v>1</v>
      </c>
      <c r="F264" s="216" t="s">
        <v>234</v>
      </c>
      <c r="G264" s="15"/>
      <c r="H264" s="217">
        <v>21.802</v>
      </c>
      <c r="I264" s="218"/>
      <c r="J264" s="15"/>
      <c r="K264" s="15"/>
      <c r="L264" s="214"/>
      <c r="M264" s="219"/>
      <c r="N264" s="220"/>
      <c r="O264" s="220"/>
      <c r="P264" s="220"/>
      <c r="Q264" s="220"/>
      <c r="R264" s="220"/>
      <c r="S264" s="220"/>
      <c r="T264" s="221"/>
      <c r="U264" s="15"/>
      <c r="V264" s="15"/>
      <c r="W264" s="15"/>
      <c r="X264" s="15"/>
      <c r="Y264" s="15"/>
      <c r="Z264" s="15"/>
      <c r="AA264" s="15"/>
      <c r="AB264" s="15"/>
      <c r="AC264" s="15"/>
      <c r="AD264" s="15"/>
      <c r="AE264" s="15"/>
      <c r="AT264" s="215" t="s">
        <v>212</v>
      </c>
      <c r="AU264" s="215" t="s">
        <v>91</v>
      </c>
      <c r="AV264" s="15" t="s">
        <v>206</v>
      </c>
      <c r="AW264" s="15" t="s">
        <v>36</v>
      </c>
      <c r="AX264" s="15" t="s">
        <v>89</v>
      </c>
      <c r="AY264" s="215" t="s">
        <v>199</v>
      </c>
    </row>
    <row r="265" s="2" customFormat="1" ht="14.4" customHeight="1">
      <c r="A265" s="38"/>
      <c r="B265" s="179"/>
      <c r="C265" s="180" t="s">
        <v>354</v>
      </c>
      <c r="D265" s="180" t="s">
        <v>201</v>
      </c>
      <c r="E265" s="181" t="s">
        <v>876</v>
      </c>
      <c r="F265" s="182" t="s">
        <v>868</v>
      </c>
      <c r="G265" s="183" t="s">
        <v>228</v>
      </c>
      <c r="H265" s="184">
        <v>4.5899999999999999</v>
      </c>
      <c r="I265" s="185"/>
      <c r="J265" s="186">
        <f>ROUND(I265*H265,2)</f>
        <v>0</v>
      </c>
      <c r="K265" s="182" t="s">
        <v>246</v>
      </c>
      <c r="L265" s="39"/>
      <c r="M265" s="187" t="s">
        <v>1</v>
      </c>
      <c r="N265" s="188" t="s">
        <v>46</v>
      </c>
      <c r="O265" s="77"/>
      <c r="P265" s="189">
        <f>O265*H265</f>
        <v>0</v>
      </c>
      <c r="Q265" s="189">
        <v>0</v>
      </c>
      <c r="R265" s="189">
        <f>Q265*H265</f>
        <v>0</v>
      </c>
      <c r="S265" s="189">
        <v>0</v>
      </c>
      <c r="T265" s="190">
        <f>S265*H265</f>
        <v>0</v>
      </c>
      <c r="U265" s="38"/>
      <c r="V265" s="38"/>
      <c r="W265" s="38"/>
      <c r="X265" s="38"/>
      <c r="Y265" s="38"/>
      <c r="Z265" s="38"/>
      <c r="AA265" s="38"/>
      <c r="AB265" s="38"/>
      <c r="AC265" s="38"/>
      <c r="AD265" s="38"/>
      <c r="AE265" s="38"/>
      <c r="AR265" s="191" t="s">
        <v>206</v>
      </c>
      <c r="AT265" s="191" t="s">
        <v>201</v>
      </c>
      <c r="AU265" s="191" t="s">
        <v>91</v>
      </c>
      <c r="AY265" s="19" t="s">
        <v>199</v>
      </c>
      <c r="BE265" s="192">
        <f>IF(N265="základní",J265,0)</f>
        <v>0</v>
      </c>
      <c r="BF265" s="192">
        <f>IF(N265="snížená",J265,0)</f>
        <v>0</v>
      </c>
      <c r="BG265" s="192">
        <f>IF(N265="zákl. přenesená",J265,0)</f>
        <v>0</v>
      </c>
      <c r="BH265" s="192">
        <f>IF(N265="sníž. přenesená",J265,0)</f>
        <v>0</v>
      </c>
      <c r="BI265" s="192">
        <f>IF(N265="nulová",J265,0)</f>
        <v>0</v>
      </c>
      <c r="BJ265" s="19" t="s">
        <v>89</v>
      </c>
      <c r="BK265" s="192">
        <f>ROUND(I265*H265,2)</f>
        <v>0</v>
      </c>
      <c r="BL265" s="19" t="s">
        <v>206</v>
      </c>
      <c r="BM265" s="191" t="s">
        <v>1843</v>
      </c>
    </row>
    <row r="266" s="2" customFormat="1">
      <c r="A266" s="38"/>
      <c r="B266" s="39"/>
      <c r="C266" s="38"/>
      <c r="D266" s="193" t="s">
        <v>208</v>
      </c>
      <c r="E266" s="38"/>
      <c r="F266" s="194" t="s">
        <v>878</v>
      </c>
      <c r="G266" s="38"/>
      <c r="H266" s="38"/>
      <c r="I266" s="195"/>
      <c r="J266" s="38"/>
      <c r="K266" s="38"/>
      <c r="L266" s="39"/>
      <c r="M266" s="196"/>
      <c r="N266" s="197"/>
      <c r="O266" s="77"/>
      <c r="P266" s="77"/>
      <c r="Q266" s="77"/>
      <c r="R266" s="77"/>
      <c r="S266" s="77"/>
      <c r="T266" s="78"/>
      <c r="U266" s="38"/>
      <c r="V266" s="38"/>
      <c r="W266" s="38"/>
      <c r="X266" s="38"/>
      <c r="Y266" s="38"/>
      <c r="Z266" s="38"/>
      <c r="AA266" s="38"/>
      <c r="AB266" s="38"/>
      <c r="AC266" s="38"/>
      <c r="AD266" s="38"/>
      <c r="AE266" s="38"/>
      <c r="AT266" s="19" t="s">
        <v>208</v>
      </c>
      <c r="AU266" s="19" t="s">
        <v>91</v>
      </c>
    </row>
    <row r="267" s="2" customFormat="1">
      <c r="A267" s="38"/>
      <c r="B267" s="39"/>
      <c r="C267" s="38"/>
      <c r="D267" s="193" t="s">
        <v>210</v>
      </c>
      <c r="E267" s="38"/>
      <c r="F267" s="198" t="s">
        <v>871</v>
      </c>
      <c r="G267" s="38"/>
      <c r="H267" s="38"/>
      <c r="I267" s="195"/>
      <c r="J267" s="38"/>
      <c r="K267" s="38"/>
      <c r="L267" s="39"/>
      <c r="M267" s="196"/>
      <c r="N267" s="197"/>
      <c r="O267" s="77"/>
      <c r="P267" s="77"/>
      <c r="Q267" s="77"/>
      <c r="R267" s="77"/>
      <c r="S267" s="77"/>
      <c r="T267" s="78"/>
      <c r="U267" s="38"/>
      <c r="V267" s="38"/>
      <c r="W267" s="38"/>
      <c r="X267" s="38"/>
      <c r="Y267" s="38"/>
      <c r="Z267" s="38"/>
      <c r="AA267" s="38"/>
      <c r="AB267" s="38"/>
      <c r="AC267" s="38"/>
      <c r="AD267" s="38"/>
      <c r="AE267" s="38"/>
      <c r="AT267" s="19" t="s">
        <v>210</v>
      </c>
      <c r="AU267" s="19" t="s">
        <v>91</v>
      </c>
    </row>
    <row r="268" s="14" customFormat="1">
      <c r="A268" s="14"/>
      <c r="B268" s="207"/>
      <c r="C268" s="14"/>
      <c r="D268" s="193" t="s">
        <v>212</v>
      </c>
      <c r="E268" s="208" t="s">
        <v>1</v>
      </c>
      <c r="F268" s="209" t="s">
        <v>879</v>
      </c>
      <c r="G268" s="14"/>
      <c r="H268" s="208" t="s">
        <v>1</v>
      </c>
      <c r="I268" s="210"/>
      <c r="J268" s="14"/>
      <c r="K268" s="14"/>
      <c r="L268" s="207"/>
      <c r="M268" s="211"/>
      <c r="N268" s="212"/>
      <c r="O268" s="212"/>
      <c r="P268" s="212"/>
      <c r="Q268" s="212"/>
      <c r="R268" s="212"/>
      <c r="S268" s="212"/>
      <c r="T268" s="213"/>
      <c r="U268" s="14"/>
      <c r="V268" s="14"/>
      <c r="W268" s="14"/>
      <c r="X268" s="14"/>
      <c r="Y268" s="14"/>
      <c r="Z268" s="14"/>
      <c r="AA268" s="14"/>
      <c r="AB268" s="14"/>
      <c r="AC268" s="14"/>
      <c r="AD268" s="14"/>
      <c r="AE268" s="14"/>
      <c r="AT268" s="208" t="s">
        <v>212</v>
      </c>
      <c r="AU268" s="208" t="s">
        <v>91</v>
      </c>
      <c r="AV268" s="14" t="s">
        <v>89</v>
      </c>
      <c r="AW268" s="14" t="s">
        <v>36</v>
      </c>
      <c r="AX268" s="14" t="s">
        <v>81</v>
      </c>
      <c r="AY268" s="208" t="s">
        <v>199</v>
      </c>
    </row>
    <row r="269" s="14" customFormat="1">
      <c r="A269" s="14"/>
      <c r="B269" s="207"/>
      <c r="C269" s="14"/>
      <c r="D269" s="193" t="s">
        <v>212</v>
      </c>
      <c r="E269" s="208" t="s">
        <v>1</v>
      </c>
      <c r="F269" s="209" t="s">
        <v>1844</v>
      </c>
      <c r="G269" s="14"/>
      <c r="H269" s="208" t="s">
        <v>1</v>
      </c>
      <c r="I269" s="210"/>
      <c r="J269" s="14"/>
      <c r="K269" s="14"/>
      <c r="L269" s="207"/>
      <c r="M269" s="211"/>
      <c r="N269" s="212"/>
      <c r="O269" s="212"/>
      <c r="P269" s="212"/>
      <c r="Q269" s="212"/>
      <c r="R269" s="212"/>
      <c r="S269" s="212"/>
      <c r="T269" s="213"/>
      <c r="U269" s="14"/>
      <c r="V269" s="14"/>
      <c r="W269" s="14"/>
      <c r="X269" s="14"/>
      <c r="Y269" s="14"/>
      <c r="Z269" s="14"/>
      <c r="AA269" s="14"/>
      <c r="AB269" s="14"/>
      <c r="AC269" s="14"/>
      <c r="AD269" s="14"/>
      <c r="AE269" s="14"/>
      <c r="AT269" s="208" t="s">
        <v>212</v>
      </c>
      <c r="AU269" s="208" t="s">
        <v>91</v>
      </c>
      <c r="AV269" s="14" t="s">
        <v>89</v>
      </c>
      <c r="AW269" s="14" t="s">
        <v>36</v>
      </c>
      <c r="AX269" s="14" t="s">
        <v>81</v>
      </c>
      <c r="AY269" s="208" t="s">
        <v>199</v>
      </c>
    </row>
    <row r="270" s="13" customFormat="1">
      <c r="A270" s="13"/>
      <c r="B270" s="199"/>
      <c r="C270" s="13"/>
      <c r="D270" s="193" t="s">
        <v>212</v>
      </c>
      <c r="E270" s="200" t="s">
        <v>1</v>
      </c>
      <c r="F270" s="201" t="s">
        <v>1845</v>
      </c>
      <c r="G270" s="13"/>
      <c r="H270" s="202">
        <v>4.5899999999999999</v>
      </c>
      <c r="I270" s="203"/>
      <c r="J270" s="13"/>
      <c r="K270" s="13"/>
      <c r="L270" s="199"/>
      <c r="M270" s="204"/>
      <c r="N270" s="205"/>
      <c r="O270" s="205"/>
      <c r="P270" s="205"/>
      <c r="Q270" s="205"/>
      <c r="R270" s="205"/>
      <c r="S270" s="205"/>
      <c r="T270" s="206"/>
      <c r="U270" s="13"/>
      <c r="V270" s="13"/>
      <c r="W270" s="13"/>
      <c r="X270" s="13"/>
      <c r="Y270" s="13"/>
      <c r="Z270" s="13"/>
      <c r="AA270" s="13"/>
      <c r="AB270" s="13"/>
      <c r="AC270" s="13"/>
      <c r="AD270" s="13"/>
      <c r="AE270" s="13"/>
      <c r="AT270" s="200" t="s">
        <v>212</v>
      </c>
      <c r="AU270" s="200" t="s">
        <v>91</v>
      </c>
      <c r="AV270" s="13" t="s">
        <v>91</v>
      </c>
      <c r="AW270" s="13" t="s">
        <v>36</v>
      </c>
      <c r="AX270" s="13" t="s">
        <v>81</v>
      </c>
      <c r="AY270" s="200" t="s">
        <v>199</v>
      </c>
    </row>
    <row r="271" s="15" customFormat="1">
      <c r="A271" s="15"/>
      <c r="B271" s="214"/>
      <c r="C271" s="15"/>
      <c r="D271" s="193" t="s">
        <v>212</v>
      </c>
      <c r="E271" s="215" t="s">
        <v>1</v>
      </c>
      <c r="F271" s="216" t="s">
        <v>234</v>
      </c>
      <c r="G271" s="15"/>
      <c r="H271" s="217">
        <v>4.5899999999999999</v>
      </c>
      <c r="I271" s="218"/>
      <c r="J271" s="15"/>
      <c r="K271" s="15"/>
      <c r="L271" s="214"/>
      <c r="M271" s="219"/>
      <c r="N271" s="220"/>
      <c r="O271" s="220"/>
      <c r="P271" s="220"/>
      <c r="Q271" s="220"/>
      <c r="R271" s="220"/>
      <c r="S271" s="220"/>
      <c r="T271" s="221"/>
      <c r="U271" s="15"/>
      <c r="V271" s="15"/>
      <c r="W271" s="15"/>
      <c r="X271" s="15"/>
      <c r="Y271" s="15"/>
      <c r="Z271" s="15"/>
      <c r="AA271" s="15"/>
      <c r="AB271" s="15"/>
      <c r="AC271" s="15"/>
      <c r="AD271" s="15"/>
      <c r="AE271" s="15"/>
      <c r="AT271" s="215" t="s">
        <v>212</v>
      </c>
      <c r="AU271" s="215" t="s">
        <v>91</v>
      </c>
      <c r="AV271" s="15" t="s">
        <v>206</v>
      </c>
      <c r="AW271" s="15" t="s">
        <v>36</v>
      </c>
      <c r="AX271" s="15" t="s">
        <v>89</v>
      </c>
      <c r="AY271" s="215" t="s">
        <v>199</v>
      </c>
    </row>
    <row r="272" s="2" customFormat="1" ht="24.15" customHeight="1">
      <c r="A272" s="38"/>
      <c r="B272" s="179"/>
      <c r="C272" s="180" t="s">
        <v>360</v>
      </c>
      <c r="D272" s="180" t="s">
        <v>201</v>
      </c>
      <c r="E272" s="181" t="s">
        <v>461</v>
      </c>
      <c r="F272" s="182" t="s">
        <v>462</v>
      </c>
      <c r="G272" s="183" t="s">
        <v>228</v>
      </c>
      <c r="H272" s="184">
        <v>115.52</v>
      </c>
      <c r="I272" s="185"/>
      <c r="J272" s="186">
        <f>ROUND(I272*H272,2)</f>
        <v>0</v>
      </c>
      <c r="K272" s="182" t="s">
        <v>205</v>
      </c>
      <c r="L272" s="39"/>
      <c r="M272" s="187" t="s">
        <v>1</v>
      </c>
      <c r="N272" s="188" t="s">
        <v>46</v>
      </c>
      <c r="O272" s="77"/>
      <c r="P272" s="189">
        <f>O272*H272</f>
        <v>0</v>
      </c>
      <c r="Q272" s="189">
        <v>0</v>
      </c>
      <c r="R272" s="189">
        <f>Q272*H272</f>
        <v>0</v>
      </c>
      <c r="S272" s="189">
        <v>0</v>
      </c>
      <c r="T272" s="190">
        <f>S272*H272</f>
        <v>0</v>
      </c>
      <c r="U272" s="38"/>
      <c r="V272" s="38"/>
      <c r="W272" s="38"/>
      <c r="X272" s="38"/>
      <c r="Y272" s="38"/>
      <c r="Z272" s="38"/>
      <c r="AA272" s="38"/>
      <c r="AB272" s="38"/>
      <c r="AC272" s="38"/>
      <c r="AD272" s="38"/>
      <c r="AE272" s="38"/>
      <c r="AR272" s="191" t="s">
        <v>206</v>
      </c>
      <c r="AT272" s="191" t="s">
        <v>201</v>
      </c>
      <c r="AU272" s="191" t="s">
        <v>91</v>
      </c>
      <c r="AY272" s="19" t="s">
        <v>199</v>
      </c>
      <c r="BE272" s="192">
        <f>IF(N272="základní",J272,0)</f>
        <v>0</v>
      </c>
      <c r="BF272" s="192">
        <f>IF(N272="snížená",J272,0)</f>
        <v>0</v>
      </c>
      <c r="BG272" s="192">
        <f>IF(N272="zákl. přenesená",J272,0)</f>
        <v>0</v>
      </c>
      <c r="BH272" s="192">
        <f>IF(N272="sníž. přenesená",J272,0)</f>
        <v>0</v>
      </c>
      <c r="BI272" s="192">
        <f>IF(N272="nulová",J272,0)</f>
        <v>0</v>
      </c>
      <c r="BJ272" s="19" t="s">
        <v>89</v>
      </c>
      <c r="BK272" s="192">
        <f>ROUND(I272*H272,2)</f>
        <v>0</v>
      </c>
      <c r="BL272" s="19" t="s">
        <v>206</v>
      </c>
      <c r="BM272" s="191" t="s">
        <v>1846</v>
      </c>
    </row>
    <row r="273" s="2" customFormat="1">
      <c r="A273" s="38"/>
      <c r="B273" s="39"/>
      <c r="C273" s="38"/>
      <c r="D273" s="193" t="s">
        <v>208</v>
      </c>
      <c r="E273" s="38"/>
      <c r="F273" s="194" t="s">
        <v>464</v>
      </c>
      <c r="G273" s="38"/>
      <c r="H273" s="38"/>
      <c r="I273" s="195"/>
      <c r="J273" s="38"/>
      <c r="K273" s="38"/>
      <c r="L273" s="39"/>
      <c r="M273" s="196"/>
      <c r="N273" s="197"/>
      <c r="O273" s="77"/>
      <c r="P273" s="77"/>
      <c r="Q273" s="77"/>
      <c r="R273" s="77"/>
      <c r="S273" s="77"/>
      <c r="T273" s="78"/>
      <c r="U273" s="38"/>
      <c r="V273" s="38"/>
      <c r="W273" s="38"/>
      <c r="X273" s="38"/>
      <c r="Y273" s="38"/>
      <c r="Z273" s="38"/>
      <c r="AA273" s="38"/>
      <c r="AB273" s="38"/>
      <c r="AC273" s="38"/>
      <c r="AD273" s="38"/>
      <c r="AE273" s="38"/>
      <c r="AT273" s="19" t="s">
        <v>208</v>
      </c>
      <c r="AU273" s="19" t="s">
        <v>91</v>
      </c>
    </row>
    <row r="274" s="2" customFormat="1">
      <c r="A274" s="38"/>
      <c r="B274" s="39"/>
      <c r="C274" s="38"/>
      <c r="D274" s="193" t="s">
        <v>210</v>
      </c>
      <c r="E274" s="38"/>
      <c r="F274" s="198" t="s">
        <v>465</v>
      </c>
      <c r="G274" s="38"/>
      <c r="H274" s="38"/>
      <c r="I274" s="195"/>
      <c r="J274" s="38"/>
      <c r="K274" s="38"/>
      <c r="L274" s="39"/>
      <c r="M274" s="196"/>
      <c r="N274" s="197"/>
      <c r="O274" s="77"/>
      <c r="P274" s="77"/>
      <c r="Q274" s="77"/>
      <c r="R274" s="77"/>
      <c r="S274" s="77"/>
      <c r="T274" s="78"/>
      <c r="U274" s="38"/>
      <c r="V274" s="38"/>
      <c r="W274" s="38"/>
      <c r="X274" s="38"/>
      <c r="Y274" s="38"/>
      <c r="Z274" s="38"/>
      <c r="AA274" s="38"/>
      <c r="AB274" s="38"/>
      <c r="AC274" s="38"/>
      <c r="AD274" s="38"/>
      <c r="AE274" s="38"/>
      <c r="AT274" s="19" t="s">
        <v>210</v>
      </c>
      <c r="AU274" s="19" t="s">
        <v>91</v>
      </c>
    </row>
    <row r="275" s="14" customFormat="1">
      <c r="A275" s="14"/>
      <c r="B275" s="207"/>
      <c r="C275" s="14"/>
      <c r="D275" s="193" t="s">
        <v>212</v>
      </c>
      <c r="E275" s="208" t="s">
        <v>1</v>
      </c>
      <c r="F275" s="209" t="s">
        <v>1800</v>
      </c>
      <c r="G275" s="14"/>
      <c r="H275" s="208" t="s">
        <v>1</v>
      </c>
      <c r="I275" s="210"/>
      <c r="J275" s="14"/>
      <c r="K275" s="14"/>
      <c r="L275" s="207"/>
      <c r="M275" s="211"/>
      <c r="N275" s="212"/>
      <c r="O275" s="212"/>
      <c r="P275" s="212"/>
      <c r="Q275" s="212"/>
      <c r="R275" s="212"/>
      <c r="S275" s="212"/>
      <c r="T275" s="213"/>
      <c r="U275" s="14"/>
      <c r="V275" s="14"/>
      <c r="W275" s="14"/>
      <c r="X275" s="14"/>
      <c r="Y275" s="14"/>
      <c r="Z275" s="14"/>
      <c r="AA275" s="14"/>
      <c r="AB275" s="14"/>
      <c r="AC275" s="14"/>
      <c r="AD275" s="14"/>
      <c r="AE275" s="14"/>
      <c r="AT275" s="208" t="s">
        <v>212</v>
      </c>
      <c r="AU275" s="208" t="s">
        <v>91</v>
      </c>
      <c r="AV275" s="14" t="s">
        <v>89</v>
      </c>
      <c r="AW275" s="14" t="s">
        <v>36</v>
      </c>
      <c r="AX275" s="14" t="s">
        <v>81</v>
      </c>
      <c r="AY275" s="208" t="s">
        <v>199</v>
      </c>
    </row>
    <row r="276" s="14" customFormat="1">
      <c r="A276" s="14"/>
      <c r="B276" s="207"/>
      <c r="C276" s="14"/>
      <c r="D276" s="193" t="s">
        <v>212</v>
      </c>
      <c r="E276" s="208" t="s">
        <v>1</v>
      </c>
      <c r="F276" s="209" t="s">
        <v>885</v>
      </c>
      <c r="G276" s="14"/>
      <c r="H276" s="208" t="s">
        <v>1</v>
      </c>
      <c r="I276" s="210"/>
      <c r="J276" s="14"/>
      <c r="K276" s="14"/>
      <c r="L276" s="207"/>
      <c r="M276" s="211"/>
      <c r="N276" s="212"/>
      <c r="O276" s="212"/>
      <c r="P276" s="212"/>
      <c r="Q276" s="212"/>
      <c r="R276" s="212"/>
      <c r="S276" s="212"/>
      <c r="T276" s="213"/>
      <c r="U276" s="14"/>
      <c r="V276" s="14"/>
      <c r="W276" s="14"/>
      <c r="X276" s="14"/>
      <c r="Y276" s="14"/>
      <c r="Z276" s="14"/>
      <c r="AA276" s="14"/>
      <c r="AB276" s="14"/>
      <c r="AC276" s="14"/>
      <c r="AD276" s="14"/>
      <c r="AE276" s="14"/>
      <c r="AT276" s="208" t="s">
        <v>212</v>
      </c>
      <c r="AU276" s="208" t="s">
        <v>91</v>
      </c>
      <c r="AV276" s="14" t="s">
        <v>89</v>
      </c>
      <c r="AW276" s="14" t="s">
        <v>36</v>
      </c>
      <c r="AX276" s="14" t="s">
        <v>81</v>
      </c>
      <c r="AY276" s="208" t="s">
        <v>199</v>
      </c>
    </row>
    <row r="277" s="13" customFormat="1">
      <c r="A277" s="13"/>
      <c r="B277" s="199"/>
      <c r="C277" s="13"/>
      <c r="D277" s="193" t="s">
        <v>212</v>
      </c>
      <c r="E277" s="200" t="s">
        <v>1</v>
      </c>
      <c r="F277" s="201" t="s">
        <v>1847</v>
      </c>
      <c r="G277" s="13"/>
      <c r="H277" s="202">
        <v>27.170000000000002</v>
      </c>
      <c r="I277" s="203"/>
      <c r="J277" s="13"/>
      <c r="K277" s="13"/>
      <c r="L277" s="199"/>
      <c r="M277" s="204"/>
      <c r="N277" s="205"/>
      <c r="O277" s="205"/>
      <c r="P277" s="205"/>
      <c r="Q277" s="205"/>
      <c r="R277" s="205"/>
      <c r="S277" s="205"/>
      <c r="T277" s="206"/>
      <c r="U277" s="13"/>
      <c r="V277" s="13"/>
      <c r="W277" s="13"/>
      <c r="X277" s="13"/>
      <c r="Y277" s="13"/>
      <c r="Z277" s="13"/>
      <c r="AA277" s="13"/>
      <c r="AB277" s="13"/>
      <c r="AC277" s="13"/>
      <c r="AD277" s="13"/>
      <c r="AE277" s="13"/>
      <c r="AT277" s="200" t="s">
        <v>212</v>
      </c>
      <c r="AU277" s="200" t="s">
        <v>91</v>
      </c>
      <c r="AV277" s="13" t="s">
        <v>91</v>
      </c>
      <c r="AW277" s="13" t="s">
        <v>36</v>
      </c>
      <c r="AX277" s="13" t="s">
        <v>81</v>
      </c>
      <c r="AY277" s="200" t="s">
        <v>199</v>
      </c>
    </row>
    <row r="278" s="13" customFormat="1">
      <c r="A278" s="13"/>
      <c r="B278" s="199"/>
      <c r="C278" s="13"/>
      <c r="D278" s="193" t="s">
        <v>212</v>
      </c>
      <c r="E278" s="200" t="s">
        <v>1</v>
      </c>
      <c r="F278" s="201" t="s">
        <v>1848</v>
      </c>
      <c r="G278" s="13"/>
      <c r="H278" s="202">
        <v>27.27</v>
      </c>
      <c r="I278" s="203"/>
      <c r="J278" s="13"/>
      <c r="K278" s="13"/>
      <c r="L278" s="199"/>
      <c r="M278" s="204"/>
      <c r="N278" s="205"/>
      <c r="O278" s="205"/>
      <c r="P278" s="205"/>
      <c r="Q278" s="205"/>
      <c r="R278" s="205"/>
      <c r="S278" s="205"/>
      <c r="T278" s="206"/>
      <c r="U278" s="13"/>
      <c r="V278" s="13"/>
      <c r="W278" s="13"/>
      <c r="X278" s="13"/>
      <c r="Y278" s="13"/>
      <c r="Z278" s="13"/>
      <c r="AA278" s="13"/>
      <c r="AB278" s="13"/>
      <c r="AC278" s="13"/>
      <c r="AD278" s="13"/>
      <c r="AE278" s="13"/>
      <c r="AT278" s="200" t="s">
        <v>212</v>
      </c>
      <c r="AU278" s="200" t="s">
        <v>91</v>
      </c>
      <c r="AV278" s="13" t="s">
        <v>91</v>
      </c>
      <c r="AW278" s="13" t="s">
        <v>36</v>
      </c>
      <c r="AX278" s="13" t="s">
        <v>81</v>
      </c>
      <c r="AY278" s="200" t="s">
        <v>199</v>
      </c>
    </row>
    <row r="279" s="13" customFormat="1">
      <c r="A279" s="13"/>
      <c r="B279" s="199"/>
      <c r="C279" s="13"/>
      <c r="D279" s="193" t="s">
        <v>212</v>
      </c>
      <c r="E279" s="200" t="s">
        <v>1</v>
      </c>
      <c r="F279" s="201" t="s">
        <v>1849</v>
      </c>
      <c r="G279" s="13"/>
      <c r="H279" s="202">
        <v>27.960000000000001</v>
      </c>
      <c r="I279" s="203"/>
      <c r="J279" s="13"/>
      <c r="K279" s="13"/>
      <c r="L279" s="199"/>
      <c r="M279" s="204"/>
      <c r="N279" s="205"/>
      <c r="O279" s="205"/>
      <c r="P279" s="205"/>
      <c r="Q279" s="205"/>
      <c r="R279" s="205"/>
      <c r="S279" s="205"/>
      <c r="T279" s="206"/>
      <c r="U279" s="13"/>
      <c r="V279" s="13"/>
      <c r="W279" s="13"/>
      <c r="X279" s="13"/>
      <c r="Y279" s="13"/>
      <c r="Z279" s="13"/>
      <c r="AA279" s="13"/>
      <c r="AB279" s="13"/>
      <c r="AC279" s="13"/>
      <c r="AD279" s="13"/>
      <c r="AE279" s="13"/>
      <c r="AT279" s="200" t="s">
        <v>212</v>
      </c>
      <c r="AU279" s="200" t="s">
        <v>91</v>
      </c>
      <c r="AV279" s="13" t="s">
        <v>91</v>
      </c>
      <c r="AW279" s="13" t="s">
        <v>36</v>
      </c>
      <c r="AX279" s="13" t="s">
        <v>81</v>
      </c>
      <c r="AY279" s="200" t="s">
        <v>199</v>
      </c>
    </row>
    <row r="280" s="13" customFormat="1">
      <c r="A280" s="13"/>
      <c r="B280" s="199"/>
      <c r="C280" s="13"/>
      <c r="D280" s="193" t="s">
        <v>212</v>
      </c>
      <c r="E280" s="200" t="s">
        <v>1</v>
      </c>
      <c r="F280" s="201" t="s">
        <v>1850</v>
      </c>
      <c r="G280" s="13"/>
      <c r="H280" s="202">
        <v>33.119999999999997</v>
      </c>
      <c r="I280" s="203"/>
      <c r="J280" s="13"/>
      <c r="K280" s="13"/>
      <c r="L280" s="199"/>
      <c r="M280" s="204"/>
      <c r="N280" s="205"/>
      <c r="O280" s="205"/>
      <c r="P280" s="205"/>
      <c r="Q280" s="205"/>
      <c r="R280" s="205"/>
      <c r="S280" s="205"/>
      <c r="T280" s="206"/>
      <c r="U280" s="13"/>
      <c r="V280" s="13"/>
      <c r="W280" s="13"/>
      <c r="X280" s="13"/>
      <c r="Y280" s="13"/>
      <c r="Z280" s="13"/>
      <c r="AA280" s="13"/>
      <c r="AB280" s="13"/>
      <c r="AC280" s="13"/>
      <c r="AD280" s="13"/>
      <c r="AE280" s="13"/>
      <c r="AT280" s="200" t="s">
        <v>212</v>
      </c>
      <c r="AU280" s="200" t="s">
        <v>91</v>
      </c>
      <c r="AV280" s="13" t="s">
        <v>91</v>
      </c>
      <c r="AW280" s="13" t="s">
        <v>36</v>
      </c>
      <c r="AX280" s="13" t="s">
        <v>81</v>
      </c>
      <c r="AY280" s="200" t="s">
        <v>199</v>
      </c>
    </row>
    <row r="281" s="15" customFormat="1">
      <c r="A281" s="15"/>
      <c r="B281" s="214"/>
      <c r="C281" s="15"/>
      <c r="D281" s="193" t="s">
        <v>212</v>
      </c>
      <c r="E281" s="215" t="s">
        <v>1</v>
      </c>
      <c r="F281" s="216" t="s">
        <v>234</v>
      </c>
      <c r="G281" s="15"/>
      <c r="H281" s="217">
        <v>115.52000000000001</v>
      </c>
      <c r="I281" s="218"/>
      <c r="J281" s="15"/>
      <c r="K281" s="15"/>
      <c r="L281" s="214"/>
      <c r="M281" s="219"/>
      <c r="N281" s="220"/>
      <c r="O281" s="220"/>
      <c r="P281" s="220"/>
      <c r="Q281" s="220"/>
      <c r="R281" s="220"/>
      <c r="S281" s="220"/>
      <c r="T281" s="221"/>
      <c r="U281" s="15"/>
      <c r="V281" s="15"/>
      <c r="W281" s="15"/>
      <c r="X281" s="15"/>
      <c r="Y281" s="15"/>
      <c r="Z281" s="15"/>
      <c r="AA281" s="15"/>
      <c r="AB281" s="15"/>
      <c r="AC281" s="15"/>
      <c r="AD281" s="15"/>
      <c r="AE281" s="15"/>
      <c r="AT281" s="215" t="s">
        <v>212</v>
      </c>
      <c r="AU281" s="215" t="s">
        <v>91</v>
      </c>
      <c r="AV281" s="15" t="s">
        <v>206</v>
      </c>
      <c r="AW281" s="15" t="s">
        <v>36</v>
      </c>
      <c r="AX281" s="15" t="s">
        <v>89</v>
      </c>
      <c r="AY281" s="215" t="s">
        <v>199</v>
      </c>
    </row>
    <row r="282" s="12" customFormat="1" ht="22.8" customHeight="1">
      <c r="A282" s="12"/>
      <c r="B282" s="166"/>
      <c r="C282" s="12"/>
      <c r="D282" s="167" t="s">
        <v>80</v>
      </c>
      <c r="E282" s="177" t="s">
        <v>243</v>
      </c>
      <c r="F282" s="177" t="s">
        <v>536</v>
      </c>
      <c r="G282" s="12"/>
      <c r="H282" s="12"/>
      <c r="I282" s="169"/>
      <c r="J282" s="178">
        <f>BK282</f>
        <v>0</v>
      </c>
      <c r="K282" s="12"/>
      <c r="L282" s="166"/>
      <c r="M282" s="171"/>
      <c r="N282" s="172"/>
      <c r="O282" s="172"/>
      <c r="P282" s="173">
        <f>SUM(P283:P289)</f>
        <v>0</v>
      </c>
      <c r="Q282" s="172"/>
      <c r="R282" s="173">
        <f>SUM(R283:R289)</f>
        <v>0.076874999999999999</v>
      </c>
      <c r="S282" s="172"/>
      <c r="T282" s="174">
        <f>SUM(T283:T289)</f>
        <v>0</v>
      </c>
      <c r="U282" s="12"/>
      <c r="V282" s="12"/>
      <c r="W282" s="12"/>
      <c r="X282" s="12"/>
      <c r="Y282" s="12"/>
      <c r="Z282" s="12"/>
      <c r="AA282" s="12"/>
      <c r="AB282" s="12"/>
      <c r="AC282" s="12"/>
      <c r="AD282" s="12"/>
      <c r="AE282" s="12"/>
      <c r="AR282" s="167" t="s">
        <v>89</v>
      </c>
      <c r="AT282" s="175" t="s">
        <v>80</v>
      </c>
      <c r="AU282" s="175" t="s">
        <v>89</v>
      </c>
      <c r="AY282" s="167" t="s">
        <v>199</v>
      </c>
      <c r="BK282" s="176">
        <f>SUM(BK283:BK289)</f>
        <v>0</v>
      </c>
    </row>
    <row r="283" s="2" customFormat="1" ht="24.15" customHeight="1">
      <c r="A283" s="38"/>
      <c r="B283" s="179"/>
      <c r="C283" s="180" t="s">
        <v>368</v>
      </c>
      <c r="D283" s="180" t="s">
        <v>201</v>
      </c>
      <c r="E283" s="181" t="s">
        <v>538</v>
      </c>
      <c r="F283" s="182" t="s">
        <v>539</v>
      </c>
      <c r="G283" s="183" t="s">
        <v>345</v>
      </c>
      <c r="H283" s="184">
        <v>102.5</v>
      </c>
      <c r="I283" s="185"/>
      <c r="J283" s="186">
        <f>ROUND(I283*H283,2)</f>
        <v>0</v>
      </c>
      <c r="K283" s="182" t="s">
        <v>246</v>
      </c>
      <c r="L283" s="39"/>
      <c r="M283" s="187" t="s">
        <v>1</v>
      </c>
      <c r="N283" s="188" t="s">
        <v>46</v>
      </c>
      <c r="O283" s="77"/>
      <c r="P283" s="189">
        <f>O283*H283</f>
        <v>0</v>
      </c>
      <c r="Q283" s="189">
        <v>0.00075000000000000002</v>
      </c>
      <c r="R283" s="189">
        <f>Q283*H283</f>
        <v>0.076874999999999999</v>
      </c>
      <c r="S283" s="189">
        <v>0</v>
      </c>
      <c r="T283" s="190">
        <f>S283*H283</f>
        <v>0</v>
      </c>
      <c r="U283" s="38"/>
      <c r="V283" s="38"/>
      <c r="W283" s="38"/>
      <c r="X283" s="38"/>
      <c r="Y283" s="38"/>
      <c r="Z283" s="38"/>
      <c r="AA283" s="38"/>
      <c r="AB283" s="38"/>
      <c r="AC283" s="38"/>
      <c r="AD283" s="38"/>
      <c r="AE283" s="38"/>
      <c r="AR283" s="191" t="s">
        <v>206</v>
      </c>
      <c r="AT283" s="191" t="s">
        <v>201</v>
      </c>
      <c r="AU283" s="191" t="s">
        <v>91</v>
      </c>
      <c r="AY283" s="19" t="s">
        <v>199</v>
      </c>
      <c r="BE283" s="192">
        <f>IF(N283="základní",J283,0)</f>
        <v>0</v>
      </c>
      <c r="BF283" s="192">
        <f>IF(N283="snížená",J283,0)</f>
        <v>0</v>
      </c>
      <c r="BG283" s="192">
        <f>IF(N283="zákl. přenesená",J283,0)</f>
        <v>0</v>
      </c>
      <c r="BH283" s="192">
        <f>IF(N283="sníž. přenesená",J283,0)</f>
        <v>0</v>
      </c>
      <c r="BI283" s="192">
        <f>IF(N283="nulová",J283,0)</f>
        <v>0</v>
      </c>
      <c r="BJ283" s="19" t="s">
        <v>89</v>
      </c>
      <c r="BK283" s="192">
        <f>ROUND(I283*H283,2)</f>
        <v>0</v>
      </c>
      <c r="BL283" s="19" t="s">
        <v>206</v>
      </c>
      <c r="BM283" s="191" t="s">
        <v>1851</v>
      </c>
    </row>
    <row r="284" s="2" customFormat="1">
      <c r="A284" s="38"/>
      <c r="B284" s="39"/>
      <c r="C284" s="38"/>
      <c r="D284" s="193" t="s">
        <v>248</v>
      </c>
      <c r="E284" s="38"/>
      <c r="F284" s="198" t="s">
        <v>541</v>
      </c>
      <c r="G284" s="38"/>
      <c r="H284" s="38"/>
      <c r="I284" s="195"/>
      <c r="J284" s="38"/>
      <c r="K284" s="38"/>
      <c r="L284" s="39"/>
      <c r="M284" s="196"/>
      <c r="N284" s="197"/>
      <c r="O284" s="77"/>
      <c r="P284" s="77"/>
      <c r="Q284" s="77"/>
      <c r="R284" s="77"/>
      <c r="S284" s="77"/>
      <c r="T284" s="78"/>
      <c r="U284" s="38"/>
      <c r="V284" s="38"/>
      <c r="W284" s="38"/>
      <c r="X284" s="38"/>
      <c r="Y284" s="38"/>
      <c r="Z284" s="38"/>
      <c r="AA284" s="38"/>
      <c r="AB284" s="38"/>
      <c r="AC284" s="38"/>
      <c r="AD284" s="38"/>
      <c r="AE284" s="38"/>
      <c r="AT284" s="19" t="s">
        <v>248</v>
      </c>
      <c r="AU284" s="19" t="s">
        <v>91</v>
      </c>
    </row>
    <row r="285" s="14" customFormat="1">
      <c r="A285" s="14"/>
      <c r="B285" s="207"/>
      <c r="C285" s="14"/>
      <c r="D285" s="193" t="s">
        <v>212</v>
      </c>
      <c r="E285" s="208" t="s">
        <v>1</v>
      </c>
      <c r="F285" s="209" t="s">
        <v>904</v>
      </c>
      <c r="G285" s="14"/>
      <c r="H285" s="208" t="s">
        <v>1</v>
      </c>
      <c r="I285" s="210"/>
      <c r="J285" s="14"/>
      <c r="K285" s="14"/>
      <c r="L285" s="207"/>
      <c r="M285" s="211"/>
      <c r="N285" s="212"/>
      <c r="O285" s="212"/>
      <c r="P285" s="212"/>
      <c r="Q285" s="212"/>
      <c r="R285" s="212"/>
      <c r="S285" s="212"/>
      <c r="T285" s="213"/>
      <c r="U285" s="14"/>
      <c r="V285" s="14"/>
      <c r="W285" s="14"/>
      <c r="X285" s="14"/>
      <c r="Y285" s="14"/>
      <c r="Z285" s="14"/>
      <c r="AA285" s="14"/>
      <c r="AB285" s="14"/>
      <c r="AC285" s="14"/>
      <c r="AD285" s="14"/>
      <c r="AE285" s="14"/>
      <c r="AT285" s="208" t="s">
        <v>212</v>
      </c>
      <c r="AU285" s="208" t="s">
        <v>91</v>
      </c>
      <c r="AV285" s="14" t="s">
        <v>89</v>
      </c>
      <c r="AW285" s="14" t="s">
        <v>36</v>
      </c>
      <c r="AX285" s="14" t="s">
        <v>81</v>
      </c>
      <c r="AY285" s="208" t="s">
        <v>199</v>
      </c>
    </row>
    <row r="286" s="13" customFormat="1">
      <c r="A286" s="13"/>
      <c r="B286" s="199"/>
      <c r="C286" s="13"/>
      <c r="D286" s="193" t="s">
        <v>212</v>
      </c>
      <c r="E286" s="200" t="s">
        <v>1</v>
      </c>
      <c r="F286" s="201" t="s">
        <v>1852</v>
      </c>
      <c r="G286" s="13"/>
      <c r="H286" s="202">
        <v>32.600000000000001</v>
      </c>
      <c r="I286" s="203"/>
      <c r="J286" s="13"/>
      <c r="K286" s="13"/>
      <c r="L286" s="199"/>
      <c r="M286" s="204"/>
      <c r="N286" s="205"/>
      <c r="O286" s="205"/>
      <c r="P286" s="205"/>
      <c r="Q286" s="205"/>
      <c r="R286" s="205"/>
      <c r="S286" s="205"/>
      <c r="T286" s="206"/>
      <c r="U286" s="13"/>
      <c r="V286" s="13"/>
      <c r="W286" s="13"/>
      <c r="X286" s="13"/>
      <c r="Y286" s="13"/>
      <c r="Z286" s="13"/>
      <c r="AA286" s="13"/>
      <c r="AB286" s="13"/>
      <c r="AC286" s="13"/>
      <c r="AD286" s="13"/>
      <c r="AE286" s="13"/>
      <c r="AT286" s="200" t="s">
        <v>212</v>
      </c>
      <c r="AU286" s="200" t="s">
        <v>91</v>
      </c>
      <c r="AV286" s="13" t="s">
        <v>91</v>
      </c>
      <c r="AW286" s="13" t="s">
        <v>36</v>
      </c>
      <c r="AX286" s="13" t="s">
        <v>81</v>
      </c>
      <c r="AY286" s="200" t="s">
        <v>199</v>
      </c>
    </row>
    <row r="287" s="13" customFormat="1">
      <c r="A287" s="13"/>
      <c r="B287" s="199"/>
      <c r="C287" s="13"/>
      <c r="D287" s="193" t="s">
        <v>212</v>
      </c>
      <c r="E287" s="200" t="s">
        <v>1</v>
      </c>
      <c r="F287" s="201" t="s">
        <v>1853</v>
      </c>
      <c r="G287" s="13"/>
      <c r="H287" s="202">
        <v>34.700000000000003</v>
      </c>
      <c r="I287" s="203"/>
      <c r="J287" s="13"/>
      <c r="K287" s="13"/>
      <c r="L287" s="199"/>
      <c r="M287" s="204"/>
      <c r="N287" s="205"/>
      <c r="O287" s="205"/>
      <c r="P287" s="205"/>
      <c r="Q287" s="205"/>
      <c r="R287" s="205"/>
      <c r="S287" s="205"/>
      <c r="T287" s="206"/>
      <c r="U287" s="13"/>
      <c r="V287" s="13"/>
      <c r="W287" s="13"/>
      <c r="X287" s="13"/>
      <c r="Y287" s="13"/>
      <c r="Z287" s="13"/>
      <c r="AA287" s="13"/>
      <c r="AB287" s="13"/>
      <c r="AC287" s="13"/>
      <c r="AD287" s="13"/>
      <c r="AE287" s="13"/>
      <c r="AT287" s="200" t="s">
        <v>212</v>
      </c>
      <c r="AU287" s="200" t="s">
        <v>91</v>
      </c>
      <c r="AV287" s="13" t="s">
        <v>91</v>
      </c>
      <c r="AW287" s="13" t="s">
        <v>36</v>
      </c>
      <c r="AX287" s="13" t="s">
        <v>81</v>
      </c>
      <c r="AY287" s="200" t="s">
        <v>199</v>
      </c>
    </row>
    <row r="288" s="13" customFormat="1">
      <c r="A288" s="13"/>
      <c r="B288" s="199"/>
      <c r="C288" s="13"/>
      <c r="D288" s="193" t="s">
        <v>212</v>
      </c>
      <c r="E288" s="200" t="s">
        <v>1</v>
      </c>
      <c r="F288" s="201" t="s">
        <v>1854</v>
      </c>
      <c r="G288" s="13"/>
      <c r="H288" s="202">
        <v>35.200000000000003</v>
      </c>
      <c r="I288" s="203"/>
      <c r="J288" s="13"/>
      <c r="K288" s="13"/>
      <c r="L288" s="199"/>
      <c r="M288" s="204"/>
      <c r="N288" s="205"/>
      <c r="O288" s="205"/>
      <c r="P288" s="205"/>
      <c r="Q288" s="205"/>
      <c r="R288" s="205"/>
      <c r="S288" s="205"/>
      <c r="T288" s="206"/>
      <c r="U288" s="13"/>
      <c r="V288" s="13"/>
      <c r="W288" s="13"/>
      <c r="X288" s="13"/>
      <c r="Y288" s="13"/>
      <c r="Z288" s="13"/>
      <c r="AA288" s="13"/>
      <c r="AB288" s="13"/>
      <c r="AC288" s="13"/>
      <c r="AD288" s="13"/>
      <c r="AE288" s="13"/>
      <c r="AT288" s="200" t="s">
        <v>212</v>
      </c>
      <c r="AU288" s="200" t="s">
        <v>91</v>
      </c>
      <c r="AV288" s="13" t="s">
        <v>91</v>
      </c>
      <c r="AW288" s="13" t="s">
        <v>36</v>
      </c>
      <c r="AX288" s="13" t="s">
        <v>81</v>
      </c>
      <c r="AY288" s="200" t="s">
        <v>199</v>
      </c>
    </row>
    <row r="289" s="15" customFormat="1">
      <c r="A289" s="15"/>
      <c r="B289" s="214"/>
      <c r="C289" s="15"/>
      <c r="D289" s="193" t="s">
        <v>212</v>
      </c>
      <c r="E289" s="215" t="s">
        <v>1</v>
      </c>
      <c r="F289" s="216" t="s">
        <v>234</v>
      </c>
      <c r="G289" s="15"/>
      <c r="H289" s="217">
        <v>102.5</v>
      </c>
      <c r="I289" s="218"/>
      <c r="J289" s="15"/>
      <c r="K289" s="15"/>
      <c r="L289" s="214"/>
      <c r="M289" s="219"/>
      <c r="N289" s="220"/>
      <c r="O289" s="220"/>
      <c r="P289" s="220"/>
      <c r="Q289" s="220"/>
      <c r="R289" s="220"/>
      <c r="S289" s="220"/>
      <c r="T289" s="221"/>
      <c r="U289" s="15"/>
      <c r="V289" s="15"/>
      <c r="W289" s="15"/>
      <c r="X289" s="15"/>
      <c r="Y289" s="15"/>
      <c r="Z289" s="15"/>
      <c r="AA289" s="15"/>
      <c r="AB289" s="15"/>
      <c r="AC289" s="15"/>
      <c r="AD289" s="15"/>
      <c r="AE289" s="15"/>
      <c r="AT289" s="215" t="s">
        <v>212</v>
      </c>
      <c r="AU289" s="215" t="s">
        <v>91</v>
      </c>
      <c r="AV289" s="15" t="s">
        <v>206</v>
      </c>
      <c r="AW289" s="15" t="s">
        <v>36</v>
      </c>
      <c r="AX289" s="15" t="s">
        <v>89</v>
      </c>
      <c r="AY289" s="215" t="s">
        <v>199</v>
      </c>
    </row>
    <row r="290" s="12" customFormat="1" ht="22.8" customHeight="1">
      <c r="A290" s="12"/>
      <c r="B290" s="166"/>
      <c r="C290" s="12"/>
      <c r="D290" s="167" t="s">
        <v>80</v>
      </c>
      <c r="E290" s="177" t="s">
        <v>259</v>
      </c>
      <c r="F290" s="177" t="s">
        <v>544</v>
      </c>
      <c r="G290" s="12"/>
      <c r="H290" s="12"/>
      <c r="I290" s="169"/>
      <c r="J290" s="178">
        <f>BK290</f>
        <v>0</v>
      </c>
      <c r="K290" s="12"/>
      <c r="L290" s="166"/>
      <c r="M290" s="171"/>
      <c r="N290" s="172"/>
      <c r="O290" s="172"/>
      <c r="P290" s="173">
        <f>SUM(P291:P317)</f>
        <v>0</v>
      </c>
      <c r="Q290" s="172"/>
      <c r="R290" s="173">
        <f>SUM(R291:R317)</f>
        <v>5.9565000000000001</v>
      </c>
      <c r="S290" s="172"/>
      <c r="T290" s="174">
        <f>SUM(T291:T317)</f>
        <v>0</v>
      </c>
      <c r="U290" s="12"/>
      <c r="V290" s="12"/>
      <c r="W290" s="12"/>
      <c r="X290" s="12"/>
      <c r="Y290" s="12"/>
      <c r="Z290" s="12"/>
      <c r="AA290" s="12"/>
      <c r="AB290" s="12"/>
      <c r="AC290" s="12"/>
      <c r="AD290" s="12"/>
      <c r="AE290" s="12"/>
      <c r="AR290" s="167" t="s">
        <v>89</v>
      </c>
      <c r="AT290" s="175" t="s">
        <v>80</v>
      </c>
      <c r="AU290" s="175" t="s">
        <v>89</v>
      </c>
      <c r="AY290" s="167" t="s">
        <v>199</v>
      </c>
      <c r="BK290" s="176">
        <f>SUM(BK291:BK317)</f>
        <v>0</v>
      </c>
    </row>
    <row r="291" s="2" customFormat="1" ht="14.4" customHeight="1">
      <c r="A291" s="38"/>
      <c r="B291" s="179"/>
      <c r="C291" s="180" t="s">
        <v>376</v>
      </c>
      <c r="D291" s="180" t="s">
        <v>201</v>
      </c>
      <c r="E291" s="181" t="s">
        <v>909</v>
      </c>
      <c r="F291" s="182" t="s">
        <v>910</v>
      </c>
      <c r="G291" s="183" t="s">
        <v>345</v>
      </c>
      <c r="H291" s="184">
        <v>27</v>
      </c>
      <c r="I291" s="185"/>
      <c r="J291" s="186">
        <f>ROUND(I291*H291,2)</f>
        <v>0</v>
      </c>
      <c r="K291" s="182" t="s">
        <v>246</v>
      </c>
      <c r="L291" s="39"/>
      <c r="M291" s="187" t="s">
        <v>1</v>
      </c>
      <c r="N291" s="188" t="s">
        <v>46</v>
      </c>
      <c r="O291" s="77"/>
      <c r="P291" s="189">
        <f>O291*H291</f>
        <v>0</v>
      </c>
      <c r="Q291" s="189">
        <v>0</v>
      </c>
      <c r="R291" s="189">
        <f>Q291*H291</f>
        <v>0</v>
      </c>
      <c r="S291" s="189">
        <v>0</v>
      </c>
      <c r="T291" s="190">
        <f>S291*H291</f>
        <v>0</v>
      </c>
      <c r="U291" s="38"/>
      <c r="V291" s="38"/>
      <c r="W291" s="38"/>
      <c r="X291" s="38"/>
      <c r="Y291" s="38"/>
      <c r="Z291" s="38"/>
      <c r="AA291" s="38"/>
      <c r="AB291" s="38"/>
      <c r="AC291" s="38"/>
      <c r="AD291" s="38"/>
      <c r="AE291" s="38"/>
      <c r="AR291" s="191" t="s">
        <v>206</v>
      </c>
      <c r="AT291" s="191" t="s">
        <v>201</v>
      </c>
      <c r="AU291" s="191" t="s">
        <v>91</v>
      </c>
      <c r="AY291" s="19" t="s">
        <v>199</v>
      </c>
      <c r="BE291" s="192">
        <f>IF(N291="základní",J291,0)</f>
        <v>0</v>
      </c>
      <c r="BF291" s="192">
        <f>IF(N291="snížená",J291,0)</f>
        <v>0</v>
      </c>
      <c r="BG291" s="192">
        <f>IF(N291="zákl. přenesená",J291,0)</f>
        <v>0</v>
      </c>
      <c r="BH291" s="192">
        <f>IF(N291="sníž. přenesená",J291,0)</f>
        <v>0</v>
      </c>
      <c r="BI291" s="192">
        <f>IF(N291="nulová",J291,0)</f>
        <v>0</v>
      </c>
      <c r="BJ291" s="19" t="s">
        <v>89</v>
      </c>
      <c r="BK291" s="192">
        <f>ROUND(I291*H291,2)</f>
        <v>0</v>
      </c>
      <c r="BL291" s="19" t="s">
        <v>206</v>
      </c>
      <c r="BM291" s="191" t="s">
        <v>1855</v>
      </c>
    </row>
    <row r="292" s="13" customFormat="1">
      <c r="A292" s="13"/>
      <c r="B292" s="199"/>
      <c r="C292" s="13"/>
      <c r="D292" s="193" t="s">
        <v>212</v>
      </c>
      <c r="E292" s="200" t="s">
        <v>1</v>
      </c>
      <c r="F292" s="201" t="s">
        <v>1856</v>
      </c>
      <c r="G292" s="13"/>
      <c r="H292" s="202">
        <v>27</v>
      </c>
      <c r="I292" s="203"/>
      <c r="J292" s="13"/>
      <c r="K292" s="13"/>
      <c r="L292" s="199"/>
      <c r="M292" s="204"/>
      <c r="N292" s="205"/>
      <c r="O292" s="205"/>
      <c r="P292" s="205"/>
      <c r="Q292" s="205"/>
      <c r="R292" s="205"/>
      <c r="S292" s="205"/>
      <c r="T292" s="206"/>
      <c r="U292" s="13"/>
      <c r="V292" s="13"/>
      <c r="W292" s="13"/>
      <c r="X292" s="13"/>
      <c r="Y292" s="13"/>
      <c r="Z292" s="13"/>
      <c r="AA292" s="13"/>
      <c r="AB292" s="13"/>
      <c r="AC292" s="13"/>
      <c r="AD292" s="13"/>
      <c r="AE292" s="13"/>
      <c r="AT292" s="200" t="s">
        <v>212</v>
      </c>
      <c r="AU292" s="200" t="s">
        <v>91</v>
      </c>
      <c r="AV292" s="13" t="s">
        <v>91</v>
      </c>
      <c r="AW292" s="13" t="s">
        <v>36</v>
      </c>
      <c r="AX292" s="13" t="s">
        <v>81</v>
      </c>
      <c r="AY292" s="200" t="s">
        <v>199</v>
      </c>
    </row>
    <row r="293" s="15" customFormat="1">
      <c r="A293" s="15"/>
      <c r="B293" s="214"/>
      <c r="C293" s="15"/>
      <c r="D293" s="193" t="s">
        <v>212</v>
      </c>
      <c r="E293" s="215" t="s">
        <v>1</v>
      </c>
      <c r="F293" s="216" t="s">
        <v>234</v>
      </c>
      <c r="G293" s="15"/>
      <c r="H293" s="217">
        <v>27</v>
      </c>
      <c r="I293" s="218"/>
      <c r="J293" s="15"/>
      <c r="K293" s="15"/>
      <c r="L293" s="214"/>
      <c r="M293" s="219"/>
      <c r="N293" s="220"/>
      <c r="O293" s="220"/>
      <c r="P293" s="220"/>
      <c r="Q293" s="220"/>
      <c r="R293" s="220"/>
      <c r="S293" s="220"/>
      <c r="T293" s="221"/>
      <c r="U293" s="15"/>
      <c r="V293" s="15"/>
      <c r="W293" s="15"/>
      <c r="X293" s="15"/>
      <c r="Y293" s="15"/>
      <c r="Z293" s="15"/>
      <c r="AA293" s="15"/>
      <c r="AB293" s="15"/>
      <c r="AC293" s="15"/>
      <c r="AD293" s="15"/>
      <c r="AE293" s="15"/>
      <c r="AT293" s="215" t="s">
        <v>212</v>
      </c>
      <c r="AU293" s="215" t="s">
        <v>91</v>
      </c>
      <c r="AV293" s="15" t="s">
        <v>206</v>
      </c>
      <c r="AW293" s="15" t="s">
        <v>36</v>
      </c>
      <c r="AX293" s="15" t="s">
        <v>89</v>
      </c>
      <c r="AY293" s="215" t="s">
        <v>199</v>
      </c>
    </row>
    <row r="294" s="2" customFormat="1" ht="14.4" customHeight="1">
      <c r="A294" s="38"/>
      <c r="B294" s="179"/>
      <c r="C294" s="180" t="s">
        <v>382</v>
      </c>
      <c r="D294" s="180" t="s">
        <v>201</v>
      </c>
      <c r="E294" s="181" t="s">
        <v>914</v>
      </c>
      <c r="F294" s="182" t="s">
        <v>915</v>
      </c>
      <c r="G294" s="183" t="s">
        <v>345</v>
      </c>
      <c r="H294" s="184">
        <v>2.04</v>
      </c>
      <c r="I294" s="185"/>
      <c r="J294" s="186">
        <f>ROUND(I294*H294,2)</f>
        <v>0</v>
      </c>
      <c r="K294" s="182" t="s">
        <v>246</v>
      </c>
      <c r="L294" s="39"/>
      <c r="M294" s="187" t="s">
        <v>1</v>
      </c>
      <c r="N294" s="188" t="s">
        <v>46</v>
      </c>
      <c r="O294" s="77"/>
      <c r="P294" s="189">
        <f>O294*H294</f>
        <v>0</v>
      </c>
      <c r="Q294" s="189">
        <v>0.002</v>
      </c>
      <c r="R294" s="189">
        <f>Q294*H294</f>
        <v>0.0040800000000000003</v>
      </c>
      <c r="S294" s="189">
        <v>0</v>
      </c>
      <c r="T294" s="190">
        <f>S294*H294</f>
        <v>0</v>
      </c>
      <c r="U294" s="38"/>
      <c r="V294" s="38"/>
      <c r="W294" s="38"/>
      <c r="X294" s="38"/>
      <c r="Y294" s="38"/>
      <c r="Z294" s="38"/>
      <c r="AA294" s="38"/>
      <c r="AB294" s="38"/>
      <c r="AC294" s="38"/>
      <c r="AD294" s="38"/>
      <c r="AE294" s="38"/>
      <c r="AR294" s="191" t="s">
        <v>206</v>
      </c>
      <c r="AT294" s="191" t="s">
        <v>201</v>
      </c>
      <c r="AU294" s="191" t="s">
        <v>91</v>
      </c>
      <c r="AY294" s="19" t="s">
        <v>199</v>
      </c>
      <c r="BE294" s="192">
        <f>IF(N294="základní",J294,0)</f>
        <v>0</v>
      </c>
      <c r="BF294" s="192">
        <f>IF(N294="snížená",J294,0)</f>
        <v>0</v>
      </c>
      <c r="BG294" s="192">
        <f>IF(N294="zákl. přenesená",J294,0)</f>
        <v>0</v>
      </c>
      <c r="BH294" s="192">
        <f>IF(N294="sníž. přenesená",J294,0)</f>
        <v>0</v>
      </c>
      <c r="BI294" s="192">
        <f>IF(N294="nulová",J294,0)</f>
        <v>0</v>
      </c>
      <c r="BJ294" s="19" t="s">
        <v>89</v>
      </c>
      <c r="BK294" s="192">
        <f>ROUND(I294*H294,2)</f>
        <v>0</v>
      </c>
      <c r="BL294" s="19" t="s">
        <v>206</v>
      </c>
      <c r="BM294" s="191" t="s">
        <v>1857</v>
      </c>
    </row>
    <row r="295" s="13" customFormat="1">
      <c r="A295" s="13"/>
      <c r="B295" s="199"/>
      <c r="C295" s="13"/>
      <c r="D295" s="193" t="s">
        <v>212</v>
      </c>
      <c r="E295" s="200" t="s">
        <v>1</v>
      </c>
      <c r="F295" s="201" t="s">
        <v>1858</v>
      </c>
      <c r="G295" s="13"/>
      <c r="H295" s="202">
        <v>2.04</v>
      </c>
      <c r="I295" s="203"/>
      <c r="J295" s="13"/>
      <c r="K295" s="13"/>
      <c r="L295" s="199"/>
      <c r="M295" s="204"/>
      <c r="N295" s="205"/>
      <c r="O295" s="205"/>
      <c r="P295" s="205"/>
      <c r="Q295" s="205"/>
      <c r="R295" s="205"/>
      <c r="S295" s="205"/>
      <c r="T295" s="206"/>
      <c r="U295" s="13"/>
      <c r="V295" s="13"/>
      <c r="W295" s="13"/>
      <c r="X295" s="13"/>
      <c r="Y295" s="13"/>
      <c r="Z295" s="13"/>
      <c r="AA295" s="13"/>
      <c r="AB295" s="13"/>
      <c r="AC295" s="13"/>
      <c r="AD295" s="13"/>
      <c r="AE295" s="13"/>
      <c r="AT295" s="200" t="s">
        <v>212</v>
      </c>
      <c r="AU295" s="200" t="s">
        <v>91</v>
      </c>
      <c r="AV295" s="13" t="s">
        <v>91</v>
      </c>
      <c r="AW295" s="13" t="s">
        <v>36</v>
      </c>
      <c r="AX295" s="13" t="s">
        <v>89</v>
      </c>
      <c r="AY295" s="200" t="s">
        <v>199</v>
      </c>
    </row>
    <row r="296" s="2" customFormat="1" ht="14.4" customHeight="1">
      <c r="A296" s="38"/>
      <c r="B296" s="179"/>
      <c r="C296" s="180" t="s">
        <v>390</v>
      </c>
      <c r="D296" s="180" t="s">
        <v>201</v>
      </c>
      <c r="E296" s="181" t="s">
        <v>1362</v>
      </c>
      <c r="F296" s="182" t="s">
        <v>1363</v>
      </c>
      <c r="G296" s="183" t="s">
        <v>345</v>
      </c>
      <c r="H296" s="184">
        <v>34.159999999999997</v>
      </c>
      <c r="I296" s="185"/>
      <c r="J296" s="186">
        <f>ROUND(I296*H296,2)</f>
        <v>0</v>
      </c>
      <c r="K296" s="182" t="s">
        <v>246</v>
      </c>
      <c r="L296" s="39"/>
      <c r="M296" s="187" t="s">
        <v>1</v>
      </c>
      <c r="N296" s="188" t="s">
        <v>46</v>
      </c>
      <c r="O296" s="77"/>
      <c r="P296" s="189">
        <f>O296*H296</f>
        <v>0</v>
      </c>
      <c r="Q296" s="189">
        <v>0.002</v>
      </c>
      <c r="R296" s="189">
        <f>Q296*H296</f>
        <v>0.068319999999999992</v>
      </c>
      <c r="S296" s="189">
        <v>0</v>
      </c>
      <c r="T296" s="190">
        <f>S296*H296</f>
        <v>0</v>
      </c>
      <c r="U296" s="38"/>
      <c r="V296" s="38"/>
      <c r="W296" s="38"/>
      <c r="X296" s="38"/>
      <c r="Y296" s="38"/>
      <c r="Z296" s="38"/>
      <c r="AA296" s="38"/>
      <c r="AB296" s="38"/>
      <c r="AC296" s="38"/>
      <c r="AD296" s="38"/>
      <c r="AE296" s="38"/>
      <c r="AR296" s="191" t="s">
        <v>206</v>
      </c>
      <c r="AT296" s="191" t="s">
        <v>201</v>
      </c>
      <c r="AU296" s="191" t="s">
        <v>91</v>
      </c>
      <c r="AY296" s="19" t="s">
        <v>199</v>
      </c>
      <c r="BE296" s="192">
        <f>IF(N296="základní",J296,0)</f>
        <v>0</v>
      </c>
      <c r="BF296" s="192">
        <f>IF(N296="snížená",J296,0)</f>
        <v>0</v>
      </c>
      <c r="BG296" s="192">
        <f>IF(N296="zákl. přenesená",J296,0)</f>
        <v>0</v>
      </c>
      <c r="BH296" s="192">
        <f>IF(N296="sníž. přenesená",J296,0)</f>
        <v>0</v>
      </c>
      <c r="BI296" s="192">
        <f>IF(N296="nulová",J296,0)</f>
        <v>0</v>
      </c>
      <c r="BJ296" s="19" t="s">
        <v>89</v>
      </c>
      <c r="BK296" s="192">
        <f>ROUND(I296*H296,2)</f>
        <v>0</v>
      </c>
      <c r="BL296" s="19" t="s">
        <v>206</v>
      </c>
      <c r="BM296" s="191" t="s">
        <v>1859</v>
      </c>
    </row>
    <row r="297" s="13" customFormat="1">
      <c r="A297" s="13"/>
      <c r="B297" s="199"/>
      <c r="C297" s="13"/>
      <c r="D297" s="193" t="s">
        <v>212</v>
      </c>
      <c r="E297" s="200" t="s">
        <v>1</v>
      </c>
      <c r="F297" s="201" t="s">
        <v>1860</v>
      </c>
      <c r="G297" s="13"/>
      <c r="H297" s="202">
        <v>34.159999999999997</v>
      </c>
      <c r="I297" s="203"/>
      <c r="J297" s="13"/>
      <c r="K297" s="13"/>
      <c r="L297" s="199"/>
      <c r="M297" s="204"/>
      <c r="N297" s="205"/>
      <c r="O297" s="205"/>
      <c r="P297" s="205"/>
      <c r="Q297" s="205"/>
      <c r="R297" s="205"/>
      <c r="S297" s="205"/>
      <c r="T297" s="206"/>
      <c r="U297" s="13"/>
      <c r="V297" s="13"/>
      <c r="W297" s="13"/>
      <c r="X297" s="13"/>
      <c r="Y297" s="13"/>
      <c r="Z297" s="13"/>
      <c r="AA297" s="13"/>
      <c r="AB297" s="13"/>
      <c r="AC297" s="13"/>
      <c r="AD297" s="13"/>
      <c r="AE297" s="13"/>
      <c r="AT297" s="200" t="s">
        <v>212</v>
      </c>
      <c r="AU297" s="200" t="s">
        <v>91</v>
      </c>
      <c r="AV297" s="13" t="s">
        <v>91</v>
      </c>
      <c r="AW297" s="13" t="s">
        <v>36</v>
      </c>
      <c r="AX297" s="13" t="s">
        <v>89</v>
      </c>
      <c r="AY297" s="200" t="s">
        <v>199</v>
      </c>
    </row>
    <row r="298" s="2" customFormat="1" ht="24.15" customHeight="1">
      <c r="A298" s="38"/>
      <c r="B298" s="179"/>
      <c r="C298" s="180" t="s">
        <v>401</v>
      </c>
      <c r="D298" s="180" t="s">
        <v>201</v>
      </c>
      <c r="E298" s="181" t="s">
        <v>1861</v>
      </c>
      <c r="F298" s="182" t="s">
        <v>1862</v>
      </c>
      <c r="G298" s="183" t="s">
        <v>404</v>
      </c>
      <c r="H298" s="184">
        <v>1</v>
      </c>
      <c r="I298" s="185"/>
      <c r="J298" s="186">
        <f>ROUND(I298*H298,2)</f>
        <v>0</v>
      </c>
      <c r="K298" s="182" t="s">
        <v>246</v>
      </c>
      <c r="L298" s="39"/>
      <c r="M298" s="187" t="s">
        <v>1</v>
      </c>
      <c r="N298" s="188" t="s">
        <v>46</v>
      </c>
      <c r="O298" s="77"/>
      <c r="P298" s="189">
        <f>O298*H298</f>
        <v>0</v>
      </c>
      <c r="Q298" s="189">
        <v>4.3049999999999997</v>
      </c>
      <c r="R298" s="189">
        <f>Q298*H298</f>
        <v>4.3049999999999997</v>
      </c>
      <c r="S298" s="189">
        <v>0</v>
      </c>
      <c r="T298" s="190">
        <f>S298*H298</f>
        <v>0</v>
      </c>
      <c r="U298" s="38"/>
      <c r="V298" s="38"/>
      <c r="W298" s="38"/>
      <c r="X298" s="38"/>
      <c r="Y298" s="38"/>
      <c r="Z298" s="38"/>
      <c r="AA298" s="38"/>
      <c r="AB298" s="38"/>
      <c r="AC298" s="38"/>
      <c r="AD298" s="38"/>
      <c r="AE298" s="38"/>
      <c r="AR298" s="191" t="s">
        <v>206</v>
      </c>
      <c r="AT298" s="191" t="s">
        <v>201</v>
      </c>
      <c r="AU298" s="191" t="s">
        <v>91</v>
      </c>
      <c r="AY298" s="19" t="s">
        <v>199</v>
      </c>
      <c r="BE298" s="192">
        <f>IF(N298="základní",J298,0)</f>
        <v>0</v>
      </c>
      <c r="BF298" s="192">
        <f>IF(N298="snížená",J298,0)</f>
        <v>0</v>
      </c>
      <c r="BG298" s="192">
        <f>IF(N298="zákl. přenesená",J298,0)</f>
        <v>0</v>
      </c>
      <c r="BH298" s="192">
        <f>IF(N298="sníž. přenesená",J298,0)</f>
        <v>0</v>
      </c>
      <c r="BI298" s="192">
        <f>IF(N298="nulová",J298,0)</f>
        <v>0</v>
      </c>
      <c r="BJ298" s="19" t="s">
        <v>89</v>
      </c>
      <c r="BK298" s="192">
        <f>ROUND(I298*H298,2)</f>
        <v>0</v>
      </c>
      <c r="BL298" s="19" t="s">
        <v>206</v>
      </c>
      <c r="BM298" s="191" t="s">
        <v>1863</v>
      </c>
    </row>
    <row r="299" s="2" customFormat="1">
      <c r="A299" s="38"/>
      <c r="B299" s="39"/>
      <c r="C299" s="38"/>
      <c r="D299" s="193" t="s">
        <v>248</v>
      </c>
      <c r="E299" s="38"/>
      <c r="F299" s="198" t="s">
        <v>1864</v>
      </c>
      <c r="G299" s="38"/>
      <c r="H299" s="38"/>
      <c r="I299" s="195"/>
      <c r="J299" s="38"/>
      <c r="K299" s="38"/>
      <c r="L299" s="39"/>
      <c r="M299" s="196"/>
      <c r="N299" s="197"/>
      <c r="O299" s="77"/>
      <c r="P299" s="77"/>
      <c r="Q299" s="77"/>
      <c r="R299" s="77"/>
      <c r="S299" s="77"/>
      <c r="T299" s="78"/>
      <c r="U299" s="38"/>
      <c r="V299" s="38"/>
      <c r="W299" s="38"/>
      <c r="X299" s="38"/>
      <c r="Y299" s="38"/>
      <c r="Z299" s="38"/>
      <c r="AA299" s="38"/>
      <c r="AB299" s="38"/>
      <c r="AC299" s="38"/>
      <c r="AD299" s="38"/>
      <c r="AE299" s="38"/>
      <c r="AT299" s="19" t="s">
        <v>248</v>
      </c>
      <c r="AU299" s="19" t="s">
        <v>91</v>
      </c>
    </row>
    <row r="300" s="14" customFormat="1">
      <c r="A300" s="14"/>
      <c r="B300" s="207"/>
      <c r="C300" s="14"/>
      <c r="D300" s="193" t="s">
        <v>212</v>
      </c>
      <c r="E300" s="208" t="s">
        <v>1</v>
      </c>
      <c r="F300" s="209" t="s">
        <v>1378</v>
      </c>
      <c r="G300" s="14"/>
      <c r="H300" s="208" t="s">
        <v>1</v>
      </c>
      <c r="I300" s="210"/>
      <c r="J300" s="14"/>
      <c r="K300" s="14"/>
      <c r="L300" s="207"/>
      <c r="M300" s="211"/>
      <c r="N300" s="212"/>
      <c r="O300" s="212"/>
      <c r="P300" s="212"/>
      <c r="Q300" s="212"/>
      <c r="R300" s="212"/>
      <c r="S300" s="212"/>
      <c r="T300" s="213"/>
      <c r="U300" s="14"/>
      <c r="V300" s="14"/>
      <c r="W300" s="14"/>
      <c r="X300" s="14"/>
      <c r="Y300" s="14"/>
      <c r="Z300" s="14"/>
      <c r="AA300" s="14"/>
      <c r="AB300" s="14"/>
      <c r="AC300" s="14"/>
      <c r="AD300" s="14"/>
      <c r="AE300" s="14"/>
      <c r="AT300" s="208" t="s">
        <v>212</v>
      </c>
      <c r="AU300" s="208" t="s">
        <v>91</v>
      </c>
      <c r="AV300" s="14" t="s">
        <v>89</v>
      </c>
      <c r="AW300" s="14" t="s">
        <v>36</v>
      </c>
      <c r="AX300" s="14" t="s">
        <v>81</v>
      </c>
      <c r="AY300" s="208" t="s">
        <v>199</v>
      </c>
    </row>
    <row r="301" s="13" customFormat="1">
      <c r="A301" s="13"/>
      <c r="B301" s="199"/>
      <c r="C301" s="13"/>
      <c r="D301" s="193" t="s">
        <v>212</v>
      </c>
      <c r="E301" s="200" t="s">
        <v>1</v>
      </c>
      <c r="F301" s="201" t="s">
        <v>89</v>
      </c>
      <c r="G301" s="13"/>
      <c r="H301" s="202">
        <v>1</v>
      </c>
      <c r="I301" s="203"/>
      <c r="J301" s="13"/>
      <c r="K301" s="13"/>
      <c r="L301" s="199"/>
      <c r="M301" s="204"/>
      <c r="N301" s="205"/>
      <c r="O301" s="205"/>
      <c r="P301" s="205"/>
      <c r="Q301" s="205"/>
      <c r="R301" s="205"/>
      <c r="S301" s="205"/>
      <c r="T301" s="206"/>
      <c r="U301" s="13"/>
      <c r="V301" s="13"/>
      <c r="W301" s="13"/>
      <c r="X301" s="13"/>
      <c r="Y301" s="13"/>
      <c r="Z301" s="13"/>
      <c r="AA301" s="13"/>
      <c r="AB301" s="13"/>
      <c r="AC301" s="13"/>
      <c r="AD301" s="13"/>
      <c r="AE301" s="13"/>
      <c r="AT301" s="200" t="s">
        <v>212</v>
      </c>
      <c r="AU301" s="200" t="s">
        <v>91</v>
      </c>
      <c r="AV301" s="13" t="s">
        <v>91</v>
      </c>
      <c r="AW301" s="13" t="s">
        <v>36</v>
      </c>
      <c r="AX301" s="13" t="s">
        <v>89</v>
      </c>
      <c r="AY301" s="200" t="s">
        <v>199</v>
      </c>
    </row>
    <row r="302" s="2" customFormat="1" ht="14.4" customHeight="1">
      <c r="A302" s="38"/>
      <c r="B302" s="179"/>
      <c r="C302" s="180" t="s">
        <v>406</v>
      </c>
      <c r="D302" s="180" t="s">
        <v>201</v>
      </c>
      <c r="E302" s="181" t="s">
        <v>934</v>
      </c>
      <c r="F302" s="182" t="s">
        <v>935</v>
      </c>
      <c r="G302" s="183" t="s">
        <v>404</v>
      </c>
      <c r="H302" s="184">
        <v>2</v>
      </c>
      <c r="I302" s="185"/>
      <c r="J302" s="186">
        <f>ROUND(I302*H302,2)</f>
        <v>0</v>
      </c>
      <c r="K302" s="182" t="s">
        <v>246</v>
      </c>
      <c r="L302" s="39"/>
      <c r="M302" s="187" t="s">
        <v>1</v>
      </c>
      <c r="N302" s="188" t="s">
        <v>46</v>
      </c>
      <c r="O302" s="77"/>
      <c r="P302" s="189">
        <f>O302*H302</f>
        <v>0</v>
      </c>
      <c r="Q302" s="189">
        <v>0.14494000000000001</v>
      </c>
      <c r="R302" s="189">
        <f>Q302*H302</f>
        <v>0.28988000000000003</v>
      </c>
      <c r="S302" s="189">
        <v>0</v>
      </c>
      <c r="T302" s="190">
        <f>S302*H302</f>
        <v>0</v>
      </c>
      <c r="U302" s="38"/>
      <c r="V302" s="38"/>
      <c r="W302" s="38"/>
      <c r="X302" s="38"/>
      <c r="Y302" s="38"/>
      <c r="Z302" s="38"/>
      <c r="AA302" s="38"/>
      <c r="AB302" s="38"/>
      <c r="AC302" s="38"/>
      <c r="AD302" s="38"/>
      <c r="AE302" s="38"/>
      <c r="AR302" s="191" t="s">
        <v>206</v>
      </c>
      <c r="AT302" s="191" t="s">
        <v>201</v>
      </c>
      <c r="AU302" s="191" t="s">
        <v>91</v>
      </c>
      <c r="AY302" s="19" t="s">
        <v>199</v>
      </c>
      <c r="BE302" s="192">
        <f>IF(N302="základní",J302,0)</f>
        <v>0</v>
      </c>
      <c r="BF302" s="192">
        <f>IF(N302="snížená",J302,0)</f>
        <v>0</v>
      </c>
      <c r="BG302" s="192">
        <f>IF(N302="zákl. přenesená",J302,0)</f>
        <v>0</v>
      </c>
      <c r="BH302" s="192">
        <f>IF(N302="sníž. přenesená",J302,0)</f>
        <v>0</v>
      </c>
      <c r="BI302" s="192">
        <f>IF(N302="nulová",J302,0)</f>
        <v>0</v>
      </c>
      <c r="BJ302" s="19" t="s">
        <v>89</v>
      </c>
      <c r="BK302" s="192">
        <f>ROUND(I302*H302,2)</f>
        <v>0</v>
      </c>
      <c r="BL302" s="19" t="s">
        <v>206</v>
      </c>
      <c r="BM302" s="191" t="s">
        <v>1865</v>
      </c>
    </row>
    <row r="303" s="2" customFormat="1">
      <c r="A303" s="38"/>
      <c r="B303" s="39"/>
      <c r="C303" s="38"/>
      <c r="D303" s="193" t="s">
        <v>208</v>
      </c>
      <c r="E303" s="38"/>
      <c r="F303" s="194" t="s">
        <v>937</v>
      </c>
      <c r="G303" s="38"/>
      <c r="H303" s="38"/>
      <c r="I303" s="195"/>
      <c r="J303" s="38"/>
      <c r="K303" s="38"/>
      <c r="L303" s="39"/>
      <c r="M303" s="196"/>
      <c r="N303" s="197"/>
      <c r="O303" s="77"/>
      <c r="P303" s="77"/>
      <c r="Q303" s="77"/>
      <c r="R303" s="77"/>
      <c r="S303" s="77"/>
      <c r="T303" s="78"/>
      <c r="U303" s="38"/>
      <c r="V303" s="38"/>
      <c r="W303" s="38"/>
      <c r="X303" s="38"/>
      <c r="Y303" s="38"/>
      <c r="Z303" s="38"/>
      <c r="AA303" s="38"/>
      <c r="AB303" s="38"/>
      <c r="AC303" s="38"/>
      <c r="AD303" s="38"/>
      <c r="AE303" s="38"/>
      <c r="AT303" s="19" t="s">
        <v>208</v>
      </c>
      <c r="AU303" s="19" t="s">
        <v>91</v>
      </c>
    </row>
    <row r="304" s="2" customFormat="1">
      <c r="A304" s="38"/>
      <c r="B304" s="39"/>
      <c r="C304" s="38"/>
      <c r="D304" s="193" t="s">
        <v>210</v>
      </c>
      <c r="E304" s="38"/>
      <c r="F304" s="198" t="s">
        <v>938</v>
      </c>
      <c r="G304" s="38"/>
      <c r="H304" s="38"/>
      <c r="I304" s="195"/>
      <c r="J304" s="38"/>
      <c r="K304" s="38"/>
      <c r="L304" s="39"/>
      <c r="M304" s="196"/>
      <c r="N304" s="197"/>
      <c r="O304" s="77"/>
      <c r="P304" s="77"/>
      <c r="Q304" s="77"/>
      <c r="R304" s="77"/>
      <c r="S304" s="77"/>
      <c r="T304" s="78"/>
      <c r="U304" s="38"/>
      <c r="V304" s="38"/>
      <c r="W304" s="38"/>
      <c r="X304" s="38"/>
      <c r="Y304" s="38"/>
      <c r="Z304" s="38"/>
      <c r="AA304" s="38"/>
      <c r="AB304" s="38"/>
      <c r="AC304" s="38"/>
      <c r="AD304" s="38"/>
      <c r="AE304" s="38"/>
      <c r="AT304" s="19" t="s">
        <v>210</v>
      </c>
      <c r="AU304" s="19" t="s">
        <v>91</v>
      </c>
    </row>
    <row r="305" s="14" customFormat="1">
      <c r="A305" s="14"/>
      <c r="B305" s="207"/>
      <c r="C305" s="14"/>
      <c r="D305" s="193" t="s">
        <v>212</v>
      </c>
      <c r="E305" s="208" t="s">
        <v>1</v>
      </c>
      <c r="F305" s="209" t="s">
        <v>1866</v>
      </c>
      <c r="G305" s="14"/>
      <c r="H305" s="208" t="s">
        <v>1</v>
      </c>
      <c r="I305" s="210"/>
      <c r="J305" s="14"/>
      <c r="K305" s="14"/>
      <c r="L305" s="207"/>
      <c r="M305" s="211"/>
      <c r="N305" s="212"/>
      <c r="O305" s="212"/>
      <c r="P305" s="212"/>
      <c r="Q305" s="212"/>
      <c r="R305" s="212"/>
      <c r="S305" s="212"/>
      <c r="T305" s="213"/>
      <c r="U305" s="14"/>
      <c r="V305" s="14"/>
      <c r="W305" s="14"/>
      <c r="X305" s="14"/>
      <c r="Y305" s="14"/>
      <c r="Z305" s="14"/>
      <c r="AA305" s="14"/>
      <c r="AB305" s="14"/>
      <c r="AC305" s="14"/>
      <c r="AD305" s="14"/>
      <c r="AE305" s="14"/>
      <c r="AT305" s="208" t="s">
        <v>212</v>
      </c>
      <c r="AU305" s="208" t="s">
        <v>91</v>
      </c>
      <c r="AV305" s="14" t="s">
        <v>89</v>
      </c>
      <c r="AW305" s="14" t="s">
        <v>36</v>
      </c>
      <c r="AX305" s="14" t="s">
        <v>81</v>
      </c>
      <c r="AY305" s="208" t="s">
        <v>199</v>
      </c>
    </row>
    <row r="306" s="14" customFormat="1">
      <c r="A306" s="14"/>
      <c r="B306" s="207"/>
      <c r="C306" s="14"/>
      <c r="D306" s="193" t="s">
        <v>212</v>
      </c>
      <c r="E306" s="208" t="s">
        <v>1</v>
      </c>
      <c r="F306" s="209" t="s">
        <v>1867</v>
      </c>
      <c r="G306" s="14"/>
      <c r="H306" s="208" t="s">
        <v>1</v>
      </c>
      <c r="I306" s="210"/>
      <c r="J306" s="14"/>
      <c r="K306" s="14"/>
      <c r="L306" s="207"/>
      <c r="M306" s="211"/>
      <c r="N306" s="212"/>
      <c r="O306" s="212"/>
      <c r="P306" s="212"/>
      <c r="Q306" s="212"/>
      <c r="R306" s="212"/>
      <c r="S306" s="212"/>
      <c r="T306" s="213"/>
      <c r="U306" s="14"/>
      <c r="V306" s="14"/>
      <c r="W306" s="14"/>
      <c r="X306" s="14"/>
      <c r="Y306" s="14"/>
      <c r="Z306" s="14"/>
      <c r="AA306" s="14"/>
      <c r="AB306" s="14"/>
      <c r="AC306" s="14"/>
      <c r="AD306" s="14"/>
      <c r="AE306" s="14"/>
      <c r="AT306" s="208" t="s">
        <v>212</v>
      </c>
      <c r="AU306" s="208" t="s">
        <v>91</v>
      </c>
      <c r="AV306" s="14" t="s">
        <v>89</v>
      </c>
      <c r="AW306" s="14" t="s">
        <v>36</v>
      </c>
      <c r="AX306" s="14" t="s">
        <v>81</v>
      </c>
      <c r="AY306" s="208" t="s">
        <v>199</v>
      </c>
    </row>
    <row r="307" s="13" customFormat="1">
      <c r="A307" s="13"/>
      <c r="B307" s="199"/>
      <c r="C307" s="13"/>
      <c r="D307" s="193" t="s">
        <v>212</v>
      </c>
      <c r="E307" s="200" t="s">
        <v>1</v>
      </c>
      <c r="F307" s="201" t="s">
        <v>91</v>
      </c>
      <c r="G307" s="13"/>
      <c r="H307" s="202">
        <v>2</v>
      </c>
      <c r="I307" s="203"/>
      <c r="J307" s="13"/>
      <c r="K307" s="13"/>
      <c r="L307" s="199"/>
      <c r="M307" s="204"/>
      <c r="N307" s="205"/>
      <c r="O307" s="205"/>
      <c r="P307" s="205"/>
      <c r="Q307" s="205"/>
      <c r="R307" s="205"/>
      <c r="S307" s="205"/>
      <c r="T307" s="206"/>
      <c r="U307" s="13"/>
      <c r="V307" s="13"/>
      <c r="W307" s="13"/>
      <c r="X307" s="13"/>
      <c r="Y307" s="13"/>
      <c r="Z307" s="13"/>
      <c r="AA307" s="13"/>
      <c r="AB307" s="13"/>
      <c r="AC307" s="13"/>
      <c r="AD307" s="13"/>
      <c r="AE307" s="13"/>
      <c r="AT307" s="200" t="s">
        <v>212</v>
      </c>
      <c r="AU307" s="200" t="s">
        <v>91</v>
      </c>
      <c r="AV307" s="13" t="s">
        <v>91</v>
      </c>
      <c r="AW307" s="13" t="s">
        <v>36</v>
      </c>
      <c r="AX307" s="13" t="s">
        <v>89</v>
      </c>
      <c r="AY307" s="200" t="s">
        <v>199</v>
      </c>
    </row>
    <row r="308" s="2" customFormat="1" ht="24.15" customHeight="1">
      <c r="A308" s="38"/>
      <c r="B308" s="179"/>
      <c r="C308" s="222" t="s">
        <v>414</v>
      </c>
      <c r="D308" s="222" t="s">
        <v>272</v>
      </c>
      <c r="E308" s="223" t="s">
        <v>941</v>
      </c>
      <c r="F308" s="224" t="s">
        <v>942</v>
      </c>
      <c r="G308" s="225" t="s">
        <v>404</v>
      </c>
      <c r="H308" s="226">
        <v>2</v>
      </c>
      <c r="I308" s="227"/>
      <c r="J308" s="228">
        <f>ROUND(I308*H308,2)</f>
        <v>0</v>
      </c>
      <c r="K308" s="224" t="s">
        <v>246</v>
      </c>
      <c r="L308" s="229"/>
      <c r="M308" s="230" t="s">
        <v>1</v>
      </c>
      <c r="N308" s="231" t="s">
        <v>46</v>
      </c>
      <c r="O308" s="77"/>
      <c r="P308" s="189">
        <f>O308*H308</f>
        <v>0</v>
      </c>
      <c r="Q308" s="189">
        <v>0.071999999999999995</v>
      </c>
      <c r="R308" s="189">
        <f>Q308*H308</f>
        <v>0.14399999999999999</v>
      </c>
      <c r="S308" s="189">
        <v>0</v>
      </c>
      <c r="T308" s="190">
        <f>S308*H308</f>
        <v>0</v>
      </c>
      <c r="U308" s="38"/>
      <c r="V308" s="38"/>
      <c r="W308" s="38"/>
      <c r="X308" s="38"/>
      <c r="Y308" s="38"/>
      <c r="Z308" s="38"/>
      <c r="AA308" s="38"/>
      <c r="AB308" s="38"/>
      <c r="AC308" s="38"/>
      <c r="AD308" s="38"/>
      <c r="AE308" s="38"/>
      <c r="AR308" s="191" t="s">
        <v>259</v>
      </c>
      <c r="AT308" s="191" t="s">
        <v>272</v>
      </c>
      <c r="AU308" s="191" t="s">
        <v>91</v>
      </c>
      <c r="AY308" s="19" t="s">
        <v>199</v>
      </c>
      <c r="BE308" s="192">
        <f>IF(N308="základní",J308,0)</f>
        <v>0</v>
      </c>
      <c r="BF308" s="192">
        <f>IF(N308="snížená",J308,0)</f>
        <v>0</v>
      </c>
      <c r="BG308" s="192">
        <f>IF(N308="zákl. přenesená",J308,0)</f>
        <v>0</v>
      </c>
      <c r="BH308" s="192">
        <f>IF(N308="sníž. přenesená",J308,0)</f>
        <v>0</v>
      </c>
      <c r="BI308" s="192">
        <f>IF(N308="nulová",J308,0)</f>
        <v>0</v>
      </c>
      <c r="BJ308" s="19" t="s">
        <v>89</v>
      </c>
      <c r="BK308" s="192">
        <f>ROUND(I308*H308,2)</f>
        <v>0</v>
      </c>
      <c r="BL308" s="19" t="s">
        <v>206</v>
      </c>
      <c r="BM308" s="191" t="s">
        <v>1868</v>
      </c>
    </row>
    <row r="309" s="2" customFormat="1" ht="24.15" customHeight="1">
      <c r="A309" s="38"/>
      <c r="B309" s="179"/>
      <c r="C309" s="222" t="s">
        <v>422</v>
      </c>
      <c r="D309" s="222" t="s">
        <v>272</v>
      </c>
      <c r="E309" s="223" t="s">
        <v>944</v>
      </c>
      <c r="F309" s="224" t="s">
        <v>945</v>
      </c>
      <c r="G309" s="225" t="s">
        <v>404</v>
      </c>
      <c r="H309" s="226">
        <v>2</v>
      </c>
      <c r="I309" s="227"/>
      <c r="J309" s="228">
        <f>ROUND(I309*H309,2)</f>
        <v>0</v>
      </c>
      <c r="K309" s="224" t="s">
        <v>205</v>
      </c>
      <c r="L309" s="229"/>
      <c r="M309" s="230" t="s">
        <v>1</v>
      </c>
      <c r="N309" s="231" t="s">
        <v>46</v>
      </c>
      <c r="O309" s="77"/>
      <c r="P309" s="189">
        <f>O309*H309</f>
        <v>0</v>
      </c>
      <c r="Q309" s="189">
        <v>0.027</v>
      </c>
      <c r="R309" s="189">
        <f>Q309*H309</f>
        <v>0.053999999999999999</v>
      </c>
      <c r="S309" s="189">
        <v>0</v>
      </c>
      <c r="T309" s="190">
        <f>S309*H309</f>
        <v>0</v>
      </c>
      <c r="U309" s="38"/>
      <c r="V309" s="38"/>
      <c r="W309" s="38"/>
      <c r="X309" s="38"/>
      <c r="Y309" s="38"/>
      <c r="Z309" s="38"/>
      <c r="AA309" s="38"/>
      <c r="AB309" s="38"/>
      <c r="AC309" s="38"/>
      <c r="AD309" s="38"/>
      <c r="AE309" s="38"/>
      <c r="AR309" s="191" t="s">
        <v>259</v>
      </c>
      <c r="AT309" s="191" t="s">
        <v>272</v>
      </c>
      <c r="AU309" s="191" t="s">
        <v>91</v>
      </c>
      <c r="AY309" s="19" t="s">
        <v>199</v>
      </c>
      <c r="BE309" s="192">
        <f>IF(N309="základní",J309,0)</f>
        <v>0</v>
      </c>
      <c r="BF309" s="192">
        <f>IF(N309="snížená",J309,0)</f>
        <v>0</v>
      </c>
      <c r="BG309" s="192">
        <f>IF(N309="zákl. přenesená",J309,0)</f>
        <v>0</v>
      </c>
      <c r="BH309" s="192">
        <f>IF(N309="sníž. přenesená",J309,0)</f>
        <v>0</v>
      </c>
      <c r="BI309" s="192">
        <f>IF(N309="nulová",J309,0)</f>
        <v>0</v>
      </c>
      <c r="BJ309" s="19" t="s">
        <v>89</v>
      </c>
      <c r="BK309" s="192">
        <f>ROUND(I309*H309,2)</f>
        <v>0</v>
      </c>
      <c r="BL309" s="19" t="s">
        <v>206</v>
      </c>
      <c r="BM309" s="191" t="s">
        <v>1869</v>
      </c>
    </row>
    <row r="310" s="2" customFormat="1">
      <c r="A310" s="38"/>
      <c r="B310" s="39"/>
      <c r="C310" s="38"/>
      <c r="D310" s="193" t="s">
        <v>208</v>
      </c>
      <c r="E310" s="38"/>
      <c r="F310" s="194" t="s">
        <v>945</v>
      </c>
      <c r="G310" s="38"/>
      <c r="H310" s="38"/>
      <c r="I310" s="195"/>
      <c r="J310" s="38"/>
      <c r="K310" s="38"/>
      <c r="L310" s="39"/>
      <c r="M310" s="196"/>
      <c r="N310" s="197"/>
      <c r="O310" s="77"/>
      <c r="P310" s="77"/>
      <c r="Q310" s="77"/>
      <c r="R310" s="77"/>
      <c r="S310" s="77"/>
      <c r="T310" s="78"/>
      <c r="U310" s="38"/>
      <c r="V310" s="38"/>
      <c r="W310" s="38"/>
      <c r="X310" s="38"/>
      <c r="Y310" s="38"/>
      <c r="Z310" s="38"/>
      <c r="AA310" s="38"/>
      <c r="AB310" s="38"/>
      <c r="AC310" s="38"/>
      <c r="AD310" s="38"/>
      <c r="AE310" s="38"/>
      <c r="AT310" s="19" t="s">
        <v>208</v>
      </c>
      <c r="AU310" s="19" t="s">
        <v>91</v>
      </c>
    </row>
    <row r="311" s="2" customFormat="1" ht="14.4" customHeight="1">
      <c r="A311" s="38"/>
      <c r="B311" s="179"/>
      <c r="C311" s="222" t="s">
        <v>427</v>
      </c>
      <c r="D311" s="222" t="s">
        <v>272</v>
      </c>
      <c r="E311" s="223" t="s">
        <v>947</v>
      </c>
      <c r="F311" s="224" t="s">
        <v>948</v>
      </c>
      <c r="G311" s="225" t="s">
        <v>404</v>
      </c>
      <c r="H311" s="226">
        <v>2</v>
      </c>
      <c r="I311" s="227"/>
      <c r="J311" s="228">
        <f>ROUND(I311*H311,2)</f>
        <v>0</v>
      </c>
      <c r="K311" s="224" t="s">
        <v>246</v>
      </c>
      <c r="L311" s="229"/>
      <c r="M311" s="230" t="s">
        <v>1</v>
      </c>
      <c r="N311" s="231" t="s">
        <v>46</v>
      </c>
      <c r="O311" s="77"/>
      <c r="P311" s="189">
        <f>O311*H311</f>
        <v>0</v>
      </c>
      <c r="Q311" s="189">
        <v>0.058000000000000003</v>
      </c>
      <c r="R311" s="189">
        <f>Q311*H311</f>
        <v>0.11600000000000001</v>
      </c>
      <c r="S311" s="189">
        <v>0</v>
      </c>
      <c r="T311" s="190">
        <f>S311*H311</f>
        <v>0</v>
      </c>
      <c r="U311" s="38"/>
      <c r="V311" s="38"/>
      <c r="W311" s="38"/>
      <c r="X311" s="38"/>
      <c r="Y311" s="38"/>
      <c r="Z311" s="38"/>
      <c r="AA311" s="38"/>
      <c r="AB311" s="38"/>
      <c r="AC311" s="38"/>
      <c r="AD311" s="38"/>
      <c r="AE311" s="38"/>
      <c r="AR311" s="191" t="s">
        <v>259</v>
      </c>
      <c r="AT311" s="191" t="s">
        <v>272</v>
      </c>
      <c r="AU311" s="191" t="s">
        <v>91</v>
      </c>
      <c r="AY311" s="19" t="s">
        <v>199</v>
      </c>
      <c r="BE311" s="192">
        <f>IF(N311="základní",J311,0)</f>
        <v>0</v>
      </c>
      <c r="BF311" s="192">
        <f>IF(N311="snížená",J311,0)</f>
        <v>0</v>
      </c>
      <c r="BG311" s="192">
        <f>IF(N311="zákl. přenesená",J311,0)</f>
        <v>0</v>
      </c>
      <c r="BH311" s="192">
        <f>IF(N311="sníž. přenesená",J311,0)</f>
        <v>0</v>
      </c>
      <c r="BI311" s="192">
        <f>IF(N311="nulová",J311,0)</f>
        <v>0</v>
      </c>
      <c r="BJ311" s="19" t="s">
        <v>89</v>
      </c>
      <c r="BK311" s="192">
        <f>ROUND(I311*H311,2)</f>
        <v>0</v>
      </c>
      <c r="BL311" s="19" t="s">
        <v>206</v>
      </c>
      <c r="BM311" s="191" t="s">
        <v>1870</v>
      </c>
    </row>
    <row r="312" s="2" customFormat="1" ht="14.4" customHeight="1">
      <c r="A312" s="38"/>
      <c r="B312" s="179"/>
      <c r="C312" s="222" t="s">
        <v>435</v>
      </c>
      <c r="D312" s="222" t="s">
        <v>272</v>
      </c>
      <c r="E312" s="223" t="s">
        <v>950</v>
      </c>
      <c r="F312" s="224" t="s">
        <v>951</v>
      </c>
      <c r="G312" s="225" t="s">
        <v>404</v>
      </c>
      <c r="H312" s="226">
        <v>2</v>
      </c>
      <c r="I312" s="227"/>
      <c r="J312" s="228">
        <f>ROUND(I312*H312,2)</f>
        <v>0</v>
      </c>
      <c r="K312" s="224" t="s">
        <v>246</v>
      </c>
      <c r="L312" s="229"/>
      <c r="M312" s="230" t="s">
        <v>1</v>
      </c>
      <c r="N312" s="231" t="s">
        <v>46</v>
      </c>
      <c r="O312" s="77"/>
      <c r="P312" s="189">
        <f>O312*H312</f>
        <v>0</v>
      </c>
      <c r="Q312" s="189">
        <v>0.111</v>
      </c>
      <c r="R312" s="189">
        <f>Q312*H312</f>
        <v>0.222</v>
      </c>
      <c r="S312" s="189">
        <v>0</v>
      </c>
      <c r="T312" s="190">
        <f>S312*H312</f>
        <v>0</v>
      </c>
      <c r="U312" s="38"/>
      <c r="V312" s="38"/>
      <c r="W312" s="38"/>
      <c r="X312" s="38"/>
      <c r="Y312" s="38"/>
      <c r="Z312" s="38"/>
      <c r="AA312" s="38"/>
      <c r="AB312" s="38"/>
      <c r="AC312" s="38"/>
      <c r="AD312" s="38"/>
      <c r="AE312" s="38"/>
      <c r="AR312" s="191" t="s">
        <v>259</v>
      </c>
      <c r="AT312" s="191" t="s">
        <v>272</v>
      </c>
      <c r="AU312" s="191" t="s">
        <v>91</v>
      </c>
      <c r="AY312" s="19" t="s">
        <v>199</v>
      </c>
      <c r="BE312" s="192">
        <f>IF(N312="základní",J312,0)</f>
        <v>0</v>
      </c>
      <c r="BF312" s="192">
        <f>IF(N312="snížená",J312,0)</f>
        <v>0</v>
      </c>
      <c r="BG312" s="192">
        <f>IF(N312="zákl. přenesená",J312,0)</f>
        <v>0</v>
      </c>
      <c r="BH312" s="192">
        <f>IF(N312="sníž. přenesená",J312,0)</f>
        <v>0</v>
      </c>
      <c r="BI312" s="192">
        <f>IF(N312="nulová",J312,0)</f>
        <v>0</v>
      </c>
      <c r="BJ312" s="19" t="s">
        <v>89</v>
      </c>
      <c r="BK312" s="192">
        <f>ROUND(I312*H312,2)</f>
        <v>0</v>
      </c>
      <c r="BL312" s="19" t="s">
        <v>206</v>
      </c>
      <c r="BM312" s="191" t="s">
        <v>1871</v>
      </c>
    </row>
    <row r="313" s="2" customFormat="1" ht="14.4" customHeight="1">
      <c r="A313" s="38"/>
      <c r="B313" s="179"/>
      <c r="C313" s="180" t="s">
        <v>444</v>
      </c>
      <c r="D313" s="180" t="s">
        <v>201</v>
      </c>
      <c r="E313" s="181" t="s">
        <v>953</v>
      </c>
      <c r="F313" s="182" t="s">
        <v>954</v>
      </c>
      <c r="G313" s="183" t="s">
        <v>404</v>
      </c>
      <c r="H313" s="184">
        <v>2</v>
      </c>
      <c r="I313" s="185"/>
      <c r="J313" s="186">
        <f>ROUND(I313*H313,2)</f>
        <v>0</v>
      </c>
      <c r="K313" s="182" t="s">
        <v>246</v>
      </c>
      <c r="L313" s="39"/>
      <c r="M313" s="187" t="s">
        <v>1</v>
      </c>
      <c r="N313" s="188" t="s">
        <v>46</v>
      </c>
      <c r="O313" s="77"/>
      <c r="P313" s="189">
        <f>O313*H313</f>
        <v>0</v>
      </c>
      <c r="Q313" s="189">
        <v>0.21734000000000001</v>
      </c>
      <c r="R313" s="189">
        <f>Q313*H313</f>
        <v>0.43468000000000001</v>
      </c>
      <c r="S313" s="189">
        <v>0</v>
      </c>
      <c r="T313" s="190">
        <f>S313*H313</f>
        <v>0</v>
      </c>
      <c r="U313" s="38"/>
      <c r="V313" s="38"/>
      <c r="W313" s="38"/>
      <c r="X313" s="38"/>
      <c r="Y313" s="38"/>
      <c r="Z313" s="38"/>
      <c r="AA313" s="38"/>
      <c r="AB313" s="38"/>
      <c r="AC313" s="38"/>
      <c r="AD313" s="38"/>
      <c r="AE313" s="38"/>
      <c r="AR313" s="191" t="s">
        <v>206</v>
      </c>
      <c r="AT313" s="191" t="s">
        <v>201</v>
      </c>
      <c r="AU313" s="191" t="s">
        <v>91</v>
      </c>
      <c r="AY313" s="19" t="s">
        <v>199</v>
      </c>
      <c r="BE313" s="192">
        <f>IF(N313="základní",J313,0)</f>
        <v>0</v>
      </c>
      <c r="BF313" s="192">
        <f>IF(N313="snížená",J313,0)</f>
        <v>0</v>
      </c>
      <c r="BG313" s="192">
        <f>IF(N313="zákl. přenesená",J313,0)</f>
        <v>0</v>
      </c>
      <c r="BH313" s="192">
        <f>IF(N313="sníž. přenesená",J313,0)</f>
        <v>0</v>
      </c>
      <c r="BI313" s="192">
        <f>IF(N313="nulová",J313,0)</f>
        <v>0</v>
      </c>
      <c r="BJ313" s="19" t="s">
        <v>89</v>
      </c>
      <c r="BK313" s="192">
        <f>ROUND(I313*H313,2)</f>
        <v>0</v>
      </c>
      <c r="BL313" s="19" t="s">
        <v>206</v>
      </c>
      <c r="BM313" s="191" t="s">
        <v>1872</v>
      </c>
    </row>
    <row r="314" s="2" customFormat="1">
      <c r="A314" s="38"/>
      <c r="B314" s="39"/>
      <c r="C314" s="38"/>
      <c r="D314" s="193" t="s">
        <v>208</v>
      </c>
      <c r="E314" s="38"/>
      <c r="F314" s="194" t="s">
        <v>954</v>
      </c>
      <c r="G314" s="38"/>
      <c r="H314" s="38"/>
      <c r="I314" s="195"/>
      <c r="J314" s="38"/>
      <c r="K314" s="38"/>
      <c r="L314" s="39"/>
      <c r="M314" s="196"/>
      <c r="N314" s="197"/>
      <c r="O314" s="77"/>
      <c r="P314" s="77"/>
      <c r="Q314" s="77"/>
      <c r="R314" s="77"/>
      <c r="S314" s="77"/>
      <c r="T314" s="78"/>
      <c r="U314" s="38"/>
      <c r="V314" s="38"/>
      <c r="W314" s="38"/>
      <c r="X314" s="38"/>
      <c r="Y314" s="38"/>
      <c r="Z314" s="38"/>
      <c r="AA314" s="38"/>
      <c r="AB314" s="38"/>
      <c r="AC314" s="38"/>
      <c r="AD314" s="38"/>
      <c r="AE314" s="38"/>
      <c r="AT314" s="19" t="s">
        <v>208</v>
      </c>
      <c r="AU314" s="19" t="s">
        <v>91</v>
      </c>
    </row>
    <row r="315" s="2" customFormat="1">
      <c r="A315" s="38"/>
      <c r="B315" s="39"/>
      <c r="C315" s="38"/>
      <c r="D315" s="193" t="s">
        <v>210</v>
      </c>
      <c r="E315" s="38"/>
      <c r="F315" s="198" t="s">
        <v>956</v>
      </c>
      <c r="G315" s="38"/>
      <c r="H315" s="38"/>
      <c r="I315" s="195"/>
      <c r="J315" s="38"/>
      <c r="K315" s="38"/>
      <c r="L315" s="39"/>
      <c r="M315" s="196"/>
      <c r="N315" s="197"/>
      <c r="O315" s="77"/>
      <c r="P315" s="77"/>
      <c r="Q315" s="77"/>
      <c r="R315" s="77"/>
      <c r="S315" s="77"/>
      <c r="T315" s="78"/>
      <c r="U315" s="38"/>
      <c r="V315" s="38"/>
      <c r="W315" s="38"/>
      <c r="X315" s="38"/>
      <c r="Y315" s="38"/>
      <c r="Z315" s="38"/>
      <c r="AA315" s="38"/>
      <c r="AB315" s="38"/>
      <c r="AC315" s="38"/>
      <c r="AD315" s="38"/>
      <c r="AE315" s="38"/>
      <c r="AT315" s="19" t="s">
        <v>210</v>
      </c>
      <c r="AU315" s="19" t="s">
        <v>91</v>
      </c>
    </row>
    <row r="316" s="2" customFormat="1" ht="14.4" customHeight="1">
      <c r="A316" s="38"/>
      <c r="B316" s="179"/>
      <c r="C316" s="222" t="s">
        <v>452</v>
      </c>
      <c r="D316" s="222" t="s">
        <v>272</v>
      </c>
      <c r="E316" s="223" t="s">
        <v>957</v>
      </c>
      <c r="F316" s="224" t="s">
        <v>958</v>
      </c>
      <c r="G316" s="225" t="s">
        <v>404</v>
      </c>
      <c r="H316" s="226">
        <v>2</v>
      </c>
      <c r="I316" s="227"/>
      <c r="J316" s="228">
        <f>ROUND(I316*H316,2)</f>
        <v>0</v>
      </c>
      <c r="K316" s="224" t="s">
        <v>246</v>
      </c>
      <c r="L316" s="229"/>
      <c r="M316" s="230" t="s">
        <v>1</v>
      </c>
      <c r="N316" s="231" t="s">
        <v>46</v>
      </c>
      <c r="O316" s="77"/>
      <c r="P316" s="189">
        <f>O316*H316</f>
        <v>0</v>
      </c>
      <c r="Q316" s="189">
        <v>0.050599999999999999</v>
      </c>
      <c r="R316" s="189">
        <f>Q316*H316</f>
        <v>0.1012</v>
      </c>
      <c r="S316" s="189">
        <v>0</v>
      </c>
      <c r="T316" s="190">
        <f>S316*H316</f>
        <v>0</v>
      </c>
      <c r="U316" s="38"/>
      <c r="V316" s="38"/>
      <c r="W316" s="38"/>
      <c r="X316" s="38"/>
      <c r="Y316" s="38"/>
      <c r="Z316" s="38"/>
      <c r="AA316" s="38"/>
      <c r="AB316" s="38"/>
      <c r="AC316" s="38"/>
      <c r="AD316" s="38"/>
      <c r="AE316" s="38"/>
      <c r="AR316" s="191" t="s">
        <v>259</v>
      </c>
      <c r="AT316" s="191" t="s">
        <v>272</v>
      </c>
      <c r="AU316" s="191" t="s">
        <v>91</v>
      </c>
      <c r="AY316" s="19" t="s">
        <v>199</v>
      </c>
      <c r="BE316" s="192">
        <f>IF(N316="základní",J316,0)</f>
        <v>0</v>
      </c>
      <c r="BF316" s="192">
        <f>IF(N316="snížená",J316,0)</f>
        <v>0</v>
      </c>
      <c r="BG316" s="192">
        <f>IF(N316="zákl. přenesená",J316,0)</f>
        <v>0</v>
      </c>
      <c r="BH316" s="192">
        <f>IF(N316="sníž. přenesená",J316,0)</f>
        <v>0</v>
      </c>
      <c r="BI316" s="192">
        <f>IF(N316="nulová",J316,0)</f>
        <v>0</v>
      </c>
      <c r="BJ316" s="19" t="s">
        <v>89</v>
      </c>
      <c r="BK316" s="192">
        <f>ROUND(I316*H316,2)</f>
        <v>0</v>
      </c>
      <c r="BL316" s="19" t="s">
        <v>206</v>
      </c>
      <c r="BM316" s="191" t="s">
        <v>1873</v>
      </c>
    </row>
    <row r="317" s="2" customFormat="1" ht="24.15" customHeight="1">
      <c r="A317" s="38"/>
      <c r="B317" s="179"/>
      <c r="C317" s="180" t="s">
        <v>460</v>
      </c>
      <c r="D317" s="180" t="s">
        <v>201</v>
      </c>
      <c r="E317" s="181" t="s">
        <v>1874</v>
      </c>
      <c r="F317" s="182" t="s">
        <v>1875</v>
      </c>
      <c r="G317" s="183" t="s">
        <v>404</v>
      </c>
      <c r="H317" s="184">
        <v>1</v>
      </c>
      <c r="I317" s="185"/>
      <c r="J317" s="186">
        <f>ROUND(I317*H317,2)</f>
        <v>0</v>
      </c>
      <c r="K317" s="182" t="s">
        <v>246</v>
      </c>
      <c r="L317" s="39"/>
      <c r="M317" s="187" t="s">
        <v>1</v>
      </c>
      <c r="N317" s="188" t="s">
        <v>46</v>
      </c>
      <c r="O317" s="77"/>
      <c r="P317" s="189">
        <f>O317*H317</f>
        <v>0</v>
      </c>
      <c r="Q317" s="189">
        <v>0.21734000000000001</v>
      </c>
      <c r="R317" s="189">
        <f>Q317*H317</f>
        <v>0.21734000000000001</v>
      </c>
      <c r="S317" s="189">
        <v>0</v>
      </c>
      <c r="T317" s="190">
        <f>S317*H317</f>
        <v>0</v>
      </c>
      <c r="U317" s="38"/>
      <c r="V317" s="38"/>
      <c r="W317" s="38"/>
      <c r="X317" s="38"/>
      <c r="Y317" s="38"/>
      <c r="Z317" s="38"/>
      <c r="AA317" s="38"/>
      <c r="AB317" s="38"/>
      <c r="AC317" s="38"/>
      <c r="AD317" s="38"/>
      <c r="AE317" s="38"/>
      <c r="AR317" s="191" t="s">
        <v>206</v>
      </c>
      <c r="AT317" s="191" t="s">
        <v>201</v>
      </c>
      <c r="AU317" s="191" t="s">
        <v>91</v>
      </c>
      <c r="AY317" s="19" t="s">
        <v>199</v>
      </c>
      <c r="BE317" s="192">
        <f>IF(N317="základní",J317,0)</f>
        <v>0</v>
      </c>
      <c r="BF317" s="192">
        <f>IF(N317="snížená",J317,0)</f>
        <v>0</v>
      </c>
      <c r="BG317" s="192">
        <f>IF(N317="zákl. přenesená",J317,0)</f>
        <v>0</v>
      </c>
      <c r="BH317" s="192">
        <f>IF(N317="sníž. přenesená",J317,0)</f>
        <v>0</v>
      </c>
      <c r="BI317" s="192">
        <f>IF(N317="nulová",J317,0)</f>
        <v>0</v>
      </c>
      <c r="BJ317" s="19" t="s">
        <v>89</v>
      </c>
      <c r="BK317" s="192">
        <f>ROUND(I317*H317,2)</f>
        <v>0</v>
      </c>
      <c r="BL317" s="19" t="s">
        <v>206</v>
      </c>
      <c r="BM317" s="191" t="s">
        <v>1876</v>
      </c>
    </row>
    <row r="318" s="12" customFormat="1" ht="22.8" customHeight="1">
      <c r="A318" s="12"/>
      <c r="B318" s="166"/>
      <c r="C318" s="12"/>
      <c r="D318" s="167" t="s">
        <v>80</v>
      </c>
      <c r="E318" s="177" t="s">
        <v>271</v>
      </c>
      <c r="F318" s="177" t="s">
        <v>1638</v>
      </c>
      <c r="G318" s="12"/>
      <c r="H318" s="12"/>
      <c r="I318" s="169"/>
      <c r="J318" s="178">
        <f>BK318</f>
        <v>0</v>
      </c>
      <c r="K318" s="12"/>
      <c r="L318" s="166"/>
      <c r="M318" s="171"/>
      <c r="N318" s="172"/>
      <c r="O318" s="172"/>
      <c r="P318" s="173">
        <f>P319+P350+P364+P372</f>
        <v>0</v>
      </c>
      <c r="Q318" s="172"/>
      <c r="R318" s="173">
        <f>R319+R350+R364+R372</f>
        <v>11.31903</v>
      </c>
      <c r="S318" s="172"/>
      <c r="T318" s="174">
        <f>T319+T350+T364+T372</f>
        <v>1845.5999999999999</v>
      </c>
      <c r="U318" s="12"/>
      <c r="V318" s="12"/>
      <c r="W318" s="12"/>
      <c r="X318" s="12"/>
      <c r="Y318" s="12"/>
      <c r="Z318" s="12"/>
      <c r="AA318" s="12"/>
      <c r="AB318" s="12"/>
      <c r="AC318" s="12"/>
      <c r="AD318" s="12"/>
      <c r="AE318" s="12"/>
      <c r="AR318" s="167" t="s">
        <v>89</v>
      </c>
      <c r="AT318" s="175" t="s">
        <v>80</v>
      </c>
      <c r="AU318" s="175" t="s">
        <v>89</v>
      </c>
      <c r="AY318" s="167" t="s">
        <v>199</v>
      </c>
      <c r="BK318" s="176">
        <f>BK319+BK350+BK364+BK372</f>
        <v>0</v>
      </c>
    </row>
    <row r="319" s="12" customFormat="1" ht="20.88" customHeight="1">
      <c r="A319" s="12"/>
      <c r="B319" s="166"/>
      <c r="C319" s="12"/>
      <c r="D319" s="167" t="s">
        <v>80</v>
      </c>
      <c r="E319" s="177" t="s">
        <v>567</v>
      </c>
      <c r="F319" s="177" t="s">
        <v>568</v>
      </c>
      <c r="G319" s="12"/>
      <c r="H319" s="12"/>
      <c r="I319" s="169"/>
      <c r="J319" s="178">
        <f>BK319</f>
        <v>0</v>
      </c>
      <c r="K319" s="12"/>
      <c r="L319" s="166"/>
      <c r="M319" s="171"/>
      <c r="N319" s="172"/>
      <c r="O319" s="172"/>
      <c r="P319" s="173">
        <f>SUM(P320:P349)</f>
        <v>0</v>
      </c>
      <c r="Q319" s="172"/>
      <c r="R319" s="173">
        <f>SUM(R320:R349)</f>
        <v>11.089122</v>
      </c>
      <c r="S319" s="172"/>
      <c r="T319" s="174">
        <f>SUM(T320:T349)</f>
        <v>0</v>
      </c>
      <c r="U319" s="12"/>
      <c r="V319" s="12"/>
      <c r="W319" s="12"/>
      <c r="X319" s="12"/>
      <c r="Y319" s="12"/>
      <c r="Z319" s="12"/>
      <c r="AA319" s="12"/>
      <c r="AB319" s="12"/>
      <c r="AC319" s="12"/>
      <c r="AD319" s="12"/>
      <c r="AE319" s="12"/>
      <c r="AR319" s="167" t="s">
        <v>89</v>
      </c>
      <c r="AT319" s="175" t="s">
        <v>80</v>
      </c>
      <c r="AU319" s="175" t="s">
        <v>91</v>
      </c>
      <c r="AY319" s="167" t="s">
        <v>199</v>
      </c>
      <c r="BK319" s="176">
        <f>SUM(BK320:BK349)</f>
        <v>0</v>
      </c>
    </row>
    <row r="320" s="2" customFormat="1" ht="24.15" customHeight="1">
      <c r="A320" s="38"/>
      <c r="B320" s="179"/>
      <c r="C320" s="180" t="s">
        <v>468</v>
      </c>
      <c r="D320" s="180" t="s">
        <v>201</v>
      </c>
      <c r="E320" s="181" t="s">
        <v>570</v>
      </c>
      <c r="F320" s="182" t="s">
        <v>571</v>
      </c>
      <c r="G320" s="183" t="s">
        <v>204</v>
      </c>
      <c r="H320" s="184">
        <v>116.8</v>
      </c>
      <c r="I320" s="185"/>
      <c r="J320" s="186">
        <f>ROUND(I320*H320,2)</f>
        <v>0</v>
      </c>
      <c r="K320" s="182" t="s">
        <v>205</v>
      </c>
      <c r="L320" s="39"/>
      <c r="M320" s="187" t="s">
        <v>1</v>
      </c>
      <c r="N320" s="188" t="s">
        <v>46</v>
      </c>
      <c r="O320" s="77"/>
      <c r="P320" s="189">
        <f>O320*H320</f>
        <v>0</v>
      </c>
      <c r="Q320" s="189">
        <v>0.00063000000000000003</v>
      </c>
      <c r="R320" s="189">
        <f>Q320*H320</f>
        <v>0.073583999999999997</v>
      </c>
      <c r="S320" s="189">
        <v>0</v>
      </c>
      <c r="T320" s="190">
        <f>S320*H320</f>
        <v>0</v>
      </c>
      <c r="U320" s="38"/>
      <c r="V320" s="38"/>
      <c r="W320" s="38"/>
      <c r="X320" s="38"/>
      <c r="Y320" s="38"/>
      <c r="Z320" s="38"/>
      <c r="AA320" s="38"/>
      <c r="AB320" s="38"/>
      <c r="AC320" s="38"/>
      <c r="AD320" s="38"/>
      <c r="AE320" s="38"/>
      <c r="AR320" s="191" t="s">
        <v>206</v>
      </c>
      <c r="AT320" s="191" t="s">
        <v>201</v>
      </c>
      <c r="AU320" s="191" t="s">
        <v>221</v>
      </c>
      <c r="AY320" s="19" t="s">
        <v>199</v>
      </c>
      <c r="BE320" s="192">
        <f>IF(N320="základní",J320,0)</f>
        <v>0</v>
      </c>
      <c r="BF320" s="192">
        <f>IF(N320="snížená",J320,0)</f>
        <v>0</v>
      </c>
      <c r="BG320" s="192">
        <f>IF(N320="zákl. přenesená",J320,0)</f>
        <v>0</v>
      </c>
      <c r="BH320" s="192">
        <f>IF(N320="sníž. přenesená",J320,0)</f>
        <v>0</v>
      </c>
      <c r="BI320" s="192">
        <f>IF(N320="nulová",J320,0)</f>
        <v>0</v>
      </c>
      <c r="BJ320" s="19" t="s">
        <v>89</v>
      </c>
      <c r="BK320" s="192">
        <f>ROUND(I320*H320,2)</f>
        <v>0</v>
      </c>
      <c r="BL320" s="19" t="s">
        <v>206</v>
      </c>
      <c r="BM320" s="191" t="s">
        <v>1877</v>
      </c>
    </row>
    <row r="321" s="2" customFormat="1">
      <c r="A321" s="38"/>
      <c r="B321" s="39"/>
      <c r="C321" s="38"/>
      <c r="D321" s="193" t="s">
        <v>208</v>
      </c>
      <c r="E321" s="38"/>
      <c r="F321" s="194" t="s">
        <v>573</v>
      </c>
      <c r="G321" s="38"/>
      <c r="H321" s="38"/>
      <c r="I321" s="195"/>
      <c r="J321" s="38"/>
      <c r="K321" s="38"/>
      <c r="L321" s="39"/>
      <c r="M321" s="196"/>
      <c r="N321" s="197"/>
      <c r="O321" s="77"/>
      <c r="P321" s="77"/>
      <c r="Q321" s="77"/>
      <c r="R321" s="77"/>
      <c r="S321" s="77"/>
      <c r="T321" s="78"/>
      <c r="U321" s="38"/>
      <c r="V321" s="38"/>
      <c r="W321" s="38"/>
      <c r="X321" s="38"/>
      <c r="Y321" s="38"/>
      <c r="Z321" s="38"/>
      <c r="AA321" s="38"/>
      <c r="AB321" s="38"/>
      <c r="AC321" s="38"/>
      <c r="AD321" s="38"/>
      <c r="AE321" s="38"/>
      <c r="AT321" s="19" t="s">
        <v>208</v>
      </c>
      <c r="AU321" s="19" t="s">
        <v>221</v>
      </c>
    </row>
    <row r="322" s="2" customFormat="1">
      <c r="A322" s="38"/>
      <c r="B322" s="39"/>
      <c r="C322" s="38"/>
      <c r="D322" s="193" t="s">
        <v>210</v>
      </c>
      <c r="E322" s="38"/>
      <c r="F322" s="198" t="s">
        <v>574</v>
      </c>
      <c r="G322" s="38"/>
      <c r="H322" s="38"/>
      <c r="I322" s="195"/>
      <c r="J322" s="38"/>
      <c r="K322" s="38"/>
      <c r="L322" s="39"/>
      <c r="M322" s="196"/>
      <c r="N322" s="197"/>
      <c r="O322" s="77"/>
      <c r="P322" s="77"/>
      <c r="Q322" s="77"/>
      <c r="R322" s="77"/>
      <c r="S322" s="77"/>
      <c r="T322" s="78"/>
      <c r="U322" s="38"/>
      <c r="V322" s="38"/>
      <c r="W322" s="38"/>
      <c r="X322" s="38"/>
      <c r="Y322" s="38"/>
      <c r="Z322" s="38"/>
      <c r="AA322" s="38"/>
      <c r="AB322" s="38"/>
      <c r="AC322" s="38"/>
      <c r="AD322" s="38"/>
      <c r="AE322" s="38"/>
      <c r="AT322" s="19" t="s">
        <v>210</v>
      </c>
      <c r="AU322" s="19" t="s">
        <v>221</v>
      </c>
    </row>
    <row r="323" s="14" customFormat="1">
      <c r="A323" s="14"/>
      <c r="B323" s="207"/>
      <c r="C323" s="14"/>
      <c r="D323" s="193" t="s">
        <v>212</v>
      </c>
      <c r="E323" s="208" t="s">
        <v>1</v>
      </c>
      <c r="F323" s="209" t="s">
        <v>904</v>
      </c>
      <c r="G323" s="14"/>
      <c r="H323" s="208" t="s">
        <v>1</v>
      </c>
      <c r="I323" s="210"/>
      <c r="J323" s="14"/>
      <c r="K323" s="14"/>
      <c r="L323" s="207"/>
      <c r="M323" s="211"/>
      <c r="N323" s="212"/>
      <c r="O323" s="212"/>
      <c r="P323" s="212"/>
      <c r="Q323" s="212"/>
      <c r="R323" s="212"/>
      <c r="S323" s="212"/>
      <c r="T323" s="213"/>
      <c r="U323" s="14"/>
      <c r="V323" s="14"/>
      <c r="W323" s="14"/>
      <c r="X323" s="14"/>
      <c r="Y323" s="14"/>
      <c r="Z323" s="14"/>
      <c r="AA323" s="14"/>
      <c r="AB323" s="14"/>
      <c r="AC323" s="14"/>
      <c r="AD323" s="14"/>
      <c r="AE323" s="14"/>
      <c r="AT323" s="208" t="s">
        <v>212</v>
      </c>
      <c r="AU323" s="208" t="s">
        <v>221</v>
      </c>
      <c r="AV323" s="14" t="s">
        <v>89</v>
      </c>
      <c r="AW323" s="14" t="s">
        <v>36</v>
      </c>
      <c r="AX323" s="14" t="s">
        <v>81</v>
      </c>
      <c r="AY323" s="208" t="s">
        <v>199</v>
      </c>
    </row>
    <row r="324" s="13" customFormat="1">
      <c r="A324" s="13"/>
      <c r="B324" s="199"/>
      <c r="C324" s="13"/>
      <c r="D324" s="193" t="s">
        <v>212</v>
      </c>
      <c r="E324" s="200" t="s">
        <v>1</v>
      </c>
      <c r="F324" s="201" t="s">
        <v>1878</v>
      </c>
      <c r="G324" s="13"/>
      <c r="H324" s="202">
        <v>39.899999999999999</v>
      </c>
      <c r="I324" s="203"/>
      <c r="J324" s="13"/>
      <c r="K324" s="13"/>
      <c r="L324" s="199"/>
      <c r="M324" s="204"/>
      <c r="N324" s="205"/>
      <c r="O324" s="205"/>
      <c r="P324" s="205"/>
      <c r="Q324" s="205"/>
      <c r="R324" s="205"/>
      <c r="S324" s="205"/>
      <c r="T324" s="206"/>
      <c r="U324" s="13"/>
      <c r="V324" s="13"/>
      <c r="W324" s="13"/>
      <c r="X324" s="13"/>
      <c r="Y324" s="13"/>
      <c r="Z324" s="13"/>
      <c r="AA324" s="13"/>
      <c r="AB324" s="13"/>
      <c r="AC324" s="13"/>
      <c r="AD324" s="13"/>
      <c r="AE324" s="13"/>
      <c r="AT324" s="200" t="s">
        <v>212</v>
      </c>
      <c r="AU324" s="200" t="s">
        <v>221</v>
      </c>
      <c r="AV324" s="13" t="s">
        <v>91</v>
      </c>
      <c r="AW324" s="13" t="s">
        <v>36</v>
      </c>
      <c r="AX324" s="13" t="s">
        <v>81</v>
      </c>
      <c r="AY324" s="200" t="s">
        <v>199</v>
      </c>
    </row>
    <row r="325" s="13" customFormat="1">
      <c r="A325" s="13"/>
      <c r="B325" s="199"/>
      <c r="C325" s="13"/>
      <c r="D325" s="193" t="s">
        <v>212</v>
      </c>
      <c r="E325" s="200" t="s">
        <v>1</v>
      </c>
      <c r="F325" s="201" t="s">
        <v>1879</v>
      </c>
      <c r="G325" s="13"/>
      <c r="H325" s="202">
        <v>38.299999999999997</v>
      </c>
      <c r="I325" s="203"/>
      <c r="J325" s="13"/>
      <c r="K325" s="13"/>
      <c r="L325" s="199"/>
      <c r="M325" s="204"/>
      <c r="N325" s="205"/>
      <c r="O325" s="205"/>
      <c r="P325" s="205"/>
      <c r="Q325" s="205"/>
      <c r="R325" s="205"/>
      <c r="S325" s="205"/>
      <c r="T325" s="206"/>
      <c r="U325" s="13"/>
      <c r="V325" s="13"/>
      <c r="W325" s="13"/>
      <c r="X325" s="13"/>
      <c r="Y325" s="13"/>
      <c r="Z325" s="13"/>
      <c r="AA325" s="13"/>
      <c r="AB325" s="13"/>
      <c r="AC325" s="13"/>
      <c r="AD325" s="13"/>
      <c r="AE325" s="13"/>
      <c r="AT325" s="200" t="s">
        <v>212</v>
      </c>
      <c r="AU325" s="200" t="s">
        <v>221</v>
      </c>
      <c r="AV325" s="13" t="s">
        <v>91</v>
      </c>
      <c r="AW325" s="13" t="s">
        <v>36</v>
      </c>
      <c r="AX325" s="13" t="s">
        <v>81</v>
      </c>
      <c r="AY325" s="200" t="s">
        <v>199</v>
      </c>
    </row>
    <row r="326" s="13" customFormat="1">
      <c r="A326" s="13"/>
      <c r="B326" s="199"/>
      <c r="C326" s="13"/>
      <c r="D326" s="193" t="s">
        <v>212</v>
      </c>
      <c r="E326" s="200" t="s">
        <v>1</v>
      </c>
      <c r="F326" s="201" t="s">
        <v>1880</v>
      </c>
      <c r="G326" s="13"/>
      <c r="H326" s="202">
        <v>38.600000000000001</v>
      </c>
      <c r="I326" s="203"/>
      <c r="J326" s="13"/>
      <c r="K326" s="13"/>
      <c r="L326" s="199"/>
      <c r="M326" s="204"/>
      <c r="N326" s="205"/>
      <c r="O326" s="205"/>
      <c r="P326" s="205"/>
      <c r="Q326" s="205"/>
      <c r="R326" s="205"/>
      <c r="S326" s="205"/>
      <c r="T326" s="206"/>
      <c r="U326" s="13"/>
      <c r="V326" s="13"/>
      <c r="W326" s="13"/>
      <c r="X326" s="13"/>
      <c r="Y326" s="13"/>
      <c r="Z326" s="13"/>
      <c r="AA326" s="13"/>
      <c r="AB326" s="13"/>
      <c r="AC326" s="13"/>
      <c r="AD326" s="13"/>
      <c r="AE326" s="13"/>
      <c r="AT326" s="200" t="s">
        <v>212</v>
      </c>
      <c r="AU326" s="200" t="s">
        <v>221</v>
      </c>
      <c r="AV326" s="13" t="s">
        <v>91</v>
      </c>
      <c r="AW326" s="13" t="s">
        <v>36</v>
      </c>
      <c r="AX326" s="13" t="s">
        <v>81</v>
      </c>
      <c r="AY326" s="200" t="s">
        <v>199</v>
      </c>
    </row>
    <row r="327" s="15" customFormat="1">
      <c r="A327" s="15"/>
      <c r="B327" s="214"/>
      <c r="C327" s="15"/>
      <c r="D327" s="193" t="s">
        <v>212</v>
      </c>
      <c r="E327" s="215" t="s">
        <v>1</v>
      </c>
      <c r="F327" s="216" t="s">
        <v>234</v>
      </c>
      <c r="G327" s="15"/>
      <c r="H327" s="217">
        <v>116.8</v>
      </c>
      <c r="I327" s="218"/>
      <c r="J327" s="15"/>
      <c r="K327" s="15"/>
      <c r="L327" s="214"/>
      <c r="M327" s="219"/>
      <c r="N327" s="220"/>
      <c r="O327" s="220"/>
      <c r="P327" s="220"/>
      <c r="Q327" s="220"/>
      <c r="R327" s="220"/>
      <c r="S327" s="220"/>
      <c r="T327" s="221"/>
      <c r="U327" s="15"/>
      <c r="V327" s="15"/>
      <c r="W327" s="15"/>
      <c r="X327" s="15"/>
      <c r="Y327" s="15"/>
      <c r="Z327" s="15"/>
      <c r="AA327" s="15"/>
      <c r="AB327" s="15"/>
      <c r="AC327" s="15"/>
      <c r="AD327" s="15"/>
      <c r="AE327" s="15"/>
      <c r="AT327" s="215" t="s">
        <v>212</v>
      </c>
      <c r="AU327" s="215" t="s">
        <v>221</v>
      </c>
      <c r="AV327" s="15" t="s">
        <v>206</v>
      </c>
      <c r="AW327" s="15" t="s">
        <v>36</v>
      </c>
      <c r="AX327" s="15" t="s">
        <v>89</v>
      </c>
      <c r="AY327" s="215" t="s">
        <v>199</v>
      </c>
    </row>
    <row r="328" s="2" customFormat="1" ht="24.15" customHeight="1">
      <c r="A328" s="38"/>
      <c r="B328" s="179"/>
      <c r="C328" s="180" t="s">
        <v>475</v>
      </c>
      <c r="D328" s="180" t="s">
        <v>201</v>
      </c>
      <c r="E328" s="181" t="s">
        <v>976</v>
      </c>
      <c r="F328" s="182" t="s">
        <v>977</v>
      </c>
      <c r="G328" s="183" t="s">
        <v>345</v>
      </c>
      <c r="H328" s="184">
        <v>73</v>
      </c>
      <c r="I328" s="185"/>
      <c r="J328" s="186">
        <f>ROUND(I328*H328,2)</f>
        <v>0</v>
      </c>
      <c r="K328" s="182" t="s">
        <v>246</v>
      </c>
      <c r="L328" s="39"/>
      <c r="M328" s="187" t="s">
        <v>1</v>
      </c>
      <c r="N328" s="188" t="s">
        <v>46</v>
      </c>
      <c r="O328" s="77"/>
      <c r="P328" s="189">
        <f>O328*H328</f>
        <v>0</v>
      </c>
      <c r="Q328" s="189">
        <v>0.0035000000000000001</v>
      </c>
      <c r="R328" s="189">
        <f>Q328*H328</f>
        <v>0.2555</v>
      </c>
      <c r="S328" s="189">
        <v>0</v>
      </c>
      <c r="T328" s="190">
        <f>S328*H328</f>
        <v>0</v>
      </c>
      <c r="U328" s="38"/>
      <c r="V328" s="38"/>
      <c r="W328" s="38"/>
      <c r="X328" s="38"/>
      <c r="Y328" s="38"/>
      <c r="Z328" s="38"/>
      <c r="AA328" s="38"/>
      <c r="AB328" s="38"/>
      <c r="AC328" s="38"/>
      <c r="AD328" s="38"/>
      <c r="AE328" s="38"/>
      <c r="AR328" s="191" t="s">
        <v>206</v>
      </c>
      <c r="AT328" s="191" t="s">
        <v>201</v>
      </c>
      <c r="AU328" s="191" t="s">
        <v>221</v>
      </c>
      <c r="AY328" s="19" t="s">
        <v>199</v>
      </c>
      <c r="BE328" s="192">
        <f>IF(N328="základní",J328,0)</f>
        <v>0</v>
      </c>
      <c r="BF328" s="192">
        <f>IF(N328="snížená",J328,0)</f>
        <v>0</v>
      </c>
      <c r="BG328" s="192">
        <f>IF(N328="zákl. přenesená",J328,0)</f>
        <v>0</v>
      </c>
      <c r="BH328" s="192">
        <f>IF(N328="sníž. přenesená",J328,0)</f>
        <v>0</v>
      </c>
      <c r="BI328" s="192">
        <f>IF(N328="nulová",J328,0)</f>
        <v>0</v>
      </c>
      <c r="BJ328" s="19" t="s">
        <v>89</v>
      </c>
      <c r="BK328" s="192">
        <f>ROUND(I328*H328,2)</f>
        <v>0</v>
      </c>
      <c r="BL328" s="19" t="s">
        <v>206</v>
      </c>
      <c r="BM328" s="191" t="s">
        <v>1881</v>
      </c>
    </row>
    <row r="329" s="2" customFormat="1">
      <c r="A329" s="38"/>
      <c r="B329" s="39"/>
      <c r="C329" s="38"/>
      <c r="D329" s="193" t="s">
        <v>208</v>
      </c>
      <c r="E329" s="38"/>
      <c r="F329" s="194" t="s">
        <v>979</v>
      </c>
      <c r="G329" s="38"/>
      <c r="H329" s="38"/>
      <c r="I329" s="195"/>
      <c r="J329" s="38"/>
      <c r="K329" s="38"/>
      <c r="L329" s="39"/>
      <c r="M329" s="196"/>
      <c r="N329" s="197"/>
      <c r="O329" s="77"/>
      <c r="P329" s="77"/>
      <c r="Q329" s="77"/>
      <c r="R329" s="77"/>
      <c r="S329" s="77"/>
      <c r="T329" s="78"/>
      <c r="U329" s="38"/>
      <c r="V329" s="38"/>
      <c r="W329" s="38"/>
      <c r="X329" s="38"/>
      <c r="Y329" s="38"/>
      <c r="Z329" s="38"/>
      <c r="AA329" s="38"/>
      <c r="AB329" s="38"/>
      <c r="AC329" s="38"/>
      <c r="AD329" s="38"/>
      <c r="AE329" s="38"/>
      <c r="AT329" s="19" t="s">
        <v>208</v>
      </c>
      <c r="AU329" s="19" t="s">
        <v>221</v>
      </c>
    </row>
    <row r="330" s="14" customFormat="1">
      <c r="A330" s="14"/>
      <c r="B330" s="207"/>
      <c r="C330" s="14"/>
      <c r="D330" s="193" t="s">
        <v>212</v>
      </c>
      <c r="E330" s="208" t="s">
        <v>1</v>
      </c>
      <c r="F330" s="209" t="s">
        <v>980</v>
      </c>
      <c r="G330" s="14"/>
      <c r="H330" s="208" t="s">
        <v>1</v>
      </c>
      <c r="I330" s="210"/>
      <c r="J330" s="14"/>
      <c r="K330" s="14"/>
      <c r="L330" s="207"/>
      <c r="M330" s="211"/>
      <c r="N330" s="212"/>
      <c r="O330" s="212"/>
      <c r="P330" s="212"/>
      <c r="Q330" s="212"/>
      <c r="R330" s="212"/>
      <c r="S330" s="212"/>
      <c r="T330" s="213"/>
      <c r="U330" s="14"/>
      <c r="V330" s="14"/>
      <c r="W330" s="14"/>
      <c r="X330" s="14"/>
      <c r="Y330" s="14"/>
      <c r="Z330" s="14"/>
      <c r="AA330" s="14"/>
      <c r="AB330" s="14"/>
      <c r="AC330" s="14"/>
      <c r="AD330" s="14"/>
      <c r="AE330" s="14"/>
      <c r="AT330" s="208" t="s">
        <v>212</v>
      </c>
      <c r="AU330" s="208" t="s">
        <v>221</v>
      </c>
      <c r="AV330" s="14" t="s">
        <v>89</v>
      </c>
      <c r="AW330" s="14" t="s">
        <v>36</v>
      </c>
      <c r="AX330" s="14" t="s">
        <v>81</v>
      </c>
      <c r="AY330" s="208" t="s">
        <v>199</v>
      </c>
    </row>
    <row r="331" s="13" customFormat="1">
      <c r="A331" s="13"/>
      <c r="B331" s="199"/>
      <c r="C331" s="13"/>
      <c r="D331" s="193" t="s">
        <v>212</v>
      </c>
      <c r="E331" s="200" t="s">
        <v>1</v>
      </c>
      <c r="F331" s="201" t="s">
        <v>1882</v>
      </c>
      <c r="G331" s="13"/>
      <c r="H331" s="202">
        <v>24.100000000000001</v>
      </c>
      <c r="I331" s="203"/>
      <c r="J331" s="13"/>
      <c r="K331" s="13"/>
      <c r="L331" s="199"/>
      <c r="M331" s="204"/>
      <c r="N331" s="205"/>
      <c r="O331" s="205"/>
      <c r="P331" s="205"/>
      <c r="Q331" s="205"/>
      <c r="R331" s="205"/>
      <c r="S331" s="205"/>
      <c r="T331" s="206"/>
      <c r="U331" s="13"/>
      <c r="V331" s="13"/>
      <c r="W331" s="13"/>
      <c r="X331" s="13"/>
      <c r="Y331" s="13"/>
      <c r="Z331" s="13"/>
      <c r="AA331" s="13"/>
      <c r="AB331" s="13"/>
      <c r="AC331" s="13"/>
      <c r="AD331" s="13"/>
      <c r="AE331" s="13"/>
      <c r="AT331" s="200" t="s">
        <v>212</v>
      </c>
      <c r="AU331" s="200" t="s">
        <v>221</v>
      </c>
      <c r="AV331" s="13" t="s">
        <v>91</v>
      </c>
      <c r="AW331" s="13" t="s">
        <v>36</v>
      </c>
      <c r="AX331" s="13" t="s">
        <v>81</v>
      </c>
      <c r="AY331" s="200" t="s">
        <v>199</v>
      </c>
    </row>
    <row r="332" s="13" customFormat="1">
      <c r="A332" s="13"/>
      <c r="B332" s="199"/>
      <c r="C332" s="13"/>
      <c r="D332" s="193" t="s">
        <v>212</v>
      </c>
      <c r="E332" s="200" t="s">
        <v>1</v>
      </c>
      <c r="F332" s="201" t="s">
        <v>1883</v>
      </c>
      <c r="G332" s="13"/>
      <c r="H332" s="202">
        <v>24.300000000000001</v>
      </c>
      <c r="I332" s="203"/>
      <c r="J332" s="13"/>
      <c r="K332" s="13"/>
      <c r="L332" s="199"/>
      <c r="M332" s="204"/>
      <c r="N332" s="205"/>
      <c r="O332" s="205"/>
      <c r="P332" s="205"/>
      <c r="Q332" s="205"/>
      <c r="R332" s="205"/>
      <c r="S332" s="205"/>
      <c r="T332" s="206"/>
      <c r="U332" s="13"/>
      <c r="V332" s="13"/>
      <c r="W332" s="13"/>
      <c r="X332" s="13"/>
      <c r="Y332" s="13"/>
      <c r="Z332" s="13"/>
      <c r="AA332" s="13"/>
      <c r="AB332" s="13"/>
      <c r="AC332" s="13"/>
      <c r="AD332" s="13"/>
      <c r="AE332" s="13"/>
      <c r="AT332" s="200" t="s">
        <v>212</v>
      </c>
      <c r="AU332" s="200" t="s">
        <v>221</v>
      </c>
      <c r="AV332" s="13" t="s">
        <v>91</v>
      </c>
      <c r="AW332" s="13" t="s">
        <v>36</v>
      </c>
      <c r="AX332" s="13" t="s">
        <v>81</v>
      </c>
      <c r="AY332" s="200" t="s">
        <v>199</v>
      </c>
    </row>
    <row r="333" s="13" customFormat="1">
      <c r="A333" s="13"/>
      <c r="B333" s="199"/>
      <c r="C333" s="13"/>
      <c r="D333" s="193" t="s">
        <v>212</v>
      </c>
      <c r="E333" s="200" t="s">
        <v>1</v>
      </c>
      <c r="F333" s="201" t="s">
        <v>1884</v>
      </c>
      <c r="G333" s="13"/>
      <c r="H333" s="202">
        <v>24.600000000000001</v>
      </c>
      <c r="I333" s="203"/>
      <c r="J333" s="13"/>
      <c r="K333" s="13"/>
      <c r="L333" s="199"/>
      <c r="M333" s="204"/>
      <c r="N333" s="205"/>
      <c r="O333" s="205"/>
      <c r="P333" s="205"/>
      <c r="Q333" s="205"/>
      <c r="R333" s="205"/>
      <c r="S333" s="205"/>
      <c r="T333" s="206"/>
      <c r="U333" s="13"/>
      <c r="V333" s="13"/>
      <c r="W333" s="13"/>
      <c r="X333" s="13"/>
      <c r="Y333" s="13"/>
      <c r="Z333" s="13"/>
      <c r="AA333" s="13"/>
      <c r="AB333" s="13"/>
      <c r="AC333" s="13"/>
      <c r="AD333" s="13"/>
      <c r="AE333" s="13"/>
      <c r="AT333" s="200" t="s">
        <v>212</v>
      </c>
      <c r="AU333" s="200" t="s">
        <v>221</v>
      </c>
      <c r="AV333" s="13" t="s">
        <v>91</v>
      </c>
      <c r="AW333" s="13" t="s">
        <v>36</v>
      </c>
      <c r="AX333" s="13" t="s">
        <v>81</v>
      </c>
      <c r="AY333" s="200" t="s">
        <v>199</v>
      </c>
    </row>
    <row r="334" s="15" customFormat="1">
      <c r="A334" s="15"/>
      <c r="B334" s="214"/>
      <c r="C334" s="15"/>
      <c r="D334" s="193" t="s">
        <v>212</v>
      </c>
      <c r="E334" s="215" t="s">
        <v>1</v>
      </c>
      <c r="F334" s="216" t="s">
        <v>234</v>
      </c>
      <c r="G334" s="15"/>
      <c r="H334" s="217">
        <v>73</v>
      </c>
      <c r="I334" s="218"/>
      <c r="J334" s="15"/>
      <c r="K334" s="15"/>
      <c r="L334" s="214"/>
      <c r="M334" s="219"/>
      <c r="N334" s="220"/>
      <c r="O334" s="220"/>
      <c r="P334" s="220"/>
      <c r="Q334" s="220"/>
      <c r="R334" s="220"/>
      <c r="S334" s="220"/>
      <c r="T334" s="221"/>
      <c r="U334" s="15"/>
      <c r="V334" s="15"/>
      <c r="W334" s="15"/>
      <c r="X334" s="15"/>
      <c r="Y334" s="15"/>
      <c r="Z334" s="15"/>
      <c r="AA334" s="15"/>
      <c r="AB334" s="15"/>
      <c r="AC334" s="15"/>
      <c r="AD334" s="15"/>
      <c r="AE334" s="15"/>
      <c r="AT334" s="215" t="s">
        <v>212</v>
      </c>
      <c r="AU334" s="215" t="s">
        <v>221</v>
      </c>
      <c r="AV334" s="15" t="s">
        <v>206</v>
      </c>
      <c r="AW334" s="15" t="s">
        <v>36</v>
      </c>
      <c r="AX334" s="15" t="s">
        <v>89</v>
      </c>
      <c r="AY334" s="215" t="s">
        <v>199</v>
      </c>
    </row>
    <row r="335" s="2" customFormat="1" ht="24.15" customHeight="1">
      <c r="A335" s="38"/>
      <c r="B335" s="179"/>
      <c r="C335" s="180" t="s">
        <v>481</v>
      </c>
      <c r="D335" s="180" t="s">
        <v>201</v>
      </c>
      <c r="E335" s="181" t="s">
        <v>577</v>
      </c>
      <c r="F335" s="182" t="s">
        <v>578</v>
      </c>
      <c r="G335" s="183" t="s">
        <v>345</v>
      </c>
      <c r="H335" s="184">
        <v>102.5</v>
      </c>
      <c r="I335" s="185"/>
      <c r="J335" s="186">
        <f>ROUND(I335*H335,2)</f>
        <v>0</v>
      </c>
      <c r="K335" s="182" t="s">
        <v>205</v>
      </c>
      <c r="L335" s="39"/>
      <c r="M335" s="187" t="s">
        <v>1</v>
      </c>
      <c r="N335" s="188" t="s">
        <v>46</v>
      </c>
      <c r="O335" s="77"/>
      <c r="P335" s="189">
        <f>O335*H335</f>
        <v>0</v>
      </c>
      <c r="Q335" s="189">
        <v>0.00018000000000000001</v>
      </c>
      <c r="R335" s="189">
        <f>Q335*H335</f>
        <v>0.018450000000000001</v>
      </c>
      <c r="S335" s="189">
        <v>0</v>
      </c>
      <c r="T335" s="190">
        <f>S335*H335</f>
        <v>0</v>
      </c>
      <c r="U335" s="38"/>
      <c r="V335" s="38"/>
      <c r="W335" s="38"/>
      <c r="X335" s="38"/>
      <c r="Y335" s="38"/>
      <c r="Z335" s="38"/>
      <c r="AA335" s="38"/>
      <c r="AB335" s="38"/>
      <c r="AC335" s="38"/>
      <c r="AD335" s="38"/>
      <c r="AE335" s="38"/>
      <c r="AR335" s="191" t="s">
        <v>206</v>
      </c>
      <c r="AT335" s="191" t="s">
        <v>201</v>
      </c>
      <c r="AU335" s="191" t="s">
        <v>221</v>
      </c>
      <c r="AY335" s="19" t="s">
        <v>199</v>
      </c>
      <c r="BE335" s="192">
        <f>IF(N335="základní",J335,0)</f>
        <v>0</v>
      </c>
      <c r="BF335" s="192">
        <f>IF(N335="snížená",J335,0)</f>
        <v>0</v>
      </c>
      <c r="BG335" s="192">
        <f>IF(N335="zákl. přenesená",J335,0)</f>
        <v>0</v>
      </c>
      <c r="BH335" s="192">
        <f>IF(N335="sníž. přenesená",J335,0)</f>
        <v>0</v>
      </c>
      <c r="BI335" s="192">
        <f>IF(N335="nulová",J335,0)</f>
        <v>0</v>
      </c>
      <c r="BJ335" s="19" t="s">
        <v>89</v>
      </c>
      <c r="BK335" s="192">
        <f>ROUND(I335*H335,2)</f>
        <v>0</v>
      </c>
      <c r="BL335" s="19" t="s">
        <v>206</v>
      </c>
      <c r="BM335" s="191" t="s">
        <v>1885</v>
      </c>
    </row>
    <row r="336" s="2" customFormat="1">
      <c r="A336" s="38"/>
      <c r="B336" s="39"/>
      <c r="C336" s="38"/>
      <c r="D336" s="193" t="s">
        <v>208</v>
      </c>
      <c r="E336" s="38"/>
      <c r="F336" s="194" t="s">
        <v>578</v>
      </c>
      <c r="G336" s="38"/>
      <c r="H336" s="38"/>
      <c r="I336" s="195"/>
      <c r="J336" s="38"/>
      <c r="K336" s="38"/>
      <c r="L336" s="39"/>
      <c r="M336" s="196"/>
      <c r="N336" s="197"/>
      <c r="O336" s="77"/>
      <c r="P336" s="77"/>
      <c r="Q336" s="77"/>
      <c r="R336" s="77"/>
      <c r="S336" s="77"/>
      <c r="T336" s="78"/>
      <c r="U336" s="38"/>
      <c r="V336" s="38"/>
      <c r="W336" s="38"/>
      <c r="X336" s="38"/>
      <c r="Y336" s="38"/>
      <c r="Z336" s="38"/>
      <c r="AA336" s="38"/>
      <c r="AB336" s="38"/>
      <c r="AC336" s="38"/>
      <c r="AD336" s="38"/>
      <c r="AE336" s="38"/>
      <c r="AT336" s="19" t="s">
        <v>208</v>
      </c>
      <c r="AU336" s="19" t="s">
        <v>221</v>
      </c>
    </row>
    <row r="337" s="14" customFormat="1">
      <c r="A337" s="14"/>
      <c r="B337" s="207"/>
      <c r="C337" s="14"/>
      <c r="D337" s="193" t="s">
        <v>212</v>
      </c>
      <c r="E337" s="208" t="s">
        <v>1</v>
      </c>
      <c r="F337" s="209" t="s">
        <v>904</v>
      </c>
      <c r="G337" s="14"/>
      <c r="H337" s="208" t="s">
        <v>1</v>
      </c>
      <c r="I337" s="210"/>
      <c r="J337" s="14"/>
      <c r="K337" s="14"/>
      <c r="L337" s="207"/>
      <c r="M337" s="211"/>
      <c r="N337" s="212"/>
      <c r="O337" s="212"/>
      <c r="P337" s="212"/>
      <c r="Q337" s="212"/>
      <c r="R337" s="212"/>
      <c r="S337" s="212"/>
      <c r="T337" s="213"/>
      <c r="U337" s="14"/>
      <c r="V337" s="14"/>
      <c r="W337" s="14"/>
      <c r="X337" s="14"/>
      <c r="Y337" s="14"/>
      <c r="Z337" s="14"/>
      <c r="AA337" s="14"/>
      <c r="AB337" s="14"/>
      <c r="AC337" s="14"/>
      <c r="AD337" s="14"/>
      <c r="AE337" s="14"/>
      <c r="AT337" s="208" t="s">
        <v>212</v>
      </c>
      <c r="AU337" s="208" t="s">
        <v>221</v>
      </c>
      <c r="AV337" s="14" t="s">
        <v>89</v>
      </c>
      <c r="AW337" s="14" t="s">
        <v>36</v>
      </c>
      <c r="AX337" s="14" t="s">
        <v>81</v>
      </c>
      <c r="AY337" s="208" t="s">
        <v>199</v>
      </c>
    </row>
    <row r="338" s="13" customFormat="1">
      <c r="A338" s="13"/>
      <c r="B338" s="199"/>
      <c r="C338" s="13"/>
      <c r="D338" s="193" t="s">
        <v>212</v>
      </c>
      <c r="E338" s="200" t="s">
        <v>1</v>
      </c>
      <c r="F338" s="201" t="s">
        <v>1852</v>
      </c>
      <c r="G338" s="13"/>
      <c r="H338" s="202">
        <v>32.600000000000001</v>
      </c>
      <c r="I338" s="203"/>
      <c r="J338" s="13"/>
      <c r="K338" s="13"/>
      <c r="L338" s="199"/>
      <c r="M338" s="204"/>
      <c r="N338" s="205"/>
      <c r="O338" s="205"/>
      <c r="P338" s="205"/>
      <c r="Q338" s="205"/>
      <c r="R338" s="205"/>
      <c r="S338" s="205"/>
      <c r="T338" s="206"/>
      <c r="U338" s="13"/>
      <c r="V338" s="13"/>
      <c r="W338" s="13"/>
      <c r="X338" s="13"/>
      <c r="Y338" s="13"/>
      <c r="Z338" s="13"/>
      <c r="AA338" s="13"/>
      <c r="AB338" s="13"/>
      <c r="AC338" s="13"/>
      <c r="AD338" s="13"/>
      <c r="AE338" s="13"/>
      <c r="AT338" s="200" t="s">
        <v>212</v>
      </c>
      <c r="AU338" s="200" t="s">
        <v>221</v>
      </c>
      <c r="AV338" s="13" t="s">
        <v>91</v>
      </c>
      <c r="AW338" s="13" t="s">
        <v>36</v>
      </c>
      <c r="AX338" s="13" t="s">
        <v>81</v>
      </c>
      <c r="AY338" s="200" t="s">
        <v>199</v>
      </c>
    </row>
    <row r="339" s="13" customFormat="1">
      <c r="A339" s="13"/>
      <c r="B339" s="199"/>
      <c r="C339" s="13"/>
      <c r="D339" s="193" t="s">
        <v>212</v>
      </c>
      <c r="E339" s="200" t="s">
        <v>1</v>
      </c>
      <c r="F339" s="201" t="s">
        <v>1886</v>
      </c>
      <c r="G339" s="13"/>
      <c r="H339" s="202">
        <v>34.700000000000003</v>
      </c>
      <c r="I339" s="203"/>
      <c r="J339" s="13"/>
      <c r="K339" s="13"/>
      <c r="L339" s="199"/>
      <c r="M339" s="204"/>
      <c r="N339" s="205"/>
      <c r="O339" s="205"/>
      <c r="P339" s="205"/>
      <c r="Q339" s="205"/>
      <c r="R339" s="205"/>
      <c r="S339" s="205"/>
      <c r="T339" s="206"/>
      <c r="U339" s="13"/>
      <c r="V339" s="13"/>
      <c r="W339" s="13"/>
      <c r="X339" s="13"/>
      <c r="Y339" s="13"/>
      <c r="Z339" s="13"/>
      <c r="AA339" s="13"/>
      <c r="AB339" s="13"/>
      <c r="AC339" s="13"/>
      <c r="AD339" s="13"/>
      <c r="AE339" s="13"/>
      <c r="AT339" s="200" t="s">
        <v>212</v>
      </c>
      <c r="AU339" s="200" t="s">
        <v>221</v>
      </c>
      <c r="AV339" s="13" t="s">
        <v>91</v>
      </c>
      <c r="AW339" s="13" t="s">
        <v>36</v>
      </c>
      <c r="AX339" s="13" t="s">
        <v>81</v>
      </c>
      <c r="AY339" s="200" t="s">
        <v>199</v>
      </c>
    </row>
    <row r="340" s="13" customFormat="1">
      <c r="A340" s="13"/>
      <c r="B340" s="199"/>
      <c r="C340" s="13"/>
      <c r="D340" s="193" t="s">
        <v>212</v>
      </c>
      <c r="E340" s="200" t="s">
        <v>1</v>
      </c>
      <c r="F340" s="201" t="s">
        <v>1887</v>
      </c>
      <c r="G340" s="13"/>
      <c r="H340" s="202">
        <v>35.200000000000003</v>
      </c>
      <c r="I340" s="203"/>
      <c r="J340" s="13"/>
      <c r="K340" s="13"/>
      <c r="L340" s="199"/>
      <c r="M340" s="204"/>
      <c r="N340" s="205"/>
      <c r="O340" s="205"/>
      <c r="P340" s="205"/>
      <c r="Q340" s="205"/>
      <c r="R340" s="205"/>
      <c r="S340" s="205"/>
      <c r="T340" s="206"/>
      <c r="U340" s="13"/>
      <c r="V340" s="13"/>
      <c r="W340" s="13"/>
      <c r="X340" s="13"/>
      <c r="Y340" s="13"/>
      <c r="Z340" s="13"/>
      <c r="AA340" s="13"/>
      <c r="AB340" s="13"/>
      <c r="AC340" s="13"/>
      <c r="AD340" s="13"/>
      <c r="AE340" s="13"/>
      <c r="AT340" s="200" t="s">
        <v>212</v>
      </c>
      <c r="AU340" s="200" t="s">
        <v>221</v>
      </c>
      <c r="AV340" s="13" t="s">
        <v>91</v>
      </c>
      <c r="AW340" s="13" t="s">
        <v>36</v>
      </c>
      <c r="AX340" s="13" t="s">
        <v>81</v>
      </c>
      <c r="AY340" s="200" t="s">
        <v>199</v>
      </c>
    </row>
    <row r="341" s="15" customFormat="1">
      <c r="A341" s="15"/>
      <c r="B341" s="214"/>
      <c r="C341" s="15"/>
      <c r="D341" s="193" t="s">
        <v>212</v>
      </c>
      <c r="E341" s="215" t="s">
        <v>1</v>
      </c>
      <c r="F341" s="216" t="s">
        <v>234</v>
      </c>
      <c r="G341" s="15"/>
      <c r="H341" s="217">
        <v>102.5</v>
      </c>
      <c r="I341" s="218"/>
      <c r="J341" s="15"/>
      <c r="K341" s="15"/>
      <c r="L341" s="214"/>
      <c r="M341" s="219"/>
      <c r="N341" s="220"/>
      <c r="O341" s="220"/>
      <c r="P341" s="220"/>
      <c r="Q341" s="220"/>
      <c r="R341" s="220"/>
      <c r="S341" s="220"/>
      <c r="T341" s="221"/>
      <c r="U341" s="15"/>
      <c r="V341" s="15"/>
      <c r="W341" s="15"/>
      <c r="X341" s="15"/>
      <c r="Y341" s="15"/>
      <c r="Z341" s="15"/>
      <c r="AA341" s="15"/>
      <c r="AB341" s="15"/>
      <c r="AC341" s="15"/>
      <c r="AD341" s="15"/>
      <c r="AE341" s="15"/>
      <c r="AT341" s="215" t="s">
        <v>212</v>
      </c>
      <c r="AU341" s="215" t="s">
        <v>221</v>
      </c>
      <c r="AV341" s="15" t="s">
        <v>206</v>
      </c>
      <c r="AW341" s="15" t="s">
        <v>36</v>
      </c>
      <c r="AX341" s="15" t="s">
        <v>89</v>
      </c>
      <c r="AY341" s="215" t="s">
        <v>199</v>
      </c>
    </row>
    <row r="342" s="2" customFormat="1" ht="24.15" customHeight="1">
      <c r="A342" s="38"/>
      <c r="B342" s="179"/>
      <c r="C342" s="180" t="s">
        <v>488</v>
      </c>
      <c r="D342" s="180" t="s">
        <v>201</v>
      </c>
      <c r="E342" s="181" t="s">
        <v>582</v>
      </c>
      <c r="F342" s="182" t="s">
        <v>583</v>
      </c>
      <c r="G342" s="183" t="s">
        <v>345</v>
      </c>
      <c r="H342" s="184">
        <v>35.600000000000001</v>
      </c>
      <c r="I342" s="185"/>
      <c r="J342" s="186">
        <f>ROUND(I342*H342,2)</f>
        <v>0</v>
      </c>
      <c r="K342" s="182" t="s">
        <v>246</v>
      </c>
      <c r="L342" s="39"/>
      <c r="M342" s="187" t="s">
        <v>1</v>
      </c>
      <c r="N342" s="188" t="s">
        <v>46</v>
      </c>
      <c r="O342" s="77"/>
      <c r="P342" s="189">
        <f>O342*H342</f>
        <v>0</v>
      </c>
      <c r="Q342" s="189">
        <v>0.16370999999999999</v>
      </c>
      <c r="R342" s="189">
        <f>Q342*H342</f>
        <v>5.8280760000000003</v>
      </c>
      <c r="S342" s="189">
        <v>0</v>
      </c>
      <c r="T342" s="190">
        <f>S342*H342</f>
        <v>0</v>
      </c>
      <c r="U342" s="38"/>
      <c r="V342" s="38"/>
      <c r="W342" s="38"/>
      <c r="X342" s="38"/>
      <c r="Y342" s="38"/>
      <c r="Z342" s="38"/>
      <c r="AA342" s="38"/>
      <c r="AB342" s="38"/>
      <c r="AC342" s="38"/>
      <c r="AD342" s="38"/>
      <c r="AE342" s="38"/>
      <c r="AR342" s="191" t="s">
        <v>206</v>
      </c>
      <c r="AT342" s="191" t="s">
        <v>201</v>
      </c>
      <c r="AU342" s="191" t="s">
        <v>221</v>
      </c>
      <c r="AY342" s="19" t="s">
        <v>199</v>
      </c>
      <c r="BE342" s="192">
        <f>IF(N342="základní",J342,0)</f>
        <v>0</v>
      </c>
      <c r="BF342" s="192">
        <f>IF(N342="snížená",J342,0)</f>
        <v>0</v>
      </c>
      <c r="BG342" s="192">
        <f>IF(N342="zákl. přenesená",J342,0)</f>
        <v>0</v>
      </c>
      <c r="BH342" s="192">
        <f>IF(N342="sníž. přenesená",J342,0)</f>
        <v>0</v>
      </c>
      <c r="BI342" s="192">
        <f>IF(N342="nulová",J342,0)</f>
        <v>0</v>
      </c>
      <c r="BJ342" s="19" t="s">
        <v>89</v>
      </c>
      <c r="BK342" s="192">
        <f>ROUND(I342*H342,2)</f>
        <v>0</v>
      </c>
      <c r="BL342" s="19" t="s">
        <v>206</v>
      </c>
      <c r="BM342" s="191" t="s">
        <v>1888</v>
      </c>
    </row>
    <row r="343" s="2" customFormat="1">
      <c r="A343" s="38"/>
      <c r="B343" s="39"/>
      <c r="C343" s="38"/>
      <c r="D343" s="193" t="s">
        <v>208</v>
      </c>
      <c r="E343" s="38"/>
      <c r="F343" s="194" t="s">
        <v>585</v>
      </c>
      <c r="G343" s="38"/>
      <c r="H343" s="38"/>
      <c r="I343" s="195"/>
      <c r="J343" s="38"/>
      <c r="K343" s="38"/>
      <c r="L343" s="39"/>
      <c r="M343" s="196"/>
      <c r="N343" s="197"/>
      <c r="O343" s="77"/>
      <c r="P343" s="77"/>
      <c r="Q343" s="77"/>
      <c r="R343" s="77"/>
      <c r="S343" s="77"/>
      <c r="T343" s="78"/>
      <c r="U343" s="38"/>
      <c r="V343" s="38"/>
      <c r="W343" s="38"/>
      <c r="X343" s="38"/>
      <c r="Y343" s="38"/>
      <c r="Z343" s="38"/>
      <c r="AA343" s="38"/>
      <c r="AB343" s="38"/>
      <c r="AC343" s="38"/>
      <c r="AD343" s="38"/>
      <c r="AE343" s="38"/>
      <c r="AT343" s="19" t="s">
        <v>208</v>
      </c>
      <c r="AU343" s="19" t="s">
        <v>221</v>
      </c>
    </row>
    <row r="344" s="2" customFormat="1">
      <c r="A344" s="38"/>
      <c r="B344" s="39"/>
      <c r="C344" s="38"/>
      <c r="D344" s="193" t="s">
        <v>210</v>
      </c>
      <c r="E344" s="38"/>
      <c r="F344" s="198" t="s">
        <v>586</v>
      </c>
      <c r="G344" s="38"/>
      <c r="H344" s="38"/>
      <c r="I344" s="195"/>
      <c r="J344" s="38"/>
      <c r="K344" s="38"/>
      <c r="L344" s="39"/>
      <c r="M344" s="196"/>
      <c r="N344" s="197"/>
      <c r="O344" s="77"/>
      <c r="P344" s="77"/>
      <c r="Q344" s="77"/>
      <c r="R344" s="77"/>
      <c r="S344" s="77"/>
      <c r="T344" s="78"/>
      <c r="U344" s="38"/>
      <c r="V344" s="38"/>
      <c r="W344" s="38"/>
      <c r="X344" s="38"/>
      <c r="Y344" s="38"/>
      <c r="Z344" s="38"/>
      <c r="AA344" s="38"/>
      <c r="AB344" s="38"/>
      <c r="AC344" s="38"/>
      <c r="AD344" s="38"/>
      <c r="AE344" s="38"/>
      <c r="AT344" s="19" t="s">
        <v>210</v>
      </c>
      <c r="AU344" s="19" t="s">
        <v>221</v>
      </c>
    </row>
    <row r="345" s="14" customFormat="1">
      <c r="A345" s="14"/>
      <c r="B345" s="207"/>
      <c r="C345" s="14"/>
      <c r="D345" s="193" t="s">
        <v>212</v>
      </c>
      <c r="E345" s="208" t="s">
        <v>1</v>
      </c>
      <c r="F345" s="209" t="s">
        <v>1800</v>
      </c>
      <c r="G345" s="14"/>
      <c r="H345" s="208" t="s">
        <v>1</v>
      </c>
      <c r="I345" s="210"/>
      <c r="J345" s="14"/>
      <c r="K345" s="14"/>
      <c r="L345" s="207"/>
      <c r="M345" s="211"/>
      <c r="N345" s="212"/>
      <c r="O345" s="212"/>
      <c r="P345" s="212"/>
      <c r="Q345" s="212"/>
      <c r="R345" s="212"/>
      <c r="S345" s="212"/>
      <c r="T345" s="213"/>
      <c r="U345" s="14"/>
      <c r="V345" s="14"/>
      <c r="W345" s="14"/>
      <c r="X345" s="14"/>
      <c r="Y345" s="14"/>
      <c r="Z345" s="14"/>
      <c r="AA345" s="14"/>
      <c r="AB345" s="14"/>
      <c r="AC345" s="14"/>
      <c r="AD345" s="14"/>
      <c r="AE345" s="14"/>
      <c r="AT345" s="208" t="s">
        <v>212</v>
      </c>
      <c r="AU345" s="208" t="s">
        <v>221</v>
      </c>
      <c r="AV345" s="14" t="s">
        <v>89</v>
      </c>
      <c r="AW345" s="14" t="s">
        <v>36</v>
      </c>
      <c r="AX345" s="14" t="s">
        <v>81</v>
      </c>
      <c r="AY345" s="208" t="s">
        <v>199</v>
      </c>
    </row>
    <row r="346" s="13" customFormat="1">
      <c r="A346" s="13"/>
      <c r="B346" s="199"/>
      <c r="C346" s="13"/>
      <c r="D346" s="193" t="s">
        <v>212</v>
      </c>
      <c r="E346" s="200" t="s">
        <v>1</v>
      </c>
      <c r="F346" s="201" t="s">
        <v>1889</v>
      </c>
      <c r="G346" s="13"/>
      <c r="H346" s="202">
        <v>35.600000000000001</v>
      </c>
      <c r="I346" s="203"/>
      <c r="J346" s="13"/>
      <c r="K346" s="13"/>
      <c r="L346" s="199"/>
      <c r="M346" s="204"/>
      <c r="N346" s="205"/>
      <c r="O346" s="205"/>
      <c r="P346" s="205"/>
      <c r="Q346" s="205"/>
      <c r="R346" s="205"/>
      <c r="S346" s="205"/>
      <c r="T346" s="206"/>
      <c r="U346" s="13"/>
      <c r="V346" s="13"/>
      <c r="W346" s="13"/>
      <c r="X346" s="13"/>
      <c r="Y346" s="13"/>
      <c r="Z346" s="13"/>
      <c r="AA346" s="13"/>
      <c r="AB346" s="13"/>
      <c r="AC346" s="13"/>
      <c r="AD346" s="13"/>
      <c r="AE346" s="13"/>
      <c r="AT346" s="200" t="s">
        <v>212</v>
      </c>
      <c r="AU346" s="200" t="s">
        <v>221</v>
      </c>
      <c r="AV346" s="13" t="s">
        <v>91</v>
      </c>
      <c r="AW346" s="13" t="s">
        <v>36</v>
      </c>
      <c r="AX346" s="13" t="s">
        <v>89</v>
      </c>
      <c r="AY346" s="200" t="s">
        <v>199</v>
      </c>
    </row>
    <row r="347" s="2" customFormat="1" ht="14.4" customHeight="1">
      <c r="A347" s="38"/>
      <c r="B347" s="179"/>
      <c r="C347" s="222" t="s">
        <v>494</v>
      </c>
      <c r="D347" s="222" t="s">
        <v>272</v>
      </c>
      <c r="E347" s="223" t="s">
        <v>590</v>
      </c>
      <c r="F347" s="224" t="s">
        <v>591</v>
      </c>
      <c r="G347" s="225" t="s">
        <v>345</v>
      </c>
      <c r="H347" s="226">
        <v>36.667999999999999</v>
      </c>
      <c r="I347" s="227"/>
      <c r="J347" s="228">
        <f>ROUND(I347*H347,2)</f>
        <v>0</v>
      </c>
      <c r="K347" s="224" t="s">
        <v>205</v>
      </c>
      <c r="L347" s="229"/>
      <c r="M347" s="230" t="s">
        <v>1</v>
      </c>
      <c r="N347" s="231" t="s">
        <v>46</v>
      </c>
      <c r="O347" s="77"/>
      <c r="P347" s="189">
        <f>O347*H347</f>
        <v>0</v>
      </c>
      <c r="Q347" s="189">
        <v>0.13400000000000001</v>
      </c>
      <c r="R347" s="189">
        <f>Q347*H347</f>
        <v>4.9135119999999999</v>
      </c>
      <c r="S347" s="189">
        <v>0</v>
      </c>
      <c r="T347" s="190">
        <f>S347*H347</f>
        <v>0</v>
      </c>
      <c r="U347" s="38"/>
      <c r="V347" s="38"/>
      <c r="W347" s="38"/>
      <c r="X347" s="38"/>
      <c r="Y347" s="38"/>
      <c r="Z347" s="38"/>
      <c r="AA347" s="38"/>
      <c r="AB347" s="38"/>
      <c r="AC347" s="38"/>
      <c r="AD347" s="38"/>
      <c r="AE347" s="38"/>
      <c r="AR347" s="191" t="s">
        <v>259</v>
      </c>
      <c r="AT347" s="191" t="s">
        <v>272</v>
      </c>
      <c r="AU347" s="191" t="s">
        <v>221</v>
      </c>
      <c r="AY347" s="19" t="s">
        <v>199</v>
      </c>
      <c r="BE347" s="192">
        <f>IF(N347="základní",J347,0)</f>
        <v>0</v>
      </c>
      <c r="BF347" s="192">
        <f>IF(N347="snížená",J347,0)</f>
        <v>0</v>
      </c>
      <c r="BG347" s="192">
        <f>IF(N347="zákl. přenesená",J347,0)</f>
        <v>0</v>
      </c>
      <c r="BH347" s="192">
        <f>IF(N347="sníž. přenesená",J347,0)</f>
        <v>0</v>
      </c>
      <c r="BI347" s="192">
        <f>IF(N347="nulová",J347,0)</f>
        <v>0</v>
      </c>
      <c r="BJ347" s="19" t="s">
        <v>89</v>
      </c>
      <c r="BK347" s="192">
        <f>ROUND(I347*H347,2)</f>
        <v>0</v>
      </c>
      <c r="BL347" s="19" t="s">
        <v>206</v>
      </c>
      <c r="BM347" s="191" t="s">
        <v>1890</v>
      </c>
    </row>
    <row r="348" s="2" customFormat="1">
      <c r="A348" s="38"/>
      <c r="B348" s="39"/>
      <c r="C348" s="38"/>
      <c r="D348" s="193" t="s">
        <v>208</v>
      </c>
      <c r="E348" s="38"/>
      <c r="F348" s="194" t="s">
        <v>593</v>
      </c>
      <c r="G348" s="38"/>
      <c r="H348" s="38"/>
      <c r="I348" s="195"/>
      <c r="J348" s="38"/>
      <c r="K348" s="38"/>
      <c r="L348" s="39"/>
      <c r="M348" s="196"/>
      <c r="N348" s="197"/>
      <c r="O348" s="77"/>
      <c r="P348" s="77"/>
      <c r="Q348" s="77"/>
      <c r="R348" s="77"/>
      <c r="S348" s="77"/>
      <c r="T348" s="78"/>
      <c r="U348" s="38"/>
      <c r="V348" s="38"/>
      <c r="W348" s="38"/>
      <c r="X348" s="38"/>
      <c r="Y348" s="38"/>
      <c r="Z348" s="38"/>
      <c r="AA348" s="38"/>
      <c r="AB348" s="38"/>
      <c r="AC348" s="38"/>
      <c r="AD348" s="38"/>
      <c r="AE348" s="38"/>
      <c r="AT348" s="19" t="s">
        <v>208</v>
      </c>
      <c r="AU348" s="19" t="s">
        <v>221</v>
      </c>
    </row>
    <row r="349" s="13" customFormat="1">
      <c r="A349" s="13"/>
      <c r="B349" s="199"/>
      <c r="C349" s="13"/>
      <c r="D349" s="193" t="s">
        <v>212</v>
      </c>
      <c r="E349" s="13"/>
      <c r="F349" s="201" t="s">
        <v>1891</v>
      </c>
      <c r="G349" s="13"/>
      <c r="H349" s="202">
        <v>36.667999999999999</v>
      </c>
      <c r="I349" s="203"/>
      <c r="J349" s="13"/>
      <c r="K349" s="13"/>
      <c r="L349" s="199"/>
      <c r="M349" s="204"/>
      <c r="N349" s="205"/>
      <c r="O349" s="205"/>
      <c r="P349" s="205"/>
      <c r="Q349" s="205"/>
      <c r="R349" s="205"/>
      <c r="S349" s="205"/>
      <c r="T349" s="206"/>
      <c r="U349" s="13"/>
      <c r="V349" s="13"/>
      <c r="W349" s="13"/>
      <c r="X349" s="13"/>
      <c r="Y349" s="13"/>
      <c r="Z349" s="13"/>
      <c r="AA349" s="13"/>
      <c r="AB349" s="13"/>
      <c r="AC349" s="13"/>
      <c r="AD349" s="13"/>
      <c r="AE349" s="13"/>
      <c r="AT349" s="200" t="s">
        <v>212</v>
      </c>
      <c r="AU349" s="200" t="s">
        <v>221</v>
      </c>
      <c r="AV349" s="13" t="s">
        <v>91</v>
      </c>
      <c r="AW349" s="13" t="s">
        <v>3</v>
      </c>
      <c r="AX349" s="13" t="s">
        <v>89</v>
      </c>
      <c r="AY349" s="200" t="s">
        <v>199</v>
      </c>
    </row>
    <row r="350" s="12" customFormat="1" ht="20.88" customHeight="1">
      <c r="A350" s="12"/>
      <c r="B350" s="166"/>
      <c r="C350" s="12"/>
      <c r="D350" s="167" t="s">
        <v>80</v>
      </c>
      <c r="E350" s="177" t="s">
        <v>990</v>
      </c>
      <c r="F350" s="177" t="s">
        <v>991</v>
      </c>
      <c r="G350" s="12"/>
      <c r="H350" s="12"/>
      <c r="I350" s="169"/>
      <c r="J350" s="178">
        <f>BK350</f>
        <v>0</v>
      </c>
      <c r="K350" s="12"/>
      <c r="L350" s="166"/>
      <c r="M350" s="171"/>
      <c r="N350" s="172"/>
      <c r="O350" s="172"/>
      <c r="P350" s="173">
        <f>SUM(P351:P363)</f>
        <v>0</v>
      </c>
      <c r="Q350" s="172"/>
      <c r="R350" s="173">
        <f>SUM(R351:R363)</f>
        <v>0</v>
      </c>
      <c r="S350" s="172"/>
      <c r="T350" s="174">
        <f>SUM(T351:T363)</f>
        <v>0</v>
      </c>
      <c r="U350" s="12"/>
      <c r="V350" s="12"/>
      <c r="W350" s="12"/>
      <c r="X350" s="12"/>
      <c r="Y350" s="12"/>
      <c r="Z350" s="12"/>
      <c r="AA350" s="12"/>
      <c r="AB350" s="12"/>
      <c r="AC350" s="12"/>
      <c r="AD350" s="12"/>
      <c r="AE350" s="12"/>
      <c r="AR350" s="167" t="s">
        <v>89</v>
      </c>
      <c r="AT350" s="175" t="s">
        <v>80</v>
      </c>
      <c r="AU350" s="175" t="s">
        <v>91</v>
      </c>
      <c r="AY350" s="167" t="s">
        <v>199</v>
      </c>
      <c r="BK350" s="176">
        <f>SUM(BK351:BK363)</f>
        <v>0</v>
      </c>
    </row>
    <row r="351" s="2" customFormat="1" ht="24.15" customHeight="1">
      <c r="A351" s="38"/>
      <c r="B351" s="179"/>
      <c r="C351" s="180" t="s">
        <v>501</v>
      </c>
      <c r="D351" s="180" t="s">
        <v>201</v>
      </c>
      <c r="E351" s="181" t="s">
        <v>992</v>
      </c>
      <c r="F351" s="182" t="s">
        <v>993</v>
      </c>
      <c r="G351" s="183" t="s">
        <v>204</v>
      </c>
      <c r="H351" s="184">
        <v>892</v>
      </c>
      <c r="I351" s="185"/>
      <c r="J351" s="186">
        <f>ROUND(I351*H351,2)</f>
        <v>0</v>
      </c>
      <c r="K351" s="182" t="s">
        <v>205</v>
      </c>
      <c r="L351" s="39"/>
      <c r="M351" s="187" t="s">
        <v>1</v>
      </c>
      <c r="N351" s="188" t="s">
        <v>46</v>
      </c>
      <c r="O351" s="77"/>
      <c r="P351" s="189">
        <f>O351*H351</f>
        <v>0</v>
      </c>
      <c r="Q351" s="189">
        <v>0</v>
      </c>
      <c r="R351" s="189">
        <f>Q351*H351</f>
        <v>0</v>
      </c>
      <c r="S351" s="189">
        <v>0</v>
      </c>
      <c r="T351" s="190">
        <f>S351*H351</f>
        <v>0</v>
      </c>
      <c r="U351" s="38"/>
      <c r="V351" s="38"/>
      <c r="W351" s="38"/>
      <c r="X351" s="38"/>
      <c r="Y351" s="38"/>
      <c r="Z351" s="38"/>
      <c r="AA351" s="38"/>
      <c r="AB351" s="38"/>
      <c r="AC351" s="38"/>
      <c r="AD351" s="38"/>
      <c r="AE351" s="38"/>
      <c r="AR351" s="191" t="s">
        <v>206</v>
      </c>
      <c r="AT351" s="191" t="s">
        <v>201</v>
      </c>
      <c r="AU351" s="191" t="s">
        <v>221</v>
      </c>
      <c r="AY351" s="19" t="s">
        <v>199</v>
      </c>
      <c r="BE351" s="192">
        <f>IF(N351="základní",J351,0)</f>
        <v>0</v>
      </c>
      <c r="BF351" s="192">
        <f>IF(N351="snížená",J351,0)</f>
        <v>0</v>
      </c>
      <c r="BG351" s="192">
        <f>IF(N351="zákl. přenesená",J351,0)</f>
        <v>0</v>
      </c>
      <c r="BH351" s="192">
        <f>IF(N351="sníž. přenesená",J351,0)</f>
        <v>0</v>
      </c>
      <c r="BI351" s="192">
        <f>IF(N351="nulová",J351,0)</f>
        <v>0</v>
      </c>
      <c r="BJ351" s="19" t="s">
        <v>89</v>
      </c>
      <c r="BK351" s="192">
        <f>ROUND(I351*H351,2)</f>
        <v>0</v>
      </c>
      <c r="BL351" s="19" t="s">
        <v>206</v>
      </c>
      <c r="BM351" s="191" t="s">
        <v>1892</v>
      </c>
    </row>
    <row r="352" s="2" customFormat="1">
      <c r="A352" s="38"/>
      <c r="B352" s="39"/>
      <c r="C352" s="38"/>
      <c r="D352" s="193" t="s">
        <v>208</v>
      </c>
      <c r="E352" s="38"/>
      <c r="F352" s="194" t="s">
        <v>995</v>
      </c>
      <c r="G352" s="38"/>
      <c r="H352" s="38"/>
      <c r="I352" s="195"/>
      <c r="J352" s="38"/>
      <c r="K352" s="38"/>
      <c r="L352" s="39"/>
      <c r="M352" s="196"/>
      <c r="N352" s="197"/>
      <c r="O352" s="77"/>
      <c r="P352" s="77"/>
      <c r="Q352" s="77"/>
      <c r="R352" s="77"/>
      <c r="S352" s="77"/>
      <c r="T352" s="78"/>
      <c r="U352" s="38"/>
      <c r="V352" s="38"/>
      <c r="W352" s="38"/>
      <c r="X352" s="38"/>
      <c r="Y352" s="38"/>
      <c r="Z352" s="38"/>
      <c r="AA352" s="38"/>
      <c r="AB352" s="38"/>
      <c r="AC352" s="38"/>
      <c r="AD352" s="38"/>
      <c r="AE352" s="38"/>
      <c r="AT352" s="19" t="s">
        <v>208</v>
      </c>
      <c r="AU352" s="19" t="s">
        <v>221</v>
      </c>
    </row>
    <row r="353" s="2" customFormat="1">
      <c r="A353" s="38"/>
      <c r="B353" s="39"/>
      <c r="C353" s="38"/>
      <c r="D353" s="193" t="s">
        <v>210</v>
      </c>
      <c r="E353" s="38"/>
      <c r="F353" s="198" t="s">
        <v>996</v>
      </c>
      <c r="G353" s="38"/>
      <c r="H353" s="38"/>
      <c r="I353" s="195"/>
      <c r="J353" s="38"/>
      <c r="K353" s="38"/>
      <c r="L353" s="39"/>
      <c r="M353" s="196"/>
      <c r="N353" s="197"/>
      <c r="O353" s="77"/>
      <c r="P353" s="77"/>
      <c r="Q353" s="77"/>
      <c r="R353" s="77"/>
      <c r="S353" s="77"/>
      <c r="T353" s="78"/>
      <c r="U353" s="38"/>
      <c r="V353" s="38"/>
      <c r="W353" s="38"/>
      <c r="X353" s="38"/>
      <c r="Y353" s="38"/>
      <c r="Z353" s="38"/>
      <c r="AA353" s="38"/>
      <c r="AB353" s="38"/>
      <c r="AC353" s="38"/>
      <c r="AD353" s="38"/>
      <c r="AE353" s="38"/>
      <c r="AT353" s="19" t="s">
        <v>210</v>
      </c>
      <c r="AU353" s="19" t="s">
        <v>221</v>
      </c>
    </row>
    <row r="354" s="13" customFormat="1">
      <c r="A354" s="13"/>
      <c r="B354" s="199"/>
      <c r="C354" s="13"/>
      <c r="D354" s="193" t="s">
        <v>212</v>
      </c>
      <c r="E354" s="200" t="s">
        <v>1</v>
      </c>
      <c r="F354" s="201" t="s">
        <v>1893</v>
      </c>
      <c r="G354" s="13"/>
      <c r="H354" s="202">
        <v>892</v>
      </c>
      <c r="I354" s="203"/>
      <c r="J354" s="13"/>
      <c r="K354" s="13"/>
      <c r="L354" s="199"/>
      <c r="M354" s="204"/>
      <c r="N354" s="205"/>
      <c r="O354" s="205"/>
      <c r="P354" s="205"/>
      <c r="Q354" s="205"/>
      <c r="R354" s="205"/>
      <c r="S354" s="205"/>
      <c r="T354" s="206"/>
      <c r="U354" s="13"/>
      <c r="V354" s="13"/>
      <c r="W354" s="13"/>
      <c r="X354" s="13"/>
      <c r="Y354" s="13"/>
      <c r="Z354" s="13"/>
      <c r="AA354" s="13"/>
      <c r="AB354" s="13"/>
      <c r="AC354" s="13"/>
      <c r="AD354" s="13"/>
      <c r="AE354" s="13"/>
      <c r="AT354" s="200" t="s">
        <v>212</v>
      </c>
      <c r="AU354" s="200" t="s">
        <v>221</v>
      </c>
      <c r="AV354" s="13" t="s">
        <v>91</v>
      </c>
      <c r="AW354" s="13" t="s">
        <v>36</v>
      </c>
      <c r="AX354" s="13" t="s">
        <v>89</v>
      </c>
      <c r="AY354" s="200" t="s">
        <v>199</v>
      </c>
    </row>
    <row r="355" s="2" customFormat="1" ht="24.15" customHeight="1">
      <c r="A355" s="38"/>
      <c r="B355" s="179"/>
      <c r="C355" s="180" t="s">
        <v>508</v>
      </c>
      <c r="D355" s="180" t="s">
        <v>201</v>
      </c>
      <c r="E355" s="181" t="s">
        <v>998</v>
      </c>
      <c r="F355" s="182" t="s">
        <v>999</v>
      </c>
      <c r="G355" s="183" t="s">
        <v>204</v>
      </c>
      <c r="H355" s="184">
        <v>40140</v>
      </c>
      <c r="I355" s="185"/>
      <c r="J355" s="186">
        <f>ROUND(I355*H355,2)</f>
        <v>0</v>
      </c>
      <c r="K355" s="182" t="s">
        <v>205</v>
      </c>
      <c r="L355" s="39"/>
      <c r="M355" s="187" t="s">
        <v>1</v>
      </c>
      <c r="N355" s="188" t="s">
        <v>46</v>
      </c>
      <c r="O355" s="77"/>
      <c r="P355" s="189">
        <f>O355*H355</f>
        <v>0</v>
      </c>
      <c r="Q355" s="189">
        <v>0</v>
      </c>
      <c r="R355" s="189">
        <f>Q355*H355</f>
        <v>0</v>
      </c>
      <c r="S355" s="189">
        <v>0</v>
      </c>
      <c r="T355" s="190">
        <f>S355*H355</f>
        <v>0</v>
      </c>
      <c r="U355" s="38"/>
      <c r="V355" s="38"/>
      <c r="W355" s="38"/>
      <c r="X355" s="38"/>
      <c r="Y355" s="38"/>
      <c r="Z355" s="38"/>
      <c r="AA355" s="38"/>
      <c r="AB355" s="38"/>
      <c r="AC355" s="38"/>
      <c r="AD355" s="38"/>
      <c r="AE355" s="38"/>
      <c r="AR355" s="191" t="s">
        <v>206</v>
      </c>
      <c r="AT355" s="191" t="s">
        <v>201</v>
      </c>
      <c r="AU355" s="191" t="s">
        <v>221</v>
      </c>
      <c r="AY355" s="19" t="s">
        <v>199</v>
      </c>
      <c r="BE355" s="192">
        <f>IF(N355="základní",J355,0)</f>
        <v>0</v>
      </c>
      <c r="BF355" s="192">
        <f>IF(N355="snížená",J355,0)</f>
        <v>0</v>
      </c>
      <c r="BG355" s="192">
        <f>IF(N355="zákl. přenesená",J355,0)</f>
        <v>0</v>
      </c>
      <c r="BH355" s="192">
        <f>IF(N355="sníž. přenesená",J355,0)</f>
        <v>0</v>
      </c>
      <c r="BI355" s="192">
        <f>IF(N355="nulová",J355,0)</f>
        <v>0</v>
      </c>
      <c r="BJ355" s="19" t="s">
        <v>89</v>
      </c>
      <c r="BK355" s="192">
        <f>ROUND(I355*H355,2)</f>
        <v>0</v>
      </c>
      <c r="BL355" s="19" t="s">
        <v>206</v>
      </c>
      <c r="BM355" s="191" t="s">
        <v>1894</v>
      </c>
    </row>
    <row r="356" s="2" customFormat="1">
      <c r="A356" s="38"/>
      <c r="B356" s="39"/>
      <c r="C356" s="38"/>
      <c r="D356" s="193" t="s">
        <v>208</v>
      </c>
      <c r="E356" s="38"/>
      <c r="F356" s="194" t="s">
        <v>1001</v>
      </c>
      <c r="G356" s="38"/>
      <c r="H356" s="38"/>
      <c r="I356" s="195"/>
      <c r="J356" s="38"/>
      <c r="K356" s="38"/>
      <c r="L356" s="39"/>
      <c r="M356" s="196"/>
      <c r="N356" s="197"/>
      <c r="O356" s="77"/>
      <c r="P356" s="77"/>
      <c r="Q356" s="77"/>
      <c r="R356" s="77"/>
      <c r="S356" s="77"/>
      <c r="T356" s="78"/>
      <c r="U356" s="38"/>
      <c r="V356" s="38"/>
      <c r="W356" s="38"/>
      <c r="X356" s="38"/>
      <c r="Y356" s="38"/>
      <c r="Z356" s="38"/>
      <c r="AA356" s="38"/>
      <c r="AB356" s="38"/>
      <c r="AC356" s="38"/>
      <c r="AD356" s="38"/>
      <c r="AE356" s="38"/>
      <c r="AT356" s="19" t="s">
        <v>208</v>
      </c>
      <c r="AU356" s="19" t="s">
        <v>221</v>
      </c>
    </row>
    <row r="357" s="2" customFormat="1">
      <c r="A357" s="38"/>
      <c r="B357" s="39"/>
      <c r="C357" s="38"/>
      <c r="D357" s="193" t="s">
        <v>210</v>
      </c>
      <c r="E357" s="38"/>
      <c r="F357" s="198" t="s">
        <v>996</v>
      </c>
      <c r="G357" s="38"/>
      <c r="H357" s="38"/>
      <c r="I357" s="195"/>
      <c r="J357" s="38"/>
      <c r="K357" s="38"/>
      <c r="L357" s="39"/>
      <c r="M357" s="196"/>
      <c r="N357" s="197"/>
      <c r="O357" s="77"/>
      <c r="P357" s="77"/>
      <c r="Q357" s="77"/>
      <c r="R357" s="77"/>
      <c r="S357" s="77"/>
      <c r="T357" s="78"/>
      <c r="U357" s="38"/>
      <c r="V357" s="38"/>
      <c r="W357" s="38"/>
      <c r="X357" s="38"/>
      <c r="Y357" s="38"/>
      <c r="Z357" s="38"/>
      <c r="AA357" s="38"/>
      <c r="AB357" s="38"/>
      <c r="AC357" s="38"/>
      <c r="AD357" s="38"/>
      <c r="AE357" s="38"/>
      <c r="AT357" s="19" t="s">
        <v>210</v>
      </c>
      <c r="AU357" s="19" t="s">
        <v>221</v>
      </c>
    </row>
    <row r="358" s="14" customFormat="1">
      <c r="A358" s="14"/>
      <c r="B358" s="207"/>
      <c r="C358" s="14"/>
      <c r="D358" s="193" t="s">
        <v>212</v>
      </c>
      <c r="E358" s="208" t="s">
        <v>1</v>
      </c>
      <c r="F358" s="209" t="s">
        <v>1002</v>
      </c>
      <c r="G358" s="14"/>
      <c r="H358" s="208" t="s">
        <v>1</v>
      </c>
      <c r="I358" s="210"/>
      <c r="J358" s="14"/>
      <c r="K358" s="14"/>
      <c r="L358" s="207"/>
      <c r="M358" s="211"/>
      <c r="N358" s="212"/>
      <c r="O358" s="212"/>
      <c r="P358" s="212"/>
      <c r="Q358" s="212"/>
      <c r="R358" s="212"/>
      <c r="S358" s="212"/>
      <c r="T358" s="213"/>
      <c r="U358" s="14"/>
      <c r="V358" s="14"/>
      <c r="W358" s="14"/>
      <c r="X358" s="14"/>
      <c r="Y358" s="14"/>
      <c r="Z358" s="14"/>
      <c r="AA358" s="14"/>
      <c r="AB358" s="14"/>
      <c r="AC358" s="14"/>
      <c r="AD358" s="14"/>
      <c r="AE358" s="14"/>
      <c r="AT358" s="208" t="s">
        <v>212</v>
      </c>
      <c r="AU358" s="208" t="s">
        <v>221</v>
      </c>
      <c r="AV358" s="14" t="s">
        <v>89</v>
      </c>
      <c r="AW358" s="14" t="s">
        <v>36</v>
      </c>
      <c r="AX358" s="14" t="s">
        <v>81</v>
      </c>
      <c r="AY358" s="208" t="s">
        <v>199</v>
      </c>
    </row>
    <row r="359" s="13" customFormat="1">
      <c r="A359" s="13"/>
      <c r="B359" s="199"/>
      <c r="C359" s="13"/>
      <c r="D359" s="193" t="s">
        <v>212</v>
      </c>
      <c r="E359" s="200" t="s">
        <v>1</v>
      </c>
      <c r="F359" s="201" t="s">
        <v>1895</v>
      </c>
      <c r="G359" s="13"/>
      <c r="H359" s="202">
        <v>40140</v>
      </c>
      <c r="I359" s="203"/>
      <c r="J359" s="13"/>
      <c r="K359" s="13"/>
      <c r="L359" s="199"/>
      <c r="M359" s="204"/>
      <c r="N359" s="205"/>
      <c r="O359" s="205"/>
      <c r="P359" s="205"/>
      <c r="Q359" s="205"/>
      <c r="R359" s="205"/>
      <c r="S359" s="205"/>
      <c r="T359" s="206"/>
      <c r="U359" s="13"/>
      <c r="V359" s="13"/>
      <c r="W359" s="13"/>
      <c r="X359" s="13"/>
      <c r="Y359" s="13"/>
      <c r="Z359" s="13"/>
      <c r="AA359" s="13"/>
      <c r="AB359" s="13"/>
      <c r="AC359" s="13"/>
      <c r="AD359" s="13"/>
      <c r="AE359" s="13"/>
      <c r="AT359" s="200" t="s">
        <v>212</v>
      </c>
      <c r="AU359" s="200" t="s">
        <v>221</v>
      </c>
      <c r="AV359" s="13" t="s">
        <v>91</v>
      </c>
      <c r="AW359" s="13" t="s">
        <v>36</v>
      </c>
      <c r="AX359" s="13" t="s">
        <v>89</v>
      </c>
      <c r="AY359" s="200" t="s">
        <v>199</v>
      </c>
    </row>
    <row r="360" s="2" customFormat="1" ht="24.15" customHeight="1">
      <c r="A360" s="38"/>
      <c r="B360" s="179"/>
      <c r="C360" s="180" t="s">
        <v>513</v>
      </c>
      <c r="D360" s="180" t="s">
        <v>201</v>
      </c>
      <c r="E360" s="181" t="s">
        <v>1004</v>
      </c>
      <c r="F360" s="182" t="s">
        <v>1005</v>
      </c>
      <c r="G360" s="183" t="s">
        <v>204</v>
      </c>
      <c r="H360" s="184">
        <v>892</v>
      </c>
      <c r="I360" s="185"/>
      <c r="J360" s="186">
        <f>ROUND(I360*H360,2)</f>
        <v>0</v>
      </c>
      <c r="K360" s="182" t="s">
        <v>205</v>
      </c>
      <c r="L360" s="39"/>
      <c r="M360" s="187" t="s">
        <v>1</v>
      </c>
      <c r="N360" s="188" t="s">
        <v>46</v>
      </c>
      <c r="O360" s="77"/>
      <c r="P360" s="189">
        <f>O360*H360</f>
        <v>0</v>
      </c>
      <c r="Q360" s="189">
        <v>0</v>
      </c>
      <c r="R360" s="189">
        <f>Q360*H360</f>
        <v>0</v>
      </c>
      <c r="S360" s="189">
        <v>0</v>
      </c>
      <c r="T360" s="190">
        <f>S360*H360</f>
        <v>0</v>
      </c>
      <c r="U360" s="38"/>
      <c r="V360" s="38"/>
      <c r="W360" s="38"/>
      <c r="X360" s="38"/>
      <c r="Y360" s="38"/>
      <c r="Z360" s="38"/>
      <c r="AA360" s="38"/>
      <c r="AB360" s="38"/>
      <c r="AC360" s="38"/>
      <c r="AD360" s="38"/>
      <c r="AE360" s="38"/>
      <c r="AR360" s="191" t="s">
        <v>206</v>
      </c>
      <c r="AT360" s="191" t="s">
        <v>201</v>
      </c>
      <c r="AU360" s="191" t="s">
        <v>221</v>
      </c>
      <c r="AY360" s="19" t="s">
        <v>199</v>
      </c>
      <c r="BE360" s="192">
        <f>IF(N360="základní",J360,0)</f>
        <v>0</v>
      </c>
      <c r="BF360" s="192">
        <f>IF(N360="snížená",J360,0)</f>
        <v>0</v>
      </c>
      <c r="BG360" s="192">
        <f>IF(N360="zákl. přenesená",J360,0)</f>
        <v>0</v>
      </c>
      <c r="BH360" s="192">
        <f>IF(N360="sníž. přenesená",J360,0)</f>
        <v>0</v>
      </c>
      <c r="BI360" s="192">
        <f>IF(N360="nulová",J360,0)</f>
        <v>0</v>
      </c>
      <c r="BJ360" s="19" t="s">
        <v>89</v>
      </c>
      <c r="BK360" s="192">
        <f>ROUND(I360*H360,2)</f>
        <v>0</v>
      </c>
      <c r="BL360" s="19" t="s">
        <v>206</v>
      </c>
      <c r="BM360" s="191" t="s">
        <v>1896</v>
      </c>
    </row>
    <row r="361" s="2" customFormat="1">
      <c r="A361" s="38"/>
      <c r="B361" s="39"/>
      <c r="C361" s="38"/>
      <c r="D361" s="193" t="s">
        <v>208</v>
      </c>
      <c r="E361" s="38"/>
      <c r="F361" s="194" t="s">
        <v>1007</v>
      </c>
      <c r="G361" s="38"/>
      <c r="H361" s="38"/>
      <c r="I361" s="195"/>
      <c r="J361" s="38"/>
      <c r="K361" s="38"/>
      <c r="L361" s="39"/>
      <c r="M361" s="196"/>
      <c r="N361" s="197"/>
      <c r="O361" s="77"/>
      <c r="P361" s="77"/>
      <c r="Q361" s="77"/>
      <c r="R361" s="77"/>
      <c r="S361" s="77"/>
      <c r="T361" s="78"/>
      <c r="U361" s="38"/>
      <c r="V361" s="38"/>
      <c r="W361" s="38"/>
      <c r="X361" s="38"/>
      <c r="Y361" s="38"/>
      <c r="Z361" s="38"/>
      <c r="AA361" s="38"/>
      <c r="AB361" s="38"/>
      <c r="AC361" s="38"/>
      <c r="AD361" s="38"/>
      <c r="AE361" s="38"/>
      <c r="AT361" s="19" t="s">
        <v>208</v>
      </c>
      <c r="AU361" s="19" t="s">
        <v>221</v>
      </c>
    </row>
    <row r="362" s="2" customFormat="1">
      <c r="A362" s="38"/>
      <c r="B362" s="39"/>
      <c r="C362" s="38"/>
      <c r="D362" s="193" t="s">
        <v>210</v>
      </c>
      <c r="E362" s="38"/>
      <c r="F362" s="198" t="s">
        <v>1008</v>
      </c>
      <c r="G362" s="38"/>
      <c r="H362" s="38"/>
      <c r="I362" s="195"/>
      <c r="J362" s="38"/>
      <c r="K362" s="38"/>
      <c r="L362" s="39"/>
      <c r="M362" s="196"/>
      <c r="N362" s="197"/>
      <c r="O362" s="77"/>
      <c r="P362" s="77"/>
      <c r="Q362" s="77"/>
      <c r="R362" s="77"/>
      <c r="S362" s="77"/>
      <c r="T362" s="78"/>
      <c r="U362" s="38"/>
      <c r="V362" s="38"/>
      <c r="W362" s="38"/>
      <c r="X362" s="38"/>
      <c r="Y362" s="38"/>
      <c r="Z362" s="38"/>
      <c r="AA362" s="38"/>
      <c r="AB362" s="38"/>
      <c r="AC362" s="38"/>
      <c r="AD362" s="38"/>
      <c r="AE362" s="38"/>
      <c r="AT362" s="19" t="s">
        <v>210</v>
      </c>
      <c r="AU362" s="19" t="s">
        <v>221</v>
      </c>
    </row>
    <row r="363" s="13" customFormat="1">
      <c r="A363" s="13"/>
      <c r="B363" s="199"/>
      <c r="C363" s="13"/>
      <c r="D363" s="193" t="s">
        <v>212</v>
      </c>
      <c r="E363" s="200" t="s">
        <v>1</v>
      </c>
      <c r="F363" s="201" t="s">
        <v>1893</v>
      </c>
      <c r="G363" s="13"/>
      <c r="H363" s="202">
        <v>892</v>
      </c>
      <c r="I363" s="203"/>
      <c r="J363" s="13"/>
      <c r="K363" s="13"/>
      <c r="L363" s="199"/>
      <c r="M363" s="204"/>
      <c r="N363" s="205"/>
      <c r="O363" s="205"/>
      <c r="P363" s="205"/>
      <c r="Q363" s="205"/>
      <c r="R363" s="205"/>
      <c r="S363" s="205"/>
      <c r="T363" s="206"/>
      <c r="U363" s="13"/>
      <c r="V363" s="13"/>
      <c r="W363" s="13"/>
      <c r="X363" s="13"/>
      <c r="Y363" s="13"/>
      <c r="Z363" s="13"/>
      <c r="AA363" s="13"/>
      <c r="AB363" s="13"/>
      <c r="AC363" s="13"/>
      <c r="AD363" s="13"/>
      <c r="AE363" s="13"/>
      <c r="AT363" s="200" t="s">
        <v>212</v>
      </c>
      <c r="AU363" s="200" t="s">
        <v>221</v>
      </c>
      <c r="AV363" s="13" t="s">
        <v>91</v>
      </c>
      <c r="AW363" s="13" t="s">
        <v>36</v>
      </c>
      <c r="AX363" s="13" t="s">
        <v>89</v>
      </c>
      <c r="AY363" s="200" t="s">
        <v>199</v>
      </c>
    </row>
    <row r="364" s="12" customFormat="1" ht="20.88" customHeight="1">
      <c r="A364" s="12"/>
      <c r="B364" s="166"/>
      <c r="C364" s="12"/>
      <c r="D364" s="167" t="s">
        <v>80</v>
      </c>
      <c r="E364" s="177" t="s">
        <v>595</v>
      </c>
      <c r="F364" s="177" t="s">
        <v>596</v>
      </c>
      <c r="G364" s="12"/>
      <c r="H364" s="12"/>
      <c r="I364" s="169"/>
      <c r="J364" s="178">
        <f>BK364</f>
        <v>0</v>
      </c>
      <c r="K364" s="12"/>
      <c r="L364" s="166"/>
      <c r="M364" s="171"/>
      <c r="N364" s="172"/>
      <c r="O364" s="172"/>
      <c r="P364" s="173">
        <f>SUM(P365:P371)</f>
        <v>0</v>
      </c>
      <c r="Q364" s="172"/>
      <c r="R364" s="173">
        <f>SUM(R365:R371)</f>
        <v>0.22990799999999997</v>
      </c>
      <c r="S364" s="172"/>
      <c r="T364" s="174">
        <f>SUM(T365:T371)</f>
        <v>0</v>
      </c>
      <c r="U364" s="12"/>
      <c r="V364" s="12"/>
      <c r="W364" s="12"/>
      <c r="X364" s="12"/>
      <c r="Y364" s="12"/>
      <c r="Z364" s="12"/>
      <c r="AA364" s="12"/>
      <c r="AB364" s="12"/>
      <c r="AC364" s="12"/>
      <c r="AD364" s="12"/>
      <c r="AE364" s="12"/>
      <c r="AR364" s="167" t="s">
        <v>89</v>
      </c>
      <c r="AT364" s="175" t="s">
        <v>80</v>
      </c>
      <c r="AU364" s="175" t="s">
        <v>91</v>
      </c>
      <c r="AY364" s="167" t="s">
        <v>199</v>
      </c>
      <c r="BK364" s="176">
        <f>SUM(BK365:BK371)</f>
        <v>0</v>
      </c>
    </row>
    <row r="365" s="2" customFormat="1" ht="24.15" customHeight="1">
      <c r="A365" s="38"/>
      <c r="B365" s="179"/>
      <c r="C365" s="180" t="s">
        <v>518</v>
      </c>
      <c r="D365" s="180" t="s">
        <v>201</v>
      </c>
      <c r="E365" s="181" t="s">
        <v>598</v>
      </c>
      <c r="F365" s="182" t="s">
        <v>599</v>
      </c>
      <c r="G365" s="183" t="s">
        <v>345</v>
      </c>
      <c r="H365" s="184">
        <v>234.59999999999999</v>
      </c>
      <c r="I365" s="185"/>
      <c r="J365" s="186">
        <f>ROUND(I365*H365,2)</f>
        <v>0</v>
      </c>
      <c r="K365" s="182" t="s">
        <v>246</v>
      </c>
      <c r="L365" s="39"/>
      <c r="M365" s="187" t="s">
        <v>1</v>
      </c>
      <c r="N365" s="188" t="s">
        <v>46</v>
      </c>
      <c r="O365" s="77"/>
      <c r="P365" s="189">
        <f>O365*H365</f>
        <v>0</v>
      </c>
      <c r="Q365" s="189">
        <v>0.00097999999999999997</v>
      </c>
      <c r="R365" s="189">
        <f>Q365*H365</f>
        <v>0.22990799999999997</v>
      </c>
      <c r="S365" s="189">
        <v>0</v>
      </c>
      <c r="T365" s="190">
        <f>S365*H365</f>
        <v>0</v>
      </c>
      <c r="U365" s="38"/>
      <c r="V365" s="38"/>
      <c r="W365" s="38"/>
      <c r="X365" s="38"/>
      <c r="Y365" s="38"/>
      <c r="Z365" s="38"/>
      <c r="AA365" s="38"/>
      <c r="AB365" s="38"/>
      <c r="AC365" s="38"/>
      <c r="AD365" s="38"/>
      <c r="AE365" s="38"/>
      <c r="AR365" s="191" t="s">
        <v>206</v>
      </c>
      <c r="AT365" s="191" t="s">
        <v>201</v>
      </c>
      <c r="AU365" s="191" t="s">
        <v>221</v>
      </c>
      <c r="AY365" s="19" t="s">
        <v>199</v>
      </c>
      <c r="BE365" s="192">
        <f>IF(N365="základní",J365,0)</f>
        <v>0</v>
      </c>
      <c r="BF365" s="192">
        <f>IF(N365="snížená",J365,0)</f>
        <v>0</v>
      </c>
      <c r="BG365" s="192">
        <f>IF(N365="zákl. přenesená",J365,0)</f>
        <v>0</v>
      </c>
      <c r="BH365" s="192">
        <f>IF(N365="sníž. přenesená",J365,0)</f>
        <v>0</v>
      </c>
      <c r="BI365" s="192">
        <f>IF(N365="nulová",J365,0)</f>
        <v>0</v>
      </c>
      <c r="BJ365" s="19" t="s">
        <v>89</v>
      </c>
      <c r="BK365" s="192">
        <f>ROUND(I365*H365,2)</f>
        <v>0</v>
      </c>
      <c r="BL365" s="19" t="s">
        <v>206</v>
      </c>
      <c r="BM365" s="191" t="s">
        <v>1897</v>
      </c>
    </row>
    <row r="366" s="14" customFormat="1">
      <c r="A366" s="14"/>
      <c r="B366" s="207"/>
      <c r="C366" s="14"/>
      <c r="D366" s="193" t="s">
        <v>212</v>
      </c>
      <c r="E366" s="208" t="s">
        <v>1</v>
      </c>
      <c r="F366" s="209" t="s">
        <v>1416</v>
      </c>
      <c r="G366" s="14"/>
      <c r="H366" s="208" t="s">
        <v>1</v>
      </c>
      <c r="I366" s="210"/>
      <c r="J366" s="14"/>
      <c r="K366" s="14"/>
      <c r="L366" s="207"/>
      <c r="M366" s="211"/>
      <c r="N366" s="212"/>
      <c r="O366" s="212"/>
      <c r="P366" s="212"/>
      <c r="Q366" s="212"/>
      <c r="R366" s="212"/>
      <c r="S366" s="212"/>
      <c r="T366" s="213"/>
      <c r="U366" s="14"/>
      <c r="V366" s="14"/>
      <c r="W366" s="14"/>
      <c r="X366" s="14"/>
      <c r="Y366" s="14"/>
      <c r="Z366" s="14"/>
      <c r="AA366" s="14"/>
      <c r="AB366" s="14"/>
      <c r="AC366" s="14"/>
      <c r="AD366" s="14"/>
      <c r="AE366" s="14"/>
      <c r="AT366" s="208" t="s">
        <v>212</v>
      </c>
      <c r="AU366" s="208" t="s">
        <v>221</v>
      </c>
      <c r="AV366" s="14" t="s">
        <v>89</v>
      </c>
      <c r="AW366" s="14" t="s">
        <v>36</v>
      </c>
      <c r="AX366" s="14" t="s">
        <v>81</v>
      </c>
      <c r="AY366" s="208" t="s">
        <v>199</v>
      </c>
    </row>
    <row r="367" s="13" customFormat="1">
      <c r="A367" s="13"/>
      <c r="B367" s="199"/>
      <c r="C367" s="13"/>
      <c r="D367" s="193" t="s">
        <v>212</v>
      </c>
      <c r="E367" s="200" t="s">
        <v>1</v>
      </c>
      <c r="F367" s="201" t="s">
        <v>1898</v>
      </c>
      <c r="G367" s="13"/>
      <c r="H367" s="202">
        <v>53.799999999999997</v>
      </c>
      <c r="I367" s="203"/>
      <c r="J367" s="13"/>
      <c r="K367" s="13"/>
      <c r="L367" s="199"/>
      <c r="M367" s="204"/>
      <c r="N367" s="205"/>
      <c r="O367" s="205"/>
      <c r="P367" s="205"/>
      <c r="Q367" s="205"/>
      <c r="R367" s="205"/>
      <c r="S367" s="205"/>
      <c r="T367" s="206"/>
      <c r="U367" s="13"/>
      <c r="V367" s="13"/>
      <c r="W367" s="13"/>
      <c r="X367" s="13"/>
      <c r="Y367" s="13"/>
      <c r="Z367" s="13"/>
      <c r="AA367" s="13"/>
      <c r="AB367" s="13"/>
      <c r="AC367" s="13"/>
      <c r="AD367" s="13"/>
      <c r="AE367" s="13"/>
      <c r="AT367" s="200" t="s">
        <v>212</v>
      </c>
      <c r="AU367" s="200" t="s">
        <v>221</v>
      </c>
      <c r="AV367" s="13" t="s">
        <v>91</v>
      </c>
      <c r="AW367" s="13" t="s">
        <v>36</v>
      </c>
      <c r="AX367" s="13" t="s">
        <v>81</v>
      </c>
      <c r="AY367" s="200" t="s">
        <v>199</v>
      </c>
    </row>
    <row r="368" s="13" customFormat="1">
      <c r="A368" s="13"/>
      <c r="B368" s="199"/>
      <c r="C368" s="13"/>
      <c r="D368" s="193" t="s">
        <v>212</v>
      </c>
      <c r="E368" s="200" t="s">
        <v>1</v>
      </c>
      <c r="F368" s="201" t="s">
        <v>1899</v>
      </c>
      <c r="G368" s="13"/>
      <c r="H368" s="202">
        <v>56.399999999999999</v>
      </c>
      <c r="I368" s="203"/>
      <c r="J368" s="13"/>
      <c r="K368" s="13"/>
      <c r="L368" s="199"/>
      <c r="M368" s="204"/>
      <c r="N368" s="205"/>
      <c r="O368" s="205"/>
      <c r="P368" s="205"/>
      <c r="Q368" s="205"/>
      <c r="R368" s="205"/>
      <c r="S368" s="205"/>
      <c r="T368" s="206"/>
      <c r="U368" s="13"/>
      <c r="V368" s="13"/>
      <c r="W368" s="13"/>
      <c r="X368" s="13"/>
      <c r="Y368" s="13"/>
      <c r="Z368" s="13"/>
      <c r="AA368" s="13"/>
      <c r="AB368" s="13"/>
      <c r="AC368" s="13"/>
      <c r="AD368" s="13"/>
      <c r="AE368" s="13"/>
      <c r="AT368" s="200" t="s">
        <v>212</v>
      </c>
      <c r="AU368" s="200" t="s">
        <v>221</v>
      </c>
      <c r="AV368" s="13" t="s">
        <v>91</v>
      </c>
      <c r="AW368" s="13" t="s">
        <v>36</v>
      </c>
      <c r="AX368" s="13" t="s">
        <v>81</v>
      </c>
      <c r="AY368" s="200" t="s">
        <v>199</v>
      </c>
    </row>
    <row r="369" s="13" customFormat="1">
      <c r="A369" s="13"/>
      <c r="B369" s="199"/>
      <c r="C369" s="13"/>
      <c r="D369" s="193" t="s">
        <v>212</v>
      </c>
      <c r="E369" s="200" t="s">
        <v>1</v>
      </c>
      <c r="F369" s="201" t="s">
        <v>1900</v>
      </c>
      <c r="G369" s="13"/>
      <c r="H369" s="202">
        <v>56.399999999999999</v>
      </c>
      <c r="I369" s="203"/>
      <c r="J369" s="13"/>
      <c r="K369" s="13"/>
      <c r="L369" s="199"/>
      <c r="M369" s="204"/>
      <c r="N369" s="205"/>
      <c r="O369" s="205"/>
      <c r="P369" s="205"/>
      <c r="Q369" s="205"/>
      <c r="R369" s="205"/>
      <c r="S369" s="205"/>
      <c r="T369" s="206"/>
      <c r="U369" s="13"/>
      <c r="V369" s="13"/>
      <c r="W369" s="13"/>
      <c r="X369" s="13"/>
      <c r="Y369" s="13"/>
      <c r="Z369" s="13"/>
      <c r="AA369" s="13"/>
      <c r="AB369" s="13"/>
      <c r="AC369" s="13"/>
      <c r="AD369" s="13"/>
      <c r="AE369" s="13"/>
      <c r="AT369" s="200" t="s">
        <v>212</v>
      </c>
      <c r="AU369" s="200" t="s">
        <v>221</v>
      </c>
      <c r="AV369" s="13" t="s">
        <v>91</v>
      </c>
      <c r="AW369" s="13" t="s">
        <v>36</v>
      </c>
      <c r="AX369" s="13" t="s">
        <v>81</v>
      </c>
      <c r="AY369" s="200" t="s">
        <v>199</v>
      </c>
    </row>
    <row r="370" s="13" customFormat="1">
      <c r="A370" s="13"/>
      <c r="B370" s="199"/>
      <c r="C370" s="13"/>
      <c r="D370" s="193" t="s">
        <v>212</v>
      </c>
      <c r="E370" s="200" t="s">
        <v>1</v>
      </c>
      <c r="F370" s="201" t="s">
        <v>1901</v>
      </c>
      <c r="G370" s="13"/>
      <c r="H370" s="202">
        <v>68</v>
      </c>
      <c r="I370" s="203"/>
      <c r="J370" s="13"/>
      <c r="K370" s="13"/>
      <c r="L370" s="199"/>
      <c r="M370" s="204"/>
      <c r="N370" s="205"/>
      <c r="O370" s="205"/>
      <c r="P370" s="205"/>
      <c r="Q370" s="205"/>
      <c r="R370" s="205"/>
      <c r="S370" s="205"/>
      <c r="T370" s="206"/>
      <c r="U370" s="13"/>
      <c r="V370" s="13"/>
      <c r="W370" s="13"/>
      <c r="X370" s="13"/>
      <c r="Y370" s="13"/>
      <c r="Z370" s="13"/>
      <c r="AA370" s="13"/>
      <c r="AB370" s="13"/>
      <c r="AC370" s="13"/>
      <c r="AD370" s="13"/>
      <c r="AE370" s="13"/>
      <c r="AT370" s="200" t="s">
        <v>212</v>
      </c>
      <c r="AU370" s="200" t="s">
        <v>221</v>
      </c>
      <c r="AV370" s="13" t="s">
        <v>91</v>
      </c>
      <c r="AW370" s="13" t="s">
        <v>36</v>
      </c>
      <c r="AX370" s="13" t="s">
        <v>81</v>
      </c>
      <c r="AY370" s="200" t="s">
        <v>199</v>
      </c>
    </row>
    <row r="371" s="15" customFormat="1">
      <c r="A371" s="15"/>
      <c r="B371" s="214"/>
      <c r="C371" s="15"/>
      <c r="D371" s="193" t="s">
        <v>212</v>
      </c>
      <c r="E371" s="215" t="s">
        <v>1</v>
      </c>
      <c r="F371" s="216" t="s">
        <v>234</v>
      </c>
      <c r="G371" s="15"/>
      <c r="H371" s="217">
        <v>234.59999999999999</v>
      </c>
      <c r="I371" s="218"/>
      <c r="J371" s="15"/>
      <c r="K371" s="15"/>
      <c r="L371" s="214"/>
      <c r="M371" s="219"/>
      <c r="N371" s="220"/>
      <c r="O371" s="220"/>
      <c r="P371" s="220"/>
      <c r="Q371" s="220"/>
      <c r="R371" s="220"/>
      <c r="S371" s="220"/>
      <c r="T371" s="221"/>
      <c r="U371" s="15"/>
      <c r="V371" s="15"/>
      <c r="W371" s="15"/>
      <c r="X371" s="15"/>
      <c r="Y371" s="15"/>
      <c r="Z371" s="15"/>
      <c r="AA371" s="15"/>
      <c r="AB371" s="15"/>
      <c r="AC371" s="15"/>
      <c r="AD371" s="15"/>
      <c r="AE371" s="15"/>
      <c r="AT371" s="215" t="s">
        <v>212</v>
      </c>
      <c r="AU371" s="215" t="s">
        <v>221</v>
      </c>
      <c r="AV371" s="15" t="s">
        <v>206</v>
      </c>
      <c r="AW371" s="15" t="s">
        <v>36</v>
      </c>
      <c r="AX371" s="15" t="s">
        <v>89</v>
      </c>
      <c r="AY371" s="215" t="s">
        <v>199</v>
      </c>
    </row>
    <row r="372" s="12" customFormat="1" ht="20.88" customHeight="1">
      <c r="A372" s="12"/>
      <c r="B372" s="166"/>
      <c r="C372" s="12"/>
      <c r="D372" s="167" t="s">
        <v>80</v>
      </c>
      <c r="E372" s="177" t="s">
        <v>603</v>
      </c>
      <c r="F372" s="177" t="s">
        <v>604</v>
      </c>
      <c r="G372" s="12"/>
      <c r="H372" s="12"/>
      <c r="I372" s="169"/>
      <c r="J372" s="178">
        <f>BK372</f>
        <v>0</v>
      </c>
      <c r="K372" s="12"/>
      <c r="L372" s="166"/>
      <c r="M372" s="171"/>
      <c r="N372" s="172"/>
      <c r="O372" s="172"/>
      <c r="P372" s="173">
        <f>SUM(P373:P377)</f>
        <v>0</v>
      </c>
      <c r="Q372" s="172"/>
      <c r="R372" s="173">
        <f>SUM(R373:R377)</f>
        <v>0</v>
      </c>
      <c r="S372" s="172"/>
      <c r="T372" s="174">
        <f>SUM(T373:T377)</f>
        <v>1845.5999999999999</v>
      </c>
      <c r="U372" s="12"/>
      <c r="V372" s="12"/>
      <c r="W372" s="12"/>
      <c r="X372" s="12"/>
      <c r="Y372" s="12"/>
      <c r="Z372" s="12"/>
      <c r="AA372" s="12"/>
      <c r="AB372" s="12"/>
      <c r="AC372" s="12"/>
      <c r="AD372" s="12"/>
      <c r="AE372" s="12"/>
      <c r="AR372" s="167" t="s">
        <v>89</v>
      </c>
      <c r="AT372" s="175" t="s">
        <v>80</v>
      </c>
      <c r="AU372" s="175" t="s">
        <v>91</v>
      </c>
      <c r="AY372" s="167" t="s">
        <v>199</v>
      </c>
      <c r="BK372" s="176">
        <f>SUM(BK373:BK377)</f>
        <v>0</v>
      </c>
    </row>
    <row r="373" s="2" customFormat="1" ht="14.4" customHeight="1">
      <c r="A373" s="38"/>
      <c r="B373" s="179"/>
      <c r="C373" s="180" t="s">
        <v>524</v>
      </c>
      <c r="D373" s="180" t="s">
        <v>201</v>
      </c>
      <c r="E373" s="181" t="s">
        <v>606</v>
      </c>
      <c r="F373" s="182" t="s">
        <v>607</v>
      </c>
      <c r="G373" s="183" t="s">
        <v>228</v>
      </c>
      <c r="H373" s="184">
        <v>769</v>
      </c>
      <c r="I373" s="185"/>
      <c r="J373" s="186">
        <f>ROUND(I373*H373,2)</f>
        <v>0</v>
      </c>
      <c r="K373" s="182" t="s">
        <v>205</v>
      </c>
      <c r="L373" s="39"/>
      <c r="M373" s="187" t="s">
        <v>1</v>
      </c>
      <c r="N373" s="188" t="s">
        <v>46</v>
      </c>
      <c r="O373" s="77"/>
      <c r="P373" s="189">
        <f>O373*H373</f>
        <v>0</v>
      </c>
      <c r="Q373" s="189">
        <v>0</v>
      </c>
      <c r="R373" s="189">
        <f>Q373*H373</f>
        <v>0</v>
      </c>
      <c r="S373" s="189">
        <v>2.3999999999999999</v>
      </c>
      <c r="T373" s="190">
        <f>S373*H373</f>
        <v>1845.5999999999999</v>
      </c>
      <c r="U373" s="38"/>
      <c r="V373" s="38"/>
      <c r="W373" s="38"/>
      <c r="X373" s="38"/>
      <c r="Y373" s="38"/>
      <c r="Z373" s="38"/>
      <c r="AA373" s="38"/>
      <c r="AB373" s="38"/>
      <c r="AC373" s="38"/>
      <c r="AD373" s="38"/>
      <c r="AE373" s="38"/>
      <c r="AR373" s="191" t="s">
        <v>206</v>
      </c>
      <c r="AT373" s="191" t="s">
        <v>201</v>
      </c>
      <c r="AU373" s="191" t="s">
        <v>221</v>
      </c>
      <c r="AY373" s="19" t="s">
        <v>199</v>
      </c>
      <c r="BE373" s="192">
        <f>IF(N373="základní",J373,0)</f>
        <v>0</v>
      </c>
      <c r="BF373" s="192">
        <f>IF(N373="snížená",J373,0)</f>
        <v>0</v>
      </c>
      <c r="BG373" s="192">
        <f>IF(N373="zákl. přenesená",J373,0)</f>
        <v>0</v>
      </c>
      <c r="BH373" s="192">
        <f>IF(N373="sníž. přenesená",J373,0)</f>
        <v>0</v>
      </c>
      <c r="BI373" s="192">
        <f>IF(N373="nulová",J373,0)</f>
        <v>0</v>
      </c>
      <c r="BJ373" s="19" t="s">
        <v>89</v>
      </c>
      <c r="BK373" s="192">
        <f>ROUND(I373*H373,2)</f>
        <v>0</v>
      </c>
      <c r="BL373" s="19" t="s">
        <v>206</v>
      </c>
      <c r="BM373" s="191" t="s">
        <v>1902</v>
      </c>
    </row>
    <row r="374" s="2" customFormat="1">
      <c r="A374" s="38"/>
      <c r="B374" s="39"/>
      <c r="C374" s="38"/>
      <c r="D374" s="193" t="s">
        <v>208</v>
      </c>
      <c r="E374" s="38"/>
      <c r="F374" s="194" t="s">
        <v>609</v>
      </c>
      <c r="G374" s="38"/>
      <c r="H374" s="38"/>
      <c r="I374" s="195"/>
      <c r="J374" s="38"/>
      <c r="K374" s="38"/>
      <c r="L374" s="39"/>
      <c r="M374" s="196"/>
      <c r="N374" s="197"/>
      <c r="O374" s="77"/>
      <c r="P374" s="77"/>
      <c r="Q374" s="77"/>
      <c r="R374" s="77"/>
      <c r="S374" s="77"/>
      <c r="T374" s="78"/>
      <c r="U374" s="38"/>
      <c r="V374" s="38"/>
      <c r="W374" s="38"/>
      <c r="X374" s="38"/>
      <c r="Y374" s="38"/>
      <c r="Z374" s="38"/>
      <c r="AA374" s="38"/>
      <c r="AB374" s="38"/>
      <c r="AC374" s="38"/>
      <c r="AD374" s="38"/>
      <c r="AE374" s="38"/>
      <c r="AT374" s="19" t="s">
        <v>208</v>
      </c>
      <c r="AU374" s="19" t="s">
        <v>221</v>
      </c>
    </row>
    <row r="375" s="2" customFormat="1">
      <c r="A375" s="38"/>
      <c r="B375" s="39"/>
      <c r="C375" s="38"/>
      <c r="D375" s="193" t="s">
        <v>210</v>
      </c>
      <c r="E375" s="38"/>
      <c r="F375" s="198" t="s">
        <v>610</v>
      </c>
      <c r="G375" s="38"/>
      <c r="H375" s="38"/>
      <c r="I375" s="195"/>
      <c r="J375" s="38"/>
      <c r="K375" s="38"/>
      <c r="L375" s="39"/>
      <c r="M375" s="196"/>
      <c r="N375" s="197"/>
      <c r="O375" s="77"/>
      <c r="P375" s="77"/>
      <c r="Q375" s="77"/>
      <c r="R375" s="77"/>
      <c r="S375" s="77"/>
      <c r="T375" s="78"/>
      <c r="U375" s="38"/>
      <c r="V375" s="38"/>
      <c r="W375" s="38"/>
      <c r="X375" s="38"/>
      <c r="Y375" s="38"/>
      <c r="Z375" s="38"/>
      <c r="AA375" s="38"/>
      <c r="AB375" s="38"/>
      <c r="AC375" s="38"/>
      <c r="AD375" s="38"/>
      <c r="AE375" s="38"/>
      <c r="AT375" s="19" t="s">
        <v>210</v>
      </c>
      <c r="AU375" s="19" t="s">
        <v>221</v>
      </c>
    </row>
    <row r="376" s="14" customFormat="1">
      <c r="A376" s="14"/>
      <c r="B376" s="207"/>
      <c r="C376" s="14"/>
      <c r="D376" s="193" t="s">
        <v>212</v>
      </c>
      <c r="E376" s="208" t="s">
        <v>1</v>
      </c>
      <c r="F376" s="209" t="s">
        <v>1042</v>
      </c>
      <c r="G376" s="14"/>
      <c r="H376" s="208" t="s">
        <v>1</v>
      </c>
      <c r="I376" s="210"/>
      <c r="J376" s="14"/>
      <c r="K376" s="14"/>
      <c r="L376" s="207"/>
      <c r="M376" s="211"/>
      <c r="N376" s="212"/>
      <c r="O376" s="212"/>
      <c r="P376" s="212"/>
      <c r="Q376" s="212"/>
      <c r="R376" s="212"/>
      <c r="S376" s="212"/>
      <c r="T376" s="213"/>
      <c r="U376" s="14"/>
      <c r="V376" s="14"/>
      <c r="W376" s="14"/>
      <c r="X376" s="14"/>
      <c r="Y376" s="14"/>
      <c r="Z376" s="14"/>
      <c r="AA376" s="14"/>
      <c r="AB376" s="14"/>
      <c r="AC376" s="14"/>
      <c r="AD376" s="14"/>
      <c r="AE376" s="14"/>
      <c r="AT376" s="208" t="s">
        <v>212</v>
      </c>
      <c r="AU376" s="208" t="s">
        <v>221</v>
      </c>
      <c r="AV376" s="14" t="s">
        <v>89</v>
      </c>
      <c r="AW376" s="14" t="s">
        <v>36</v>
      </c>
      <c r="AX376" s="14" t="s">
        <v>81</v>
      </c>
      <c r="AY376" s="208" t="s">
        <v>199</v>
      </c>
    </row>
    <row r="377" s="13" customFormat="1">
      <c r="A377" s="13"/>
      <c r="B377" s="199"/>
      <c r="C377" s="13"/>
      <c r="D377" s="193" t="s">
        <v>212</v>
      </c>
      <c r="E377" s="200" t="s">
        <v>1</v>
      </c>
      <c r="F377" s="201" t="s">
        <v>1903</v>
      </c>
      <c r="G377" s="13"/>
      <c r="H377" s="202">
        <v>769</v>
      </c>
      <c r="I377" s="203"/>
      <c r="J377" s="13"/>
      <c r="K377" s="13"/>
      <c r="L377" s="199"/>
      <c r="M377" s="204"/>
      <c r="N377" s="205"/>
      <c r="O377" s="205"/>
      <c r="P377" s="205"/>
      <c r="Q377" s="205"/>
      <c r="R377" s="205"/>
      <c r="S377" s="205"/>
      <c r="T377" s="206"/>
      <c r="U377" s="13"/>
      <c r="V377" s="13"/>
      <c r="W377" s="13"/>
      <c r="X377" s="13"/>
      <c r="Y377" s="13"/>
      <c r="Z377" s="13"/>
      <c r="AA377" s="13"/>
      <c r="AB377" s="13"/>
      <c r="AC377" s="13"/>
      <c r="AD377" s="13"/>
      <c r="AE377" s="13"/>
      <c r="AT377" s="200" t="s">
        <v>212</v>
      </c>
      <c r="AU377" s="200" t="s">
        <v>221</v>
      </c>
      <c r="AV377" s="13" t="s">
        <v>91</v>
      </c>
      <c r="AW377" s="13" t="s">
        <v>36</v>
      </c>
      <c r="AX377" s="13" t="s">
        <v>89</v>
      </c>
      <c r="AY377" s="200" t="s">
        <v>199</v>
      </c>
    </row>
    <row r="378" s="12" customFormat="1" ht="22.8" customHeight="1">
      <c r="A378" s="12"/>
      <c r="B378" s="166"/>
      <c r="C378" s="12"/>
      <c r="D378" s="167" t="s">
        <v>80</v>
      </c>
      <c r="E378" s="177" t="s">
        <v>613</v>
      </c>
      <c r="F378" s="177" t="s">
        <v>614</v>
      </c>
      <c r="G378" s="12"/>
      <c r="H378" s="12"/>
      <c r="I378" s="169"/>
      <c r="J378" s="178">
        <f>BK378</f>
        <v>0</v>
      </c>
      <c r="K378" s="12"/>
      <c r="L378" s="166"/>
      <c r="M378" s="171"/>
      <c r="N378" s="172"/>
      <c r="O378" s="172"/>
      <c r="P378" s="173">
        <f>SUM(P379:P382)</f>
        <v>0</v>
      </c>
      <c r="Q378" s="172"/>
      <c r="R378" s="173">
        <f>SUM(R379:R382)</f>
        <v>0</v>
      </c>
      <c r="S378" s="172"/>
      <c r="T378" s="174">
        <f>SUM(T379:T382)</f>
        <v>0</v>
      </c>
      <c r="U378" s="12"/>
      <c r="V378" s="12"/>
      <c r="W378" s="12"/>
      <c r="X378" s="12"/>
      <c r="Y378" s="12"/>
      <c r="Z378" s="12"/>
      <c r="AA378" s="12"/>
      <c r="AB378" s="12"/>
      <c r="AC378" s="12"/>
      <c r="AD378" s="12"/>
      <c r="AE378" s="12"/>
      <c r="AR378" s="167" t="s">
        <v>89</v>
      </c>
      <c r="AT378" s="175" t="s">
        <v>80</v>
      </c>
      <c r="AU378" s="175" t="s">
        <v>89</v>
      </c>
      <c r="AY378" s="167" t="s">
        <v>199</v>
      </c>
      <c r="BK378" s="176">
        <f>SUM(BK379:BK382)</f>
        <v>0</v>
      </c>
    </row>
    <row r="379" s="2" customFormat="1" ht="24.15" customHeight="1">
      <c r="A379" s="38"/>
      <c r="B379" s="179"/>
      <c r="C379" s="180" t="s">
        <v>531</v>
      </c>
      <c r="D379" s="180" t="s">
        <v>201</v>
      </c>
      <c r="E379" s="181" t="s">
        <v>616</v>
      </c>
      <c r="F379" s="182" t="s">
        <v>617</v>
      </c>
      <c r="G379" s="183" t="s">
        <v>275</v>
      </c>
      <c r="H379" s="184">
        <v>1916.8789999999999</v>
      </c>
      <c r="I379" s="185"/>
      <c r="J379" s="186">
        <f>ROUND(I379*H379,2)</f>
        <v>0</v>
      </c>
      <c r="K379" s="182" t="s">
        <v>246</v>
      </c>
      <c r="L379" s="39"/>
      <c r="M379" s="187" t="s">
        <v>1</v>
      </c>
      <c r="N379" s="188" t="s">
        <v>46</v>
      </c>
      <c r="O379" s="77"/>
      <c r="P379" s="189">
        <f>O379*H379</f>
        <v>0</v>
      </c>
      <c r="Q379" s="189">
        <v>0</v>
      </c>
      <c r="R379" s="189">
        <f>Q379*H379</f>
        <v>0</v>
      </c>
      <c r="S379" s="189">
        <v>0</v>
      </c>
      <c r="T379" s="190">
        <f>S379*H379</f>
        <v>0</v>
      </c>
      <c r="U379" s="38"/>
      <c r="V379" s="38"/>
      <c r="W379" s="38"/>
      <c r="X379" s="38"/>
      <c r="Y379" s="38"/>
      <c r="Z379" s="38"/>
      <c r="AA379" s="38"/>
      <c r="AB379" s="38"/>
      <c r="AC379" s="38"/>
      <c r="AD379" s="38"/>
      <c r="AE379" s="38"/>
      <c r="AR379" s="191" t="s">
        <v>206</v>
      </c>
      <c r="AT379" s="191" t="s">
        <v>201</v>
      </c>
      <c r="AU379" s="191" t="s">
        <v>91</v>
      </c>
      <c r="AY379" s="19" t="s">
        <v>199</v>
      </c>
      <c r="BE379" s="192">
        <f>IF(N379="základní",J379,0)</f>
        <v>0</v>
      </c>
      <c r="BF379" s="192">
        <f>IF(N379="snížená",J379,0)</f>
        <v>0</v>
      </c>
      <c r="BG379" s="192">
        <f>IF(N379="zákl. přenesená",J379,0)</f>
        <v>0</v>
      </c>
      <c r="BH379" s="192">
        <f>IF(N379="sníž. přenesená",J379,0)</f>
        <v>0</v>
      </c>
      <c r="BI379" s="192">
        <f>IF(N379="nulová",J379,0)</f>
        <v>0</v>
      </c>
      <c r="BJ379" s="19" t="s">
        <v>89</v>
      </c>
      <c r="BK379" s="192">
        <f>ROUND(I379*H379,2)</f>
        <v>0</v>
      </c>
      <c r="BL379" s="19" t="s">
        <v>206</v>
      </c>
      <c r="BM379" s="191" t="s">
        <v>1904</v>
      </c>
    </row>
    <row r="380" s="13" customFormat="1">
      <c r="A380" s="13"/>
      <c r="B380" s="199"/>
      <c r="C380" s="13"/>
      <c r="D380" s="193" t="s">
        <v>212</v>
      </c>
      <c r="E380" s="200" t="s">
        <v>1</v>
      </c>
      <c r="F380" s="201" t="s">
        <v>1905</v>
      </c>
      <c r="G380" s="13"/>
      <c r="H380" s="202">
        <v>71.278999999999996</v>
      </c>
      <c r="I380" s="203"/>
      <c r="J380" s="13"/>
      <c r="K380" s="13"/>
      <c r="L380" s="199"/>
      <c r="M380" s="204"/>
      <c r="N380" s="205"/>
      <c r="O380" s="205"/>
      <c r="P380" s="205"/>
      <c r="Q380" s="205"/>
      <c r="R380" s="205"/>
      <c r="S380" s="205"/>
      <c r="T380" s="206"/>
      <c r="U380" s="13"/>
      <c r="V380" s="13"/>
      <c r="W380" s="13"/>
      <c r="X380" s="13"/>
      <c r="Y380" s="13"/>
      <c r="Z380" s="13"/>
      <c r="AA380" s="13"/>
      <c r="AB380" s="13"/>
      <c r="AC380" s="13"/>
      <c r="AD380" s="13"/>
      <c r="AE380" s="13"/>
      <c r="AT380" s="200" t="s">
        <v>212</v>
      </c>
      <c r="AU380" s="200" t="s">
        <v>91</v>
      </c>
      <c r="AV380" s="13" t="s">
        <v>91</v>
      </c>
      <c r="AW380" s="13" t="s">
        <v>36</v>
      </c>
      <c r="AX380" s="13" t="s">
        <v>81</v>
      </c>
      <c r="AY380" s="200" t="s">
        <v>199</v>
      </c>
    </row>
    <row r="381" s="13" customFormat="1">
      <c r="A381" s="13"/>
      <c r="B381" s="199"/>
      <c r="C381" s="13"/>
      <c r="D381" s="193" t="s">
        <v>212</v>
      </c>
      <c r="E381" s="200" t="s">
        <v>1</v>
      </c>
      <c r="F381" s="201" t="s">
        <v>1906</v>
      </c>
      <c r="G381" s="13"/>
      <c r="H381" s="202">
        <v>1845.5999999999999</v>
      </c>
      <c r="I381" s="203"/>
      <c r="J381" s="13"/>
      <c r="K381" s="13"/>
      <c r="L381" s="199"/>
      <c r="M381" s="204"/>
      <c r="N381" s="205"/>
      <c r="O381" s="205"/>
      <c r="P381" s="205"/>
      <c r="Q381" s="205"/>
      <c r="R381" s="205"/>
      <c r="S381" s="205"/>
      <c r="T381" s="206"/>
      <c r="U381" s="13"/>
      <c r="V381" s="13"/>
      <c r="W381" s="13"/>
      <c r="X381" s="13"/>
      <c r="Y381" s="13"/>
      <c r="Z381" s="13"/>
      <c r="AA381" s="13"/>
      <c r="AB381" s="13"/>
      <c r="AC381" s="13"/>
      <c r="AD381" s="13"/>
      <c r="AE381" s="13"/>
      <c r="AT381" s="200" t="s">
        <v>212</v>
      </c>
      <c r="AU381" s="200" t="s">
        <v>91</v>
      </c>
      <c r="AV381" s="13" t="s">
        <v>91</v>
      </c>
      <c r="AW381" s="13" t="s">
        <v>36</v>
      </c>
      <c r="AX381" s="13" t="s">
        <v>81</v>
      </c>
      <c r="AY381" s="200" t="s">
        <v>199</v>
      </c>
    </row>
    <row r="382" s="15" customFormat="1">
      <c r="A382" s="15"/>
      <c r="B382" s="214"/>
      <c r="C382" s="15"/>
      <c r="D382" s="193" t="s">
        <v>212</v>
      </c>
      <c r="E382" s="215" t="s">
        <v>1</v>
      </c>
      <c r="F382" s="216" t="s">
        <v>234</v>
      </c>
      <c r="G382" s="15"/>
      <c r="H382" s="217">
        <v>1916.8789999999999</v>
      </c>
      <c r="I382" s="218"/>
      <c r="J382" s="15"/>
      <c r="K382" s="15"/>
      <c r="L382" s="214"/>
      <c r="M382" s="219"/>
      <c r="N382" s="220"/>
      <c r="O382" s="220"/>
      <c r="P382" s="220"/>
      <c r="Q382" s="220"/>
      <c r="R382" s="220"/>
      <c r="S382" s="220"/>
      <c r="T382" s="221"/>
      <c r="U382" s="15"/>
      <c r="V382" s="15"/>
      <c r="W382" s="15"/>
      <c r="X382" s="15"/>
      <c r="Y382" s="15"/>
      <c r="Z382" s="15"/>
      <c r="AA382" s="15"/>
      <c r="AB382" s="15"/>
      <c r="AC382" s="15"/>
      <c r="AD382" s="15"/>
      <c r="AE382" s="15"/>
      <c r="AT382" s="215" t="s">
        <v>212</v>
      </c>
      <c r="AU382" s="215" t="s">
        <v>91</v>
      </c>
      <c r="AV382" s="15" t="s">
        <v>206</v>
      </c>
      <c r="AW382" s="15" t="s">
        <v>36</v>
      </c>
      <c r="AX382" s="15" t="s">
        <v>89</v>
      </c>
      <c r="AY382" s="215" t="s">
        <v>199</v>
      </c>
    </row>
    <row r="383" s="12" customFormat="1" ht="22.8" customHeight="1">
      <c r="A383" s="12"/>
      <c r="B383" s="166"/>
      <c r="C383" s="12"/>
      <c r="D383" s="167" t="s">
        <v>80</v>
      </c>
      <c r="E383" s="177" t="s">
        <v>627</v>
      </c>
      <c r="F383" s="177" t="s">
        <v>628</v>
      </c>
      <c r="G383" s="12"/>
      <c r="H383" s="12"/>
      <c r="I383" s="169"/>
      <c r="J383" s="178">
        <f>BK383</f>
        <v>0</v>
      </c>
      <c r="K383" s="12"/>
      <c r="L383" s="166"/>
      <c r="M383" s="171"/>
      <c r="N383" s="172"/>
      <c r="O383" s="172"/>
      <c r="P383" s="173">
        <f>SUM(P384:P387)</f>
        <v>0</v>
      </c>
      <c r="Q383" s="172"/>
      <c r="R383" s="173">
        <f>SUM(R384:R387)</f>
        <v>0</v>
      </c>
      <c r="S383" s="172"/>
      <c r="T383" s="174">
        <f>SUM(T384:T387)</f>
        <v>0</v>
      </c>
      <c r="U383" s="12"/>
      <c r="V383" s="12"/>
      <c r="W383" s="12"/>
      <c r="X383" s="12"/>
      <c r="Y383" s="12"/>
      <c r="Z383" s="12"/>
      <c r="AA383" s="12"/>
      <c r="AB383" s="12"/>
      <c r="AC383" s="12"/>
      <c r="AD383" s="12"/>
      <c r="AE383" s="12"/>
      <c r="AR383" s="167" t="s">
        <v>89</v>
      </c>
      <c r="AT383" s="175" t="s">
        <v>80</v>
      </c>
      <c r="AU383" s="175" t="s">
        <v>89</v>
      </c>
      <c r="AY383" s="167" t="s">
        <v>199</v>
      </c>
      <c r="BK383" s="176">
        <f>SUM(BK384:BK387)</f>
        <v>0</v>
      </c>
    </row>
    <row r="384" s="2" customFormat="1" ht="14.4" customHeight="1">
      <c r="A384" s="38"/>
      <c r="B384" s="179"/>
      <c r="C384" s="180" t="s">
        <v>537</v>
      </c>
      <c r="D384" s="180" t="s">
        <v>201</v>
      </c>
      <c r="E384" s="181" t="s">
        <v>630</v>
      </c>
      <c r="F384" s="182" t="s">
        <v>631</v>
      </c>
      <c r="G384" s="183" t="s">
        <v>275</v>
      </c>
      <c r="H384" s="184">
        <v>176.755</v>
      </c>
      <c r="I384" s="185"/>
      <c r="J384" s="186">
        <f>ROUND(I384*H384,2)</f>
        <v>0</v>
      </c>
      <c r="K384" s="182" t="s">
        <v>205</v>
      </c>
      <c r="L384" s="39"/>
      <c r="M384" s="187" t="s">
        <v>1</v>
      </c>
      <c r="N384" s="188" t="s">
        <v>46</v>
      </c>
      <c r="O384" s="77"/>
      <c r="P384" s="189">
        <f>O384*H384</f>
        <v>0</v>
      </c>
      <c r="Q384" s="189">
        <v>0</v>
      </c>
      <c r="R384" s="189">
        <f>Q384*H384</f>
        <v>0</v>
      </c>
      <c r="S384" s="189">
        <v>0</v>
      </c>
      <c r="T384" s="190">
        <f>S384*H384</f>
        <v>0</v>
      </c>
      <c r="U384" s="38"/>
      <c r="V384" s="38"/>
      <c r="W384" s="38"/>
      <c r="X384" s="38"/>
      <c r="Y384" s="38"/>
      <c r="Z384" s="38"/>
      <c r="AA384" s="38"/>
      <c r="AB384" s="38"/>
      <c r="AC384" s="38"/>
      <c r="AD384" s="38"/>
      <c r="AE384" s="38"/>
      <c r="AR384" s="191" t="s">
        <v>206</v>
      </c>
      <c r="AT384" s="191" t="s">
        <v>201</v>
      </c>
      <c r="AU384" s="191" t="s">
        <v>91</v>
      </c>
      <c r="AY384" s="19" t="s">
        <v>199</v>
      </c>
      <c r="BE384" s="192">
        <f>IF(N384="základní",J384,0)</f>
        <v>0</v>
      </c>
      <c r="BF384" s="192">
        <f>IF(N384="snížená",J384,0)</f>
        <v>0</v>
      </c>
      <c r="BG384" s="192">
        <f>IF(N384="zákl. přenesená",J384,0)</f>
        <v>0</v>
      </c>
      <c r="BH384" s="192">
        <f>IF(N384="sníž. přenesená",J384,0)</f>
        <v>0</v>
      </c>
      <c r="BI384" s="192">
        <f>IF(N384="nulová",J384,0)</f>
        <v>0</v>
      </c>
      <c r="BJ384" s="19" t="s">
        <v>89</v>
      </c>
      <c r="BK384" s="192">
        <f>ROUND(I384*H384,2)</f>
        <v>0</v>
      </c>
      <c r="BL384" s="19" t="s">
        <v>206</v>
      </c>
      <c r="BM384" s="191" t="s">
        <v>1907</v>
      </c>
    </row>
    <row r="385" s="2" customFormat="1">
      <c r="A385" s="38"/>
      <c r="B385" s="39"/>
      <c r="C385" s="38"/>
      <c r="D385" s="193" t="s">
        <v>208</v>
      </c>
      <c r="E385" s="38"/>
      <c r="F385" s="194" t="s">
        <v>633</v>
      </c>
      <c r="G385" s="38"/>
      <c r="H385" s="38"/>
      <c r="I385" s="195"/>
      <c r="J385" s="38"/>
      <c r="K385" s="38"/>
      <c r="L385" s="39"/>
      <c r="M385" s="196"/>
      <c r="N385" s="197"/>
      <c r="O385" s="77"/>
      <c r="P385" s="77"/>
      <c r="Q385" s="77"/>
      <c r="R385" s="77"/>
      <c r="S385" s="77"/>
      <c r="T385" s="78"/>
      <c r="U385" s="38"/>
      <c r="V385" s="38"/>
      <c r="W385" s="38"/>
      <c r="X385" s="38"/>
      <c r="Y385" s="38"/>
      <c r="Z385" s="38"/>
      <c r="AA385" s="38"/>
      <c r="AB385" s="38"/>
      <c r="AC385" s="38"/>
      <c r="AD385" s="38"/>
      <c r="AE385" s="38"/>
      <c r="AT385" s="19" t="s">
        <v>208</v>
      </c>
      <c r="AU385" s="19" t="s">
        <v>91</v>
      </c>
    </row>
    <row r="386" s="2" customFormat="1" ht="24.15" customHeight="1">
      <c r="A386" s="38"/>
      <c r="B386" s="179"/>
      <c r="C386" s="180" t="s">
        <v>545</v>
      </c>
      <c r="D386" s="180" t="s">
        <v>201</v>
      </c>
      <c r="E386" s="181" t="s">
        <v>635</v>
      </c>
      <c r="F386" s="182" t="s">
        <v>636</v>
      </c>
      <c r="G386" s="183" t="s">
        <v>275</v>
      </c>
      <c r="H386" s="184">
        <v>176.755</v>
      </c>
      <c r="I386" s="185"/>
      <c r="J386" s="186">
        <f>ROUND(I386*H386,2)</f>
        <v>0</v>
      </c>
      <c r="K386" s="182" t="s">
        <v>205</v>
      </c>
      <c r="L386" s="39"/>
      <c r="M386" s="187" t="s">
        <v>1</v>
      </c>
      <c r="N386" s="188" t="s">
        <v>46</v>
      </c>
      <c r="O386" s="77"/>
      <c r="P386" s="189">
        <f>O386*H386</f>
        <v>0</v>
      </c>
      <c r="Q386" s="189">
        <v>0</v>
      </c>
      <c r="R386" s="189">
        <f>Q386*H386</f>
        <v>0</v>
      </c>
      <c r="S386" s="189">
        <v>0</v>
      </c>
      <c r="T386" s="190">
        <f>S386*H386</f>
        <v>0</v>
      </c>
      <c r="U386" s="38"/>
      <c r="V386" s="38"/>
      <c r="W386" s="38"/>
      <c r="X386" s="38"/>
      <c r="Y386" s="38"/>
      <c r="Z386" s="38"/>
      <c r="AA386" s="38"/>
      <c r="AB386" s="38"/>
      <c r="AC386" s="38"/>
      <c r="AD386" s="38"/>
      <c r="AE386" s="38"/>
      <c r="AR386" s="191" t="s">
        <v>206</v>
      </c>
      <c r="AT386" s="191" t="s">
        <v>201</v>
      </c>
      <c r="AU386" s="191" t="s">
        <v>91</v>
      </c>
      <c r="AY386" s="19" t="s">
        <v>199</v>
      </c>
      <c r="BE386" s="192">
        <f>IF(N386="základní",J386,0)</f>
        <v>0</v>
      </c>
      <c r="BF386" s="192">
        <f>IF(N386="snížená",J386,0)</f>
        <v>0</v>
      </c>
      <c r="BG386" s="192">
        <f>IF(N386="zákl. přenesená",J386,0)</f>
        <v>0</v>
      </c>
      <c r="BH386" s="192">
        <f>IF(N386="sníž. přenesená",J386,0)</f>
        <v>0</v>
      </c>
      <c r="BI386" s="192">
        <f>IF(N386="nulová",J386,0)</f>
        <v>0</v>
      </c>
      <c r="BJ386" s="19" t="s">
        <v>89</v>
      </c>
      <c r="BK386" s="192">
        <f>ROUND(I386*H386,2)</f>
        <v>0</v>
      </c>
      <c r="BL386" s="19" t="s">
        <v>206</v>
      </c>
      <c r="BM386" s="191" t="s">
        <v>1908</v>
      </c>
    </row>
    <row r="387" s="2" customFormat="1">
      <c r="A387" s="38"/>
      <c r="B387" s="39"/>
      <c r="C387" s="38"/>
      <c r="D387" s="193" t="s">
        <v>208</v>
      </c>
      <c r="E387" s="38"/>
      <c r="F387" s="194" t="s">
        <v>638</v>
      </c>
      <c r="G387" s="38"/>
      <c r="H387" s="38"/>
      <c r="I387" s="195"/>
      <c r="J387" s="38"/>
      <c r="K387" s="38"/>
      <c r="L387" s="39"/>
      <c r="M387" s="196"/>
      <c r="N387" s="197"/>
      <c r="O387" s="77"/>
      <c r="P387" s="77"/>
      <c r="Q387" s="77"/>
      <c r="R387" s="77"/>
      <c r="S387" s="77"/>
      <c r="T387" s="78"/>
      <c r="U387" s="38"/>
      <c r="V387" s="38"/>
      <c r="W387" s="38"/>
      <c r="X387" s="38"/>
      <c r="Y387" s="38"/>
      <c r="Z387" s="38"/>
      <c r="AA387" s="38"/>
      <c r="AB387" s="38"/>
      <c r="AC387" s="38"/>
      <c r="AD387" s="38"/>
      <c r="AE387" s="38"/>
      <c r="AT387" s="19" t="s">
        <v>208</v>
      </c>
      <c r="AU387" s="19" t="s">
        <v>91</v>
      </c>
    </row>
    <row r="388" s="12" customFormat="1" ht="25.92" customHeight="1">
      <c r="A388" s="12"/>
      <c r="B388" s="166"/>
      <c r="C388" s="12"/>
      <c r="D388" s="167" t="s">
        <v>80</v>
      </c>
      <c r="E388" s="168" t="s">
        <v>639</v>
      </c>
      <c r="F388" s="168" t="s">
        <v>640</v>
      </c>
      <c r="G388" s="12"/>
      <c r="H388" s="12"/>
      <c r="I388" s="169"/>
      <c r="J388" s="170">
        <f>BK388</f>
        <v>0</v>
      </c>
      <c r="K388" s="12"/>
      <c r="L388" s="166"/>
      <c r="M388" s="171"/>
      <c r="N388" s="172"/>
      <c r="O388" s="172"/>
      <c r="P388" s="173">
        <f>P389</f>
        <v>0</v>
      </c>
      <c r="Q388" s="172"/>
      <c r="R388" s="173">
        <f>R389</f>
        <v>0.082000000000000003</v>
      </c>
      <c r="S388" s="172"/>
      <c r="T388" s="174">
        <f>T389</f>
        <v>0</v>
      </c>
      <c r="U388" s="12"/>
      <c r="V388" s="12"/>
      <c r="W388" s="12"/>
      <c r="X388" s="12"/>
      <c r="Y388" s="12"/>
      <c r="Z388" s="12"/>
      <c r="AA388" s="12"/>
      <c r="AB388" s="12"/>
      <c r="AC388" s="12"/>
      <c r="AD388" s="12"/>
      <c r="AE388" s="12"/>
      <c r="AR388" s="167" t="s">
        <v>91</v>
      </c>
      <c r="AT388" s="175" t="s">
        <v>80</v>
      </c>
      <c r="AU388" s="175" t="s">
        <v>81</v>
      </c>
      <c r="AY388" s="167" t="s">
        <v>199</v>
      </c>
      <c r="BK388" s="176">
        <f>BK389</f>
        <v>0</v>
      </c>
    </row>
    <row r="389" s="12" customFormat="1" ht="22.8" customHeight="1">
      <c r="A389" s="12"/>
      <c r="B389" s="166"/>
      <c r="C389" s="12"/>
      <c r="D389" s="167" t="s">
        <v>80</v>
      </c>
      <c r="E389" s="177" t="s">
        <v>641</v>
      </c>
      <c r="F389" s="177" t="s">
        <v>642</v>
      </c>
      <c r="G389" s="12"/>
      <c r="H389" s="12"/>
      <c r="I389" s="169"/>
      <c r="J389" s="178">
        <f>BK389</f>
        <v>0</v>
      </c>
      <c r="K389" s="12"/>
      <c r="L389" s="166"/>
      <c r="M389" s="171"/>
      <c r="N389" s="172"/>
      <c r="O389" s="172"/>
      <c r="P389" s="173">
        <f>SUM(P390:P405)</f>
        <v>0</v>
      </c>
      <c r="Q389" s="172"/>
      <c r="R389" s="173">
        <f>SUM(R390:R405)</f>
        <v>0.082000000000000003</v>
      </c>
      <c r="S389" s="172"/>
      <c r="T389" s="174">
        <f>SUM(T390:T405)</f>
        <v>0</v>
      </c>
      <c r="U389" s="12"/>
      <c r="V389" s="12"/>
      <c r="W389" s="12"/>
      <c r="X389" s="12"/>
      <c r="Y389" s="12"/>
      <c r="Z389" s="12"/>
      <c r="AA389" s="12"/>
      <c r="AB389" s="12"/>
      <c r="AC389" s="12"/>
      <c r="AD389" s="12"/>
      <c r="AE389" s="12"/>
      <c r="AR389" s="167" t="s">
        <v>91</v>
      </c>
      <c r="AT389" s="175" t="s">
        <v>80</v>
      </c>
      <c r="AU389" s="175" t="s">
        <v>89</v>
      </c>
      <c r="AY389" s="167" t="s">
        <v>199</v>
      </c>
      <c r="BK389" s="176">
        <f>SUM(BK390:BK405)</f>
        <v>0</v>
      </c>
    </row>
    <row r="390" s="2" customFormat="1" ht="24.15" customHeight="1">
      <c r="A390" s="38"/>
      <c r="B390" s="179"/>
      <c r="C390" s="180" t="s">
        <v>554</v>
      </c>
      <c r="D390" s="180" t="s">
        <v>201</v>
      </c>
      <c r="E390" s="181" t="s">
        <v>644</v>
      </c>
      <c r="F390" s="182" t="s">
        <v>645</v>
      </c>
      <c r="G390" s="183" t="s">
        <v>204</v>
      </c>
      <c r="H390" s="184">
        <v>233.59999999999999</v>
      </c>
      <c r="I390" s="185"/>
      <c r="J390" s="186">
        <f>ROUND(I390*H390,2)</f>
        <v>0</v>
      </c>
      <c r="K390" s="182" t="s">
        <v>205</v>
      </c>
      <c r="L390" s="39"/>
      <c r="M390" s="187" t="s">
        <v>1</v>
      </c>
      <c r="N390" s="188" t="s">
        <v>46</v>
      </c>
      <c r="O390" s="77"/>
      <c r="P390" s="189">
        <f>O390*H390</f>
        <v>0</v>
      </c>
      <c r="Q390" s="189">
        <v>0</v>
      </c>
      <c r="R390" s="189">
        <f>Q390*H390</f>
        <v>0</v>
      </c>
      <c r="S390" s="189">
        <v>0</v>
      </c>
      <c r="T390" s="190">
        <f>S390*H390</f>
        <v>0</v>
      </c>
      <c r="U390" s="38"/>
      <c r="V390" s="38"/>
      <c r="W390" s="38"/>
      <c r="X390" s="38"/>
      <c r="Y390" s="38"/>
      <c r="Z390" s="38"/>
      <c r="AA390" s="38"/>
      <c r="AB390" s="38"/>
      <c r="AC390" s="38"/>
      <c r="AD390" s="38"/>
      <c r="AE390" s="38"/>
      <c r="AR390" s="191" t="s">
        <v>318</v>
      </c>
      <c r="AT390" s="191" t="s">
        <v>201</v>
      </c>
      <c r="AU390" s="191" t="s">
        <v>91</v>
      </c>
      <c r="AY390" s="19" t="s">
        <v>199</v>
      </c>
      <c r="BE390" s="192">
        <f>IF(N390="základní",J390,0)</f>
        <v>0</v>
      </c>
      <c r="BF390" s="192">
        <f>IF(N390="snížená",J390,0)</f>
        <v>0</v>
      </c>
      <c r="BG390" s="192">
        <f>IF(N390="zákl. přenesená",J390,0)</f>
        <v>0</v>
      </c>
      <c r="BH390" s="192">
        <f>IF(N390="sníž. přenesená",J390,0)</f>
        <v>0</v>
      </c>
      <c r="BI390" s="192">
        <f>IF(N390="nulová",J390,0)</f>
        <v>0</v>
      </c>
      <c r="BJ390" s="19" t="s">
        <v>89</v>
      </c>
      <c r="BK390" s="192">
        <f>ROUND(I390*H390,2)</f>
        <v>0</v>
      </c>
      <c r="BL390" s="19" t="s">
        <v>318</v>
      </c>
      <c r="BM390" s="191" t="s">
        <v>1909</v>
      </c>
    </row>
    <row r="391" s="2" customFormat="1">
      <c r="A391" s="38"/>
      <c r="B391" s="39"/>
      <c r="C391" s="38"/>
      <c r="D391" s="193" t="s">
        <v>208</v>
      </c>
      <c r="E391" s="38"/>
      <c r="F391" s="194" t="s">
        <v>647</v>
      </c>
      <c r="G391" s="38"/>
      <c r="H391" s="38"/>
      <c r="I391" s="195"/>
      <c r="J391" s="38"/>
      <c r="K391" s="38"/>
      <c r="L391" s="39"/>
      <c r="M391" s="196"/>
      <c r="N391" s="197"/>
      <c r="O391" s="77"/>
      <c r="P391" s="77"/>
      <c r="Q391" s="77"/>
      <c r="R391" s="77"/>
      <c r="S391" s="77"/>
      <c r="T391" s="78"/>
      <c r="U391" s="38"/>
      <c r="V391" s="38"/>
      <c r="W391" s="38"/>
      <c r="X391" s="38"/>
      <c r="Y391" s="38"/>
      <c r="Z391" s="38"/>
      <c r="AA391" s="38"/>
      <c r="AB391" s="38"/>
      <c r="AC391" s="38"/>
      <c r="AD391" s="38"/>
      <c r="AE391" s="38"/>
      <c r="AT391" s="19" t="s">
        <v>208</v>
      </c>
      <c r="AU391" s="19" t="s">
        <v>91</v>
      </c>
    </row>
    <row r="392" s="2" customFormat="1">
      <c r="A392" s="38"/>
      <c r="B392" s="39"/>
      <c r="C392" s="38"/>
      <c r="D392" s="193" t="s">
        <v>210</v>
      </c>
      <c r="E392" s="38"/>
      <c r="F392" s="198" t="s">
        <v>648</v>
      </c>
      <c r="G392" s="38"/>
      <c r="H392" s="38"/>
      <c r="I392" s="195"/>
      <c r="J392" s="38"/>
      <c r="K392" s="38"/>
      <c r="L392" s="39"/>
      <c r="M392" s="196"/>
      <c r="N392" s="197"/>
      <c r="O392" s="77"/>
      <c r="P392" s="77"/>
      <c r="Q392" s="77"/>
      <c r="R392" s="77"/>
      <c r="S392" s="77"/>
      <c r="T392" s="78"/>
      <c r="U392" s="38"/>
      <c r="V392" s="38"/>
      <c r="W392" s="38"/>
      <c r="X392" s="38"/>
      <c r="Y392" s="38"/>
      <c r="Z392" s="38"/>
      <c r="AA392" s="38"/>
      <c r="AB392" s="38"/>
      <c r="AC392" s="38"/>
      <c r="AD392" s="38"/>
      <c r="AE392" s="38"/>
      <c r="AT392" s="19" t="s">
        <v>210</v>
      </c>
      <c r="AU392" s="19" t="s">
        <v>91</v>
      </c>
    </row>
    <row r="393" s="14" customFormat="1">
      <c r="A393" s="14"/>
      <c r="B393" s="207"/>
      <c r="C393" s="14"/>
      <c r="D393" s="193" t="s">
        <v>212</v>
      </c>
      <c r="E393" s="208" t="s">
        <v>1</v>
      </c>
      <c r="F393" s="209" t="s">
        <v>904</v>
      </c>
      <c r="G393" s="14"/>
      <c r="H393" s="208" t="s">
        <v>1</v>
      </c>
      <c r="I393" s="210"/>
      <c r="J393" s="14"/>
      <c r="K393" s="14"/>
      <c r="L393" s="207"/>
      <c r="M393" s="211"/>
      <c r="N393" s="212"/>
      <c r="O393" s="212"/>
      <c r="P393" s="212"/>
      <c r="Q393" s="212"/>
      <c r="R393" s="212"/>
      <c r="S393" s="212"/>
      <c r="T393" s="213"/>
      <c r="U393" s="14"/>
      <c r="V393" s="14"/>
      <c r="W393" s="14"/>
      <c r="X393" s="14"/>
      <c r="Y393" s="14"/>
      <c r="Z393" s="14"/>
      <c r="AA393" s="14"/>
      <c r="AB393" s="14"/>
      <c r="AC393" s="14"/>
      <c r="AD393" s="14"/>
      <c r="AE393" s="14"/>
      <c r="AT393" s="208" t="s">
        <v>212</v>
      </c>
      <c r="AU393" s="208" t="s">
        <v>91</v>
      </c>
      <c r="AV393" s="14" t="s">
        <v>89</v>
      </c>
      <c r="AW393" s="14" t="s">
        <v>36</v>
      </c>
      <c r="AX393" s="14" t="s">
        <v>81</v>
      </c>
      <c r="AY393" s="208" t="s">
        <v>199</v>
      </c>
    </row>
    <row r="394" s="14" customFormat="1">
      <c r="A394" s="14"/>
      <c r="B394" s="207"/>
      <c r="C394" s="14"/>
      <c r="D394" s="193" t="s">
        <v>212</v>
      </c>
      <c r="E394" s="208" t="s">
        <v>1</v>
      </c>
      <c r="F394" s="209" t="s">
        <v>1069</v>
      </c>
      <c r="G394" s="14"/>
      <c r="H394" s="208" t="s">
        <v>1</v>
      </c>
      <c r="I394" s="210"/>
      <c r="J394" s="14"/>
      <c r="K394" s="14"/>
      <c r="L394" s="207"/>
      <c r="M394" s="211"/>
      <c r="N394" s="212"/>
      <c r="O394" s="212"/>
      <c r="P394" s="212"/>
      <c r="Q394" s="212"/>
      <c r="R394" s="212"/>
      <c r="S394" s="212"/>
      <c r="T394" s="213"/>
      <c r="U394" s="14"/>
      <c r="V394" s="14"/>
      <c r="W394" s="14"/>
      <c r="X394" s="14"/>
      <c r="Y394" s="14"/>
      <c r="Z394" s="14"/>
      <c r="AA394" s="14"/>
      <c r="AB394" s="14"/>
      <c r="AC394" s="14"/>
      <c r="AD394" s="14"/>
      <c r="AE394" s="14"/>
      <c r="AT394" s="208" t="s">
        <v>212</v>
      </c>
      <c r="AU394" s="208" t="s">
        <v>91</v>
      </c>
      <c r="AV394" s="14" t="s">
        <v>89</v>
      </c>
      <c r="AW394" s="14" t="s">
        <v>36</v>
      </c>
      <c r="AX394" s="14" t="s">
        <v>81</v>
      </c>
      <c r="AY394" s="208" t="s">
        <v>199</v>
      </c>
    </row>
    <row r="395" s="13" customFormat="1">
      <c r="A395" s="13"/>
      <c r="B395" s="199"/>
      <c r="C395" s="13"/>
      <c r="D395" s="193" t="s">
        <v>212</v>
      </c>
      <c r="E395" s="200" t="s">
        <v>1</v>
      </c>
      <c r="F395" s="201" t="s">
        <v>1910</v>
      </c>
      <c r="G395" s="13"/>
      <c r="H395" s="202">
        <v>79.799999999999997</v>
      </c>
      <c r="I395" s="203"/>
      <c r="J395" s="13"/>
      <c r="K395" s="13"/>
      <c r="L395" s="199"/>
      <c r="M395" s="204"/>
      <c r="N395" s="205"/>
      <c r="O395" s="205"/>
      <c r="P395" s="205"/>
      <c r="Q395" s="205"/>
      <c r="R395" s="205"/>
      <c r="S395" s="205"/>
      <c r="T395" s="206"/>
      <c r="U395" s="13"/>
      <c r="V395" s="13"/>
      <c r="W395" s="13"/>
      <c r="X395" s="13"/>
      <c r="Y395" s="13"/>
      <c r="Z395" s="13"/>
      <c r="AA395" s="13"/>
      <c r="AB395" s="13"/>
      <c r="AC395" s="13"/>
      <c r="AD395" s="13"/>
      <c r="AE395" s="13"/>
      <c r="AT395" s="200" t="s">
        <v>212</v>
      </c>
      <c r="AU395" s="200" t="s">
        <v>91</v>
      </c>
      <c r="AV395" s="13" t="s">
        <v>91</v>
      </c>
      <c r="AW395" s="13" t="s">
        <v>36</v>
      </c>
      <c r="AX395" s="13" t="s">
        <v>81</v>
      </c>
      <c r="AY395" s="200" t="s">
        <v>199</v>
      </c>
    </row>
    <row r="396" s="13" customFormat="1">
      <c r="A396" s="13"/>
      <c r="B396" s="199"/>
      <c r="C396" s="13"/>
      <c r="D396" s="193" t="s">
        <v>212</v>
      </c>
      <c r="E396" s="200" t="s">
        <v>1</v>
      </c>
      <c r="F396" s="201" t="s">
        <v>1911</v>
      </c>
      <c r="G396" s="13"/>
      <c r="H396" s="202">
        <v>76.599999999999994</v>
      </c>
      <c r="I396" s="203"/>
      <c r="J396" s="13"/>
      <c r="K396" s="13"/>
      <c r="L396" s="199"/>
      <c r="M396" s="204"/>
      <c r="N396" s="205"/>
      <c r="O396" s="205"/>
      <c r="P396" s="205"/>
      <c r="Q396" s="205"/>
      <c r="R396" s="205"/>
      <c r="S396" s="205"/>
      <c r="T396" s="206"/>
      <c r="U396" s="13"/>
      <c r="V396" s="13"/>
      <c r="W396" s="13"/>
      <c r="X396" s="13"/>
      <c r="Y396" s="13"/>
      <c r="Z396" s="13"/>
      <c r="AA396" s="13"/>
      <c r="AB396" s="13"/>
      <c r="AC396" s="13"/>
      <c r="AD396" s="13"/>
      <c r="AE396" s="13"/>
      <c r="AT396" s="200" t="s">
        <v>212</v>
      </c>
      <c r="AU396" s="200" t="s">
        <v>91</v>
      </c>
      <c r="AV396" s="13" t="s">
        <v>91</v>
      </c>
      <c r="AW396" s="13" t="s">
        <v>36</v>
      </c>
      <c r="AX396" s="13" t="s">
        <v>81</v>
      </c>
      <c r="AY396" s="200" t="s">
        <v>199</v>
      </c>
    </row>
    <row r="397" s="13" customFormat="1">
      <c r="A397" s="13"/>
      <c r="B397" s="199"/>
      <c r="C397" s="13"/>
      <c r="D397" s="193" t="s">
        <v>212</v>
      </c>
      <c r="E397" s="200" t="s">
        <v>1</v>
      </c>
      <c r="F397" s="201" t="s">
        <v>1912</v>
      </c>
      <c r="G397" s="13"/>
      <c r="H397" s="202">
        <v>77.200000000000003</v>
      </c>
      <c r="I397" s="203"/>
      <c r="J397" s="13"/>
      <c r="K397" s="13"/>
      <c r="L397" s="199"/>
      <c r="M397" s="204"/>
      <c r="N397" s="205"/>
      <c r="O397" s="205"/>
      <c r="P397" s="205"/>
      <c r="Q397" s="205"/>
      <c r="R397" s="205"/>
      <c r="S397" s="205"/>
      <c r="T397" s="206"/>
      <c r="U397" s="13"/>
      <c r="V397" s="13"/>
      <c r="W397" s="13"/>
      <c r="X397" s="13"/>
      <c r="Y397" s="13"/>
      <c r="Z397" s="13"/>
      <c r="AA397" s="13"/>
      <c r="AB397" s="13"/>
      <c r="AC397" s="13"/>
      <c r="AD397" s="13"/>
      <c r="AE397" s="13"/>
      <c r="AT397" s="200" t="s">
        <v>212</v>
      </c>
      <c r="AU397" s="200" t="s">
        <v>91</v>
      </c>
      <c r="AV397" s="13" t="s">
        <v>91</v>
      </c>
      <c r="AW397" s="13" t="s">
        <v>36</v>
      </c>
      <c r="AX397" s="13" t="s">
        <v>81</v>
      </c>
      <c r="AY397" s="200" t="s">
        <v>199</v>
      </c>
    </row>
    <row r="398" s="15" customFormat="1">
      <c r="A398" s="15"/>
      <c r="B398" s="214"/>
      <c r="C398" s="15"/>
      <c r="D398" s="193" t="s">
        <v>212</v>
      </c>
      <c r="E398" s="215" t="s">
        <v>1</v>
      </c>
      <c r="F398" s="216" t="s">
        <v>234</v>
      </c>
      <c r="G398" s="15"/>
      <c r="H398" s="217">
        <v>233.59999999999999</v>
      </c>
      <c r="I398" s="218"/>
      <c r="J398" s="15"/>
      <c r="K398" s="15"/>
      <c r="L398" s="214"/>
      <c r="M398" s="219"/>
      <c r="N398" s="220"/>
      <c r="O398" s="220"/>
      <c r="P398" s="220"/>
      <c r="Q398" s="220"/>
      <c r="R398" s="220"/>
      <c r="S398" s="220"/>
      <c r="T398" s="221"/>
      <c r="U398" s="15"/>
      <c r="V398" s="15"/>
      <c r="W398" s="15"/>
      <c r="X398" s="15"/>
      <c r="Y398" s="15"/>
      <c r="Z398" s="15"/>
      <c r="AA398" s="15"/>
      <c r="AB398" s="15"/>
      <c r="AC398" s="15"/>
      <c r="AD398" s="15"/>
      <c r="AE398" s="15"/>
      <c r="AT398" s="215" t="s">
        <v>212</v>
      </c>
      <c r="AU398" s="215" t="s">
        <v>91</v>
      </c>
      <c r="AV398" s="15" t="s">
        <v>206</v>
      </c>
      <c r="AW398" s="15" t="s">
        <v>36</v>
      </c>
      <c r="AX398" s="15" t="s">
        <v>89</v>
      </c>
      <c r="AY398" s="215" t="s">
        <v>199</v>
      </c>
    </row>
    <row r="399" s="2" customFormat="1" ht="14.4" customHeight="1">
      <c r="A399" s="38"/>
      <c r="B399" s="179"/>
      <c r="C399" s="222" t="s">
        <v>562</v>
      </c>
      <c r="D399" s="222" t="s">
        <v>272</v>
      </c>
      <c r="E399" s="223" t="s">
        <v>653</v>
      </c>
      <c r="F399" s="224" t="s">
        <v>654</v>
      </c>
      <c r="G399" s="225" t="s">
        <v>275</v>
      </c>
      <c r="H399" s="226">
        <v>0.082000000000000003</v>
      </c>
      <c r="I399" s="227"/>
      <c r="J399" s="228">
        <f>ROUND(I399*H399,2)</f>
        <v>0</v>
      </c>
      <c r="K399" s="224" t="s">
        <v>205</v>
      </c>
      <c r="L399" s="229"/>
      <c r="M399" s="230" t="s">
        <v>1</v>
      </c>
      <c r="N399" s="231" t="s">
        <v>46</v>
      </c>
      <c r="O399" s="77"/>
      <c r="P399" s="189">
        <f>O399*H399</f>
        <v>0</v>
      </c>
      <c r="Q399" s="189">
        <v>1</v>
      </c>
      <c r="R399" s="189">
        <f>Q399*H399</f>
        <v>0.082000000000000003</v>
      </c>
      <c r="S399" s="189">
        <v>0</v>
      </c>
      <c r="T399" s="190">
        <f>S399*H399</f>
        <v>0</v>
      </c>
      <c r="U399" s="38"/>
      <c r="V399" s="38"/>
      <c r="W399" s="38"/>
      <c r="X399" s="38"/>
      <c r="Y399" s="38"/>
      <c r="Z399" s="38"/>
      <c r="AA399" s="38"/>
      <c r="AB399" s="38"/>
      <c r="AC399" s="38"/>
      <c r="AD399" s="38"/>
      <c r="AE399" s="38"/>
      <c r="AR399" s="191" t="s">
        <v>427</v>
      </c>
      <c r="AT399" s="191" t="s">
        <v>272</v>
      </c>
      <c r="AU399" s="191" t="s">
        <v>91</v>
      </c>
      <c r="AY399" s="19" t="s">
        <v>199</v>
      </c>
      <c r="BE399" s="192">
        <f>IF(N399="základní",J399,0)</f>
        <v>0</v>
      </c>
      <c r="BF399" s="192">
        <f>IF(N399="snížená",J399,0)</f>
        <v>0</v>
      </c>
      <c r="BG399" s="192">
        <f>IF(N399="zákl. přenesená",J399,0)</f>
        <v>0</v>
      </c>
      <c r="BH399" s="192">
        <f>IF(N399="sníž. přenesená",J399,0)</f>
        <v>0</v>
      </c>
      <c r="BI399" s="192">
        <f>IF(N399="nulová",J399,0)</f>
        <v>0</v>
      </c>
      <c r="BJ399" s="19" t="s">
        <v>89</v>
      </c>
      <c r="BK399" s="192">
        <f>ROUND(I399*H399,2)</f>
        <v>0</v>
      </c>
      <c r="BL399" s="19" t="s">
        <v>318</v>
      </c>
      <c r="BM399" s="191" t="s">
        <v>1913</v>
      </c>
    </row>
    <row r="400" s="2" customFormat="1">
      <c r="A400" s="38"/>
      <c r="B400" s="39"/>
      <c r="C400" s="38"/>
      <c r="D400" s="193" t="s">
        <v>208</v>
      </c>
      <c r="E400" s="38"/>
      <c r="F400" s="194" t="s">
        <v>656</v>
      </c>
      <c r="G400" s="38"/>
      <c r="H400" s="38"/>
      <c r="I400" s="195"/>
      <c r="J400" s="38"/>
      <c r="K400" s="38"/>
      <c r="L400" s="39"/>
      <c r="M400" s="196"/>
      <c r="N400" s="197"/>
      <c r="O400" s="77"/>
      <c r="P400" s="77"/>
      <c r="Q400" s="77"/>
      <c r="R400" s="77"/>
      <c r="S400" s="77"/>
      <c r="T400" s="78"/>
      <c r="U400" s="38"/>
      <c r="V400" s="38"/>
      <c r="W400" s="38"/>
      <c r="X400" s="38"/>
      <c r="Y400" s="38"/>
      <c r="Z400" s="38"/>
      <c r="AA400" s="38"/>
      <c r="AB400" s="38"/>
      <c r="AC400" s="38"/>
      <c r="AD400" s="38"/>
      <c r="AE400" s="38"/>
      <c r="AT400" s="19" t="s">
        <v>208</v>
      </c>
      <c r="AU400" s="19" t="s">
        <v>91</v>
      </c>
    </row>
    <row r="401" s="2" customFormat="1">
      <c r="A401" s="38"/>
      <c r="B401" s="39"/>
      <c r="C401" s="38"/>
      <c r="D401" s="193" t="s">
        <v>248</v>
      </c>
      <c r="E401" s="38"/>
      <c r="F401" s="198" t="s">
        <v>657</v>
      </c>
      <c r="G401" s="38"/>
      <c r="H401" s="38"/>
      <c r="I401" s="195"/>
      <c r="J401" s="38"/>
      <c r="K401" s="38"/>
      <c r="L401" s="39"/>
      <c r="M401" s="196"/>
      <c r="N401" s="197"/>
      <c r="O401" s="77"/>
      <c r="P401" s="77"/>
      <c r="Q401" s="77"/>
      <c r="R401" s="77"/>
      <c r="S401" s="77"/>
      <c r="T401" s="78"/>
      <c r="U401" s="38"/>
      <c r="V401" s="38"/>
      <c r="W401" s="38"/>
      <c r="X401" s="38"/>
      <c r="Y401" s="38"/>
      <c r="Z401" s="38"/>
      <c r="AA401" s="38"/>
      <c r="AB401" s="38"/>
      <c r="AC401" s="38"/>
      <c r="AD401" s="38"/>
      <c r="AE401" s="38"/>
      <c r="AT401" s="19" t="s">
        <v>248</v>
      </c>
      <c r="AU401" s="19" t="s">
        <v>91</v>
      </c>
    </row>
    <row r="402" s="13" customFormat="1">
      <c r="A402" s="13"/>
      <c r="B402" s="199"/>
      <c r="C402" s="13"/>
      <c r="D402" s="193" t="s">
        <v>212</v>
      </c>
      <c r="E402" s="13"/>
      <c r="F402" s="201" t="s">
        <v>1914</v>
      </c>
      <c r="G402" s="13"/>
      <c r="H402" s="202">
        <v>0.082000000000000003</v>
      </c>
      <c r="I402" s="203"/>
      <c r="J402" s="13"/>
      <c r="K402" s="13"/>
      <c r="L402" s="199"/>
      <c r="M402" s="204"/>
      <c r="N402" s="205"/>
      <c r="O402" s="205"/>
      <c r="P402" s="205"/>
      <c r="Q402" s="205"/>
      <c r="R402" s="205"/>
      <c r="S402" s="205"/>
      <c r="T402" s="206"/>
      <c r="U402" s="13"/>
      <c r="V402" s="13"/>
      <c r="W402" s="13"/>
      <c r="X402" s="13"/>
      <c r="Y402" s="13"/>
      <c r="Z402" s="13"/>
      <c r="AA402" s="13"/>
      <c r="AB402" s="13"/>
      <c r="AC402" s="13"/>
      <c r="AD402" s="13"/>
      <c r="AE402" s="13"/>
      <c r="AT402" s="200" t="s">
        <v>212</v>
      </c>
      <c r="AU402" s="200" t="s">
        <v>91</v>
      </c>
      <c r="AV402" s="13" t="s">
        <v>91</v>
      </c>
      <c r="AW402" s="13" t="s">
        <v>3</v>
      </c>
      <c r="AX402" s="13" t="s">
        <v>89</v>
      </c>
      <c r="AY402" s="200" t="s">
        <v>199</v>
      </c>
    </row>
    <row r="403" s="2" customFormat="1" ht="24.15" customHeight="1">
      <c r="A403" s="38"/>
      <c r="B403" s="179"/>
      <c r="C403" s="180" t="s">
        <v>569</v>
      </c>
      <c r="D403" s="180" t="s">
        <v>201</v>
      </c>
      <c r="E403" s="181" t="s">
        <v>665</v>
      </c>
      <c r="F403" s="182" t="s">
        <v>666</v>
      </c>
      <c r="G403" s="183" t="s">
        <v>275</v>
      </c>
      <c r="H403" s="184">
        <v>0.082000000000000003</v>
      </c>
      <c r="I403" s="185"/>
      <c r="J403" s="186">
        <f>ROUND(I403*H403,2)</f>
        <v>0</v>
      </c>
      <c r="K403" s="182" t="s">
        <v>205</v>
      </c>
      <c r="L403" s="39"/>
      <c r="M403" s="187" t="s">
        <v>1</v>
      </c>
      <c r="N403" s="188" t="s">
        <v>46</v>
      </c>
      <c r="O403" s="77"/>
      <c r="P403" s="189">
        <f>O403*H403</f>
        <v>0</v>
      </c>
      <c r="Q403" s="189">
        <v>0</v>
      </c>
      <c r="R403" s="189">
        <f>Q403*H403</f>
        <v>0</v>
      </c>
      <c r="S403" s="189">
        <v>0</v>
      </c>
      <c r="T403" s="190">
        <f>S403*H403</f>
        <v>0</v>
      </c>
      <c r="U403" s="38"/>
      <c r="V403" s="38"/>
      <c r="W403" s="38"/>
      <c r="X403" s="38"/>
      <c r="Y403" s="38"/>
      <c r="Z403" s="38"/>
      <c r="AA403" s="38"/>
      <c r="AB403" s="38"/>
      <c r="AC403" s="38"/>
      <c r="AD403" s="38"/>
      <c r="AE403" s="38"/>
      <c r="AR403" s="191" t="s">
        <v>318</v>
      </c>
      <c r="AT403" s="191" t="s">
        <v>201</v>
      </c>
      <c r="AU403" s="191" t="s">
        <v>91</v>
      </c>
      <c r="AY403" s="19" t="s">
        <v>199</v>
      </c>
      <c r="BE403" s="192">
        <f>IF(N403="základní",J403,0)</f>
        <v>0</v>
      </c>
      <c r="BF403" s="192">
        <f>IF(N403="snížená",J403,0)</f>
        <v>0</v>
      </c>
      <c r="BG403" s="192">
        <f>IF(N403="zákl. přenesená",J403,0)</f>
        <v>0</v>
      </c>
      <c r="BH403" s="192">
        <f>IF(N403="sníž. přenesená",J403,0)</f>
        <v>0</v>
      </c>
      <c r="BI403" s="192">
        <f>IF(N403="nulová",J403,0)</f>
        <v>0</v>
      </c>
      <c r="BJ403" s="19" t="s">
        <v>89</v>
      </c>
      <c r="BK403" s="192">
        <f>ROUND(I403*H403,2)</f>
        <v>0</v>
      </c>
      <c r="BL403" s="19" t="s">
        <v>318</v>
      </c>
      <c r="BM403" s="191" t="s">
        <v>1915</v>
      </c>
    </row>
    <row r="404" s="2" customFormat="1">
      <c r="A404" s="38"/>
      <c r="B404" s="39"/>
      <c r="C404" s="38"/>
      <c r="D404" s="193" t="s">
        <v>208</v>
      </c>
      <c r="E404" s="38"/>
      <c r="F404" s="194" t="s">
        <v>668</v>
      </c>
      <c r="G404" s="38"/>
      <c r="H404" s="38"/>
      <c r="I404" s="195"/>
      <c r="J404" s="38"/>
      <c r="K404" s="38"/>
      <c r="L404" s="39"/>
      <c r="M404" s="196"/>
      <c r="N404" s="197"/>
      <c r="O404" s="77"/>
      <c r="P404" s="77"/>
      <c r="Q404" s="77"/>
      <c r="R404" s="77"/>
      <c r="S404" s="77"/>
      <c r="T404" s="78"/>
      <c r="U404" s="38"/>
      <c r="V404" s="38"/>
      <c r="W404" s="38"/>
      <c r="X404" s="38"/>
      <c r="Y404" s="38"/>
      <c r="Z404" s="38"/>
      <c r="AA404" s="38"/>
      <c r="AB404" s="38"/>
      <c r="AC404" s="38"/>
      <c r="AD404" s="38"/>
      <c r="AE404" s="38"/>
      <c r="AT404" s="19" t="s">
        <v>208</v>
      </c>
      <c r="AU404" s="19" t="s">
        <v>91</v>
      </c>
    </row>
    <row r="405" s="2" customFormat="1">
      <c r="A405" s="38"/>
      <c r="B405" s="39"/>
      <c r="C405" s="38"/>
      <c r="D405" s="193" t="s">
        <v>210</v>
      </c>
      <c r="E405" s="38"/>
      <c r="F405" s="198" t="s">
        <v>669</v>
      </c>
      <c r="G405" s="38"/>
      <c r="H405" s="38"/>
      <c r="I405" s="195"/>
      <c r="J405" s="38"/>
      <c r="K405" s="38"/>
      <c r="L405" s="39"/>
      <c r="M405" s="232"/>
      <c r="N405" s="233"/>
      <c r="O405" s="234"/>
      <c r="P405" s="234"/>
      <c r="Q405" s="234"/>
      <c r="R405" s="234"/>
      <c r="S405" s="234"/>
      <c r="T405" s="235"/>
      <c r="U405" s="38"/>
      <c r="V405" s="38"/>
      <c r="W405" s="38"/>
      <c r="X405" s="38"/>
      <c r="Y405" s="38"/>
      <c r="Z405" s="38"/>
      <c r="AA405" s="38"/>
      <c r="AB405" s="38"/>
      <c r="AC405" s="38"/>
      <c r="AD405" s="38"/>
      <c r="AE405" s="38"/>
      <c r="AT405" s="19" t="s">
        <v>210</v>
      </c>
      <c r="AU405" s="19" t="s">
        <v>91</v>
      </c>
    </row>
    <row r="406" s="2" customFormat="1" ht="6.96" customHeight="1">
      <c r="A406" s="38"/>
      <c r="B406" s="60"/>
      <c r="C406" s="61"/>
      <c r="D406" s="61"/>
      <c r="E406" s="61"/>
      <c r="F406" s="61"/>
      <c r="G406" s="61"/>
      <c r="H406" s="61"/>
      <c r="I406" s="61"/>
      <c r="J406" s="61"/>
      <c r="K406" s="61"/>
      <c r="L406" s="39"/>
      <c r="M406" s="38"/>
      <c r="O406" s="38"/>
      <c r="P406" s="38"/>
      <c r="Q406" s="38"/>
      <c r="R406" s="38"/>
      <c r="S406" s="38"/>
      <c r="T406" s="38"/>
      <c r="U406" s="38"/>
      <c r="V406" s="38"/>
      <c r="W406" s="38"/>
      <c r="X406" s="38"/>
      <c r="Y406" s="38"/>
      <c r="Z406" s="38"/>
      <c r="AA406" s="38"/>
      <c r="AB406" s="38"/>
      <c r="AC406" s="38"/>
      <c r="AD406" s="38"/>
      <c r="AE406" s="38"/>
    </row>
  </sheetData>
  <autoFilter ref="C130:K405"/>
  <mergeCells count="9">
    <mergeCell ref="E7:H7"/>
    <mergeCell ref="E9:H9"/>
    <mergeCell ref="E18:H18"/>
    <mergeCell ref="E27:H27"/>
    <mergeCell ref="E85:H85"/>
    <mergeCell ref="E87:H87"/>
    <mergeCell ref="E121:H121"/>
    <mergeCell ref="E123:H12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115</v>
      </c>
    </row>
    <row r="3" s="1" customFormat="1" ht="6.96" customHeight="1">
      <c r="B3" s="20"/>
      <c r="C3" s="21"/>
      <c r="D3" s="21"/>
      <c r="E3" s="21"/>
      <c r="F3" s="21"/>
      <c r="G3" s="21"/>
      <c r="H3" s="21"/>
      <c r="I3" s="21"/>
      <c r="J3" s="21"/>
      <c r="K3" s="21"/>
      <c r="L3" s="22"/>
      <c r="AT3" s="19" t="s">
        <v>91</v>
      </c>
    </row>
    <row r="4" s="1" customFormat="1" ht="24.96" customHeight="1">
      <c r="B4" s="22"/>
      <c r="D4" s="23" t="s">
        <v>158</v>
      </c>
      <c r="L4" s="22"/>
      <c r="M4" s="128" t="s">
        <v>10</v>
      </c>
      <c r="AT4" s="19" t="s">
        <v>3</v>
      </c>
    </row>
    <row r="5" s="1" customFormat="1" ht="6.96" customHeight="1">
      <c r="B5" s="22"/>
      <c r="L5" s="22"/>
    </row>
    <row r="6" s="1" customFormat="1" ht="12" customHeight="1">
      <c r="B6" s="22"/>
      <c r="D6" s="32" t="s">
        <v>16</v>
      </c>
      <c r="L6" s="22"/>
    </row>
    <row r="7" s="1" customFormat="1" ht="16.5" customHeight="1">
      <c r="B7" s="22"/>
      <c r="E7" s="129" t="str">
        <f>'Rekapitulace stavby'!K6</f>
        <v>VD Letovice, rekonstrukce VD</v>
      </c>
      <c r="F7" s="32"/>
      <c r="G7" s="32"/>
      <c r="H7" s="32"/>
      <c r="L7" s="22"/>
    </row>
    <row r="8" s="2" customFormat="1" ht="12" customHeight="1">
      <c r="A8" s="38"/>
      <c r="B8" s="39"/>
      <c r="C8" s="38"/>
      <c r="D8" s="32" t="s">
        <v>159</v>
      </c>
      <c r="E8" s="38"/>
      <c r="F8" s="38"/>
      <c r="G8" s="38"/>
      <c r="H8" s="38"/>
      <c r="I8" s="38"/>
      <c r="J8" s="38"/>
      <c r="K8" s="38"/>
      <c r="L8" s="55"/>
      <c r="S8" s="38"/>
      <c r="T8" s="38"/>
      <c r="U8" s="38"/>
      <c r="V8" s="38"/>
      <c r="W8" s="38"/>
      <c r="X8" s="38"/>
      <c r="Y8" s="38"/>
      <c r="Z8" s="38"/>
      <c r="AA8" s="38"/>
      <c r="AB8" s="38"/>
      <c r="AC8" s="38"/>
      <c r="AD8" s="38"/>
      <c r="AE8" s="38"/>
    </row>
    <row r="9" s="2" customFormat="1" ht="16.5" customHeight="1">
      <c r="A9" s="38"/>
      <c r="B9" s="39"/>
      <c r="C9" s="38"/>
      <c r="D9" s="38"/>
      <c r="E9" s="67" t="s">
        <v>1916</v>
      </c>
      <c r="F9" s="38"/>
      <c r="G9" s="38"/>
      <c r="H9" s="38"/>
      <c r="I9" s="38"/>
      <c r="J9" s="38"/>
      <c r="K9" s="38"/>
      <c r="L9" s="55"/>
      <c r="S9" s="38"/>
      <c r="T9" s="38"/>
      <c r="U9" s="38"/>
      <c r="V9" s="38"/>
      <c r="W9" s="38"/>
      <c r="X9" s="38"/>
      <c r="Y9" s="38"/>
      <c r="Z9" s="38"/>
      <c r="AA9" s="38"/>
      <c r="AB9" s="38"/>
      <c r="AC9" s="38"/>
      <c r="AD9" s="38"/>
      <c r="AE9" s="38"/>
    </row>
    <row r="10" s="2" customFormat="1">
      <c r="A10" s="38"/>
      <c r="B10" s="39"/>
      <c r="C10" s="38"/>
      <c r="D10" s="38"/>
      <c r="E10" s="38"/>
      <c r="F10" s="38"/>
      <c r="G10" s="38"/>
      <c r="H10" s="38"/>
      <c r="I10" s="38"/>
      <c r="J10" s="38"/>
      <c r="K10" s="38"/>
      <c r="L10" s="55"/>
      <c r="S10" s="38"/>
      <c r="T10" s="38"/>
      <c r="U10" s="38"/>
      <c r="V10" s="38"/>
      <c r="W10" s="38"/>
      <c r="X10" s="38"/>
      <c r="Y10" s="38"/>
      <c r="Z10" s="38"/>
      <c r="AA10" s="38"/>
      <c r="AB10" s="38"/>
      <c r="AC10" s="38"/>
      <c r="AD10" s="38"/>
      <c r="AE10" s="38"/>
    </row>
    <row r="11" s="2" customFormat="1" ht="12" customHeight="1">
      <c r="A11" s="38"/>
      <c r="B11" s="39"/>
      <c r="C11" s="38"/>
      <c r="D11" s="32" t="s">
        <v>18</v>
      </c>
      <c r="E11" s="38"/>
      <c r="F11" s="27" t="s">
        <v>1</v>
      </c>
      <c r="G11" s="38"/>
      <c r="H11" s="38"/>
      <c r="I11" s="32" t="s">
        <v>19</v>
      </c>
      <c r="J11" s="27" t="s">
        <v>1</v>
      </c>
      <c r="K11" s="38"/>
      <c r="L11" s="55"/>
      <c r="S11" s="38"/>
      <c r="T11" s="38"/>
      <c r="U11" s="38"/>
      <c r="V11" s="38"/>
      <c r="W11" s="38"/>
      <c r="X11" s="38"/>
      <c r="Y11" s="38"/>
      <c r="Z11" s="38"/>
      <c r="AA11" s="38"/>
      <c r="AB11" s="38"/>
      <c r="AC11" s="38"/>
      <c r="AD11" s="38"/>
      <c r="AE11" s="38"/>
    </row>
    <row r="12" s="2" customFormat="1" ht="12" customHeight="1">
      <c r="A12" s="38"/>
      <c r="B12" s="39"/>
      <c r="C12" s="38"/>
      <c r="D12" s="32" t="s">
        <v>20</v>
      </c>
      <c r="E12" s="38"/>
      <c r="F12" s="27" t="s">
        <v>21</v>
      </c>
      <c r="G12" s="38"/>
      <c r="H12" s="38"/>
      <c r="I12" s="32" t="s">
        <v>22</v>
      </c>
      <c r="J12" s="69" t="str">
        <f>'Rekapitulace stavby'!AN8</f>
        <v>2. 12. 2020</v>
      </c>
      <c r="K12" s="38"/>
      <c r="L12" s="55"/>
      <c r="S12" s="38"/>
      <c r="T12" s="38"/>
      <c r="U12" s="38"/>
      <c r="V12" s="38"/>
      <c r="W12" s="38"/>
      <c r="X12" s="38"/>
      <c r="Y12" s="38"/>
      <c r="Z12" s="38"/>
      <c r="AA12" s="38"/>
      <c r="AB12" s="38"/>
      <c r="AC12" s="38"/>
      <c r="AD12" s="38"/>
      <c r="AE12" s="38"/>
    </row>
    <row r="13" s="2" customFormat="1" ht="10.8" customHeight="1">
      <c r="A13" s="38"/>
      <c r="B13" s="39"/>
      <c r="C13" s="38"/>
      <c r="D13" s="38"/>
      <c r="E13" s="38"/>
      <c r="F13" s="38"/>
      <c r="G13" s="38"/>
      <c r="H13" s="38"/>
      <c r="I13" s="38"/>
      <c r="J13" s="38"/>
      <c r="K13" s="38"/>
      <c r="L13" s="55"/>
      <c r="S13" s="38"/>
      <c r="T13" s="38"/>
      <c r="U13" s="38"/>
      <c r="V13" s="38"/>
      <c r="W13" s="38"/>
      <c r="X13" s="38"/>
      <c r="Y13" s="38"/>
      <c r="Z13" s="38"/>
      <c r="AA13" s="38"/>
      <c r="AB13" s="38"/>
      <c r="AC13" s="38"/>
      <c r="AD13" s="38"/>
      <c r="AE13" s="38"/>
    </row>
    <row r="14" s="2" customFormat="1" ht="12" customHeight="1">
      <c r="A14" s="38"/>
      <c r="B14" s="39"/>
      <c r="C14" s="38"/>
      <c r="D14" s="32" t="s">
        <v>24</v>
      </c>
      <c r="E14" s="38"/>
      <c r="F14" s="38"/>
      <c r="G14" s="38"/>
      <c r="H14" s="38"/>
      <c r="I14" s="32" t="s">
        <v>25</v>
      </c>
      <c r="J14" s="27" t="s">
        <v>26</v>
      </c>
      <c r="K14" s="38"/>
      <c r="L14" s="55"/>
      <c r="S14" s="38"/>
      <c r="T14" s="38"/>
      <c r="U14" s="38"/>
      <c r="V14" s="38"/>
      <c r="W14" s="38"/>
      <c r="X14" s="38"/>
      <c r="Y14" s="38"/>
      <c r="Z14" s="38"/>
      <c r="AA14" s="38"/>
      <c r="AB14" s="38"/>
      <c r="AC14" s="38"/>
      <c r="AD14" s="38"/>
      <c r="AE14" s="38"/>
    </row>
    <row r="15" s="2" customFormat="1" ht="18" customHeight="1">
      <c r="A15" s="38"/>
      <c r="B15" s="39"/>
      <c r="C15" s="38"/>
      <c r="D15" s="38"/>
      <c r="E15" s="27" t="s">
        <v>27</v>
      </c>
      <c r="F15" s="38"/>
      <c r="G15" s="38"/>
      <c r="H15" s="38"/>
      <c r="I15" s="32" t="s">
        <v>28</v>
      </c>
      <c r="J15" s="27" t="s">
        <v>29</v>
      </c>
      <c r="K15" s="38"/>
      <c r="L15" s="55"/>
      <c r="S15" s="38"/>
      <c r="T15" s="38"/>
      <c r="U15" s="38"/>
      <c r="V15" s="38"/>
      <c r="W15" s="38"/>
      <c r="X15" s="38"/>
      <c r="Y15" s="38"/>
      <c r="Z15" s="38"/>
      <c r="AA15" s="38"/>
      <c r="AB15" s="38"/>
      <c r="AC15" s="38"/>
      <c r="AD15" s="38"/>
      <c r="AE15" s="38"/>
    </row>
    <row r="16" s="2" customFormat="1" ht="6.96" customHeight="1">
      <c r="A16" s="38"/>
      <c r="B16" s="39"/>
      <c r="C16" s="38"/>
      <c r="D16" s="38"/>
      <c r="E16" s="38"/>
      <c r="F16" s="38"/>
      <c r="G16" s="38"/>
      <c r="H16" s="38"/>
      <c r="I16" s="38"/>
      <c r="J16" s="38"/>
      <c r="K16" s="38"/>
      <c r="L16" s="55"/>
      <c r="S16" s="38"/>
      <c r="T16" s="38"/>
      <c r="U16" s="38"/>
      <c r="V16" s="38"/>
      <c r="W16" s="38"/>
      <c r="X16" s="38"/>
      <c r="Y16" s="38"/>
      <c r="Z16" s="38"/>
      <c r="AA16" s="38"/>
      <c r="AB16" s="38"/>
      <c r="AC16" s="38"/>
      <c r="AD16" s="38"/>
      <c r="AE16" s="38"/>
    </row>
    <row r="17" s="2" customFormat="1" ht="12" customHeight="1">
      <c r="A17" s="38"/>
      <c r="B17" s="39"/>
      <c r="C17" s="38"/>
      <c r="D17" s="32" t="s">
        <v>30</v>
      </c>
      <c r="E17" s="38"/>
      <c r="F17" s="38"/>
      <c r="G17" s="38"/>
      <c r="H17" s="38"/>
      <c r="I17" s="32" t="s">
        <v>25</v>
      </c>
      <c r="J17" s="33" t="str">
        <f>'Rekapitulace stavby'!AN13</f>
        <v>Vyplň údaj</v>
      </c>
      <c r="K17" s="38"/>
      <c r="L17" s="55"/>
      <c r="S17" s="38"/>
      <c r="T17" s="38"/>
      <c r="U17" s="38"/>
      <c r="V17" s="38"/>
      <c r="W17" s="38"/>
      <c r="X17" s="38"/>
      <c r="Y17" s="38"/>
      <c r="Z17" s="38"/>
      <c r="AA17" s="38"/>
      <c r="AB17" s="38"/>
      <c r="AC17" s="38"/>
      <c r="AD17" s="38"/>
      <c r="AE17" s="38"/>
    </row>
    <row r="18" s="2" customFormat="1" ht="18" customHeight="1">
      <c r="A18" s="38"/>
      <c r="B18" s="39"/>
      <c r="C18" s="38"/>
      <c r="D18" s="38"/>
      <c r="E18" s="33" t="str">
        <f>'Rekapitulace stavby'!E14</f>
        <v>Vyplň údaj</v>
      </c>
      <c r="F18" s="27"/>
      <c r="G18" s="27"/>
      <c r="H18" s="27"/>
      <c r="I18" s="32" t="s">
        <v>28</v>
      </c>
      <c r="J18" s="33" t="str">
        <f>'Rekapitulace stavby'!AN14</f>
        <v>Vyplň údaj</v>
      </c>
      <c r="K18" s="38"/>
      <c r="L18" s="55"/>
      <c r="S18" s="38"/>
      <c r="T18" s="38"/>
      <c r="U18" s="38"/>
      <c r="V18" s="38"/>
      <c r="W18" s="38"/>
      <c r="X18" s="38"/>
      <c r="Y18" s="38"/>
      <c r="Z18" s="38"/>
      <c r="AA18" s="38"/>
      <c r="AB18" s="38"/>
      <c r="AC18" s="38"/>
      <c r="AD18" s="38"/>
      <c r="AE18" s="38"/>
    </row>
    <row r="19" s="2" customFormat="1" ht="6.96" customHeight="1">
      <c r="A19" s="38"/>
      <c r="B19" s="39"/>
      <c r="C19" s="38"/>
      <c r="D19" s="38"/>
      <c r="E19" s="38"/>
      <c r="F19" s="38"/>
      <c r="G19" s="38"/>
      <c r="H19" s="38"/>
      <c r="I19" s="38"/>
      <c r="J19" s="38"/>
      <c r="K19" s="38"/>
      <c r="L19" s="55"/>
      <c r="S19" s="38"/>
      <c r="T19" s="38"/>
      <c r="U19" s="38"/>
      <c r="V19" s="38"/>
      <c r="W19" s="38"/>
      <c r="X19" s="38"/>
      <c r="Y19" s="38"/>
      <c r="Z19" s="38"/>
      <c r="AA19" s="38"/>
      <c r="AB19" s="38"/>
      <c r="AC19" s="38"/>
      <c r="AD19" s="38"/>
      <c r="AE19" s="38"/>
    </row>
    <row r="20" s="2" customFormat="1" ht="12" customHeight="1">
      <c r="A20" s="38"/>
      <c r="B20" s="39"/>
      <c r="C20" s="38"/>
      <c r="D20" s="32" t="s">
        <v>32</v>
      </c>
      <c r="E20" s="38"/>
      <c r="F20" s="38"/>
      <c r="G20" s="38"/>
      <c r="H20" s="38"/>
      <c r="I20" s="32" t="s">
        <v>25</v>
      </c>
      <c r="J20" s="27" t="s">
        <v>33</v>
      </c>
      <c r="K20" s="38"/>
      <c r="L20" s="55"/>
      <c r="S20" s="38"/>
      <c r="T20" s="38"/>
      <c r="U20" s="38"/>
      <c r="V20" s="38"/>
      <c r="W20" s="38"/>
      <c r="X20" s="38"/>
      <c r="Y20" s="38"/>
      <c r="Z20" s="38"/>
      <c r="AA20" s="38"/>
      <c r="AB20" s="38"/>
      <c r="AC20" s="38"/>
      <c r="AD20" s="38"/>
      <c r="AE20" s="38"/>
    </row>
    <row r="21" s="2" customFormat="1" ht="18" customHeight="1">
      <c r="A21" s="38"/>
      <c r="B21" s="39"/>
      <c r="C21" s="38"/>
      <c r="D21" s="38"/>
      <c r="E21" s="27" t="s">
        <v>34</v>
      </c>
      <c r="F21" s="38"/>
      <c r="G21" s="38"/>
      <c r="H21" s="38"/>
      <c r="I21" s="32" t="s">
        <v>28</v>
      </c>
      <c r="J21" s="27" t="s">
        <v>35</v>
      </c>
      <c r="K21" s="38"/>
      <c r="L21" s="55"/>
      <c r="S21" s="38"/>
      <c r="T21" s="38"/>
      <c r="U21" s="38"/>
      <c r="V21" s="38"/>
      <c r="W21" s="38"/>
      <c r="X21" s="38"/>
      <c r="Y21" s="38"/>
      <c r="Z21" s="38"/>
      <c r="AA21" s="38"/>
      <c r="AB21" s="38"/>
      <c r="AC21" s="38"/>
      <c r="AD21" s="38"/>
      <c r="AE21" s="38"/>
    </row>
    <row r="22" s="2" customFormat="1" ht="6.96" customHeight="1">
      <c r="A22" s="38"/>
      <c r="B22" s="39"/>
      <c r="C22" s="38"/>
      <c r="D22" s="38"/>
      <c r="E22" s="38"/>
      <c r="F22" s="38"/>
      <c r="G22" s="38"/>
      <c r="H22" s="38"/>
      <c r="I22" s="38"/>
      <c r="J22" s="38"/>
      <c r="K22" s="38"/>
      <c r="L22" s="55"/>
      <c r="S22" s="38"/>
      <c r="T22" s="38"/>
      <c r="U22" s="38"/>
      <c r="V22" s="38"/>
      <c r="W22" s="38"/>
      <c r="X22" s="38"/>
      <c r="Y22" s="38"/>
      <c r="Z22" s="38"/>
      <c r="AA22" s="38"/>
      <c r="AB22" s="38"/>
      <c r="AC22" s="38"/>
      <c r="AD22" s="38"/>
      <c r="AE22" s="38"/>
    </row>
    <row r="23" s="2" customFormat="1" ht="12" customHeight="1">
      <c r="A23" s="38"/>
      <c r="B23" s="39"/>
      <c r="C23" s="38"/>
      <c r="D23" s="32" t="s">
        <v>37</v>
      </c>
      <c r="E23" s="38"/>
      <c r="F23" s="38"/>
      <c r="G23" s="38"/>
      <c r="H23" s="38"/>
      <c r="I23" s="32" t="s">
        <v>25</v>
      </c>
      <c r="J23" s="27" t="str">
        <f>IF('Rekapitulace stavby'!AN19="","",'Rekapitulace stavby'!AN19)</f>
        <v/>
      </c>
      <c r="K23" s="38"/>
      <c r="L23" s="55"/>
      <c r="S23" s="38"/>
      <c r="T23" s="38"/>
      <c r="U23" s="38"/>
      <c r="V23" s="38"/>
      <c r="W23" s="38"/>
      <c r="X23" s="38"/>
      <c r="Y23" s="38"/>
      <c r="Z23" s="38"/>
      <c r="AA23" s="38"/>
      <c r="AB23" s="38"/>
      <c r="AC23" s="38"/>
      <c r="AD23" s="38"/>
      <c r="AE23" s="38"/>
    </row>
    <row r="24" s="2" customFormat="1" ht="18" customHeight="1">
      <c r="A24" s="38"/>
      <c r="B24" s="39"/>
      <c r="C24" s="38"/>
      <c r="D24" s="38"/>
      <c r="E24" s="27" t="str">
        <f>IF('Rekapitulace stavby'!E20="","",'Rekapitulace stavby'!E20)</f>
        <v xml:space="preserve"> </v>
      </c>
      <c r="F24" s="38"/>
      <c r="G24" s="38"/>
      <c r="H24" s="38"/>
      <c r="I24" s="32" t="s">
        <v>28</v>
      </c>
      <c r="J24" s="27" t="str">
        <f>IF('Rekapitulace stavby'!AN20="","",'Rekapitulace stavby'!AN20)</f>
        <v/>
      </c>
      <c r="K24" s="38"/>
      <c r="L24" s="55"/>
      <c r="S24" s="38"/>
      <c r="T24" s="38"/>
      <c r="U24" s="38"/>
      <c r="V24" s="38"/>
      <c r="W24" s="38"/>
      <c r="X24" s="38"/>
      <c r="Y24" s="38"/>
      <c r="Z24" s="38"/>
      <c r="AA24" s="38"/>
      <c r="AB24" s="38"/>
      <c r="AC24" s="38"/>
      <c r="AD24" s="38"/>
      <c r="AE24" s="38"/>
    </row>
    <row r="25" s="2" customFormat="1" ht="6.96" customHeight="1">
      <c r="A25" s="38"/>
      <c r="B25" s="39"/>
      <c r="C25" s="38"/>
      <c r="D25" s="38"/>
      <c r="E25" s="38"/>
      <c r="F25" s="38"/>
      <c r="G25" s="38"/>
      <c r="H25" s="38"/>
      <c r="I25" s="38"/>
      <c r="J25" s="38"/>
      <c r="K25" s="38"/>
      <c r="L25" s="55"/>
      <c r="S25" s="38"/>
      <c r="T25" s="38"/>
      <c r="U25" s="38"/>
      <c r="V25" s="38"/>
      <c r="W25" s="38"/>
      <c r="X25" s="38"/>
      <c r="Y25" s="38"/>
      <c r="Z25" s="38"/>
      <c r="AA25" s="38"/>
      <c r="AB25" s="38"/>
      <c r="AC25" s="38"/>
      <c r="AD25" s="38"/>
      <c r="AE25" s="38"/>
    </row>
    <row r="26" s="2" customFormat="1" ht="12" customHeight="1">
      <c r="A26" s="38"/>
      <c r="B26" s="39"/>
      <c r="C26" s="38"/>
      <c r="D26" s="32" t="s">
        <v>39</v>
      </c>
      <c r="E26" s="38"/>
      <c r="F26" s="38"/>
      <c r="G26" s="38"/>
      <c r="H26" s="38"/>
      <c r="I26" s="38"/>
      <c r="J26" s="38"/>
      <c r="K26" s="38"/>
      <c r="L26" s="55"/>
      <c r="S26" s="38"/>
      <c r="T26" s="38"/>
      <c r="U26" s="38"/>
      <c r="V26" s="38"/>
      <c r="W26" s="38"/>
      <c r="X26" s="38"/>
      <c r="Y26" s="38"/>
      <c r="Z26" s="38"/>
      <c r="AA26" s="38"/>
      <c r="AB26" s="38"/>
      <c r="AC26" s="38"/>
      <c r="AD26" s="38"/>
      <c r="AE26" s="38"/>
    </row>
    <row r="27" s="8" customFormat="1" ht="35.25" customHeight="1">
      <c r="A27" s="130"/>
      <c r="B27" s="131"/>
      <c r="C27" s="130"/>
      <c r="D27" s="130"/>
      <c r="E27" s="36" t="s">
        <v>1917</v>
      </c>
      <c r="F27" s="36"/>
      <c r="G27" s="36"/>
      <c r="H27" s="36"/>
      <c r="I27" s="130"/>
      <c r="J27" s="130"/>
      <c r="K27" s="130"/>
      <c r="L27" s="132"/>
      <c r="S27" s="130"/>
      <c r="T27" s="130"/>
      <c r="U27" s="130"/>
      <c r="V27" s="130"/>
      <c r="W27" s="130"/>
      <c r="X27" s="130"/>
      <c r="Y27" s="130"/>
      <c r="Z27" s="130"/>
      <c r="AA27" s="130"/>
      <c r="AB27" s="130"/>
      <c r="AC27" s="130"/>
      <c r="AD27" s="130"/>
      <c r="AE27" s="130"/>
    </row>
    <row r="28" s="2" customFormat="1" ht="6.96" customHeight="1">
      <c r="A28" s="38"/>
      <c r="B28" s="39"/>
      <c r="C28" s="38"/>
      <c r="D28" s="38"/>
      <c r="E28" s="38"/>
      <c r="F28" s="38"/>
      <c r="G28" s="38"/>
      <c r="H28" s="38"/>
      <c r="I28" s="38"/>
      <c r="J28" s="38"/>
      <c r="K28" s="38"/>
      <c r="L28" s="55"/>
      <c r="S28" s="38"/>
      <c r="T28" s="38"/>
      <c r="U28" s="38"/>
      <c r="V28" s="38"/>
      <c r="W28" s="38"/>
      <c r="X28" s="38"/>
      <c r="Y28" s="38"/>
      <c r="Z28" s="38"/>
      <c r="AA28" s="38"/>
      <c r="AB28" s="38"/>
      <c r="AC28" s="38"/>
      <c r="AD28" s="38"/>
      <c r="AE28" s="38"/>
    </row>
    <row r="29" s="2" customFormat="1" ht="6.96" customHeight="1">
      <c r="A29" s="38"/>
      <c r="B29" s="39"/>
      <c r="C29" s="38"/>
      <c r="D29" s="90"/>
      <c r="E29" s="90"/>
      <c r="F29" s="90"/>
      <c r="G29" s="90"/>
      <c r="H29" s="90"/>
      <c r="I29" s="90"/>
      <c r="J29" s="90"/>
      <c r="K29" s="90"/>
      <c r="L29" s="55"/>
      <c r="S29" s="38"/>
      <c r="T29" s="38"/>
      <c r="U29" s="38"/>
      <c r="V29" s="38"/>
      <c r="W29" s="38"/>
      <c r="X29" s="38"/>
      <c r="Y29" s="38"/>
      <c r="Z29" s="38"/>
      <c r="AA29" s="38"/>
      <c r="AB29" s="38"/>
      <c r="AC29" s="38"/>
      <c r="AD29" s="38"/>
      <c r="AE29" s="38"/>
    </row>
    <row r="30" s="2" customFormat="1" ht="25.44" customHeight="1">
      <c r="A30" s="38"/>
      <c r="B30" s="39"/>
      <c r="C30" s="38"/>
      <c r="D30" s="133" t="s">
        <v>41</v>
      </c>
      <c r="E30" s="38"/>
      <c r="F30" s="38"/>
      <c r="G30" s="38"/>
      <c r="H30" s="38"/>
      <c r="I30" s="38"/>
      <c r="J30" s="96">
        <f>ROUND(J127, 2)</f>
        <v>0</v>
      </c>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90"/>
      <c r="J31" s="90"/>
      <c r="K31" s="90"/>
      <c r="L31" s="55"/>
      <c r="S31" s="38"/>
      <c r="T31" s="38"/>
      <c r="U31" s="38"/>
      <c r="V31" s="38"/>
      <c r="W31" s="38"/>
      <c r="X31" s="38"/>
      <c r="Y31" s="38"/>
      <c r="Z31" s="38"/>
      <c r="AA31" s="38"/>
      <c r="AB31" s="38"/>
      <c r="AC31" s="38"/>
      <c r="AD31" s="38"/>
      <c r="AE31" s="38"/>
    </row>
    <row r="32" s="2" customFormat="1" ht="14.4" customHeight="1">
      <c r="A32" s="38"/>
      <c r="B32" s="39"/>
      <c r="C32" s="38"/>
      <c r="D32" s="38"/>
      <c r="E32" s="38"/>
      <c r="F32" s="43" t="s">
        <v>43</v>
      </c>
      <c r="G32" s="38"/>
      <c r="H32" s="38"/>
      <c r="I32" s="43" t="s">
        <v>42</v>
      </c>
      <c r="J32" s="43" t="s">
        <v>44</v>
      </c>
      <c r="K32" s="38"/>
      <c r="L32" s="55"/>
      <c r="S32" s="38"/>
      <c r="T32" s="38"/>
      <c r="U32" s="38"/>
      <c r="V32" s="38"/>
      <c r="W32" s="38"/>
      <c r="X32" s="38"/>
      <c r="Y32" s="38"/>
      <c r="Z32" s="38"/>
      <c r="AA32" s="38"/>
      <c r="AB32" s="38"/>
      <c r="AC32" s="38"/>
      <c r="AD32" s="38"/>
      <c r="AE32" s="38"/>
    </row>
    <row r="33" s="2" customFormat="1" ht="14.4" customHeight="1">
      <c r="A33" s="38"/>
      <c r="B33" s="39"/>
      <c r="C33" s="38"/>
      <c r="D33" s="134" t="s">
        <v>45</v>
      </c>
      <c r="E33" s="32" t="s">
        <v>46</v>
      </c>
      <c r="F33" s="135">
        <f>ROUND((SUM(BE127:BE356)),  2)</f>
        <v>0</v>
      </c>
      <c r="G33" s="38"/>
      <c r="H33" s="38"/>
      <c r="I33" s="136">
        <v>0.20999999999999999</v>
      </c>
      <c r="J33" s="135">
        <f>ROUND(((SUM(BE127:BE356))*I33),  2)</f>
        <v>0</v>
      </c>
      <c r="K33" s="38"/>
      <c r="L33" s="55"/>
      <c r="S33" s="38"/>
      <c r="T33" s="38"/>
      <c r="U33" s="38"/>
      <c r="V33" s="38"/>
      <c r="W33" s="38"/>
      <c r="X33" s="38"/>
      <c r="Y33" s="38"/>
      <c r="Z33" s="38"/>
      <c r="AA33" s="38"/>
      <c r="AB33" s="38"/>
      <c r="AC33" s="38"/>
      <c r="AD33" s="38"/>
      <c r="AE33" s="38"/>
    </row>
    <row r="34" s="2" customFormat="1" ht="14.4" customHeight="1">
      <c r="A34" s="38"/>
      <c r="B34" s="39"/>
      <c r="C34" s="38"/>
      <c r="D34" s="38"/>
      <c r="E34" s="32" t="s">
        <v>47</v>
      </c>
      <c r="F34" s="135">
        <f>ROUND((SUM(BF127:BF356)),  2)</f>
        <v>0</v>
      </c>
      <c r="G34" s="38"/>
      <c r="H34" s="38"/>
      <c r="I34" s="136">
        <v>0.14999999999999999</v>
      </c>
      <c r="J34" s="135">
        <f>ROUND(((SUM(BF127:BF356))*I34),  2)</f>
        <v>0</v>
      </c>
      <c r="K34" s="38"/>
      <c r="L34" s="55"/>
      <c r="S34" s="38"/>
      <c r="T34" s="38"/>
      <c r="U34" s="38"/>
      <c r="V34" s="38"/>
      <c r="W34" s="38"/>
      <c r="X34" s="38"/>
      <c r="Y34" s="38"/>
      <c r="Z34" s="38"/>
      <c r="AA34" s="38"/>
      <c r="AB34" s="38"/>
      <c r="AC34" s="38"/>
      <c r="AD34" s="38"/>
      <c r="AE34" s="38"/>
    </row>
    <row r="35" hidden="1" s="2" customFormat="1" ht="14.4" customHeight="1">
      <c r="A35" s="38"/>
      <c r="B35" s="39"/>
      <c r="C35" s="38"/>
      <c r="D35" s="38"/>
      <c r="E35" s="32" t="s">
        <v>48</v>
      </c>
      <c r="F35" s="135">
        <f>ROUND((SUM(BG127:BG356)),  2)</f>
        <v>0</v>
      </c>
      <c r="G35" s="38"/>
      <c r="H35" s="38"/>
      <c r="I35" s="136">
        <v>0.20999999999999999</v>
      </c>
      <c r="J35" s="135">
        <f>0</f>
        <v>0</v>
      </c>
      <c r="K35" s="38"/>
      <c r="L35" s="55"/>
      <c r="S35" s="38"/>
      <c r="T35" s="38"/>
      <c r="U35" s="38"/>
      <c r="V35" s="38"/>
      <c r="W35" s="38"/>
      <c r="X35" s="38"/>
      <c r="Y35" s="38"/>
      <c r="Z35" s="38"/>
      <c r="AA35" s="38"/>
      <c r="AB35" s="38"/>
      <c r="AC35" s="38"/>
      <c r="AD35" s="38"/>
      <c r="AE35" s="38"/>
    </row>
    <row r="36" hidden="1" s="2" customFormat="1" ht="14.4" customHeight="1">
      <c r="A36" s="38"/>
      <c r="B36" s="39"/>
      <c r="C36" s="38"/>
      <c r="D36" s="38"/>
      <c r="E36" s="32" t="s">
        <v>49</v>
      </c>
      <c r="F36" s="135">
        <f>ROUND((SUM(BH127:BH356)),  2)</f>
        <v>0</v>
      </c>
      <c r="G36" s="38"/>
      <c r="H36" s="38"/>
      <c r="I36" s="136">
        <v>0.14999999999999999</v>
      </c>
      <c r="J36" s="135">
        <f>0</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50</v>
      </c>
      <c r="F37" s="135">
        <f>ROUND((SUM(BI127:BI356)),  2)</f>
        <v>0</v>
      </c>
      <c r="G37" s="38"/>
      <c r="H37" s="38"/>
      <c r="I37" s="136">
        <v>0</v>
      </c>
      <c r="J37" s="135">
        <f>0</f>
        <v>0</v>
      </c>
      <c r="K37" s="38"/>
      <c r="L37" s="55"/>
      <c r="S37" s="38"/>
      <c r="T37" s="38"/>
      <c r="U37" s="38"/>
      <c r="V37" s="38"/>
      <c r="W37" s="38"/>
      <c r="X37" s="38"/>
      <c r="Y37" s="38"/>
      <c r="Z37" s="38"/>
      <c r="AA37" s="38"/>
      <c r="AB37" s="38"/>
      <c r="AC37" s="38"/>
      <c r="AD37" s="38"/>
      <c r="AE37" s="38"/>
    </row>
    <row r="38" s="2" customFormat="1" ht="6.96" customHeight="1">
      <c r="A38" s="38"/>
      <c r="B38" s="39"/>
      <c r="C38" s="38"/>
      <c r="D38" s="38"/>
      <c r="E38" s="38"/>
      <c r="F38" s="38"/>
      <c r="G38" s="38"/>
      <c r="H38" s="38"/>
      <c r="I38" s="38"/>
      <c r="J38" s="38"/>
      <c r="K38" s="38"/>
      <c r="L38" s="55"/>
      <c r="S38" s="38"/>
      <c r="T38" s="38"/>
      <c r="U38" s="38"/>
      <c r="V38" s="38"/>
      <c r="W38" s="38"/>
      <c r="X38" s="38"/>
      <c r="Y38" s="38"/>
      <c r="Z38" s="38"/>
      <c r="AA38" s="38"/>
      <c r="AB38" s="38"/>
      <c r="AC38" s="38"/>
      <c r="AD38" s="38"/>
      <c r="AE38" s="38"/>
    </row>
    <row r="39" s="2" customFormat="1" ht="25.44" customHeight="1">
      <c r="A39" s="38"/>
      <c r="B39" s="39"/>
      <c r="C39" s="137"/>
      <c r="D39" s="138" t="s">
        <v>51</v>
      </c>
      <c r="E39" s="81"/>
      <c r="F39" s="81"/>
      <c r="G39" s="139" t="s">
        <v>52</v>
      </c>
      <c r="H39" s="140" t="s">
        <v>53</v>
      </c>
      <c r="I39" s="81"/>
      <c r="J39" s="141">
        <f>SUM(J30:J37)</f>
        <v>0</v>
      </c>
      <c r="K39" s="142"/>
      <c r="L39" s="55"/>
      <c r="S39" s="38"/>
      <c r="T39" s="38"/>
      <c r="U39" s="38"/>
      <c r="V39" s="38"/>
      <c r="W39" s="38"/>
      <c r="X39" s="38"/>
      <c r="Y39" s="38"/>
      <c r="Z39" s="38"/>
      <c r="AA39" s="38"/>
      <c r="AB39" s="38"/>
      <c r="AC39" s="38"/>
      <c r="AD39" s="38"/>
      <c r="AE39" s="38"/>
    </row>
    <row r="40" s="2" customFormat="1" ht="14.4" customHeight="1">
      <c r="A40" s="38"/>
      <c r="B40" s="39"/>
      <c r="C40" s="38"/>
      <c r="D40" s="38"/>
      <c r="E40" s="38"/>
      <c r="F40" s="38"/>
      <c r="G40" s="38"/>
      <c r="H40" s="38"/>
      <c r="I40" s="38"/>
      <c r="J40" s="38"/>
      <c r="K40" s="38"/>
      <c r="L40" s="55"/>
      <c r="S40" s="38"/>
      <c r="T40" s="38"/>
      <c r="U40" s="38"/>
      <c r="V40" s="38"/>
      <c r="W40" s="38"/>
      <c r="X40" s="38"/>
      <c r="Y40" s="38"/>
      <c r="Z40" s="38"/>
      <c r="AA40" s="38"/>
      <c r="AB40" s="38"/>
      <c r="AC40" s="38"/>
      <c r="AD40" s="38"/>
      <c r="AE40" s="38"/>
    </row>
    <row r="41" s="1" customFormat="1" ht="14.4" customHeight="1">
      <c r="B41" s="22"/>
      <c r="L41" s="22"/>
    </row>
    <row r="42" s="1" customFormat="1" ht="14.4" customHeight="1">
      <c r="B42" s="22"/>
      <c r="L42" s="2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54</v>
      </c>
      <c r="E50" s="57"/>
      <c r="F50" s="57"/>
      <c r="G50" s="56" t="s">
        <v>55</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56</v>
      </c>
      <c r="E61" s="41"/>
      <c r="F61" s="143" t="s">
        <v>57</v>
      </c>
      <c r="G61" s="58" t="s">
        <v>56</v>
      </c>
      <c r="H61" s="41"/>
      <c r="I61" s="41"/>
      <c r="J61" s="144" t="s">
        <v>57</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58</v>
      </c>
      <c r="E65" s="59"/>
      <c r="F65" s="59"/>
      <c r="G65" s="56" t="s">
        <v>59</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56</v>
      </c>
      <c r="E76" s="41"/>
      <c r="F76" s="143" t="s">
        <v>57</v>
      </c>
      <c r="G76" s="58" t="s">
        <v>56</v>
      </c>
      <c r="H76" s="41"/>
      <c r="I76" s="41"/>
      <c r="J76" s="144" t="s">
        <v>57</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162</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29" t="str">
        <f>E7</f>
        <v>VD Letovice, rekonstrukce VD</v>
      </c>
      <c r="F85" s="32"/>
      <c r="G85" s="32"/>
      <c r="H85" s="32"/>
      <c r="I85" s="38"/>
      <c r="J85" s="38"/>
      <c r="K85" s="38"/>
      <c r="L85" s="55"/>
      <c r="S85" s="38"/>
      <c r="T85" s="38"/>
      <c r="U85" s="38"/>
      <c r="V85" s="38"/>
      <c r="W85" s="38"/>
      <c r="X85" s="38"/>
      <c r="Y85" s="38"/>
      <c r="Z85" s="38"/>
      <c r="AA85" s="38"/>
      <c r="AB85" s="38"/>
      <c r="AC85" s="38"/>
      <c r="AD85" s="38"/>
      <c r="AE85" s="38"/>
    </row>
    <row r="86" s="2" customFormat="1" ht="12" customHeight="1">
      <c r="A86" s="38"/>
      <c r="B86" s="39"/>
      <c r="C86" s="32" t="s">
        <v>159</v>
      </c>
      <c r="D86" s="38"/>
      <c r="E86" s="38"/>
      <c r="F86" s="38"/>
      <c r="G86" s="38"/>
      <c r="H86" s="38"/>
      <c r="I86" s="38"/>
      <c r="J86" s="38"/>
      <c r="K86" s="38"/>
      <c r="L86" s="55"/>
      <c r="S86" s="38"/>
      <c r="T86" s="38"/>
      <c r="U86" s="38"/>
      <c r="V86" s="38"/>
      <c r="W86" s="38"/>
      <c r="X86" s="38"/>
      <c r="Y86" s="38"/>
      <c r="Z86" s="38"/>
      <c r="AA86" s="38"/>
      <c r="AB86" s="38"/>
      <c r="AC86" s="38"/>
      <c r="AD86" s="38"/>
      <c r="AE86" s="38"/>
    </row>
    <row r="87" s="2" customFormat="1" ht="16.5" customHeight="1">
      <c r="A87" s="38"/>
      <c r="B87" s="39"/>
      <c r="C87" s="38"/>
      <c r="D87" s="38"/>
      <c r="E87" s="67" t="str">
        <f>E9</f>
        <v>SO 07 - Opevnění odpadního koryta za vývarem</v>
      </c>
      <c r="F87" s="38"/>
      <c r="G87" s="38"/>
      <c r="H87" s="38"/>
      <c r="I87" s="38"/>
      <c r="J87" s="38"/>
      <c r="K87" s="38"/>
      <c r="L87" s="55"/>
      <c r="S87" s="38"/>
      <c r="T87" s="38"/>
      <c r="U87" s="38"/>
      <c r="V87" s="38"/>
      <c r="W87" s="38"/>
      <c r="X87" s="38"/>
      <c r="Y87" s="38"/>
      <c r="Z87" s="38"/>
      <c r="AA87" s="38"/>
      <c r="AB87" s="38"/>
      <c r="AC87" s="38"/>
      <c r="AD87" s="38"/>
      <c r="AE87" s="38"/>
    </row>
    <row r="88" s="2" customFormat="1" ht="6.96" customHeight="1">
      <c r="A88" s="38"/>
      <c r="B88" s="39"/>
      <c r="C88" s="38"/>
      <c r="D88" s="38"/>
      <c r="E88" s="38"/>
      <c r="F88" s="38"/>
      <c r="G88" s="38"/>
      <c r="H88" s="38"/>
      <c r="I88" s="38"/>
      <c r="J88" s="38"/>
      <c r="K88" s="38"/>
      <c r="L88" s="55"/>
      <c r="S88" s="38"/>
      <c r="T88" s="38"/>
      <c r="U88" s="38"/>
      <c r="V88" s="38"/>
      <c r="W88" s="38"/>
      <c r="X88" s="38"/>
      <c r="Y88" s="38"/>
      <c r="Z88" s="38"/>
      <c r="AA88" s="38"/>
      <c r="AB88" s="38"/>
      <c r="AC88" s="38"/>
      <c r="AD88" s="38"/>
      <c r="AE88" s="38"/>
    </row>
    <row r="89" s="2" customFormat="1" ht="12" customHeight="1">
      <c r="A89" s="38"/>
      <c r="B89" s="39"/>
      <c r="C89" s="32" t="s">
        <v>20</v>
      </c>
      <c r="D89" s="38"/>
      <c r="E89" s="38"/>
      <c r="F89" s="27" t="str">
        <f>F12</f>
        <v>VD Letovice</v>
      </c>
      <c r="G89" s="38"/>
      <c r="H89" s="38"/>
      <c r="I89" s="32" t="s">
        <v>22</v>
      </c>
      <c r="J89" s="69" t="str">
        <f>IF(J12="","",J12)</f>
        <v>2. 12. 2020</v>
      </c>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38"/>
      <c r="J90" s="38"/>
      <c r="K90" s="38"/>
      <c r="L90" s="55"/>
      <c r="S90" s="38"/>
      <c r="T90" s="38"/>
      <c r="U90" s="38"/>
      <c r="V90" s="38"/>
      <c r="W90" s="38"/>
      <c r="X90" s="38"/>
      <c r="Y90" s="38"/>
      <c r="Z90" s="38"/>
      <c r="AA90" s="38"/>
      <c r="AB90" s="38"/>
      <c r="AC90" s="38"/>
      <c r="AD90" s="38"/>
      <c r="AE90" s="38"/>
    </row>
    <row r="91" s="2" customFormat="1" ht="25.65" customHeight="1">
      <c r="A91" s="38"/>
      <c r="B91" s="39"/>
      <c r="C91" s="32" t="s">
        <v>24</v>
      </c>
      <c r="D91" s="38"/>
      <c r="E91" s="38"/>
      <c r="F91" s="27" t="str">
        <f>E15</f>
        <v>Povodí Moravy, s.p., Dřevařská 11, 60175 Brno</v>
      </c>
      <c r="G91" s="38"/>
      <c r="H91" s="38"/>
      <c r="I91" s="32" t="s">
        <v>32</v>
      </c>
      <c r="J91" s="36" t="str">
        <f>E21</f>
        <v>Sweco Hydroprojekt a.s.</v>
      </c>
      <c r="K91" s="38"/>
      <c r="L91" s="55"/>
      <c r="S91" s="38"/>
      <c r="T91" s="38"/>
      <c r="U91" s="38"/>
      <c r="V91" s="38"/>
      <c r="W91" s="38"/>
      <c r="X91" s="38"/>
      <c r="Y91" s="38"/>
      <c r="Z91" s="38"/>
      <c r="AA91" s="38"/>
      <c r="AB91" s="38"/>
      <c r="AC91" s="38"/>
      <c r="AD91" s="38"/>
      <c r="AE91" s="38"/>
    </row>
    <row r="92" s="2" customFormat="1" ht="15.15" customHeight="1">
      <c r="A92" s="38"/>
      <c r="B92" s="39"/>
      <c r="C92" s="32" t="s">
        <v>30</v>
      </c>
      <c r="D92" s="38"/>
      <c r="E92" s="38"/>
      <c r="F92" s="27" t="str">
        <f>IF(E18="","",E18)</f>
        <v>Vyplň údaj</v>
      </c>
      <c r="G92" s="38"/>
      <c r="H92" s="38"/>
      <c r="I92" s="32" t="s">
        <v>37</v>
      </c>
      <c r="J92" s="36" t="str">
        <f>E24</f>
        <v xml:space="preserve"> </v>
      </c>
      <c r="K92" s="38"/>
      <c r="L92" s="55"/>
      <c r="S92" s="38"/>
      <c r="T92" s="38"/>
      <c r="U92" s="38"/>
      <c r="V92" s="38"/>
      <c r="W92" s="38"/>
      <c r="X92" s="38"/>
      <c r="Y92" s="38"/>
      <c r="Z92" s="38"/>
      <c r="AA92" s="38"/>
      <c r="AB92" s="38"/>
      <c r="AC92" s="38"/>
      <c r="AD92" s="38"/>
      <c r="AE92" s="38"/>
    </row>
    <row r="93" s="2" customFormat="1" ht="10.32" customHeight="1">
      <c r="A93" s="38"/>
      <c r="B93" s="39"/>
      <c r="C93" s="38"/>
      <c r="D93" s="38"/>
      <c r="E93" s="38"/>
      <c r="F93" s="38"/>
      <c r="G93" s="38"/>
      <c r="H93" s="38"/>
      <c r="I93" s="38"/>
      <c r="J93" s="38"/>
      <c r="K93" s="38"/>
      <c r="L93" s="55"/>
      <c r="S93" s="38"/>
      <c r="T93" s="38"/>
      <c r="U93" s="38"/>
      <c r="V93" s="38"/>
      <c r="W93" s="38"/>
      <c r="X93" s="38"/>
      <c r="Y93" s="38"/>
      <c r="Z93" s="38"/>
      <c r="AA93" s="38"/>
      <c r="AB93" s="38"/>
      <c r="AC93" s="38"/>
      <c r="AD93" s="38"/>
      <c r="AE93" s="38"/>
    </row>
    <row r="94" s="2" customFormat="1" ht="29.28" customHeight="1">
      <c r="A94" s="38"/>
      <c r="B94" s="39"/>
      <c r="C94" s="145" t="s">
        <v>163</v>
      </c>
      <c r="D94" s="137"/>
      <c r="E94" s="137"/>
      <c r="F94" s="137"/>
      <c r="G94" s="137"/>
      <c r="H94" s="137"/>
      <c r="I94" s="137"/>
      <c r="J94" s="146" t="s">
        <v>164</v>
      </c>
      <c r="K94" s="137"/>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38"/>
      <c r="J95" s="38"/>
      <c r="K95" s="38"/>
      <c r="L95" s="55"/>
      <c r="S95" s="38"/>
      <c r="T95" s="38"/>
      <c r="U95" s="38"/>
      <c r="V95" s="38"/>
      <c r="W95" s="38"/>
      <c r="X95" s="38"/>
      <c r="Y95" s="38"/>
      <c r="Z95" s="38"/>
      <c r="AA95" s="38"/>
      <c r="AB95" s="38"/>
      <c r="AC95" s="38"/>
      <c r="AD95" s="38"/>
      <c r="AE95" s="38"/>
    </row>
    <row r="96" s="2" customFormat="1" ht="22.8" customHeight="1">
      <c r="A96" s="38"/>
      <c r="B96" s="39"/>
      <c r="C96" s="147" t="s">
        <v>165</v>
      </c>
      <c r="D96" s="38"/>
      <c r="E96" s="38"/>
      <c r="F96" s="38"/>
      <c r="G96" s="38"/>
      <c r="H96" s="38"/>
      <c r="I96" s="38"/>
      <c r="J96" s="96">
        <f>J127</f>
        <v>0</v>
      </c>
      <c r="K96" s="38"/>
      <c r="L96" s="55"/>
      <c r="S96" s="38"/>
      <c r="T96" s="38"/>
      <c r="U96" s="38"/>
      <c r="V96" s="38"/>
      <c r="W96" s="38"/>
      <c r="X96" s="38"/>
      <c r="Y96" s="38"/>
      <c r="Z96" s="38"/>
      <c r="AA96" s="38"/>
      <c r="AB96" s="38"/>
      <c r="AC96" s="38"/>
      <c r="AD96" s="38"/>
      <c r="AE96" s="38"/>
      <c r="AU96" s="19" t="s">
        <v>166</v>
      </c>
    </row>
    <row r="97" s="9" customFormat="1" ht="24.96" customHeight="1">
      <c r="A97" s="9"/>
      <c r="B97" s="148"/>
      <c r="C97" s="9"/>
      <c r="D97" s="149" t="s">
        <v>167</v>
      </c>
      <c r="E97" s="150"/>
      <c r="F97" s="150"/>
      <c r="G97" s="150"/>
      <c r="H97" s="150"/>
      <c r="I97" s="150"/>
      <c r="J97" s="151">
        <f>J128</f>
        <v>0</v>
      </c>
      <c r="K97" s="9"/>
      <c r="L97" s="148"/>
      <c r="S97" s="9"/>
      <c r="T97" s="9"/>
      <c r="U97" s="9"/>
      <c r="V97" s="9"/>
      <c r="W97" s="9"/>
      <c r="X97" s="9"/>
      <c r="Y97" s="9"/>
      <c r="Z97" s="9"/>
      <c r="AA97" s="9"/>
      <c r="AB97" s="9"/>
      <c r="AC97" s="9"/>
      <c r="AD97" s="9"/>
      <c r="AE97" s="9"/>
    </row>
    <row r="98" s="10" customFormat="1" ht="19.92" customHeight="1">
      <c r="A98" s="10"/>
      <c r="B98" s="152"/>
      <c r="C98" s="10"/>
      <c r="D98" s="153" t="s">
        <v>168</v>
      </c>
      <c r="E98" s="154"/>
      <c r="F98" s="154"/>
      <c r="G98" s="154"/>
      <c r="H98" s="154"/>
      <c r="I98" s="154"/>
      <c r="J98" s="155">
        <f>J129</f>
        <v>0</v>
      </c>
      <c r="K98" s="10"/>
      <c r="L98" s="152"/>
      <c r="S98" s="10"/>
      <c r="T98" s="10"/>
      <c r="U98" s="10"/>
      <c r="V98" s="10"/>
      <c r="W98" s="10"/>
      <c r="X98" s="10"/>
      <c r="Y98" s="10"/>
      <c r="Z98" s="10"/>
      <c r="AA98" s="10"/>
      <c r="AB98" s="10"/>
      <c r="AC98" s="10"/>
      <c r="AD98" s="10"/>
      <c r="AE98" s="10"/>
    </row>
    <row r="99" s="10" customFormat="1" ht="19.92" customHeight="1">
      <c r="A99" s="10"/>
      <c r="B99" s="152"/>
      <c r="C99" s="10"/>
      <c r="D99" s="153" t="s">
        <v>169</v>
      </c>
      <c r="E99" s="154"/>
      <c r="F99" s="154"/>
      <c r="G99" s="154"/>
      <c r="H99" s="154"/>
      <c r="I99" s="154"/>
      <c r="J99" s="155">
        <f>J205</f>
        <v>0</v>
      </c>
      <c r="K99" s="10"/>
      <c r="L99" s="152"/>
      <c r="S99" s="10"/>
      <c r="T99" s="10"/>
      <c r="U99" s="10"/>
      <c r="V99" s="10"/>
      <c r="W99" s="10"/>
      <c r="X99" s="10"/>
      <c r="Y99" s="10"/>
      <c r="Z99" s="10"/>
      <c r="AA99" s="10"/>
      <c r="AB99" s="10"/>
      <c r="AC99" s="10"/>
      <c r="AD99" s="10"/>
      <c r="AE99" s="10"/>
    </row>
    <row r="100" s="10" customFormat="1" ht="19.92" customHeight="1">
      <c r="A100" s="10"/>
      <c r="B100" s="152"/>
      <c r="C100" s="10"/>
      <c r="D100" s="153" t="s">
        <v>170</v>
      </c>
      <c r="E100" s="154"/>
      <c r="F100" s="154"/>
      <c r="G100" s="154"/>
      <c r="H100" s="154"/>
      <c r="I100" s="154"/>
      <c r="J100" s="155">
        <f>J228</f>
        <v>0</v>
      </c>
      <c r="K100" s="10"/>
      <c r="L100" s="152"/>
      <c r="S100" s="10"/>
      <c r="T100" s="10"/>
      <c r="U100" s="10"/>
      <c r="V100" s="10"/>
      <c r="W100" s="10"/>
      <c r="X100" s="10"/>
      <c r="Y100" s="10"/>
      <c r="Z100" s="10"/>
      <c r="AA100" s="10"/>
      <c r="AB100" s="10"/>
      <c r="AC100" s="10"/>
      <c r="AD100" s="10"/>
      <c r="AE100" s="10"/>
    </row>
    <row r="101" s="10" customFormat="1" ht="19.92" customHeight="1">
      <c r="A101" s="10"/>
      <c r="B101" s="152"/>
      <c r="C101" s="10"/>
      <c r="D101" s="153" t="s">
        <v>171</v>
      </c>
      <c r="E101" s="154"/>
      <c r="F101" s="154"/>
      <c r="G101" s="154"/>
      <c r="H101" s="154"/>
      <c r="I101" s="154"/>
      <c r="J101" s="155">
        <f>J267</f>
        <v>0</v>
      </c>
      <c r="K101" s="10"/>
      <c r="L101" s="152"/>
      <c r="S101" s="10"/>
      <c r="T101" s="10"/>
      <c r="U101" s="10"/>
      <c r="V101" s="10"/>
      <c r="W101" s="10"/>
      <c r="X101" s="10"/>
      <c r="Y101" s="10"/>
      <c r="Z101" s="10"/>
      <c r="AA101" s="10"/>
      <c r="AB101" s="10"/>
      <c r="AC101" s="10"/>
      <c r="AD101" s="10"/>
      <c r="AE101" s="10"/>
    </row>
    <row r="102" s="10" customFormat="1" ht="19.92" customHeight="1">
      <c r="A102" s="10"/>
      <c r="B102" s="152"/>
      <c r="C102" s="10"/>
      <c r="D102" s="153" t="s">
        <v>1476</v>
      </c>
      <c r="E102" s="154"/>
      <c r="F102" s="154"/>
      <c r="G102" s="154"/>
      <c r="H102" s="154"/>
      <c r="I102" s="154"/>
      <c r="J102" s="155">
        <f>J315</f>
        <v>0</v>
      </c>
      <c r="K102" s="10"/>
      <c r="L102" s="152"/>
      <c r="S102" s="10"/>
      <c r="T102" s="10"/>
      <c r="U102" s="10"/>
      <c r="V102" s="10"/>
      <c r="W102" s="10"/>
      <c r="X102" s="10"/>
      <c r="Y102" s="10"/>
      <c r="Z102" s="10"/>
      <c r="AA102" s="10"/>
      <c r="AB102" s="10"/>
      <c r="AC102" s="10"/>
      <c r="AD102" s="10"/>
      <c r="AE102" s="10"/>
    </row>
    <row r="103" s="10" customFormat="1" ht="14.88" customHeight="1">
      <c r="A103" s="10"/>
      <c r="B103" s="152"/>
      <c r="C103" s="10"/>
      <c r="D103" s="153" t="s">
        <v>700</v>
      </c>
      <c r="E103" s="154"/>
      <c r="F103" s="154"/>
      <c r="G103" s="154"/>
      <c r="H103" s="154"/>
      <c r="I103" s="154"/>
      <c r="J103" s="155">
        <f>J316</f>
        <v>0</v>
      </c>
      <c r="K103" s="10"/>
      <c r="L103" s="152"/>
      <c r="S103" s="10"/>
      <c r="T103" s="10"/>
      <c r="U103" s="10"/>
      <c r="V103" s="10"/>
      <c r="W103" s="10"/>
      <c r="X103" s="10"/>
      <c r="Y103" s="10"/>
      <c r="Z103" s="10"/>
      <c r="AA103" s="10"/>
      <c r="AB103" s="10"/>
      <c r="AC103" s="10"/>
      <c r="AD103" s="10"/>
      <c r="AE103" s="10"/>
    </row>
    <row r="104" s="10" customFormat="1" ht="14.88" customHeight="1">
      <c r="A104" s="10"/>
      <c r="B104" s="152"/>
      <c r="C104" s="10"/>
      <c r="D104" s="153" t="s">
        <v>178</v>
      </c>
      <c r="E104" s="154"/>
      <c r="F104" s="154"/>
      <c r="G104" s="154"/>
      <c r="H104" s="154"/>
      <c r="I104" s="154"/>
      <c r="J104" s="155">
        <f>J333</f>
        <v>0</v>
      </c>
      <c r="K104" s="10"/>
      <c r="L104" s="152"/>
      <c r="S104" s="10"/>
      <c r="T104" s="10"/>
      <c r="U104" s="10"/>
      <c r="V104" s="10"/>
      <c r="W104" s="10"/>
      <c r="X104" s="10"/>
      <c r="Y104" s="10"/>
      <c r="Z104" s="10"/>
      <c r="AA104" s="10"/>
      <c r="AB104" s="10"/>
      <c r="AC104" s="10"/>
      <c r="AD104" s="10"/>
      <c r="AE104" s="10"/>
    </row>
    <row r="105" s="10" customFormat="1" ht="19.92" customHeight="1">
      <c r="A105" s="10"/>
      <c r="B105" s="152"/>
      <c r="C105" s="10"/>
      <c r="D105" s="153" t="s">
        <v>181</v>
      </c>
      <c r="E105" s="154"/>
      <c r="F105" s="154"/>
      <c r="G105" s="154"/>
      <c r="H105" s="154"/>
      <c r="I105" s="154"/>
      <c r="J105" s="155">
        <f>J343</f>
        <v>0</v>
      </c>
      <c r="K105" s="10"/>
      <c r="L105" s="152"/>
      <c r="S105" s="10"/>
      <c r="T105" s="10"/>
      <c r="U105" s="10"/>
      <c r="V105" s="10"/>
      <c r="W105" s="10"/>
      <c r="X105" s="10"/>
      <c r="Y105" s="10"/>
      <c r="Z105" s="10"/>
      <c r="AA105" s="10"/>
      <c r="AB105" s="10"/>
      <c r="AC105" s="10"/>
      <c r="AD105" s="10"/>
      <c r="AE105" s="10"/>
    </row>
    <row r="106" s="9" customFormat="1" ht="24.96" customHeight="1">
      <c r="A106" s="9"/>
      <c r="B106" s="148"/>
      <c r="C106" s="9"/>
      <c r="D106" s="149" t="s">
        <v>182</v>
      </c>
      <c r="E106" s="150"/>
      <c r="F106" s="150"/>
      <c r="G106" s="150"/>
      <c r="H106" s="150"/>
      <c r="I106" s="150"/>
      <c r="J106" s="151">
        <f>J348</f>
        <v>0</v>
      </c>
      <c r="K106" s="9"/>
      <c r="L106" s="148"/>
      <c r="S106" s="9"/>
      <c r="T106" s="9"/>
      <c r="U106" s="9"/>
      <c r="V106" s="9"/>
      <c r="W106" s="9"/>
      <c r="X106" s="9"/>
      <c r="Y106" s="9"/>
      <c r="Z106" s="9"/>
      <c r="AA106" s="9"/>
      <c r="AB106" s="9"/>
      <c r="AC106" s="9"/>
      <c r="AD106" s="9"/>
      <c r="AE106" s="9"/>
    </row>
    <row r="107" s="10" customFormat="1" ht="19.92" customHeight="1">
      <c r="A107" s="10"/>
      <c r="B107" s="152"/>
      <c r="C107" s="10"/>
      <c r="D107" s="153" t="s">
        <v>702</v>
      </c>
      <c r="E107" s="154"/>
      <c r="F107" s="154"/>
      <c r="G107" s="154"/>
      <c r="H107" s="154"/>
      <c r="I107" s="154"/>
      <c r="J107" s="155">
        <f>J349</f>
        <v>0</v>
      </c>
      <c r="K107" s="10"/>
      <c r="L107" s="152"/>
      <c r="S107" s="10"/>
      <c r="T107" s="10"/>
      <c r="U107" s="10"/>
      <c r="V107" s="10"/>
      <c r="W107" s="10"/>
      <c r="X107" s="10"/>
      <c r="Y107" s="10"/>
      <c r="Z107" s="10"/>
      <c r="AA107" s="10"/>
      <c r="AB107" s="10"/>
      <c r="AC107" s="10"/>
      <c r="AD107" s="10"/>
      <c r="AE107" s="10"/>
    </row>
    <row r="108" s="2" customFormat="1" ht="21.84" customHeight="1">
      <c r="A108" s="38"/>
      <c r="B108" s="39"/>
      <c r="C108" s="38"/>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6.96" customHeight="1">
      <c r="A109" s="38"/>
      <c r="B109" s="60"/>
      <c r="C109" s="61"/>
      <c r="D109" s="61"/>
      <c r="E109" s="61"/>
      <c r="F109" s="61"/>
      <c r="G109" s="61"/>
      <c r="H109" s="61"/>
      <c r="I109" s="61"/>
      <c r="J109" s="61"/>
      <c r="K109" s="61"/>
      <c r="L109" s="55"/>
      <c r="S109" s="38"/>
      <c r="T109" s="38"/>
      <c r="U109" s="38"/>
      <c r="V109" s="38"/>
      <c r="W109" s="38"/>
      <c r="X109" s="38"/>
      <c r="Y109" s="38"/>
      <c r="Z109" s="38"/>
      <c r="AA109" s="38"/>
      <c r="AB109" s="38"/>
      <c r="AC109" s="38"/>
      <c r="AD109" s="38"/>
      <c r="AE109" s="38"/>
    </row>
    <row r="113" s="2" customFormat="1" ht="6.96" customHeight="1">
      <c r="A113" s="38"/>
      <c r="B113" s="62"/>
      <c r="C113" s="63"/>
      <c r="D113" s="63"/>
      <c r="E113" s="63"/>
      <c r="F113" s="63"/>
      <c r="G113" s="63"/>
      <c r="H113" s="63"/>
      <c r="I113" s="63"/>
      <c r="J113" s="63"/>
      <c r="K113" s="63"/>
      <c r="L113" s="55"/>
      <c r="S113" s="38"/>
      <c r="T113" s="38"/>
      <c r="U113" s="38"/>
      <c r="V113" s="38"/>
      <c r="W113" s="38"/>
      <c r="X113" s="38"/>
      <c r="Y113" s="38"/>
      <c r="Z113" s="38"/>
      <c r="AA113" s="38"/>
      <c r="AB113" s="38"/>
      <c r="AC113" s="38"/>
      <c r="AD113" s="38"/>
      <c r="AE113" s="38"/>
    </row>
    <row r="114" s="2" customFormat="1" ht="24.96" customHeight="1">
      <c r="A114" s="38"/>
      <c r="B114" s="39"/>
      <c r="C114" s="23" t="s">
        <v>184</v>
      </c>
      <c r="D114" s="38"/>
      <c r="E114" s="38"/>
      <c r="F114" s="38"/>
      <c r="G114" s="38"/>
      <c r="H114" s="38"/>
      <c r="I114" s="38"/>
      <c r="J114" s="38"/>
      <c r="K114" s="38"/>
      <c r="L114" s="55"/>
      <c r="S114" s="38"/>
      <c r="T114" s="38"/>
      <c r="U114" s="38"/>
      <c r="V114" s="38"/>
      <c r="W114" s="38"/>
      <c r="X114" s="38"/>
      <c r="Y114" s="38"/>
      <c r="Z114" s="38"/>
      <c r="AA114" s="38"/>
      <c r="AB114" s="38"/>
      <c r="AC114" s="38"/>
      <c r="AD114" s="38"/>
      <c r="AE114" s="38"/>
    </row>
    <row r="115" s="2" customFormat="1" ht="6.96" customHeight="1">
      <c r="A115" s="38"/>
      <c r="B115" s="39"/>
      <c r="C115" s="38"/>
      <c r="D115" s="38"/>
      <c r="E115" s="38"/>
      <c r="F115" s="38"/>
      <c r="G115" s="38"/>
      <c r="H115" s="38"/>
      <c r="I115" s="38"/>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16</v>
      </c>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16.5" customHeight="1">
      <c r="A117" s="38"/>
      <c r="B117" s="39"/>
      <c r="C117" s="38"/>
      <c r="D117" s="38"/>
      <c r="E117" s="129" t="str">
        <f>E7</f>
        <v>VD Letovice, rekonstrukce VD</v>
      </c>
      <c r="F117" s="32"/>
      <c r="G117" s="32"/>
      <c r="H117" s="32"/>
      <c r="I117" s="38"/>
      <c r="J117" s="38"/>
      <c r="K117" s="38"/>
      <c r="L117" s="55"/>
      <c r="S117" s="38"/>
      <c r="T117" s="38"/>
      <c r="U117" s="38"/>
      <c r="V117" s="38"/>
      <c r="W117" s="38"/>
      <c r="X117" s="38"/>
      <c r="Y117" s="38"/>
      <c r="Z117" s="38"/>
      <c r="AA117" s="38"/>
      <c r="AB117" s="38"/>
      <c r="AC117" s="38"/>
      <c r="AD117" s="38"/>
      <c r="AE117" s="38"/>
    </row>
    <row r="118" s="2" customFormat="1" ht="12" customHeight="1">
      <c r="A118" s="38"/>
      <c r="B118" s="39"/>
      <c r="C118" s="32" t="s">
        <v>159</v>
      </c>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16.5" customHeight="1">
      <c r="A119" s="38"/>
      <c r="B119" s="39"/>
      <c r="C119" s="38"/>
      <c r="D119" s="38"/>
      <c r="E119" s="67" t="str">
        <f>E9</f>
        <v>SO 07 - Opevnění odpadního koryta za vývarem</v>
      </c>
      <c r="F119" s="38"/>
      <c r="G119" s="38"/>
      <c r="H119" s="38"/>
      <c r="I119" s="38"/>
      <c r="J119" s="38"/>
      <c r="K119" s="38"/>
      <c r="L119" s="55"/>
      <c r="S119" s="38"/>
      <c r="T119" s="38"/>
      <c r="U119" s="38"/>
      <c r="V119" s="38"/>
      <c r="W119" s="38"/>
      <c r="X119" s="38"/>
      <c r="Y119" s="38"/>
      <c r="Z119" s="38"/>
      <c r="AA119" s="38"/>
      <c r="AB119" s="38"/>
      <c r="AC119" s="38"/>
      <c r="AD119" s="38"/>
      <c r="AE119" s="38"/>
    </row>
    <row r="120" s="2" customFormat="1" ht="6.96" customHeight="1">
      <c r="A120" s="38"/>
      <c r="B120" s="39"/>
      <c r="C120" s="38"/>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12" customHeight="1">
      <c r="A121" s="38"/>
      <c r="B121" s="39"/>
      <c r="C121" s="32" t="s">
        <v>20</v>
      </c>
      <c r="D121" s="38"/>
      <c r="E121" s="38"/>
      <c r="F121" s="27" t="str">
        <f>F12</f>
        <v>VD Letovice</v>
      </c>
      <c r="G121" s="38"/>
      <c r="H121" s="38"/>
      <c r="I121" s="32" t="s">
        <v>22</v>
      </c>
      <c r="J121" s="69" t="str">
        <f>IF(J12="","",J12)</f>
        <v>2. 12. 2020</v>
      </c>
      <c r="K121" s="38"/>
      <c r="L121" s="55"/>
      <c r="S121" s="38"/>
      <c r="T121" s="38"/>
      <c r="U121" s="38"/>
      <c r="V121" s="38"/>
      <c r="W121" s="38"/>
      <c r="X121" s="38"/>
      <c r="Y121" s="38"/>
      <c r="Z121" s="38"/>
      <c r="AA121" s="38"/>
      <c r="AB121" s="38"/>
      <c r="AC121" s="38"/>
      <c r="AD121" s="38"/>
      <c r="AE121" s="38"/>
    </row>
    <row r="122" s="2" customFormat="1" ht="6.96" customHeight="1">
      <c r="A122" s="38"/>
      <c r="B122" s="39"/>
      <c r="C122" s="38"/>
      <c r="D122" s="38"/>
      <c r="E122" s="38"/>
      <c r="F122" s="38"/>
      <c r="G122" s="38"/>
      <c r="H122" s="38"/>
      <c r="I122" s="38"/>
      <c r="J122" s="38"/>
      <c r="K122" s="38"/>
      <c r="L122" s="55"/>
      <c r="S122" s="38"/>
      <c r="T122" s="38"/>
      <c r="U122" s="38"/>
      <c r="V122" s="38"/>
      <c r="W122" s="38"/>
      <c r="X122" s="38"/>
      <c r="Y122" s="38"/>
      <c r="Z122" s="38"/>
      <c r="AA122" s="38"/>
      <c r="AB122" s="38"/>
      <c r="AC122" s="38"/>
      <c r="AD122" s="38"/>
      <c r="AE122" s="38"/>
    </row>
    <row r="123" s="2" customFormat="1" ht="25.65" customHeight="1">
      <c r="A123" s="38"/>
      <c r="B123" s="39"/>
      <c r="C123" s="32" t="s">
        <v>24</v>
      </c>
      <c r="D123" s="38"/>
      <c r="E123" s="38"/>
      <c r="F123" s="27" t="str">
        <f>E15</f>
        <v>Povodí Moravy, s.p., Dřevařská 11, 60175 Brno</v>
      </c>
      <c r="G123" s="38"/>
      <c r="H123" s="38"/>
      <c r="I123" s="32" t="s">
        <v>32</v>
      </c>
      <c r="J123" s="36" t="str">
        <f>E21</f>
        <v>Sweco Hydroprojekt a.s.</v>
      </c>
      <c r="K123" s="38"/>
      <c r="L123" s="55"/>
      <c r="S123" s="38"/>
      <c r="T123" s="38"/>
      <c r="U123" s="38"/>
      <c r="V123" s="38"/>
      <c r="W123" s="38"/>
      <c r="X123" s="38"/>
      <c r="Y123" s="38"/>
      <c r="Z123" s="38"/>
      <c r="AA123" s="38"/>
      <c r="AB123" s="38"/>
      <c r="AC123" s="38"/>
      <c r="AD123" s="38"/>
      <c r="AE123" s="38"/>
    </row>
    <row r="124" s="2" customFormat="1" ht="15.15" customHeight="1">
      <c r="A124" s="38"/>
      <c r="B124" s="39"/>
      <c r="C124" s="32" t="s">
        <v>30</v>
      </c>
      <c r="D124" s="38"/>
      <c r="E124" s="38"/>
      <c r="F124" s="27" t="str">
        <f>IF(E18="","",E18)</f>
        <v>Vyplň údaj</v>
      </c>
      <c r="G124" s="38"/>
      <c r="H124" s="38"/>
      <c r="I124" s="32" t="s">
        <v>37</v>
      </c>
      <c r="J124" s="36" t="str">
        <f>E24</f>
        <v xml:space="preserve"> </v>
      </c>
      <c r="K124" s="38"/>
      <c r="L124" s="55"/>
      <c r="S124" s="38"/>
      <c r="T124" s="38"/>
      <c r="U124" s="38"/>
      <c r="V124" s="38"/>
      <c r="W124" s="38"/>
      <c r="X124" s="38"/>
      <c r="Y124" s="38"/>
      <c r="Z124" s="38"/>
      <c r="AA124" s="38"/>
      <c r="AB124" s="38"/>
      <c r="AC124" s="38"/>
      <c r="AD124" s="38"/>
      <c r="AE124" s="38"/>
    </row>
    <row r="125" s="2" customFormat="1" ht="10.32" customHeight="1">
      <c r="A125" s="38"/>
      <c r="B125" s="39"/>
      <c r="C125" s="38"/>
      <c r="D125" s="38"/>
      <c r="E125" s="38"/>
      <c r="F125" s="38"/>
      <c r="G125" s="38"/>
      <c r="H125" s="38"/>
      <c r="I125" s="38"/>
      <c r="J125" s="38"/>
      <c r="K125" s="38"/>
      <c r="L125" s="55"/>
      <c r="S125" s="38"/>
      <c r="T125" s="38"/>
      <c r="U125" s="38"/>
      <c r="V125" s="38"/>
      <c r="W125" s="38"/>
      <c r="X125" s="38"/>
      <c r="Y125" s="38"/>
      <c r="Z125" s="38"/>
      <c r="AA125" s="38"/>
      <c r="AB125" s="38"/>
      <c r="AC125" s="38"/>
      <c r="AD125" s="38"/>
      <c r="AE125" s="38"/>
    </row>
    <row r="126" s="11" customFormat="1" ht="29.28" customHeight="1">
      <c r="A126" s="156"/>
      <c r="B126" s="157"/>
      <c r="C126" s="158" t="s">
        <v>185</v>
      </c>
      <c r="D126" s="159" t="s">
        <v>66</v>
      </c>
      <c r="E126" s="159" t="s">
        <v>62</v>
      </c>
      <c r="F126" s="159" t="s">
        <v>63</v>
      </c>
      <c r="G126" s="159" t="s">
        <v>186</v>
      </c>
      <c r="H126" s="159" t="s">
        <v>187</v>
      </c>
      <c r="I126" s="159" t="s">
        <v>188</v>
      </c>
      <c r="J126" s="159" t="s">
        <v>164</v>
      </c>
      <c r="K126" s="160" t="s">
        <v>189</v>
      </c>
      <c r="L126" s="161"/>
      <c r="M126" s="86" t="s">
        <v>1</v>
      </c>
      <c r="N126" s="87" t="s">
        <v>45</v>
      </c>
      <c r="O126" s="87" t="s">
        <v>190</v>
      </c>
      <c r="P126" s="87" t="s">
        <v>191</v>
      </c>
      <c r="Q126" s="87" t="s">
        <v>192</v>
      </c>
      <c r="R126" s="87" t="s">
        <v>193</v>
      </c>
      <c r="S126" s="87" t="s">
        <v>194</v>
      </c>
      <c r="T126" s="88" t="s">
        <v>195</v>
      </c>
      <c r="U126" s="156"/>
      <c r="V126" s="156"/>
      <c r="W126" s="156"/>
      <c r="X126" s="156"/>
      <c r="Y126" s="156"/>
      <c r="Z126" s="156"/>
      <c r="AA126" s="156"/>
      <c r="AB126" s="156"/>
      <c r="AC126" s="156"/>
      <c r="AD126" s="156"/>
      <c r="AE126" s="156"/>
    </row>
    <row r="127" s="2" customFormat="1" ht="22.8" customHeight="1">
      <c r="A127" s="38"/>
      <c r="B127" s="39"/>
      <c r="C127" s="93" t="s">
        <v>196</v>
      </c>
      <c r="D127" s="38"/>
      <c r="E127" s="38"/>
      <c r="F127" s="38"/>
      <c r="G127" s="38"/>
      <c r="H127" s="38"/>
      <c r="I127" s="38"/>
      <c r="J127" s="162">
        <f>BK127</f>
        <v>0</v>
      </c>
      <c r="K127" s="38"/>
      <c r="L127" s="39"/>
      <c r="M127" s="89"/>
      <c r="N127" s="73"/>
      <c r="O127" s="90"/>
      <c r="P127" s="163">
        <f>P128+P348</f>
        <v>0</v>
      </c>
      <c r="Q127" s="90"/>
      <c r="R127" s="163">
        <f>R128+R348</f>
        <v>3400.6901370600003</v>
      </c>
      <c r="S127" s="90"/>
      <c r="T127" s="164">
        <f>T128+T348</f>
        <v>2.8799999999999999</v>
      </c>
      <c r="U127" s="38"/>
      <c r="V127" s="38"/>
      <c r="W127" s="38"/>
      <c r="X127" s="38"/>
      <c r="Y127" s="38"/>
      <c r="Z127" s="38"/>
      <c r="AA127" s="38"/>
      <c r="AB127" s="38"/>
      <c r="AC127" s="38"/>
      <c r="AD127" s="38"/>
      <c r="AE127" s="38"/>
      <c r="AT127" s="19" t="s">
        <v>80</v>
      </c>
      <c r="AU127" s="19" t="s">
        <v>166</v>
      </c>
      <c r="BK127" s="165">
        <f>BK128+BK348</f>
        <v>0</v>
      </c>
    </row>
    <row r="128" s="12" customFormat="1" ht="25.92" customHeight="1">
      <c r="A128" s="12"/>
      <c r="B128" s="166"/>
      <c r="C128" s="12"/>
      <c r="D128" s="167" t="s">
        <v>80</v>
      </c>
      <c r="E128" s="168" t="s">
        <v>197</v>
      </c>
      <c r="F128" s="168" t="s">
        <v>198</v>
      </c>
      <c r="G128" s="12"/>
      <c r="H128" s="12"/>
      <c r="I128" s="169"/>
      <c r="J128" s="170">
        <f>BK128</f>
        <v>0</v>
      </c>
      <c r="K128" s="12"/>
      <c r="L128" s="166"/>
      <c r="M128" s="171"/>
      <c r="N128" s="172"/>
      <c r="O128" s="172"/>
      <c r="P128" s="173">
        <f>P129+P205+P228+P267+P315+P343</f>
        <v>0</v>
      </c>
      <c r="Q128" s="172"/>
      <c r="R128" s="173">
        <f>R129+R205+R228+R267+R315+R343</f>
        <v>3396.9346170600002</v>
      </c>
      <c r="S128" s="172"/>
      <c r="T128" s="174">
        <f>T129+T205+T228+T267+T315+T343</f>
        <v>0</v>
      </c>
      <c r="U128" s="12"/>
      <c r="V128" s="12"/>
      <c r="W128" s="12"/>
      <c r="X128" s="12"/>
      <c r="Y128" s="12"/>
      <c r="Z128" s="12"/>
      <c r="AA128" s="12"/>
      <c r="AB128" s="12"/>
      <c r="AC128" s="12"/>
      <c r="AD128" s="12"/>
      <c r="AE128" s="12"/>
      <c r="AR128" s="167" t="s">
        <v>89</v>
      </c>
      <c r="AT128" s="175" t="s">
        <v>80</v>
      </c>
      <c r="AU128" s="175" t="s">
        <v>81</v>
      </c>
      <c r="AY128" s="167" t="s">
        <v>199</v>
      </c>
      <c r="BK128" s="176">
        <f>BK129+BK205+BK228+BK267+BK315+BK343</f>
        <v>0</v>
      </c>
    </row>
    <row r="129" s="12" customFormat="1" ht="22.8" customHeight="1">
      <c r="A129" s="12"/>
      <c r="B129" s="166"/>
      <c r="C129" s="12"/>
      <c r="D129" s="167" t="s">
        <v>80</v>
      </c>
      <c r="E129" s="177" t="s">
        <v>89</v>
      </c>
      <c r="F129" s="177" t="s">
        <v>200</v>
      </c>
      <c r="G129" s="12"/>
      <c r="H129" s="12"/>
      <c r="I129" s="169"/>
      <c r="J129" s="178">
        <f>BK129</f>
        <v>0</v>
      </c>
      <c r="K129" s="12"/>
      <c r="L129" s="166"/>
      <c r="M129" s="171"/>
      <c r="N129" s="172"/>
      <c r="O129" s="172"/>
      <c r="P129" s="173">
        <f>SUM(P130:P204)</f>
        <v>0</v>
      </c>
      <c r="Q129" s="172"/>
      <c r="R129" s="173">
        <f>SUM(R130:R204)</f>
        <v>60.561859100000007</v>
      </c>
      <c r="S129" s="172"/>
      <c r="T129" s="174">
        <f>SUM(T130:T204)</f>
        <v>0</v>
      </c>
      <c r="U129" s="12"/>
      <c r="V129" s="12"/>
      <c r="W129" s="12"/>
      <c r="X129" s="12"/>
      <c r="Y129" s="12"/>
      <c r="Z129" s="12"/>
      <c r="AA129" s="12"/>
      <c r="AB129" s="12"/>
      <c r="AC129" s="12"/>
      <c r="AD129" s="12"/>
      <c r="AE129" s="12"/>
      <c r="AR129" s="167" t="s">
        <v>89</v>
      </c>
      <c r="AT129" s="175" t="s">
        <v>80</v>
      </c>
      <c r="AU129" s="175" t="s">
        <v>89</v>
      </c>
      <c r="AY129" s="167" t="s">
        <v>199</v>
      </c>
      <c r="BK129" s="176">
        <f>SUM(BK130:BK204)</f>
        <v>0</v>
      </c>
    </row>
    <row r="130" s="2" customFormat="1" ht="24.15" customHeight="1">
      <c r="A130" s="38"/>
      <c r="B130" s="179"/>
      <c r="C130" s="180" t="s">
        <v>89</v>
      </c>
      <c r="D130" s="180" t="s">
        <v>201</v>
      </c>
      <c r="E130" s="181" t="s">
        <v>703</v>
      </c>
      <c r="F130" s="182" t="s">
        <v>704</v>
      </c>
      <c r="G130" s="183" t="s">
        <v>228</v>
      </c>
      <c r="H130" s="184">
        <v>1762.3800000000001</v>
      </c>
      <c r="I130" s="185"/>
      <c r="J130" s="186">
        <f>ROUND(I130*H130,2)</f>
        <v>0</v>
      </c>
      <c r="K130" s="182" t="s">
        <v>205</v>
      </c>
      <c r="L130" s="39"/>
      <c r="M130" s="187" t="s">
        <v>1</v>
      </c>
      <c r="N130" s="188" t="s">
        <v>46</v>
      </c>
      <c r="O130" s="77"/>
      <c r="P130" s="189">
        <f>O130*H130</f>
        <v>0</v>
      </c>
      <c r="Q130" s="189">
        <v>0</v>
      </c>
      <c r="R130" s="189">
        <f>Q130*H130</f>
        <v>0</v>
      </c>
      <c r="S130" s="189">
        <v>0</v>
      </c>
      <c r="T130" s="190">
        <f>S130*H130</f>
        <v>0</v>
      </c>
      <c r="U130" s="38"/>
      <c r="V130" s="38"/>
      <c r="W130" s="38"/>
      <c r="X130" s="38"/>
      <c r="Y130" s="38"/>
      <c r="Z130" s="38"/>
      <c r="AA130" s="38"/>
      <c r="AB130" s="38"/>
      <c r="AC130" s="38"/>
      <c r="AD130" s="38"/>
      <c r="AE130" s="38"/>
      <c r="AR130" s="191" t="s">
        <v>206</v>
      </c>
      <c r="AT130" s="191" t="s">
        <v>201</v>
      </c>
      <c r="AU130" s="191" t="s">
        <v>91</v>
      </c>
      <c r="AY130" s="19" t="s">
        <v>199</v>
      </c>
      <c r="BE130" s="192">
        <f>IF(N130="základní",J130,0)</f>
        <v>0</v>
      </c>
      <c r="BF130" s="192">
        <f>IF(N130="snížená",J130,0)</f>
        <v>0</v>
      </c>
      <c r="BG130" s="192">
        <f>IF(N130="zákl. přenesená",J130,0)</f>
        <v>0</v>
      </c>
      <c r="BH130" s="192">
        <f>IF(N130="sníž. přenesená",J130,0)</f>
        <v>0</v>
      </c>
      <c r="BI130" s="192">
        <f>IF(N130="nulová",J130,0)</f>
        <v>0</v>
      </c>
      <c r="BJ130" s="19" t="s">
        <v>89</v>
      </c>
      <c r="BK130" s="192">
        <f>ROUND(I130*H130,2)</f>
        <v>0</v>
      </c>
      <c r="BL130" s="19" t="s">
        <v>206</v>
      </c>
      <c r="BM130" s="191" t="s">
        <v>1918</v>
      </c>
    </row>
    <row r="131" s="2" customFormat="1">
      <c r="A131" s="38"/>
      <c r="B131" s="39"/>
      <c r="C131" s="38"/>
      <c r="D131" s="193" t="s">
        <v>208</v>
      </c>
      <c r="E131" s="38"/>
      <c r="F131" s="194" t="s">
        <v>706</v>
      </c>
      <c r="G131" s="38"/>
      <c r="H131" s="38"/>
      <c r="I131" s="195"/>
      <c r="J131" s="38"/>
      <c r="K131" s="38"/>
      <c r="L131" s="39"/>
      <c r="M131" s="196"/>
      <c r="N131" s="197"/>
      <c r="O131" s="77"/>
      <c r="P131" s="77"/>
      <c r="Q131" s="77"/>
      <c r="R131" s="77"/>
      <c r="S131" s="77"/>
      <c r="T131" s="78"/>
      <c r="U131" s="38"/>
      <c r="V131" s="38"/>
      <c r="W131" s="38"/>
      <c r="X131" s="38"/>
      <c r="Y131" s="38"/>
      <c r="Z131" s="38"/>
      <c r="AA131" s="38"/>
      <c r="AB131" s="38"/>
      <c r="AC131" s="38"/>
      <c r="AD131" s="38"/>
      <c r="AE131" s="38"/>
      <c r="AT131" s="19" t="s">
        <v>208</v>
      </c>
      <c r="AU131" s="19" t="s">
        <v>91</v>
      </c>
    </row>
    <row r="132" s="2" customFormat="1">
      <c r="A132" s="38"/>
      <c r="B132" s="39"/>
      <c r="C132" s="38"/>
      <c r="D132" s="193" t="s">
        <v>210</v>
      </c>
      <c r="E132" s="38"/>
      <c r="F132" s="198" t="s">
        <v>707</v>
      </c>
      <c r="G132" s="38"/>
      <c r="H132" s="38"/>
      <c r="I132" s="195"/>
      <c r="J132" s="38"/>
      <c r="K132" s="38"/>
      <c r="L132" s="39"/>
      <c r="M132" s="196"/>
      <c r="N132" s="197"/>
      <c r="O132" s="77"/>
      <c r="P132" s="77"/>
      <c r="Q132" s="77"/>
      <c r="R132" s="77"/>
      <c r="S132" s="77"/>
      <c r="T132" s="78"/>
      <c r="U132" s="38"/>
      <c r="V132" s="38"/>
      <c r="W132" s="38"/>
      <c r="X132" s="38"/>
      <c r="Y132" s="38"/>
      <c r="Z132" s="38"/>
      <c r="AA132" s="38"/>
      <c r="AB132" s="38"/>
      <c r="AC132" s="38"/>
      <c r="AD132" s="38"/>
      <c r="AE132" s="38"/>
      <c r="AT132" s="19" t="s">
        <v>210</v>
      </c>
      <c r="AU132" s="19" t="s">
        <v>91</v>
      </c>
    </row>
    <row r="133" s="14" customFormat="1">
      <c r="A133" s="14"/>
      <c r="B133" s="207"/>
      <c r="C133" s="14"/>
      <c r="D133" s="193" t="s">
        <v>212</v>
      </c>
      <c r="E133" s="208" t="s">
        <v>1</v>
      </c>
      <c r="F133" s="209" t="s">
        <v>1919</v>
      </c>
      <c r="G133" s="14"/>
      <c r="H133" s="208" t="s">
        <v>1</v>
      </c>
      <c r="I133" s="210"/>
      <c r="J133" s="14"/>
      <c r="K133" s="14"/>
      <c r="L133" s="207"/>
      <c r="M133" s="211"/>
      <c r="N133" s="212"/>
      <c r="O133" s="212"/>
      <c r="P133" s="212"/>
      <c r="Q133" s="212"/>
      <c r="R133" s="212"/>
      <c r="S133" s="212"/>
      <c r="T133" s="213"/>
      <c r="U133" s="14"/>
      <c r="V133" s="14"/>
      <c r="W133" s="14"/>
      <c r="X133" s="14"/>
      <c r="Y133" s="14"/>
      <c r="Z133" s="14"/>
      <c r="AA133" s="14"/>
      <c r="AB133" s="14"/>
      <c r="AC133" s="14"/>
      <c r="AD133" s="14"/>
      <c r="AE133" s="14"/>
      <c r="AT133" s="208" t="s">
        <v>212</v>
      </c>
      <c r="AU133" s="208" t="s">
        <v>91</v>
      </c>
      <c r="AV133" s="14" t="s">
        <v>89</v>
      </c>
      <c r="AW133" s="14" t="s">
        <v>36</v>
      </c>
      <c r="AX133" s="14" t="s">
        <v>81</v>
      </c>
      <c r="AY133" s="208" t="s">
        <v>199</v>
      </c>
    </row>
    <row r="134" s="13" customFormat="1">
      <c r="A134" s="13"/>
      <c r="B134" s="199"/>
      <c r="C134" s="13"/>
      <c r="D134" s="193" t="s">
        <v>212</v>
      </c>
      <c r="E134" s="200" t="s">
        <v>1</v>
      </c>
      <c r="F134" s="201" t="s">
        <v>1920</v>
      </c>
      <c r="G134" s="13"/>
      <c r="H134" s="202">
        <v>1762.3800000000001</v>
      </c>
      <c r="I134" s="203"/>
      <c r="J134" s="13"/>
      <c r="K134" s="13"/>
      <c r="L134" s="199"/>
      <c r="M134" s="204"/>
      <c r="N134" s="205"/>
      <c r="O134" s="205"/>
      <c r="P134" s="205"/>
      <c r="Q134" s="205"/>
      <c r="R134" s="205"/>
      <c r="S134" s="205"/>
      <c r="T134" s="206"/>
      <c r="U134" s="13"/>
      <c r="V134" s="13"/>
      <c r="W134" s="13"/>
      <c r="X134" s="13"/>
      <c r="Y134" s="13"/>
      <c r="Z134" s="13"/>
      <c r="AA134" s="13"/>
      <c r="AB134" s="13"/>
      <c r="AC134" s="13"/>
      <c r="AD134" s="13"/>
      <c r="AE134" s="13"/>
      <c r="AT134" s="200" t="s">
        <v>212</v>
      </c>
      <c r="AU134" s="200" t="s">
        <v>91</v>
      </c>
      <c r="AV134" s="13" t="s">
        <v>91</v>
      </c>
      <c r="AW134" s="13" t="s">
        <v>36</v>
      </c>
      <c r="AX134" s="13" t="s">
        <v>81</v>
      </c>
      <c r="AY134" s="200" t="s">
        <v>199</v>
      </c>
    </row>
    <row r="135" s="15" customFormat="1">
      <c r="A135" s="15"/>
      <c r="B135" s="214"/>
      <c r="C135" s="15"/>
      <c r="D135" s="193" t="s">
        <v>212</v>
      </c>
      <c r="E135" s="215" t="s">
        <v>1</v>
      </c>
      <c r="F135" s="216" t="s">
        <v>234</v>
      </c>
      <c r="G135" s="15"/>
      <c r="H135" s="217">
        <v>1762.3800000000001</v>
      </c>
      <c r="I135" s="218"/>
      <c r="J135" s="15"/>
      <c r="K135" s="15"/>
      <c r="L135" s="214"/>
      <c r="M135" s="219"/>
      <c r="N135" s="220"/>
      <c r="O135" s="220"/>
      <c r="P135" s="220"/>
      <c r="Q135" s="220"/>
      <c r="R135" s="220"/>
      <c r="S135" s="220"/>
      <c r="T135" s="221"/>
      <c r="U135" s="15"/>
      <c r="V135" s="15"/>
      <c r="W135" s="15"/>
      <c r="X135" s="15"/>
      <c r="Y135" s="15"/>
      <c r="Z135" s="15"/>
      <c r="AA135" s="15"/>
      <c r="AB135" s="15"/>
      <c r="AC135" s="15"/>
      <c r="AD135" s="15"/>
      <c r="AE135" s="15"/>
      <c r="AT135" s="215" t="s">
        <v>212</v>
      </c>
      <c r="AU135" s="215" t="s">
        <v>91</v>
      </c>
      <c r="AV135" s="15" t="s">
        <v>206</v>
      </c>
      <c r="AW135" s="15" t="s">
        <v>36</v>
      </c>
      <c r="AX135" s="15" t="s">
        <v>89</v>
      </c>
      <c r="AY135" s="215" t="s">
        <v>199</v>
      </c>
    </row>
    <row r="136" s="2" customFormat="1" ht="14.4" customHeight="1">
      <c r="A136" s="38"/>
      <c r="B136" s="179"/>
      <c r="C136" s="180" t="s">
        <v>91</v>
      </c>
      <c r="D136" s="180" t="s">
        <v>201</v>
      </c>
      <c r="E136" s="181" t="s">
        <v>1921</v>
      </c>
      <c r="F136" s="182" t="s">
        <v>1922</v>
      </c>
      <c r="G136" s="183" t="s">
        <v>204</v>
      </c>
      <c r="H136" s="184">
        <v>394.79000000000002</v>
      </c>
      <c r="I136" s="185"/>
      <c r="J136" s="186">
        <f>ROUND(I136*H136,2)</f>
        <v>0</v>
      </c>
      <c r="K136" s="182" t="s">
        <v>205</v>
      </c>
      <c r="L136" s="39"/>
      <c r="M136" s="187" t="s">
        <v>1</v>
      </c>
      <c r="N136" s="188" t="s">
        <v>46</v>
      </c>
      <c r="O136" s="77"/>
      <c r="P136" s="189">
        <f>O136*H136</f>
        <v>0</v>
      </c>
      <c r="Q136" s="189">
        <v>0.00069999999999999999</v>
      </c>
      <c r="R136" s="189">
        <f>Q136*H136</f>
        <v>0.27635300000000002</v>
      </c>
      <c r="S136" s="189">
        <v>0</v>
      </c>
      <c r="T136" s="190">
        <f>S136*H136</f>
        <v>0</v>
      </c>
      <c r="U136" s="38"/>
      <c r="V136" s="38"/>
      <c r="W136" s="38"/>
      <c r="X136" s="38"/>
      <c r="Y136" s="38"/>
      <c r="Z136" s="38"/>
      <c r="AA136" s="38"/>
      <c r="AB136" s="38"/>
      <c r="AC136" s="38"/>
      <c r="AD136" s="38"/>
      <c r="AE136" s="38"/>
      <c r="AR136" s="191" t="s">
        <v>206</v>
      </c>
      <c r="AT136" s="191" t="s">
        <v>201</v>
      </c>
      <c r="AU136" s="191" t="s">
        <v>91</v>
      </c>
      <c r="AY136" s="19" t="s">
        <v>199</v>
      </c>
      <c r="BE136" s="192">
        <f>IF(N136="základní",J136,0)</f>
        <v>0</v>
      </c>
      <c r="BF136" s="192">
        <f>IF(N136="snížená",J136,0)</f>
        <v>0</v>
      </c>
      <c r="BG136" s="192">
        <f>IF(N136="zákl. přenesená",J136,0)</f>
        <v>0</v>
      </c>
      <c r="BH136" s="192">
        <f>IF(N136="sníž. přenesená",J136,0)</f>
        <v>0</v>
      </c>
      <c r="BI136" s="192">
        <f>IF(N136="nulová",J136,0)</f>
        <v>0</v>
      </c>
      <c r="BJ136" s="19" t="s">
        <v>89</v>
      </c>
      <c r="BK136" s="192">
        <f>ROUND(I136*H136,2)</f>
        <v>0</v>
      </c>
      <c r="BL136" s="19" t="s">
        <v>206</v>
      </c>
      <c r="BM136" s="191" t="s">
        <v>1923</v>
      </c>
    </row>
    <row r="137" s="2" customFormat="1">
      <c r="A137" s="38"/>
      <c r="B137" s="39"/>
      <c r="C137" s="38"/>
      <c r="D137" s="193" t="s">
        <v>208</v>
      </c>
      <c r="E137" s="38"/>
      <c r="F137" s="194" t="s">
        <v>1924</v>
      </c>
      <c r="G137" s="38"/>
      <c r="H137" s="38"/>
      <c r="I137" s="195"/>
      <c r="J137" s="38"/>
      <c r="K137" s="38"/>
      <c r="L137" s="39"/>
      <c r="M137" s="196"/>
      <c r="N137" s="197"/>
      <c r="O137" s="77"/>
      <c r="P137" s="77"/>
      <c r="Q137" s="77"/>
      <c r="R137" s="77"/>
      <c r="S137" s="77"/>
      <c r="T137" s="78"/>
      <c r="U137" s="38"/>
      <c r="V137" s="38"/>
      <c r="W137" s="38"/>
      <c r="X137" s="38"/>
      <c r="Y137" s="38"/>
      <c r="Z137" s="38"/>
      <c r="AA137" s="38"/>
      <c r="AB137" s="38"/>
      <c r="AC137" s="38"/>
      <c r="AD137" s="38"/>
      <c r="AE137" s="38"/>
      <c r="AT137" s="19" t="s">
        <v>208</v>
      </c>
      <c r="AU137" s="19" t="s">
        <v>91</v>
      </c>
    </row>
    <row r="138" s="2" customFormat="1">
      <c r="A138" s="38"/>
      <c r="B138" s="39"/>
      <c r="C138" s="38"/>
      <c r="D138" s="193" t="s">
        <v>210</v>
      </c>
      <c r="E138" s="38"/>
      <c r="F138" s="198" t="s">
        <v>1925</v>
      </c>
      <c r="G138" s="38"/>
      <c r="H138" s="38"/>
      <c r="I138" s="195"/>
      <c r="J138" s="38"/>
      <c r="K138" s="38"/>
      <c r="L138" s="39"/>
      <c r="M138" s="196"/>
      <c r="N138" s="197"/>
      <c r="O138" s="77"/>
      <c r="P138" s="77"/>
      <c r="Q138" s="77"/>
      <c r="R138" s="77"/>
      <c r="S138" s="77"/>
      <c r="T138" s="78"/>
      <c r="U138" s="38"/>
      <c r="V138" s="38"/>
      <c r="W138" s="38"/>
      <c r="X138" s="38"/>
      <c r="Y138" s="38"/>
      <c r="Z138" s="38"/>
      <c r="AA138" s="38"/>
      <c r="AB138" s="38"/>
      <c r="AC138" s="38"/>
      <c r="AD138" s="38"/>
      <c r="AE138" s="38"/>
      <c r="AT138" s="19" t="s">
        <v>210</v>
      </c>
      <c r="AU138" s="19" t="s">
        <v>91</v>
      </c>
    </row>
    <row r="139" s="14" customFormat="1">
      <c r="A139" s="14"/>
      <c r="B139" s="207"/>
      <c r="C139" s="14"/>
      <c r="D139" s="193" t="s">
        <v>212</v>
      </c>
      <c r="E139" s="208" t="s">
        <v>1</v>
      </c>
      <c r="F139" s="209" t="s">
        <v>1926</v>
      </c>
      <c r="G139" s="14"/>
      <c r="H139" s="208" t="s">
        <v>1</v>
      </c>
      <c r="I139" s="210"/>
      <c r="J139" s="14"/>
      <c r="K139" s="14"/>
      <c r="L139" s="207"/>
      <c r="M139" s="211"/>
      <c r="N139" s="212"/>
      <c r="O139" s="212"/>
      <c r="P139" s="212"/>
      <c r="Q139" s="212"/>
      <c r="R139" s="212"/>
      <c r="S139" s="212"/>
      <c r="T139" s="213"/>
      <c r="U139" s="14"/>
      <c r="V139" s="14"/>
      <c r="W139" s="14"/>
      <c r="X139" s="14"/>
      <c r="Y139" s="14"/>
      <c r="Z139" s="14"/>
      <c r="AA139" s="14"/>
      <c r="AB139" s="14"/>
      <c r="AC139" s="14"/>
      <c r="AD139" s="14"/>
      <c r="AE139" s="14"/>
      <c r="AT139" s="208" t="s">
        <v>212</v>
      </c>
      <c r="AU139" s="208" t="s">
        <v>91</v>
      </c>
      <c r="AV139" s="14" t="s">
        <v>89</v>
      </c>
      <c r="AW139" s="14" t="s">
        <v>36</v>
      </c>
      <c r="AX139" s="14" t="s">
        <v>81</v>
      </c>
      <c r="AY139" s="208" t="s">
        <v>199</v>
      </c>
    </row>
    <row r="140" s="13" customFormat="1">
      <c r="A140" s="13"/>
      <c r="B140" s="199"/>
      <c r="C140" s="13"/>
      <c r="D140" s="193" t="s">
        <v>212</v>
      </c>
      <c r="E140" s="200" t="s">
        <v>1</v>
      </c>
      <c r="F140" s="201" t="s">
        <v>1927</v>
      </c>
      <c r="G140" s="13"/>
      <c r="H140" s="202">
        <v>394.79000000000002</v>
      </c>
      <c r="I140" s="203"/>
      <c r="J140" s="13"/>
      <c r="K140" s="13"/>
      <c r="L140" s="199"/>
      <c r="M140" s="204"/>
      <c r="N140" s="205"/>
      <c r="O140" s="205"/>
      <c r="P140" s="205"/>
      <c r="Q140" s="205"/>
      <c r="R140" s="205"/>
      <c r="S140" s="205"/>
      <c r="T140" s="206"/>
      <c r="U140" s="13"/>
      <c r="V140" s="13"/>
      <c r="W140" s="13"/>
      <c r="X140" s="13"/>
      <c r="Y140" s="13"/>
      <c r="Z140" s="13"/>
      <c r="AA140" s="13"/>
      <c r="AB140" s="13"/>
      <c r="AC140" s="13"/>
      <c r="AD140" s="13"/>
      <c r="AE140" s="13"/>
      <c r="AT140" s="200" t="s">
        <v>212</v>
      </c>
      <c r="AU140" s="200" t="s">
        <v>91</v>
      </c>
      <c r="AV140" s="13" t="s">
        <v>91</v>
      </c>
      <c r="AW140" s="13" t="s">
        <v>36</v>
      </c>
      <c r="AX140" s="13" t="s">
        <v>89</v>
      </c>
      <c r="AY140" s="200" t="s">
        <v>199</v>
      </c>
    </row>
    <row r="141" s="2" customFormat="1" ht="14.4" customHeight="1">
      <c r="A141" s="38"/>
      <c r="B141" s="179"/>
      <c r="C141" s="180" t="s">
        <v>221</v>
      </c>
      <c r="D141" s="180" t="s">
        <v>201</v>
      </c>
      <c r="E141" s="181" t="s">
        <v>1928</v>
      </c>
      <c r="F141" s="182" t="s">
        <v>1929</v>
      </c>
      <c r="G141" s="183" t="s">
        <v>204</v>
      </c>
      <c r="H141" s="184">
        <v>394.79000000000002</v>
      </c>
      <c r="I141" s="185"/>
      <c r="J141" s="186">
        <f>ROUND(I141*H141,2)</f>
        <v>0</v>
      </c>
      <c r="K141" s="182" t="s">
        <v>205</v>
      </c>
      <c r="L141" s="39"/>
      <c r="M141" s="187" t="s">
        <v>1</v>
      </c>
      <c r="N141" s="188" t="s">
        <v>46</v>
      </c>
      <c r="O141" s="77"/>
      <c r="P141" s="189">
        <f>O141*H141</f>
        <v>0</v>
      </c>
      <c r="Q141" s="189">
        <v>0</v>
      </c>
      <c r="R141" s="189">
        <f>Q141*H141</f>
        <v>0</v>
      </c>
      <c r="S141" s="189">
        <v>0</v>
      </c>
      <c r="T141" s="190">
        <f>S141*H141</f>
        <v>0</v>
      </c>
      <c r="U141" s="38"/>
      <c r="V141" s="38"/>
      <c r="W141" s="38"/>
      <c r="X141" s="38"/>
      <c r="Y141" s="38"/>
      <c r="Z141" s="38"/>
      <c r="AA141" s="38"/>
      <c r="AB141" s="38"/>
      <c r="AC141" s="38"/>
      <c r="AD141" s="38"/>
      <c r="AE141" s="38"/>
      <c r="AR141" s="191" t="s">
        <v>206</v>
      </c>
      <c r="AT141" s="191" t="s">
        <v>201</v>
      </c>
      <c r="AU141" s="191" t="s">
        <v>91</v>
      </c>
      <c r="AY141" s="19" t="s">
        <v>199</v>
      </c>
      <c r="BE141" s="192">
        <f>IF(N141="základní",J141,0)</f>
        <v>0</v>
      </c>
      <c r="BF141" s="192">
        <f>IF(N141="snížená",J141,0)</f>
        <v>0</v>
      </c>
      <c r="BG141" s="192">
        <f>IF(N141="zákl. přenesená",J141,0)</f>
        <v>0</v>
      </c>
      <c r="BH141" s="192">
        <f>IF(N141="sníž. přenesená",J141,0)</f>
        <v>0</v>
      </c>
      <c r="BI141" s="192">
        <f>IF(N141="nulová",J141,0)</f>
        <v>0</v>
      </c>
      <c r="BJ141" s="19" t="s">
        <v>89</v>
      </c>
      <c r="BK141" s="192">
        <f>ROUND(I141*H141,2)</f>
        <v>0</v>
      </c>
      <c r="BL141" s="19" t="s">
        <v>206</v>
      </c>
      <c r="BM141" s="191" t="s">
        <v>1930</v>
      </c>
    </row>
    <row r="142" s="2" customFormat="1">
      <c r="A142" s="38"/>
      <c r="B142" s="39"/>
      <c r="C142" s="38"/>
      <c r="D142" s="193" t="s">
        <v>208</v>
      </c>
      <c r="E142" s="38"/>
      <c r="F142" s="194" t="s">
        <v>1931</v>
      </c>
      <c r="G142" s="38"/>
      <c r="H142" s="38"/>
      <c r="I142" s="195"/>
      <c r="J142" s="38"/>
      <c r="K142" s="38"/>
      <c r="L142" s="39"/>
      <c r="M142" s="196"/>
      <c r="N142" s="197"/>
      <c r="O142" s="77"/>
      <c r="P142" s="77"/>
      <c r="Q142" s="77"/>
      <c r="R142" s="77"/>
      <c r="S142" s="77"/>
      <c r="T142" s="78"/>
      <c r="U142" s="38"/>
      <c r="V142" s="38"/>
      <c r="W142" s="38"/>
      <c r="X142" s="38"/>
      <c r="Y142" s="38"/>
      <c r="Z142" s="38"/>
      <c r="AA142" s="38"/>
      <c r="AB142" s="38"/>
      <c r="AC142" s="38"/>
      <c r="AD142" s="38"/>
      <c r="AE142" s="38"/>
      <c r="AT142" s="19" t="s">
        <v>208</v>
      </c>
      <c r="AU142" s="19" t="s">
        <v>91</v>
      </c>
    </row>
    <row r="143" s="2" customFormat="1" ht="14.4" customHeight="1">
      <c r="A143" s="38"/>
      <c r="B143" s="179"/>
      <c r="C143" s="180" t="s">
        <v>206</v>
      </c>
      <c r="D143" s="180" t="s">
        <v>201</v>
      </c>
      <c r="E143" s="181" t="s">
        <v>1932</v>
      </c>
      <c r="F143" s="182" t="s">
        <v>1933</v>
      </c>
      <c r="G143" s="183" t="s">
        <v>204</v>
      </c>
      <c r="H143" s="184">
        <v>394.79000000000002</v>
      </c>
      <c r="I143" s="185"/>
      <c r="J143" s="186">
        <f>ROUND(I143*H143,2)</f>
        <v>0</v>
      </c>
      <c r="K143" s="182" t="s">
        <v>205</v>
      </c>
      <c r="L143" s="39"/>
      <c r="M143" s="187" t="s">
        <v>1</v>
      </c>
      <c r="N143" s="188" t="s">
        <v>46</v>
      </c>
      <c r="O143" s="77"/>
      <c r="P143" s="189">
        <f>O143*H143</f>
        <v>0</v>
      </c>
      <c r="Q143" s="189">
        <v>0.00079000000000000001</v>
      </c>
      <c r="R143" s="189">
        <f>Q143*H143</f>
        <v>0.3118841</v>
      </c>
      <c r="S143" s="189">
        <v>0</v>
      </c>
      <c r="T143" s="190">
        <f>S143*H143</f>
        <v>0</v>
      </c>
      <c r="U143" s="38"/>
      <c r="V143" s="38"/>
      <c r="W143" s="38"/>
      <c r="X143" s="38"/>
      <c r="Y143" s="38"/>
      <c r="Z143" s="38"/>
      <c r="AA143" s="38"/>
      <c r="AB143" s="38"/>
      <c r="AC143" s="38"/>
      <c r="AD143" s="38"/>
      <c r="AE143" s="38"/>
      <c r="AR143" s="191" t="s">
        <v>206</v>
      </c>
      <c r="AT143" s="191" t="s">
        <v>201</v>
      </c>
      <c r="AU143" s="191" t="s">
        <v>91</v>
      </c>
      <c r="AY143" s="19" t="s">
        <v>199</v>
      </c>
      <c r="BE143" s="192">
        <f>IF(N143="základní",J143,0)</f>
        <v>0</v>
      </c>
      <c r="BF143" s="192">
        <f>IF(N143="snížená",J143,0)</f>
        <v>0</v>
      </c>
      <c r="BG143" s="192">
        <f>IF(N143="zákl. přenesená",J143,0)</f>
        <v>0</v>
      </c>
      <c r="BH143" s="192">
        <f>IF(N143="sníž. přenesená",J143,0)</f>
        <v>0</v>
      </c>
      <c r="BI143" s="192">
        <f>IF(N143="nulová",J143,0)</f>
        <v>0</v>
      </c>
      <c r="BJ143" s="19" t="s">
        <v>89</v>
      </c>
      <c r="BK143" s="192">
        <f>ROUND(I143*H143,2)</f>
        <v>0</v>
      </c>
      <c r="BL143" s="19" t="s">
        <v>206</v>
      </c>
      <c r="BM143" s="191" t="s">
        <v>1934</v>
      </c>
    </row>
    <row r="144" s="2" customFormat="1">
      <c r="A144" s="38"/>
      <c r="B144" s="39"/>
      <c r="C144" s="38"/>
      <c r="D144" s="193" t="s">
        <v>208</v>
      </c>
      <c r="E144" s="38"/>
      <c r="F144" s="194" t="s">
        <v>1935</v>
      </c>
      <c r="G144" s="38"/>
      <c r="H144" s="38"/>
      <c r="I144" s="195"/>
      <c r="J144" s="38"/>
      <c r="K144" s="38"/>
      <c r="L144" s="39"/>
      <c r="M144" s="196"/>
      <c r="N144" s="197"/>
      <c r="O144" s="77"/>
      <c r="P144" s="77"/>
      <c r="Q144" s="77"/>
      <c r="R144" s="77"/>
      <c r="S144" s="77"/>
      <c r="T144" s="78"/>
      <c r="U144" s="38"/>
      <c r="V144" s="38"/>
      <c r="W144" s="38"/>
      <c r="X144" s="38"/>
      <c r="Y144" s="38"/>
      <c r="Z144" s="38"/>
      <c r="AA144" s="38"/>
      <c r="AB144" s="38"/>
      <c r="AC144" s="38"/>
      <c r="AD144" s="38"/>
      <c r="AE144" s="38"/>
      <c r="AT144" s="19" t="s">
        <v>208</v>
      </c>
      <c r="AU144" s="19" t="s">
        <v>91</v>
      </c>
    </row>
    <row r="145" s="2" customFormat="1">
      <c r="A145" s="38"/>
      <c r="B145" s="39"/>
      <c r="C145" s="38"/>
      <c r="D145" s="193" t="s">
        <v>210</v>
      </c>
      <c r="E145" s="38"/>
      <c r="F145" s="198" t="s">
        <v>1936</v>
      </c>
      <c r="G145" s="38"/>
      <c r="H145" s="38"/>
      <c r="I145" s="195"/>
      <c r="J145" s="38"/>
      <c r="K145" s="38"/>
      <c r="L145" s="39"/>
      <c r="M145" s="196"/>
      <c r="N145" s="197"/>
      <c r="O145" s="77"/>
      <c r="P145" s="77"/>
      <c r="Q145" s="77"/>
      <c r="R145" s="77"/>
      <c r="S145" s="77"/>
      <c r="T145" s="78"/>
      <c r="U145" s="38"/>
      <c r="V145" s="38"/>
      <c r="W145" s="38"/>
      <c r="X145" s="38"/>
      <c r="Y145" s="38"/>
      <c r="Z145" s="38"/>
      <c r="AA145" s="38"/>
      <c r="AB145" s="38"/>
      <c r="AC145" s="38"/>
      <c r="AD145" s="38"/>
      <c r="AE145" s="38"/>
      <c r="AT145" s="19" t="s">
        <v>210</v>
      </c>
      <c r="AU145" s="19" t="s">
        <v>91</v>
      </c>
    </row>
    <row r="146" s="2" customFormat="1" ht="24.15" customHeight="1">
      <c r="A146" s="38"/>
      <c r="B146" s="179"/>
      <c r="C146" s="180" t="s">
        <v>235</v>
      </c>
      <c r="D146" s="180" t="s">
        <v>201</v>
      </c>
      <c r="E146" s="181" t="s">
        <v>1937</v>
      </c>
      <c r="F146" s="182" t="s">
        <v>1938</v>
      </c>
      <c r="G146" s="183" t="s">
        <v>204</v>
      </c>
      <c r="H146" s="184">
        <v>394.79000000000002</v>
      </c>
      <c r="I146" s="185"/>
      <c r="J146" s="186">
        <f>ROUND(I146*H146,2)</f>
        <v>0</v>
      </c>
      <c r="K146" s="182" t="s">
        <v>205</v>
      </c>
      <c r="L146" s="39"/>
      <c r="M146" s="187" t="s">
        <v>1</v>
      </c>
      <c r="N146" s="188" t="s">
        <v>46</v>
      </c>
      <c r="O146" s="77"/>
      <c r="P146" s="189">
        <f>O146*H146</f>
        <v>0</v>
      </c>
      <c r="Q146" s="189">
        <v>0</v>
      </c>
      <c r="R146" s="189">
        <f>Q146*H146</f>
        <v>0</v>
      </c>
      <c r="S146" s="189">
        <v>0</v>
      </c>
      <c r="T146" s="190">
        <f>S146*H146</f>
        <v>0</v>
      </c>
      <c r="U146" s="38"/>
      <c r="V146" s="38"/>
      <c r="W146" s="38"/>
      <c r="X146" s="38"/>
      <c r="Y146" s="38"/>
      <c r="Z146" s="38"/>
      <c r="AA146" s="38"/>
      <c r="AB146" s="38"/>
      <c r="AC146" s="38"/>
      <c r="AD146" s="38"/>
      <c r="AE146" s="38"/>
      <c r="AR146" s="191" t="s">
        <v>206</v>
      </c>
      <c r="AT146" s="191" t="s">
        <v>201</v>
      </c>
      <c r="AU146" s="191" t="s">
        <v>91</v>
      </c>
      <c r="AY146" s="19" t="s">
        <v>199</v>
      </c>
      <c r="BE146" s="192">
        <f>IF(N146="základní",J146,0)</f>
        <v>0</v>
      </c>
      <c r="BF146" s="192">
        <f>IF(N146="snížená",J146,0)</f>
        <v>0</v>
      </c>
      <c r="BG146" s="192">
        <f>IF(N146="zákl. přenesená",J146,0)</f>
        <v>0</v>
      </c>
      <c r="BH146" s="192">
        <f>IF(N146="sníž. přenesená",J146,0)</f>
        <v>0</v>
      </c>
      <c r="BI146" s="192">
        <f>IF(N146="nulová",J146,0)</f>
        <v>0</v>
      </c>
      <c r="BJ146" s="19" t="s">
        <v>89</v>
      </c>
      <c r="BK146" s="192">
        <f>ROUND(I146*H146,2)</f>
        <v>0</v>
      </c>
      <c r="BL146" s="19" t="s">
        <v>206</v>
      </c>
      <c r="BM146" s="191" t="s">
        <v>1939</v>
      </c>
    </row>
    <row r="147" s="2" customFormat="1">
      <c r="A147" s="38"/>
      <c r="B147" s="39"/>
      <c r="C147" s="38"/>
      <c r="D147" s="193" t="s">
        <v>208</v>
      </c>
      <c r="E147" s="38"/>
      <c r="F147" s="194" t="s">
        <v>1940</v>
      </c>
      <c r="G147" s="38"/>
      <c r="H147" s="38"/>
      <c r="I147" s="195"/>
      <c r="J147" s="38"/>
      <c r="K147" s="38"/>
      <c r="L147" s="39"/>
      <c r="M147" s="196"/>
      <c r="N147" s="197"/>
      <c r="O147" s="77"/>
      <c r="P147" s="77"/>
      <c r="Q147" s="77"/>
      <c r="R147" s="77"/>
      <c r="S147" s="77"/>
      <c r="T147" s="78"/>
      <c r="U147" s="38"/>
      <c r="V147" s="38"/>
      <c r="W147" s="38"/>
      <c r="X147" s="38"/>
      <c r="Y147" s="38"/>
      <c r="Z147" s="38"/>
      <c r="AA147" s="38"/>
      <c r="AB147" s="38"/>
      <c r="AC147" s="38"/>
      <c r="AD147" s="38"/>
      <c r="AE147" s="38"/>
      <c r="AT147" s="19" t="s">
        <v>208</v>
      </c>
      <c r="AU147" s="19" t="s">
        <v>91</v>
      </c>
    </row>
    <row r="148" s="2" customFormat="1" ht="24.15" customHeight="1">
      <c r="A148" s="38"/>
      <c r="B148" s="179"/>
      <c r="C148" s="180" t="s">
        <v>243</v>
      </c>
      <c r="D148" s="180" t="s">
        <v>201</v>
      </c>
      <c r="E148" s="181" t="s">
        <v>719</v>
      </c>
      <c r="F148" s="182" t="s">
        <v>720</v>
      </c>
      <c r="G148" s="183" t="s">
        <v>228</v>
      </c>
      <c r="H148" s="184">
        <v>411.57999999999998</v>
      </c>
      <c r="I148" s="185"/>
      <c r="J148" s="186">
        <f>ROUND(I148*H148,2)</f>
        <v>0</v>
      </c>
      <c r="K148" s="182" t="s">
        <v>205</v>
      </c>
      <c r="L148" s="39"/>
      <c r="M148" s="187" t="s">
        <v>1</v>
      </c>
      <c r="N148" s="188" t="s">
        <v>46</v>
      </c>
      <c r="O148" s="77"/>
      <c r="P148" s="189">
        <f>O148*H148</f>
        <v>0</v>
      </c>
      <c r="Q148" s="189">
        <v>0</v>
      </c>
      <c r="R148" s="189">
        <f>Q148*H148</f>
        <v>0</v>
      </c>
      <c r="S148" s="189">
        <v>0</v>
      </c>
      <c r="T148" s="190">
        <f>S148*H148</f>
        <v>0</v>
      </c>
      <c r="U148" s="38"/>
      <c r="V148" s="38"/>
      <c r="W148" s="38"/>
      <c r="X148" s="38"/>
      <c r="Y148" s="38"/>
      <c r="Z148" s="38"/>
      <c r="AA148" s="38"/>
      <c r="AB148" s="38"/>
      <c r="AC148" s="38"/>
      <c r="AD148" s="38"/>
      <c r="AE148" s="38"/>
      <c r="AR148" s="191" t="s">
        <v>206</v>
      </c>
      <c r="AT148" s="191" t="s">
        <v>201</v>
      </c>
      <c r="AU148" s="191" t="s">
        <v>91</v>
      </c>
      <c r="AY148" s="19" t="s">
        <v>199</v>
      </c>
      <c r="BE148" s="192">
        <f>IF(N148="základní",J148,0)</f>
        <v>0</v>
      </c>
      <c r="BF148" s="192">
        <f>IF(N148="snížená",J148,0)</f>
        <v>0</v>
      </c>
      <c r="BG148" s="192">
        <f>IF(N148="zákl. přenesená",J148,0)</f>
        <v>0</v>
      </c>
      <c r="BH148" s="192">
        <f>IF(N148="sníž. přenesená",J148,0)</f>
        <v>0</v>
      </c>
      <c r="BI148" s="192">
        <f>IF(N148="nulová",J148,0)</f>
        <v>0</v>
      </c>
      <c r="BJ148" s="19" t="s">
        <v>89</v>
      </c>
      <c r="BK148" s="192">
        <f>ROUND(I148*H148,2)</f>
        <v>0</v>
      </c>
      <c r="BL148" s="19" t="s">
        <v>206</v>
      </c>
      <c r="BM148" s="191" t="s">
        <v>1941</v>
      </c>
    </row>
    <row r="149" s="2" customFormat="1">
      <c r="A149" s="38"/>
      <c r="B149" s="39"/>
      <c r="C149" s="38"/>
      <c r="D149" s="193" t="s">
        <v>208</v>
      </c>
      <c r="E149" s="38"/>
      <c r="F149" s="194" t="s">
        <v>722</v>
      </c>
      <c r="G149" s="38"/>
      <c r="H149" s="38"/>
      <c r="I149" s="195"/>
      <c r="J149" s="38"/>
      <c r="K149" s="38"/>
      <c r="L149" s="39"/>
      <c r="M149" s="196"/>
      <c r="N149" s="197"/>
      <c r="O149" s="77"/>
      <c r="P149" s="77"/>
      <c r="Q149" s="77"/>
      <c r="R149" s="77"/>
      <c r="S149" s="77"/>
      <c r="T149" s="78"/>
      <c r="U149" s="38"/>
      <c r="V149" s="38"/>
      <c r="W149" s="38"/>
      <c r="X149" s="38"/>
      <c r="Y149" s="38"/>
      <c r="Z149" s="38"/>
      <c r="AA149" s="38"/>
      <c r="AB149" s="38"/>
      <c r="AC149" s="38"/>
      <c r="AD149" s="38"/>
      <c r="AE149" s="38"/>
      <c r="AT149" s="19" t="s">
        <v>208</v>
      </c>
      <c r="AU149" s="19" t="s">
        <v>91</v>
      </c>
    </row>
    <row r="150" s="2" customFormat="1">
      <c r="A150" s="38"/>
      <c r="B150" s="39"/>
      <c r="C150" s="38"/>
      <c r="D150" s="193" t="s">
        <v>210</v>
      </c>
      <c r="E150" s="38"/>
      <c r="F150" s="198" t="s">
        <v>723</v>
      </c>
      <c r="G150" s="38"/>
      <c r="H150" s="38"/>
      <c r="I150" s="195"/>
      <c r="J150" s="38"/>
      <c r="K150" s="38"/>
      <c r="L150" s="39"/>
      <c r="M150" s="196"/>
      <c r="N150" s="197"/>
      <c r="O150" s="77"/>
      <c r="P150" s="77"/>
      <c r="Q150" s="77"/>
      <c r="R150" s="77"/>
      <c r="S150" s="77"/>
      <c r="T150" s="78"/>
      <c r="U150" s="38"/>
      <c r="V150" s="38"/>
      <c r="W150" s="38"/>
      <c r="X150" s="38"/>
      <c r="Y150" s="38"/>
      <c r="Z150" s="38"/>
      <c r="AA150" s="38"/>
      <c r="AB150" s="38"/>
      <c r="AC150" s="38"/>
      <c r="AD150" s="38"/>
      <c r="AE150" s="38"/>
      <c r="AT150" s="19" t="s">
        <v>210</v>
      </c>
      <c r="AU150" s="19" t="s">
        <v>91</v>
      </c>
    </row>
    <row r="151" s="14" customFormat="1">
      <c r="A151" s="14"/>
      <c r="B151" s="207"/>
      <c r="C151" s="14"/>
      <c r="D151" s="193" t="s">
        <v>212</v>
      </c>
      <c r="E151" s="208" t="s">
        <v>1</v>
      </c>
      <c r="F151" s="209" t="s">
        <v>724</v>
      </c>
      <c r="G151" s="14"/>
      <c r="H151" s="208" t="s">
        <v>1</v>
      </c>
      <c r="I151" s="210"/>
      <c r="J151" s="14"/>
      <c r="K151" s="14"/>
      <c r="L151" s="207"/>
      <c r="M151" s="211"/>
      <c r="N151" s="212"/>
      <c r="O151" s="212"/>
      <c r="P151" s="212"/>
      <c r="Q151" s="212"/>
      <c r="R151" s="212"/>
      <c r="S151" s="212"/>
      <c r="T151" s="213"/>
      <c r="U151" s="14"/>
      <c r="V151" s="14"/>
      <c r="W151" s="14"/>
      <c r="X151" s="14"/>
      <c r="Y151" s="14"/>
      <c r="Z151" s="14"/>
      <c r="AA151" s="14"/>
      <c r="AB151" s="14"/>
      <c r="AC151" s="14"/>
      <c r="AD151" s="14"/>
      <c r="AE151" s="14"/>
      <c r="AT151" s="208" t="s">
        <v>212</v>
      </c>
      <c r="AU151" s="208" t="s">
        <v>91</v>
      </c>
      <c r="AV151" s="14" t="s">
        <v>89</v>
      </c>
      <c r="AW151" s="14" t="s">
        <v>36</v>
      </c>
      <c r="AX151" s="14" t="s">
        <v>81</v>
      </c>
      <c r="AY151" s="208" t="s">
        <v>199</v>
      </c>
    </row>
    <row r="152" s="13" customFormat="1">
      <c r="A152" s="13"/>
      <c r="B152" s="199"/>
      <c r="C152" s="13"/>
      <c r="D152" s="193" t="s">
        <v>212</v>
      </c>
      <c r="E152" s="200" t="s">
        <v>1</v>
      </c>
      <c r="F152" s="201" t="s">
        <v>1942</v>
      </c>
      <c r="G152" s="13"/>
      <c r="H152" s="202">
        <v>411.57999999999998</v>
      </c>
      <c r="I152" s="203"/>
      <c r="J152" s="13"/>
      <c r="K152" s="13"/>
      <c r="L152" s="199"/>
      <c r="M152" s="204"/>
      <c r="N152" s="205"/>
      <c r="O152" s="205"/>
      <c r="P152" s="205"/>
      <c r="Q152" s="205"/>
      <c r="R152" s="205"/>
      <c r="S152" s="205"/>
      <c r="T152" s="206"/>
      <c r="U152" s="13"/>
      <c r="V152" s="13"/>
      <c r="W152" s="13"/>
      <c r="X152" s="13"/>
      <c r="Y152" s="13"/>
      <c r="Z152" s="13"/>
      <c r="AA152" s="13"/>
      <c r="AB152" s="13"/>
      <c r="AC152" s="13"/>
      <c r="AD152" s="13"/>
      <c r="AE152" s="13"/>
      <c r="AT152" s="200" t="s">
        <v>212</v>
      </c>
      <c r="AU152" s="200" t="s">
        <v>91</v>
      </c>
      <c r="AV152" s="13" t="s">
        <v>91</v>
      </c>
      <c r="AW152" s="13" t="s">
        <v>36</v>
      </c>
      <c r="AX152" s="13" t="s">
        <v>81</v>
      </c>
      <c r="AY152" s="200" t="s">
        <v>199</v>
      </c>
    </row>
    <row r="153" s="15" customFormat="1">
      <c r="A153" s="15"/>
      <c r="B153" s="214"/>
      <c r="C153" s="15"/>
      <c r="D153" s="193" t="s">
        <v>212</v>
      </c>
      <c r="E153" s="215" t="s">
        <v>1</v>
      </c>
      <c r="F153" s="216" t="s">
        <v>234</v>
      </c>
      <c r="G153" s="15"/>
      <c r="H153" s="217">
        <v>411.57999999999998</v>
      </c>
      <c r="I153" s="218"/>
      <c r="J153" s="15"/>
      <c r="K153" s="15"/>
      <c r="L153" s="214"/>
      <c r="M153" s="219"/>
      <c r="N153" s="220"/>
      <c r="O153" s="220"/>
      <c r="P153" s="220"/>
      <c r="Q153" s="220"/>
      <c r="R153" s="220"/>
      <c r="S153" s="220"/>
      <c r="T153" s="221"/>
      <c r="U153" s="15"/>
      <c r="V153" s="15"/>
      <c r="W153" s="15"/>
      <c r="X153" s="15"/>
      <c r="Y153" s="15"/>
      <c r="Z153" s="15"/>
      <c r="AA153" s="15"/>
      <c r="AB153" s="15"/>
      <c r="AC153" s="15"/>
      <c r="AD153" s="15"/>
      <c r="AE153" s="15"/>
      <c r="AT153" s="215" t="s">
        <v>212</v>
      </c>
      <c r="AU153" s="215" t="s">
        <v>91</v>
      </c>
      <c r="AV153" s="15" t="s">
        <v>206</v>
      </c>
      <c r="AW153" s="15" t="s">
        <v>36</v>
      </c>
      <c r="AX153" s="15" t="s">
        <v>89</v>
      </c>
      <c r="AY153" s="215" t="s">
        <v>199</v>
      </c>
    </row>
    <row r="154" s="2" customFormat="1" ht="14.4" customHeight="1">
      <c r="A154" s="38"/>
      <c r="B154" s="179"/>
      <c r="C154" s="180" t="s">
        <v>252</v>
      </c>
      <c r="D154" s="180" t="s">
        <v>201</v>
      </c>
      <c r="E154" s="181" t="s">
        <v>732</v>
      </c>
      <c r="F154" s="182" t="s">
        <v>733</v>
      </c>
      <c r="G154" s="183" t="s">
        <v>228</v>
      </c>
      <c r="H154" s="184">
        <v>1556.5899999999999</v>
      </c>
      <c r="I154" s="185"/>
      <c r="J154" s="186">
        <f>ROUND(I154*H154,2)</f>
        <v>0</v>
      </c>
      <c r="K154" s="182" t="s">
        <v>1792</v>
      </c>
      <c r="L154" s="39"/>
      <c r="M154" s="187" t="s">
        <v>1</v>
      </c>
      <c r="N154" s="188" t="s">
        <v>46</v>
      </c>
      <c r="O154" s="77"/>
      <c r="P154" s="189">
        <f>O154*H154</f>
        <v>0</v>
      </c>
      <c r="Q154" s="189">
        <v>0</v>
      </c>
      <c r="R154" s="189">
        <f>Q154*H154</f>
        <v>0</v>
      </c>
      <c r="S154" s="189">
        <v>0</v>
      </c>
      <c r="T154" s="190">
        <f>S154*H154</f>
        <v>0</v>
      </c>
      <c r="U154" s="38"/>
      <c r="V154" s="38"/>
      <c r="W154" s="38"/>
      <c r="X154" s="38"/>
      <c r="Y154" s="38"/>
      <c r="Z154" s="38"/>
      <c r="AA154" s="38"/>
      <c r="AB154" s="38"/>
      <c r="AC154" s="38"/>
      <c r="AD154" s="38"/>
      <c r="AE154" s="38"/>
      <c r="AR154" s="191" t="s">
        <v>206</v>
      </c>
      <c r="AT154" s="191" t="s">
        <v>201</v>
      </c>
      <c r="AU154" s="191" t="s">
        <v>91</v>
      </c>
      <c r="AY154" s="19" t="s">
        <v>199</v>
      </c>
      <c r="BE154" s="192">
        <f>IF(N154="základní",J154,0)</f>
        <v>0</v>
      </c>
      <c r="BF154" s="192">
        <f>IF(N154="snížená",J154,0)</f>
        <v>0</v>
      </c>
      <c r="BG154" s="192">
        <f>IF(N154="zákl. přenesená",J154,0)</f>
        <v>0</v>
      </c>
      <c r="BH154" s="192">
        <f>IF(N154="sníž. přenesená",J154,0)</f>
        <v>0</v>
      </c>
      <c r="BI154" s="192">
        <f>IF(N154="nulová",J154,0)</f>
        <v>0</v>
      </c>
      <c r="BJ154" s="19" t="s">
        <v>89</v>
      </c>
      <c r="BK154" s="192">
        <f>ROUND(I154*H154,2)</f>
        <v>0</v>
      </c>
      <c r="BL154" s="19" t="s">
        <v>206</v>
      </c>
      <c r="BM154" s="191" t="s">
        <v>1943</v>
      </c>
    </row>
    <row r="155" s="2" customFormat="1">
      <c r="A155" s="38"/>
      <c r="B155" s="39"/>
      <c r="C155" s="38"/>
      <c r="D155" s="193" t="s">
        <v>248</v>
      </c>
      <c r="E155" s="38"/>
      <c r="F155" s="198" t="s">
        <v>735</v>
      </c>
      <c r="G155" s="38"/>
      <c r="H155" s="38"/>
      <c r="I155" s="195"/>
      <c r="J155" s="38"/>
      <c r="K155" s="38"/>
      <c r="L155" s="39"/>
      <c r="M155" s="196"/>
      <c r="N155" s="197"/>
      <c r="O155" s="77"/>
      <c r="P155" s="77"/>
      <c r="Q155" s="77"/>
      <c r="R155" s="77"/>
      <c r="S155" s="77"/>
      <c r="T155" s="78"/>
      <c r="U155" s="38"/>
      <c r="V155" s="38"/>
      <c r="W155" s="38"/>
      <c r="X155" s="38"/>
      <c r="Y155" s="38"/>
      <c r="Z155" s="38"/>
      <c r="AA155" s="38"/>
      <c r="AB155" s="38"/>
      <c r="AC155" s="38"/>
      <c r="AD155" s="38"/>
      <c r="AE155" s="38"/>
      <c r="AT155" s="19" t="s">
        <v>248</v>
      </c>
      <c r="AU155" s="19" t="s">
        <v>91</v>
      </c>
    </row>
    <row r="156" s="13" customFormat="1">
      <c r="A156" s="13"/>
      <c r="B156" s="199"/>
      <c r="C156" s="13"/>
      <c r="D156" s="193" t="s">
        <v>212</v>
      </c>
      <c r="E156" s="200" t="s">
        <v>1</v>
      </c>
      <c r="F156" s="201" t="s">
        <v>1944</v>
      </c>
      <c r="G156" s="13"/>
      <c r="H156" s="202">
        <v>1762.3800000000001</v>
      </c>
      <c r="I156" s="203"/>
      <c r="J156" s="13"/>
      <c r="K156" s="13"/>
      <c r="L156" s="199"/>
      <c r="M156" s="204"/>
      <c r="N156" s="205"/>
      <c r="O156" s="205"/>
      <c r="P156" s="205"/>
      <c r="Q156" s="205"/>
      <c r="R156" s="205"/>
      <c r="S156" s="205"/>
      <c r="T156" s="206"/>
      <c r="U156" s="13"/>
      <c r="V156" s="13"/>
      <c r="W156" s="13"/>
      <c r="X156" s="13"/>
      <c r="Y156" s="13"/>
      <c r="Z156" s="13"/>
      <c r="AA156" s="13"/>
      <c r="AB156" s="13"/>
      <c r="AC156" s="13"/>
      <c r="AD156" s="13"/>
      <c r="AE156" s="13"/>
      <c r="AT156" s="200" t="s">
        <v>212</v>
      </c>
      <c r="AU156" s="200" t="s">
        <v>91</v>
      </c>
      <c r="AV156" s="13" t="s">
        <v>91</v>
      </c>
      <c r="AW156" s="13" t="s">
        <v>36</v>
      </c>
      <c r="AX156" s="13" t="s">
        <v>81</v>
      </c>
      <c r="AY156" s="200" t="s">
        <v>199</v>
      </c>
    </row>
    <row r="157" s="13" customFormat="1">
      <c r="A157" s="13"/>
      <c r="B157" s="199"/>
      <c r="C157" s="13"/>
      <c r="D157" s="193" t="s">
        <v>212</v>
      </c>
      <c r="E157" s="200" t="s">
        <v>1</v>
      </c>
      <c r="F157" s="201" t="s">
        <v>1945</v>
      </c>
      <c r="G157" s="13"/>
      <c r="H157" s="202">
        <v>-205.78999999999999</v>
      </c>
      <c r="I157" s="203"/>
      <c r="J157" s="13"/>
      <c r="K157" s="13"/>
      <c r="L157" s="199"/>
      <c r="M157" s="204"/>
      <c r="N157" s="205"/>
      <c r="O157" s="205"/>
      <c r="P157" s="205"/>
      <c r="Q157" s="205"/>
      <c r="R157" s="205"/>
      <c r="S157" s="205"/>
      <c r="T157" s="206"/>
      <c r="U157" s="13"/>
      <c r="V157" s="13"/>
      <c r="W157" s="13"/>
      <c r="X157" s="13"/>
      <c r="Y157" s="13"/>
      <c r="Z157" s="13"/>
      <c r="AA157" s="13"/>
      <c r="AB157" s="13"/>
      <c r="AC157" s="13"/>
      <c r="AD157" s="13"/>
      <c r="AE157" s="13"/>
      <c r="AT157" s="200" t="s">
        <v>212</v>
      </c>
      <c r="AU157" s="200" t="s">
        <v>91</v>
      </c>
      <c r="AV157" s="13" t="s">
        <v>91</v>
      </c>
      <c r="AW157" s="13" t="s">
        <v>36</v>
      </c>
      <c r="AX157" s="13" t="s">
        <v>81</v>
      </c>
      <c r="AY157" s="200" t="s">
        <v>199</v>
      </c>
    </row>
    <row r="158" s="15" customFormat="1">
      <c r="A158" s="15"/>
      <c r="B158" s="214"/>
      <c r="C158" s="15"/>
      <c r="D158" s="193" t="s">
        <v>212</v>
      </c>
      <c r="E158" s="215" t="s">
        <v>1</v>
      </c>
      <c r="F158" s="216" t="s">
        <v>234</v>
      </c>
      <c r="G158" s="15"/>
      <c r="H158" s="217">
        <v>1556.5900000000002</v>
      </c>
      <c r="I158" s="218"/>
      <c r="J158" s="15"/>
      <c r="K158" s="15"/>
      <c r="L158" s="214"/>
      <c r="M158" s="219"/>
      <c r="N158" s="220"/>
      <c r="O158" s="220"/>
      <c r="P158" s="220"/>
      <c r="Q158" s="220"/>
      <c r="R158" s="220"/>
      <c r="S158" s="220"/>
      <c r="T158" s="221"/>
      <c r="U158" s="15"/>
      <c r="V158" s="15"/>
      <c r="W158" s="15"/>
      <c r="X158" s="15"/>
      <c r="Y158" s="15"/>
      <c r="Z158" s="15"/>
      <c r="AA158" s="15"/>
      <c r="AB158" s="15"/>
      <c r="AC158" s="15"/>
      <c r="AD158" s="15"/>
      <c r="AE158" s="15"/>
      <c r="AT158" s="215" t="s">
        <v>212</v>
      </c>
      <c r="AU158" s="215" t="s">
        <v>91</v>
      </c>
      <c r="AV158" s="15" t="s">
        <v>206</v>
      </c>
      <c r="AW158" s="15" t="s">
        <v>36</v>
      </c>
      <c r="AX158" s="15" t="s">
        <v>89</v>
      </c>
      <c r="AY158" s="215" t="s">
        <v>199</v>
      </c>
    </row>
    <row r="159" s="2" customFormat="1" ht="24.15" customHeight="1">
      <c r="A159" s="38"/>
      <c r="B159" s="179"/>
      <c r="C159" s="180" t="s">
        <v>259</v>
      </c>
      <c r="D159" s="180" t="s">
        <v>201</v>
      </c>
      <c r="E159" s="181" t="s">
        <v>738</v>
      </c>
      <c r="F159" s="182" t="s">
        <v>739</v>
      </c>
      <c r="G159" s="183" t="s">
        <v>228</v>
      </c>
      <c r="H159" s="184">
        <v>205.78999999999999</v>
      </c>
      <c r="I159" s="185"/>
      <c r="J159" s="186">
        <f>ROUND(I159*H159,2)</f>
        <v>0</v>
      </c>
      <c r="K159" s="182" t="s">
        <v>205</v>
      </c>
      <c r="L159" s="39"/>
      <c r="M159" s="187" t="s">
        <v>1</v>
      </c>
      <c r="N159" s="188" t="s">
        <v>46</v>
      </c>
      <c r="O159" s="77"/>
      <c r="P159" s="189">
        <f>O159*H159</f>
        <v>0</v>
      </c>
      <c r="Q159" s="189">
        <v>0</v>
      </c>
      <c r="R159" s="189">
        <f>Q159*H159</f>
        <v>0</v>
      </c>
      <c r="S159" s="189">
        <v>0</v>
      </c>
      <c r="T159" s="190">
        <f>S159*H159</f>
        <v>0</v>
      </c>
      <c r="U159" s="38"/>
      <c r="V159" s="38"/>
      <c r="W159" s="38"/>
      <c r="X159" s="38"/>
      <c r="Y159" s="38"/>
      <c r="Z159" s="38"/>
      <c r="AA159" s="38"/>
      <c r="AB159" s="38"/>
      <c r="AC159" s="38"/>
      <c r="AD159" s="38"/>
      <c r="AE159" s="38"/>
      <c r="AR159" s="191" t="s">
        <v>206</v>
      </c>
      <c r="AT159" s="191" t="s">
        <v>201</v>
      </c>
      <c r="AU159" s="191" t="s">
        <v>91</v>
      </c>
      <c r="AY159" s="19" t="s">
        <v>199</v>
      </c>
      <c r="BE159" s="192">
        <f>IF(N159="základní",J159,0)</f>
        <v>0</v>
      </c>
      <c r="BF159" s="192">
        <f>IF(N159="snížená",J159,0)</f>
        <v>0</v>
      </c>
      <c r="BG159" s="192">
        <f>IF(N159="zákl. přenesená",J159,0)</f>
        <v>0</v>
      </c>
      <c r="BH159" s="192">
        <f>IF(N159="sníž. přenesená",J159,0)</f>
        <v>0</v>
      </c>
      <c r="BI159" s="192">
        <f>IF(N159="nulová",J159,0)</f>
        <v>0</v>
      </c>
      <c r="BJ159" s="19" t="s">
        <v>89</v>
      </c>
      <c r="BK159" s="192">
        <f>ROUND(I159*H159,2)</f>
        <v>0</v>
      </c>
      <c r="BL159" s="19" t="s">
        <v>206</v>
      </c>
      <c r="BM159" s="191" t="s">
        <v>1946</v>
      </c>
    </row>
    <row r="160" s="2" customFormat="1">
      <c r="A160" s="38"/>
      <c r="B160" s="39"/>
      <c r="C160" s="38"/>
      <c r="D160" s="193" t="s">
        <v>208</v>
      </c>
      <c r="E160" s="38"/>
      <c r="F160" s="194" t="s">
        <v>741</v>
      </c>
      <c r="G160" s="38"/>
      <c r="H160" s="38"/>
      <c r="I160" s="195"/>
      <c r="J160" s="38"/>
      <c r="K160" s="38"/>
      <c r="L160" s="39"/>
      <c r="M160" s="196"/>
      <c r="N160" s="197"/>
      <c r="O160" s="77"/>
      <c r="P160" s="77"/>
      <c r="Q160" s="77"/>
      <c r="R160" s="77"/>
      <c r="S160" s="77"/>
      <c r="T160" s="78"/>
      <c r="U160" s="38"/>
      <c r="V160" s="38"/>
      <c r="W160" s="38"/>
      <c r="X160" s="38"/>
      <c r="Y160" s="38"/>
      <c r="Z160" s="38"/>
      <c r="AA160" s="38"/>
      <c r="AB160" s="38"/>
      <c r="AC160" s="38"/>
      <c r="AD160" s="38"/>
      <c r="AE160" s="38"/>
      <c r="AT160" s="19" t="s">
        <v>208</v>
      </c>
      <c r="AU160" s="19" t="s">
        <v>91</v>
      </c>
    </row>
    <row r="161" s="2" customFormat="1">
      <c r="A161" s="38"/>
      <c r="B161" s="39"/>
      <c r="C161" s="38"/>
      <c r="D161" s="193" t="s">
        <v>210</v>
      </c>
      <c r="E161" s="38"/>
      <c r="F161" s="198" t="s">
        <v>742</v>
      </c>
      <c r="G161" s="38"/>
      <c r="H161" s="38"/>
      <c r="I161" s="195"/>
      <c r="J161" s="38"/>
      <c r="K161" s="38"/>
      <c r="L161" s="39"/>
      <c r="M161" s="196"/>
      <c r="N161" s="197"/>
      <c r="O161" s="77"/>
      <c r="P161" s="77"/>
      <c r="Q161" s="77"/>
      <c r="R161" s="77"/>
      <c r="S161" s="77"/>
      <c r="T161" s="78"/>
      <c r="U161" s="38"/>
      <c r="V161" s="38"/>
      <c r="W161" s="38"/>
      <c r="X161" s="38"/>
      <c r="Y161" s="38"/>
      <c r="Z161" s="38"/>
      <c r="AA161" s="38"/>
      <c r="AB161" s="38"/>
      <c r="AC161" s="38"/>
      <c r="AD161" s="38"/>
      <c r="AE161" s="38"/>
      <c r="AT161" s="19" t="s">
        <v>210</v>
      </c>
      <c r="AU161" s="19" t="s">
        <v>91</v>
      </c>
    </row>
    <row r="162" s="14" customFormat="1">
      <c r="A162" s="14"/>
      <c r="B162" s="207"/>
      <c r="C162" s="14"/>
      <c r="D162" s="193" t="s">
        <v>212</v>
      </c>
      <c r="E162" s="208" t="s">
        <v>1</v>
      </c>
      <c r="F162" s="209" t="s">
        <v>743</v>
      </c>
      <c r="G162" s="14"/>
      <c r="H162" s="208" t="s">
        <v>1</v>
      </c>
      <c r="I162" s="210"/>
      <c r="J162" s="14"/>
      <c r="K162" s="14"/>
      <c r="L162" s="207"/>
      <c r="M162" s="211"/>
      <c r="N162" s="212"/>
      <c r="O162" s="212"/>
      <c r="P162" s="212"/>
      <c r="Q162" s="212"/>
      <c r="R162" s="212"/>
      <c r="S162" s="212"/>
      <c r="T162" s="213"/>
      <c r="U162" s="14"/>
      <c r="V162" s="14"/>
      <c r="W162" s="14"/>
      <c r="X162" s="14"/>
      <c r="Y162" s="14"/>
      <c r="Z162" s="14"/>
      <c r="AA162" s="14"/>
      <c r="AB162" s="14"/>
      <c r="AC162" s="14"/>
      <c r="AD162" s="14"/>
      <c r="AE162" s="14"/>
      <c r="AT162" s="208" t="s">
        <v>212</v>
      </c>
      <c r="AU162" s="208" t="s">
        <v>91</v>
      </c>
      <c r="AV162" s="14" t="s">
        <v>89</v>
      </c>
      <c r="AW162" s="14" t="s">
        <v>36</v>
      </c>
      <c r="AX162" s="14" t="s">
        <v>81</v>
      </c>
      <c r="AY162" s="208" t="s">
        <v>199</v>
      </c>
    </row>
    <row r="163" s="13" customFormat="1">
      <c r="A163" s="13"/>
      <c r="B163" s="199"/>
      <c r="C163" s="13"/>
      <c r="D163" s="193" t="s">
        <v>212</v>
      </c>
      <c r="E163" s="200" t="s">
        <v>1</v>
      </c>
      <c r="F163" s="201" t="s">
        <v>1947</v>
      </c>
      <c r="G163" s="13"/>
      <c r="H163" s="202">
        <v>205.78999999999999</v>
      </c>
      <c r="I163" s="203"/>
      <c r="J163" s="13"/>
      <c r="K163" s="13"/>
      <c r="L163" s="199"/>
      <c r="M163" s="204"/>
      <c r="N163" s="205"/>
      <c r="O163" s="205"/>
      <c r="P163" s="205"/>
      <c r="Q163" s="205"/>
      <c r="R163" s="205"/>
      <c r="S163" s="205"/>
      <c r="T163" s="206"/>
      <c r="U163" s="13"/>
      <c r="V163" s="13"/>
      <c r="W163" s="13"/>
      <c r="X163" s="13"/>
      <c r="Y163" s="13"/>
      <c r="Z163" s="13"/>
      <c r="AA163" s="13"/>
      <c r="AB163" s="13"/>
      <c r="AC163" s="13"/>
      <c r="AD163" s="13"/>
      <c r="AE163" s="13"/>
      <c r="AT163" s="200" t="s">
        <v>212</v>
      </c>
      <c r="AU163" s="200" t="s">
        <v>91</v>
      </c>
      <c r="AV163" s="13" t="s">
        <v>91</v>
      </c>
      <c r="AW163" s="13" t="s">
        <v>36</v>
      </c>
      <c r="AX163" s="13" t="s">
        <v>81</v>
      </c>
      <c r="AY163" s="200" t="s">
        <v>199</v>
      </c>
    </row>
    <row r="164" s="15" customFormat="1">
      <c r="A164" s="15"/>
      <c r="B164" s="214"/>
      <c r="C164" s="15"/>
      <c r="D164" s="193" t="s">
        <v>212</v>
      </c>
      <c r="E164" s="215" t="s">
        <v>1</v>
      </c>
      <c r="F164" s="216" t="s">
        <v>234</v>
      </c>
      <c r="G164" s="15"/>
      <c r="H164" s="217">
        <v>205.78999999999999</v>
      </c>
      <c r="I164" s="218"/>
      <c r="J164" s="15"/>
      <c r="K164" s="15"/>
      <c r="L164" s="214"/>
      <c r="M164" s="219"/>
      <c r="N164" s="220"/>
      <c r="O164" s="220"/>
      <c r="P164" s="220"/>
      <c r="Q164" s="220"/>
      <c r="R164" s="220"/>
      <c r="S164" s="220"/>
      <c r="T164" s="221"/>
      <c r="U164" s="15"/>
      <c r="V164" s="15"/>
      <c r="W164" s="15"/>
      <c r="X164" s="15"/>
      <c r="Y164" s="15"/>
      <c r="Z164" s="15"/>
      <c r="AA164" s="15"/>
      <c r="AB164" s="15"/>
      <c r="AC164" s="15"/>
      <c r="AD164" s="15"/>
      <c r="AE164" s="15"/>
      <c r="AT164" s="215" t="s">
        <v>212</v>
      </c>
      <c r="AU164" s="215" t="s">
        <v>91</v>
      </c>
      <c r="AV164" s="15" t="s">
        <v>206</v>
      </c>
      <c r="AW164" s="15" t="s">
        <v>36</v>
      </c>
      <c r="AX164" s="15" t="s">
        <v>89</v>
      </c>
      <c r="AY164" s="215" t="s">
        <v>199</v>
      </c>
    </row>
    <row r="165" s="2" customFormat="1" ht="24.15" customHeight="1">
      <c r="A165" s="38"/>
      <c r="B165" s="179"/>
      <c r="C165" s="180" t="s">
        <v>271</v>
      </c>
      <c r="D165" s="180" t="s">
        <v>201</v>
      </c>
      <c r="E165" s="181" t="s">
        <v>291</v>
      </c>
      <c r="F165" s="182" t="s">
        <v>292</v>
      </c>
      <c r="G165" s="183" t="s">
        <v>228</v>
      </c>
      <c r="H165" s="184">
        <v>205.78999999999999</v>
      </c>
      <c r="I165" s="185"/>
      <c r="J165" s="186">
        <f>ROUND(I165*H165,2)</f>
        <v>0</v>
      </c>
      <c r="K165" s="182" t="s">
        <v>205</v>
      </c>
      <c r="L165" s="39"/>
      <c r="M165" s="187" t="s">
        <v>1</v>
      </c>
      <c r="N165" s="188" t="s">
        <v>46</v>
      </c>
      <c r="O165" s="77"/>
      <c r="P165" s="189">
        <f>O165*H165</f>
        <v>0</v>
      </c>
      <c r="Q165" s="189">
        <v>0</v>
      </c>
      <c r="R165" s="189">
        <f>Q165*H165</f>
        <v>0</v>
      </c>
      <c r="S165" s="189">
        <v>0</v>
      </c>
      <c r="T165" s="190">
        <f>S165*H165</f>
        <v>0</v>
      </c>
      <c r="U165" s="38"/>
      <c r="V165" s="38"/>
      <c r="W165" s="38"/>
      <c r="X165" s="38"/>
      <c r="Y165" s="38"/>
      <c r="Z165" s="38"/>
      <c r="AA165" s="38"/>
      <c r="AB165" s="38"/>
      <c r="AC165" s="38"/>
      <c r="AD165" s="38"/>
      <c r="AE165" s="38"/>
      <c r="AR165" s="191" t="s">
        <v>206</v>
      </c>
      <c r="AT165" s="191" t="s">
        <v>201</v>
      </c>
      <c r="AU165" s="191" t="s">
        <v>91</v>
      </c>
      <c r="AY165" s="19" t="s">
        <v>199</v>
      </c>
      <c r="BE165" s="192">
        <f>IF(N165="základní",J165,0)</f>
        <v>0</v>
      </c>
      <c r="BF165" s="192">
        <f>IF(N165="snížená",J165,0)</f>
        <v>0</v>
      </c>
      <c r="BG165" s="192">
        <f>IF(N165="zákl. přenesená",J165,0)</f>
        <v>0</v>
      </c>
      <c r="BH165" s="192">
        <f>IF(N165="sníž. přenesená",J165,0)</f>
        <v>0</v>
      </c>
      <c r="BI165" s="192">
        <f>IF(N165="nulová",J165,0)</f>
        <v>0</v>
      </c>
      <c r="BJ165" s="19" t="s">
        <v>89</v>
      </c>
      <c r="BK165" s="192">
        <f>ROUND(I165*H165,2)</f>
        <v>0</v>
      </c>
      <c r="BL165" s="19" t="s">
        <v>206</v>
      </c>
      <c r="BM165" s="191" t="s">
        <v>1948</v>
      </c>
    </row>
    <row r="166" s="2" customFormat="1">
      <c r="A166" s="38"/>
      <c r="B166" s="39"/>
      <c r="C166" s="38"/>
      <c r="D166" s="193" t="s">
        <v>208</v>
      </c>
      <c r="E166" s="38"/>
      <c r="F166" s="194" t="s">
        <v>294</v>
      </c>
      <c r="G166" s="38"/>
      <c r="H166" s="38"/>
      <c r="I166" s="195"/>
      <c r="J166" s="38"/>
      <c r="K166" s="38"/>
      <c r="L166" s="39"/>
      <c r="M166" s="196"/>
      <c r="N166" s="197"/>
      <c r="O166" s="77"/>
      <c r="P166" s="77"/>
      <c r="Q166" s="77"/>
      <c r="R166" s="77"/>
      <c r="S166" s="77"/>
      <c r="T166" s="78"/>
      <c r="U166" s="38"/>
      <c r="V166" s="38"/>
      <c r="W166" s="38"/>
      <c r="X166" s="38"/>
      <c r="Y166" s="38"/>
      <c r="Z166" s="38"/>
      <c r="AA166" s="38"/>
      <c r="AB166" s="38"/>
      <c r="AC166" s="38"/>
      <c r="AD166" s="38"/>
      <c r="AE166" s="38"/>
      <c r="AT166" s="19" t="s">
        <v>208</v>
      </c>
      <c r="AU166" s="19" t="s">
        <v>91</v>
      </c>
    </row>
    <row r="167" s="2" customFormat="1">
      <c r="A167" s="38"/>
      <c r="B167" s="39"/>
      <c r="C167" s="38"/>
      <c r="D167" s="193" t="s">
        <v>210</v>
      </c>
      <c r="E167" s="38"/>
      <c r="F167" s="198" t="s">
        <v>295</v>
      </c>
      <c r="G167" s="38"/>
      <c r="H167" s="38"/>
      <c r="I167" s="195"/>
      <c r="J167" s="38"/>
      <c r="K167" s="38"/>
      <c r="L167" s="39"/>
      <c r="M167" s="196"/>
      <c r="N167" s="197"/>
      <c r="O167" s="77"/>
      <c r="P167" s="77"/>
      <c r="Q167" s="77"/>
      <c r="R167" s="77"/>
      <c r="S167" s="77"/>
      <c r="T167" s="78"/>
      <c r="U167" s="38"/>
      <c r="V167" s="38"/>
      <c r="W167" s="38"/>
      <c r="X167" s="38"/>
      <c r="Y167" s="38"/>
      <c r="Z167" s="38"/>
      <c r="AA167" s="38"/>
      <c r="AB167" s="38"/>
      <c r="AC167" s="38"/>
      <c r="AD167" s="38"/>
      <c r="AE167" s="38"/>
      <c r="AT167" s="19" t="s">
        <v>210</v>
      </c>
      <c r="AU167" s="19" t="s">
        <v>91</v>
      </c>
    </row>
    <row r="168" s="14" customFormat="1">
      <c r="A168" s="14"/>
      <c r="B168" s="207"/>
      <c r="C168" s="14"/>
      <c r="D168" s="193" t="s">
        <v>212</v>
      </c>
      <c r="E168" s="208" t="s">
        <v>1</v>
      </c>
      <c r="F168" s="209" t="s">
        <v>1919</v>
      </c>
      <c r="G168" s="14"/>
      <c r="H168" s="208" t="s">
        <v>1</v>
      </c>
      <c r="I168" s="210"/>
      <c r="J168" s="14"/>
      <c r="K168" s="14"/>
      <c r="L168" s="207"/>
      <c r="M168" s="211"/>
      <c r="N168" s="212"/>
      <c r="O168" s="212"/>
      <c r="P168" s="212"/>
      <c r="Q168" s="212"/>
      <c r="R168" s="212"/>
      <c r="S168" s="212"/>
      <c r="T168" s="213"/>
      <c r="U168" s="14"/>
      <c r="V168" s="14"/>
      <c r="W168" s="14"/>
      <c r="X168" s="14"/>
      <c r="Y168" s="14"/>
      <c r="Z168" s="14"/>
      <c r="AA168" s="14"/>
      <c r="AB168" s="14"/>
      <c r="AC168" s="14"/>
      <c r="AD168" s="14"/>
      <c r="AE168" s="14"/>
      <c r="AT168" s="208" t="s">
        <v>212</v>
      </c>
      <c r="AU168" s="208" t="s">
        <v>91</v>
      </c>
      <c r="AV168" s="14" t="s">
        <v>89</v>
      </c>
      <c r="AW168" s="14" t="s">
        <v>36</v>
      </c>
      <c r="AX168" s="14" t="s">
        <v>81</v>
      </c>
      <c r="AY168" s="208" t="s">
        <v>199</v>
      </c>
    </row>
    <row r="169" s="13" customFormat="1">
      <c r="A169" s="13"/>
      <c r="B169" s="199"/>
      <c r="C169" s="13"/>
      <c r="D169" s="193" t="s">
        <v>212</v>
      </c>
      <c r="E169" s="200" t="s">
        <v>1</v>
      </c>
      <c r="F169" s="201" t="s">
        <v>1947</v>
      </c>
      <c r="G169" s="13"/>
      <c r="H169" s="202">
        <v>205.78999999999999</v>
      </c>
      <c r="I169" s="203"/>
      <c r="J169" s="13"/>
      <c r="K169" s="13"/>
      <c r="L169" s="199"/>
      <c r="M169" s="204"/>
      <c r="N169" s="205"/>
      <c r="O169" s="205"/>
      <c r="P169" s="205"/>
      <c r="Q169" s="205"/>
      <c r="R169" s="205"/>
      <c r="S169" s="205"/>
      <c r="T169" s="206"/>
      <c r="U169" s="13"/>
      <c r="V169" s="13"/>
      <c r="W169" s="13"/>
      <c r="X169" s="13"/>
      <c r="Y169" s="13"/>
      <c r="Z169" s="13"/>
      <c r="AA169" s="13"/>
      <c r="AB169" s="13"/>
      <c r="AC169" s="13"/>
      <c r="AD169" s="13"/>
      <c r="AE169" s="13"/>
      <c r="AT169" s="200" t="s">
        <v>212</v>
      </c>
      <c r="AU169" s="200" t="s">
        <v>91</v>
      </c>
      <c r="AV169" s="13" t="s">
        <v>91</v>
      </c>
      <c r="AW169" s="13" t="s">
        <v>36</v>
      </c>
      <c r="AX169" s="13" t="s">
        <v>89</v>
      </c>
      <c r="AY169" s="200" t="s">
        <v>199</v>
      </c>
    </row>
    <row r="170" s="2" customFormat="1" ht="24.15" customHeight="1">
      <c r="A170" s="38"/>
      <c r="B170" s="179"/>
      <c r="C170" s="180" t="s">
        <v>279</v>
      </c>
      <c r="D170" s="180" t="s">
        <v>201</v>
      </c>
      <c r="E170" s="181" t="s">
        <v>1264</v>
      </c>
      <c r="F170" s="182" t="s">
        <v>1265</v>
      </c>
      <c r="G170" s="183" t="s">
        <v>204</v>
      </c>
      <c r="H170" s="184">
        <v>374.80000000000001</v>
      </c>
      <c r="I170" s="185"/>
      <c r="J170" s="186">
        <f>ROUND(I170*H170,2)</f>
        <v>0</v>
      </c>
      <c r="K170" s="182" t="s">
        <v>205</v>
      </c>
      <c r="L170" s="39"/>
      <c r="M170" s="187" t="s">
        <v>1</v>
      </c>
      <c r="N170" s="188" t="s">
        <v>46</v>
      </c>
      <c r="O170" s="77"/>
      <c r="P170" s="189">
        <f>O170*H170</f>
        <v>0</v>
      </c>
      <c r="Q170" s="189">
        <v>0</v>
      </c>
      <c r="R170" s="189">
        <f>Q170*H170</f>
        <v>0</v>
      </c>
      <c r="S170" s="189">
        <v>0</v>
      </c>
      <c r="T170" s="190">
        <f>S170*H170</f>
        <v>0</v>
      </c>
      <c r="U170" s="38"/>
      <c r="V170" s="38"/>
      <c r="W170" s="38"/>
      <c r="X170" s="38"/>
      <c r="Y170" s="38"/>
      <c r="Z170" s="38"/>
      <c r="AA170" s="38"/>
      <c r="AB170" s="38"/>
      <c r="AC170" s="38"/>
      <c r="AD170" s="38"/>
      <c r="AE170" s="38"/>
      <c r="AR170" s="191" t="s">
        <v>206</v>
      </c>
      <c r="AT170" s="191" t="s">
        <v>201</v>
      </c>
      <c r="AU170" s="191" t="s">
        <v>91</v>
      </c>
      <c r="AY170" s="19" t="s">
        <v>199</v>
      </c>
      <c r="BE170" s="192">
        <f>IF(N170="základní",J170,0)</f>
        <v>0</v>
      </c>
      <c r="BF170" s="192">
        <f>IF(N170="snížená",J170,0)</f>
        <v>0</v>
      </c>
      <c r="BG170" s="192">
        <f>IF(N170="zákl. přenesená",J170,0)</f>
        <v>0</v>
      </c>
      <c r="BH170" s="192">
        <f>IF(N170="sníž. přenesená",J170,0)</f>
        <v>0</v>
      </c>
      <c r="BI170" s="192">
        <f>IF(N170="nulová",J170,0)</f>
        <v>0</v>
      </c>
      <c r="BJ170" s="19" t="s">
        <v>89</v>
      </c>
      <c r="BK170" s="192">
        <f>ROUND(I170*H170,2)</f>
        <v>0</v>
      </c>
      <c r="BL170" s="19" t="s">
        <v>206</v>
      </c>
      <c r="BM170" s="191" t="s">
        <v>1949</v>
      </c>
    </row>
    <row r="171" s="2" customFormat="1">
      <c r="A171" s="38"/>
      <c r="B171" s="39"/>
      <c r="C171" s="38"/>
      <c r="D171" s="193" t="s">
        <v>208</v>
      </c>
      <c r="E171" s="38"/>
      <c r="F171" s="194" t="s">
        <v>1267</v>
      </c>
      <c r="G171" s="38"/>
      <c r="H171" s="38"/>
      <c r="I171" s="195"/>
      <c r="J171" s="38"/>
      <c r="K171" s="38"/>
      <c r="L171" s="39"/>
      <c r="M171" s="196"/>
      <c r="N171" s="197"/>
      <c r="O171" s="77"/>
      <c r="P171" s="77"/>
      <c r="Q171" s="77"/>
      <c r="R171" s="77"/>
      <c r="S171" s="77"/>
      <c r="T171" s="78"/>
      <c r="U171" s="38"/>
      <c r="V171" s="38"/>
      <c r="W171" s="38"/>
      <c r="X171" s="38"/>
      <c r="Y171" s="38"/>
      <c r="Z171" s="38"/>
      <c r="AA171" s="38"/>
      <c r="AB171" s="38"/>
      <c r="AC171" s="38"/>
      <c r="AD171" s="38"/>
      <c r="AE171" s="38"/>
      <c r="AT171" s="19" t="s">
        <v>208</v>
      </c>
      <c r="AU171" s="19" t="s">
        <v>91</v>
      </c>
    </row>
    <row r="172" s="2" customFormat="1">
      <c r="A172" s="38"/>
      <c r="B172" s="39"/>
      <c r="C172" s="38"/>
      <c r="D172" s="193" t="s">
        <v>210</v>
      </c>
      <c r="E172" s="38"/>
      <c r="F172" s="198" t="s">
        <v>766</v>
      </c>
      <c r="G172" s="38"/>
      <c r="H172" s="38"/>
      <c r="I172" s="195"/>
      <c r="J172" s="38"/>
      <c r="K172" s="38"/>
      <c r="L172" s="39"/>
      <c r="M172" s="196"/>
      <c r="N172" s="197"/>
      <c r="O172" s="77"/>
      <c r="P172" s="77"/>
      <c r="Q172" s="77"/>
      <c r="R172" s="77"/>
      <c r="S172" s="77"/>
      <c r="T172" s="78"/>
      <c r="U172" s="38"/>
      <c r="V172" s="38"/>
      <c r="W172" s="38"/>
      <c r="X172" s="38"/>
      <c r="Y172" s="38"/>
      <c r="Z172" s="38"/>
      <c r="AA172" s="38"/>
      <c r="AB172" s="38"/>
      <c r="AC172" s="38"/>
      <c r="AD172" s="38"/>
      <c r="AE172" s="38"/>
      <c r="AT172" s="19" t="s">
        <v>210</v>
      </c>
      <c r="AU172" s="19" t="s">
        <v>91</v>
      </c>
    </row>
    <row r="173" s="14" customFormat="1">
      <c r="A173" s="14"/>
      <c r="B173" s="207"/>
      <c r="C173" s="14"/>
      <c r="D173" s="193" t="s">
        <v>212</v>
      </c>
      <c r="E173" s="208" t="s">
        <v>1</v>
      </c>
      <c r="F173" s="209" t="s">
        <v>1919</v>
      </c>
      <c r="G173" s="14"/>
      <c r="H173" s="208" t="s">
        <v>1</v>
      </c>
      <c r="I173" s="210"/>
      <c r="J173" s="14"/>
      <c r="K173" s="14"/>
      <c r="L173" s="207"/>
      <c r="M173" s="211"/>
      <c r="N173" s="212"/>
      <c r="O173" s="212"/>
      <c r="P173" s="212"/>
      <c r="Q173" s="212"/>
      <c r="R173" s="212"/>
      <c r="S173" s="212"/>
      <c r="T173" s="213"/>
      <c r="U173" s="14"/>
      <c r="V173" s="14"/>
      <c r="W173" s="14"/>
      <c r="X173" s="14"/>
      <c r="Y173" s="14"/>
      <c r="Z173" s="14"/>
      <c r="AA173" s="14"/>
      <c r="AB173" s="14"/>
      <c r="AC173" s="14"/>
      <c r="AD173" s="14"/>
      <c r="AE173" s="14"/>
      <c r="AT173" s="208" t="s">
        <v>212</v>
      </c>
      <c r="AU173" s="208" t="s">
        <v>91</v>
      </c>
      <c r="AV173" s="14" t="s">
        <v>89</v>
      </c>
      <c r="AW173" s="14" t="s">
        <v>36</v>
      </c>
      <c r="AX173" s="14" t="s">
        <v>81</v>
      </c>
      <c r="AY173" s="208" t="s">
        <v>199</v>
      </c>
    </row>
    <row r="174" s="13" customFormat="1">
      <c r="A174" s="13"/>
      <c r="B174" s="199"/>
      <c r="C174" s="13"/>
      <c r="D174" s="193" t="s">
        <v>212</v>
      </c>
      <c r="E174" s="200" t="s">
        <v>1</v>
      </c>
      <c r="F174" s="201" t="s">
        <v>1950</v>
      </c>
      <c r="G174" s="13"/>
      <c r="H174" s="202">
        <v>374.80000000000001</v>
      </c>
      <c r="I174" s="203"/>
      <c r="J174" s="13"/>
      <c r="K174" s="13"/>
      <c r="L174" s="199"/>
      <c r="M174" s="204"/>
      <c r="N174" s="205"/>
      <c r="O174" s="205"/>
      <c r="P174" s="205"/>
      <c r="Q174" s="205"/>
      <c r="R174" s="205"/>
      <c r="S174" s="205"/>
      <c r="T174" s="206"/>
      <c r="U174" s="13"/>
      <c r="V174" s="13"/>
      <c r="W174" s="13"/>
      <c r="X174" s="13"/>
      <c r="Y174" s="13"/>
      <c r="Z174" s="13"/>
      <c r="AA174" s="13"/>
      <c r="AB174" s="13"/>
      <c r="AC174" s="13"/>
      <c r="AD174" s="13"/>
      <c r="AE174" s="13"/>
      <c r="AT174" s="200" t="s">
        <v>212</v>
      </c>
      <c r="AU174" s="200" t="s">
        <v>91</v>
      </c>
      <c r="AV174" s="13" t="s">
        <v>91</v>
      </c>
      <c r="AW174" s="13" t="s">
        <v>36</v>
      </c>
      <c r="AX174" s="13" t="s">
        <v>81</v>
      </c>
      <c r="AY174" s="200" t="s">
        <v>199</v>
      </c>
    </row>
    <row r="175" s="15" customFormat="1">
      <c r="A175" s="15"/>
      <c r="B175" s="214"/>
      <c r="C175" s="15"/>
      <c r="D175" s="193" t="s">
        <v>212</v>
      </c>
      <c r="E175" s="215" t="s">
        <v>1</v>
      </c>
      <c r="F175" s="216" t="s">
        <v>234</v>
      </c>
      <c r="G175" s="15"/>
      <c r="H175" s="217">
        <v>374.80000000000001</v>
      </c>
      <c r="I175" s="218"/>
      <c r="J175" s="15"/>
      <c r="K175" s="15"/>
      <c r="L175" s="214"/>
      <c r="M175" s="219"/>
      <c r="N175" s="220"/>
      <c r="O175" s="220"/>
      <c r="P175" s="220"/>
      <c r="Q175" s="220"/>
      <c r="R175" s="220"/>
      <c r="S175" s="220"/>
      <c r="T175" s="221"/>
      <c r="U175" s="15"/>
      <c r="V175" s="15"/>
      <c r="W175" s="15"/>
      <c r="X175" s="15"/>
      <c r="Y175" s="15"/>
      <c r="Z175" s="15"/>
      <c r="AA175" s="15"/>
      <c r="AB175" s="15"/>
      <c r="AC175" s="15"/>
      <c r="AD175" s="15"/>
      <c r="AE175" s="15"/>
      <c r="AT175" s="215" t="s">
        <v>212</v>
      </c>
      <c r="AU175" s="215" t="s">
        <v>91</v>
      </c>
      <c r="AV175" s="15" t="s">
        <v>206</v>
      </c>
      <c r="AW175" s="15" t="s">
        <v>36</v>
      </c>
      <c r="AX175" s="15" t="s">
        <v>89</v>
      </c>
      <c r="AY175" s="215" t="s">
        <v>199</v>
      </c>
    </row>
    <row r="176" s="2" customFormat="1" ht="14.4" customHeight="1">
      <c r="A176" s="38"/>
      <c r="B176" s="179"/>
      <c r="C176" s="222" t="s">
        <v>284</v>
      </c>
      <c r="D176" s="222" t="s">
        <v>272</v>
      </c>
      <c r="E176" s="223" t="s">
        <v>332</v>
      </c>
      <c r="F176" s="224" t="s">
        <v>333</v>
      </c>
      <c r="G176" s="225" t="s">
        <v>275</v>
      </c>
      <c r="H176" s="226">
        <v>59.968000000000004</v>
      </c>
      <c r="I176" s="227"/>
      <c r="J176" s="228">
        <f>ROUND(I176*H176,2)</f>
        <v>0</v>
      </c>
      <c r="K176" s="224" t="s">
        <v>205</v>
      </c>
      <c r="L176" s="229"/>
      <c r="M176" s="230" t="s">
        <v>1</v>
      </c>
      <c r="N176" s="231" t="s">
        <v>46</v>
      </c>
      <c r="O176" s="77"/>
      <c r="P176" s="189">
        <f>O176*H176</f>
        <v>0</v>
      </c>
      <c r="Q176" s="189">
        <v>1</v>
      </c>
      <c r="R176" s="189">
        <f>Q176*H176</f>
        <v>59.968000000000004</v>
      </c>
      <c r="S176" s="189">
        <v>0</v>
      </c>
      <c r="T176" s="190">
        <f>S176*H176</f>
        <v>0</v>
      </c>
      <c r="U176" s="38"/>
      <c r="V176" s="38"/>
      <c r="W176" s="38"/>
      <c r="X176" s="38"/>
      <c r="Y176" s="38"/>
      <c r="Z176" s="38"/>
      <c r="AA176" s="38"/>
      <c r="AB176" s="38"/>
      <c r="AC176" s="38"/>
      <c r="AD176" s="38"/>
      <c r="AE176" s="38"/>
      <c r="AR176" s="191" t="s">
        <v>259</v>
      </c>
      <c r="AT176" s="191" t="s">
        <v>272</v>
      </c>
      <c r="AU176" s="191" t="s">
        <v>91</v>
      </c>
      <c r="AY176" s="19" t="s">
        <v>199</v>
      </c>
      <c r="BE176" s="192">
        <f>IF(N176="základní",J176,0)</f>
        <v>0</v>
      </c>
      <c r="BF176" s="192">
        <f>IF(N176="snížená",J176,0)</f>
        <v>0</v>
      </c>
      <c r="BG176" s="192">
        <f>IF(N176="zákl. přenesená",J176,0)</f>
        <v>0</v>
      </c>
      <c r="BH176" s="192">
        <f>IF(N176="sníž. přenesená",J176,0)</f>
        <v>0</v>
      </c>
      <c r="BI176" s="192">
        <f>IF(N176="nulová",J176,0)</f>
        <v>0</v>
      </c>
      <c r="BJ176" s="19" t="s">
        <v>89</v>
      </c>
      <c r="BK176" s="192">
        <f>ROUND(I176*H176,2)</f>
        <v>0</v>
      </c>
      <c r="BL176" s="19" t="s">
        <v>206</v>
      </c>
      <c r="BM176" s="191" t="s">
        <v>1951</v>
      </c>
    </row>
    <row r="177" s="2" customFormat="1">
      <c r="A177" s="38"/>
      <c r="B177" s="39"/>
      <c r="C177" s="38"/>
      <c r="D177" s="193" t="s">
        <v>208</v>
      </c>
      <c r="E177" s="38"/>
      <c r="F177" s="194" t="s">
        <v>333</v>
      </c>
      <c r="G177" s="38"/>
      <c r="H177" s="38"/>
      <c r="I177" s="195"/>
      <c r="J177" s="38"/>
      <c r="K177" s="38"/>
      <c r="L177" s="39"/>
      <c r="M177" s="196"/>
      <c r="N177" s="197"/>
      <c r="O177" s="77"/>
      <c r="P177" s="77"/>
      <c r="Q177" s="77"/>
      <c r="R177" s="77"/>
      <c r="S177" s="77"/>
      <c r="T177" s="78"/>
      <c r="U177" s="38"/>
      <c r="V177" s="38"/>
      <c r="W177" s="38"/>
      <c r="X177" s="38"/>
      <c r="Y177" s="38"/>
      <c r="Z177" s="38"/>
      <c r="AA177" s="38"/>
      <c r="AB177" s="38"/>
      <c r="AC177" s="38"/>
      <c r="AD177" s="38"/>
      <c r="AE177" s="38"/>
      <c r="AT177" s="19" t="s">
        <v>208</v>
      </c>
      <c r="AU177" s="19" t="s">
        <v>91</v>
      </c>
    </row>
    <row r="178" s="13" customFormat="1">
      <c r="A178" s="13"/>
      <c r="B178" s="199"/>
      <c r="C178" s="13"/>
      <c r="D178" s="193" t="s">
        <v>212</v>
      </c>
      <c r="E178" s="200" t="s">
        <v>1</v>
      </c>
      <c r="F178" s="201" t="s">
        <v>1952</v>
      </c>
      <c r="G178" s="13"/>
      <c r="H178" s="202">
        <v>59.968000000000004</v>
      </c>
      <c r="I178" s="203"/>
      <c r="J178" s="13"/>
      <c r="K178" s="13"/>
      <c r="L178" s="199"/>
      <c r="M178" s="204"/>
      <c r="N178" s="205"/>
      <c r="O178" s="205"/>
      <c r="P178" s="205"/>
      <c r="Q178" s="205"/>
      <c r="R178" s="205"/>
      <c r="S178" s="205"/>
      <c r="T178" s="206"/>
      <c r="U178" s="13"/>
      <c r="V178" s="13"/>
      <c r="W178" s="13"/>
      <c r="X178" s="13"/>
      <c r="Y178" s="13"/>
      <c r="Z178" s="13"/>
      <c r="AA178" s="13"/>
      <c r="AB178" s="13"/>
      <c r="AC178" s="13"/>
      <c r="AD178" s="13"/>
      <c r="AE178" s="13"/>
      <c r="AT178" s="200" t="s">
        <v>212</v>
      </c>
      <c r="AU178" s="200" t="s">
        <v>91</v>
      </c>
      <c r="AV178" s="13" t="s">
        <v>91</v>
      </c>
      <c r="AW178" s="13" t="s">
        <v>36</v>
      </c>
      <c r="AX178" s="13" t="s">
        <v>89</v>
      </c>
      <c r="AY178" s="200" t="s">
        <v>199</v>
      </c>
    </row>
    <row r="179" s="2" customFormat="1" ht="24.15" customHeight="1">
      <c r="A179" s="38"/>
      <c r="B179" s="179"/>
      <c r="C179" s="180" t="s">
        <v>290</v>
      </c>
      <c r="D179" s="180" t="s">
        <v>201</v>
      </c>
      <c r="E179" s="181" t="s">
        <v>1808</v>
      </c>
      <c r="F179" s="182" t="s">
        <v>1809</v>
      </c>
      <c r="G179" s="183" t="s">
        <v>204</v>
      </c>
      <c r="H179" s="184">
        <v>374.80000000000001</v>
      </c>
      <c r="I179" s="185"/>
      <c r="J179" s="186">
        <f>ROUND(I179*H179,2)</f>
        <v>0</v>
      </c>
      <c r="K179" s="182" t="s">
        <v>205</v>
      </c>
      <c r="L179" s="39"/>
      <c r="M179" s="187" t="s">
        <v>1</v>
      </c>
      <c r="N179" s="188" t="s">
        <v>46</v>
      </c>
      <c r="O179" s="77"/>
      <c r="P179" s="189">
        <f>O179*H179</f>
        <v>0</v>
      </c>
      <c r="Q179" s="189">
        <v>0</v>
      </c>
      <c r="R179" s="189">
        <f>Q179*H179</f>
        <v>0</v>
      </c>
      <c r="S179" s="189">
        <v>0</v>
      </c>
      <c r="T179" s="190">
        <f>S179*H179</f>
        <v>0</v>
      </c>
      <c r="U179" s="38"/>
      <c r="V179" s="38"/>
      <c r="W179" s="38"/>
      <c r="X179" s="38"/>
      <c r="Y179" s="38"/>
      <c r="Z179" s="38"/>
      <c r="AA179" s="38"/>
      <c r="AB179" s="38"/>
      <c r="AC179" s="38"/>
      <c r="AD179" s="38"/>
      <c r="AE179" s="38"/>
      <c r="AR179" s="191" t="s">
        <v>206</v>
      </c>
      <c r="AT179" s="191" t="s">
        <v>201</v>
      </c>
      <c r="AU179" s="191" t="s">
        <v>91</v>
      </c>
      <c r="AY179" s="19" t="s">
        <v>199</v>
      </c>
      <c r="BE179" s="192">
        <f>IF(N179="základní",J179,0)</f>
        <v>0</v>
      </c>
      <c r="BF179" s="192">
        <f>IF(N179="snížená",J179,0)</f>
        <v>0</v>
      </c>
      <c r="BG179" s="192">
        <f>IF(N179="zákl. přenesená",J179,0)</f>
        <v>0</v>
      </c>
      <c r="BH179" s="192">
        <f>IF(N179="sníž. přenesená",J179,0)</f>
        <v>0</v>
      </c>
      <c r="BI179" s="192">
        <f>IF(N179="nulová",J179,0)</f>
        <v>0</v>
      </c>
      <c r="BJ179" s="19" t="s">
        <v>89</v>
      </c>
      <c r="BK179" s="192">
        <f>ROUND(I179*H179,2)</f>
        <v>0</v>
      </c>
      <c r="BL179" s="19" t="s">
        <v>206</v>
      </c>
      <c r="BM179" s="191" t="s">
        <v>1953</v>
      </c>
    </row>
    <row r="180" s="2" customFormat="1">
      <c r="A180" s="38"/>
      <c r="B180" s="39"/>
      <c r="C180" s="38"/>
      <c r="D180" s="193" t="s">
        <v>208</v>
      </c>
      <c r="E180" s="38"/>
      <c r="F180" s="194" t="s">
        <v>1811</v>
      </c>
      <c r="G180" s="38"/>
      <c r="H180" s="38"/>
      <c r="I180" s="195"/>
      <c r="J180" s="38"/>
      <c r="K180" s="38"/>
      <c r="L180" s="39"/>
      <c r="M180" s="196"/>
      <c r="N180" s="197"/>
      <c r="O180" s="77"/>
      <c r="P180" s="77"/>
      <c r="Q180" s="77"/>
      <c r="R180" s="77"/>
      <c r="S180" s="77"/>
      <c r="T180" s="78"/>
      <c r="U180" s="38"/>
      <c r="V180" s="38"/>
      <c r="W180" s="38"/>
      <c r="X180" s="38"/>
      <c r="Y180" s="38"/>
      <c r="Z180" s="38"/>
      <c r="AA180" s="38"/>
      <c r="AB180" s="38"/>
      <c r="AC180" s="38"/>
      <c r="AD180" s="38"/>
      <c r="AE180" s="38"/>
      <c r="AT180" s="19" t="s">
        <v>208</v>
      </c>
      <c r="AU180" s="19" t="s">
        <v>91</v>
      </c>
    </row>
    <row r="181" s="2" customFormat="1">
      <c r="A181" s="38"/>
      <c r="B181" s="39"/>
      <c r="C181" s="38"/>
      <c r="D181" s="193" t="s">
        <v>210</v>
      </c>
      <c r="E181" s="38"/>
      <c r="F181" s="198" t="s">
        <v>303</v>
      </c>
      <c r="G181" s="38"/>
      <c r="H181" s="38"/>
      <c r="I181" s="195"/>
      <c r="J181" s="38"/>
      <c r="K181" s="38"/>
      <c r="L181" s="39"/>
      <c r="M181" s="196"/>
      <c r="N181" s="197"/>
      <c r="O181" s="77"/>
      <c r="P181" s="77"/>
      <c r="Q181" s="77"/>
      <c r="R181" s="77"/>
      <c r="S181" s="77"/>
      <c r="T181" s="78"/>
      <c r="U181" s="38"/>
      <c r="V181" s="38"/>
      <c r="W181" s="38"/>
      <c r="X181" s="38"/>
      <c r="Y181" s="38"/>
      <c r="Z181" s="38"/>
      <c r="AA181" s="38"/>
      <c r="AB181" s="38"/>
      <c r="AC181" s="38"/>
      <c r="AD181" s="38"/>
      <c r="AE181" s="38"/>
      <c r="AT181" s="19" t="s">
        <v>210</v>
      </c>
      <c r="AU181" s="19" t="s">
        <v>91</v>
      </c>
    </row>
    <row r="182" s="14" customFormat="1">
      <c r="A182" s="14"/>
      <c r="B182" s="207"/>
      <c r="C182" s="14"/>
      <c r="D182" s="193" t="s">
        <v>212</v>
      </c>
      <c r="E182" s="208" t="s">
        <v>1</v>
      </c>
      <c r="F182" s="209" t="s">
        <v>1919</v>
      </c>
      <c r="G182" s="14"/>
      <c r="H182" s="208" t="s">
        <v>1</v>
      </c>
      <c r="I182" s="210"/>
      <c r="J182" s="14"/>
      <c r="K182" s="14"/>
      <c r="L182" s="207"/>
      <c r="M182" s="211"/>
      <c r="N182" s="212"/>
      <c r="O182" s="212"/>
      <c r="P182" s="212"/>
      <c r="Q182" s="212"/>
      <c r="R182" s="212"/>
      <c r="S182" s="212"/>
      <c r="T182" s="213"/>
      <c r="U182" s="14"/>
      <c r="V182" s="14"/>
      <c r="W182" s="14"/>
      <c r="X182" s="14"/>
      <c r="Y182" s="14"/>
      <c r="Z182" s="14"/>
      <c r="AA182" s="14"/>
      <c r="AB182" s="14"/>
      <c r="AC182" s="14"/>
      <c r="AD182" s="14"/>
      <c r="AE182" s="14"/>
      <c r="AT182" s="208" t="s">
        <v>212</v>
      </c>
      <c r="AU182" s="208" t="s">
        <v>91</v>
      </c>
      <c r="AV182" s="14" t="s">
        <v>89</v>
      </c>
      <c r="AW182" s="14" t="s">
        <v>36</v>
      </c>
      <c r="AX182" s="14" t="s">
        <v>81</v>
      </c>
      <c r="AY182" s="208" t="s">
        <v>199</v>
      </c>
    </row>
    <row r="183" s="13" customFormat="1">
      <c r="A183" s="13"/>
      <c r="B183" s="199"/>
      <c r="C183" s="13"/>
      <c r="D183" s="193" t="s">
        <v>212</v>
      </c>
      <c r="E183" s="200" t="s">
        <v>1</v>
      </c>
      <c r="F183" s="201" t="s">
        <v>1954</v>
      </c>
      <c r="G183" s="13"/>
      <c r="H183" s="202">
        <v>374.80000000000001</v>
      </c>
      <c r="I183" s="203"/>
      <c r="J183" s="13"/>
      <c r="K183" s="13"/>
      <c r="L183" s="199"/>
      <c r="M183" s="204"/>
      <c r="N183" s="205"/>
      <c r="O183" s="205"/>
      <c r="P183" s="205"/>
      <c r="Q183" s="205"/>
      <c r="R183" s="205"/>
      <c r="S183" s="205"/>
      <c r="T183" s="206"/>
      <c r="U183" s="13"/>
      <c r="V183" s="13"/>
      <c r="W183" s="13"/>
      <c r="X183" s="13"/>
      <c r="Y183" s="13"/>
      <c r="Z183" s="13"/>
      <c r="AA183" s="13"/>
      <c r="AB183" s="13"/>
      <c r="AC183" s="13"/>
      <c r="AD183" s="13"/>
      <c r="AE183" s="13"/>
      <c r="AT183" s="200" t="s">
        <v>212</v>
      </c>
      <c r="AU183" s="200" t="s">
        <v>91</v>
      </c>
      <c r="AV183" s="13" t="s">
        <v>91</v>
      </c>
      <c r="AW183" s="13" t="s">
        <v>36</v>
      </c>
      <c r="AX183" s="13" t="s">
        <v>89</v>
      </c>
      <c r="AY183" s="200" t="s">
        <v>199</v>
      </c>
    </row>
    <row r="184" s="2" customFormat="1" ht="14.4" customHeight="1">
      <c r="A184" s="38"/>
      <c r="B184" s="179"/>
      <c r="C184" s="222" t="s">
        <v>298</v>
      </c>
      <c r="D184" s="222" t="s">
        <v>272</v>
      </c>
      <c r="E184" s="223" t="s">
        <v>307</v>
      </c>
      <c r="F184" s="224" t="s">
        <v>308</v>
      </c>
      <c r="G184" s="225" t="s">
        <v>309</v>
      </c>
      <c r="H184" s="226">
        <v>5.6219999999999999</v>
      </c>
      <c r="I184" s="227"/>
      <c r="J184" s="228">
        <f>ROUND(I184*H184,2)</f>
        <v>0</v>
      </c>
      <c r="K184" s="224" t="s">
        <v>205</v>
      </c>
      <c r="L184" s="229"/>
      <c r="M184" s="230" t="s">
        <v>1</v>
      </c>
      <c r="N184" s="231" t="s">
        <v>46</v>
      </c>
      <c r="O184" s="77"/>
      <c r="P184" s="189">
        <f>O184*H184</f>
        <v>0</v>
      </c>
      <c r="Q184" s="189">
        <v>0.001</v>
      </c>
      <c r="R184" s="189">
        <f>Q184*H184</f>
        <v>0.0056220000000000003</v>
      </c>
      <c r="S184" s="189">
        <v>0</v>
      </c>
      <c r="T184" s="190">
        <f>S184*H184</f>
        <v>0</v>
      </c>
      <c r="U184" s="38"/>
      <c r="V184" s="38"/>
      <c r="W184" s="38"/>
      <c r="X184" s="38"/>
      <c r="Y184" s="38"/>
      <c r="Z184" s="38"/>
      <c r="AA184" s="38"/>
      <c r="AB184" s="38"/>
      <c r="AC184" s="38"/>
      <c r="AD184" s="38"/>
      <c r="AE184" s="38"/>
      <c r="AR184" s="191" t="s">
        <v>259</v>
      </c>
      <c r="AT184" s="191" t="s">
        <v>272</v>
      </c>
      <c r="AU184" s="191" t="s">
        <v>91</v>
      </c>
      <c r="AY184" s="19" t="s">
        <v>199</v>
      </c>
      <c r="BE184" s="192">
        <f>IF(N184="základní",J184,0)</f>
        <v>0</v>
      </c>
      <c r="BF184" s="192">
        <f>IF(N184="snížená",J184,0)</f>
        <v>0</v>
      </c>
      <c r="BG184" s="192">
        <f>IF(N184="zákl. přenesená",J184,0)</f>
        <v>0</v>
      </c>
      <c r="BH184" s="192">
        <f>IF(N184="sníž. přenesená",J184,0)</f>
        <v>0</v>
      </c>
      <c r="BI184" s="192">
        <f>IF(N184="nulová",J184,0)</f>
        <v>0</v>
      </c>
      <c r="BJ184" s="19" t="s">
        <v>89</v>
      </c>
      <c r="BK184" s="192">
        <f>ROUND(I184*H184,2)</f>
        <v>0</v>
      </c>
      <c r="BL184" s="19" t="s">
        <v>206</v>
      </c>
      <c r="BM184" s="191" t="s">
        <v>1955</v>
      </c>
    </row>
    <row r="185" s="2" customFormat="1">
      <c r="A185" s="38"/>
      <c r="B185" s="39"/>
      <c r="C185" s="38"/>
      <c r="D185" s="193" t="s">
        <v>208</v>
      </c>
      <c r="E185" s="38"/>
      <c r="F185" s="194" t="s">
        <v>308</v>
      </c>
      <c r="G185" s="38"/>
      <c r="H185" s="38"/>
      <c r="I185" s="195"/>
      <c r="J185" s="38"/>
      <c r="K185" s="38"/>
      <c r="L185" s="39"/>
      <c r="M185" s="196"/>
      <c r="N185" s="197"/>
      <c r="O185" s="77"/>
      <c r="P185" s="77"/>
      <c r="Q185" s="77"/>
      <c r="R185" s="77"/>
      <c r="S185" s="77"/>
      <c r="T185" s="78"/>
      <c r="U185" s="38"/>
      <c r="V185" s="38"/>
      <c r="W185" s="38"/>
      <c r="X185" s="38"/>
      <c r="Y185" s="38"/>
      <c r="Z185" s="38"/>
      <c r="AA185" s="38"/>
      <c r="AB185" s="38"/>
      <c r="AC185" s="38"/>
      <c r="AD185" s="38"/>
      <c r="AE185" s="38"/>
      <c r="AT185" s="19" t="s">
        <v>208</v>
      </c>
      <c r="AU185" s="19" t="s">
        <v>91</v>
      </c>
    </row>
    <row r="186" s="13" customFormat="1">
      <c r="A186" s="13"/>
      <c r="B186" s="199"/>
      <c r="C186" s="13"/>
      <c r="D186" s="193" t="s">
        <v>212</v>
      </c>
      <c r="E186" s="13"/>
      <c r="F186" s="201" t="s">
        <v>1956</v>
      </c>
      <c r="G186" s="13"/>
      <c r="H186" s="202">
        <v>5.6219999999999999</v>
      </c>
      <c r="I186" s="203"/>
      <c r="J186" s="13"/>
      <c r="K186" s="13"/>
      <c r="L186" s="199"/>
      <c r="M186" s="204"/>
      <c r="N186" s="205"/>
      <c r="O186" s="205"/>
      <c r="P186" s="205"/>
      <c r="Q186" s="205"/>
      <c r="R186" s="205"/>
      <c r="S186" s="205"/>
      <c r="T186" s="206"/>
      <c r="U186" s="13"/>
      <c r="V186" s="13"/>
      <c r="W186" s="13"/>
      <c r="X186" s="13"/>
      <c r="Y186" s="13"/>
      <c r="Z186" s="13"/>
      <c r="AA186" s="13"/>
      <c r="AB186" s="13"/>
      <c r="AC186" s="13"/>
      <c r="AD186" s="13"/>
      <c r="AE186" s="13"/>
      <c r="AT186" s="200" t="s">
        <v>212</v>
      </c>
      <c r="AU186" s="200" t="s">
        <v>91</v>
      </c>
      <c r="AV186" s="13" t="s">
        <v>91</v>
      </c>
      <c r="AW186" s="13" t="s">
        <v>3</v>
      </c>
      <c r="AX186" s="13" t="s">
        <v>89</v>
      </c>
      <c r="AY186" s="200" t="s">
        <v>199</v>
      </c>
    </row>
    <row r="187" s="2" customFormat="1" ht="24.15" customHeight="1">
      <c r="A187" s="38"/>
      <c r="B187" s="179"/>
      <c r="C187" s="180" t="s">
        <v>306</v>
      </c>
      <c r="D187" s="180" t="s">
        <v>201</v>
      </c>
      <c r="E187" s="181" t="s">
        <v>777</v>
      </c>
      <c r="F187" s="182" t="s">
        <v>778</v>
      </c>
      <c r="G187" s="183" t="s">
        <v>204</v>
      </c>
      <c r="H187" s="184">
        <v>1096.0999999999999</v>
      </c>
      <c r="I187" s="185"/>
      <c r="J187" s="186">
        <f>ROUND(I187*H187,2)</f>
        <v>0</v>
      </c>
      <c r="K187" s="182" t="s">
        <v>205</v>
      </c>
      <c r="L187" s="39"/>
      <c r="M187" s="187" t="s">
        <v>1</v>
      </c>
      <c r="N187" s="188" t="s">
        <v>46</v>
      </c>
      <c r="O187" s="77"/>
      <c r="P187" s="189">
        <f>O187*H187</f>
        <v>0</v>
      </c>
      <c r="Q187" s="189">
        <v>0</v>
      </c>
      <c r="R187" s="189">
        <f>Q187*H187</f>
        <v>0</v>
      </c>
      <c r="S187" s="189">
        <v>0</v>
      </c>
      <c r="T187" s="190">
        <f>S187*H187</f>
        <v>0</v>
      </c>
      <c r="U187" s="38"/>
      <c r="V187" s="38"/>
      <c r="W187" s="38"/>
      <c r="X187" s="38"/>
      <c r="Y187" s="38"/>
      <c r="Z187" s="38"/>
      <c r="AA187" s="38"/>
      <c r="AB187" s="38"/>
      <c r="AC187" s="38"/>
      <c r="AD187" s="38"/>
      <c r="AE187" s="38"/>
      <c r="AR187" s="191" t="s">
        <v>206</v>
      </c>
      <c r="AT187" s="191" t="s">
        <v>201</v>
      </c>
      <c r="AU187" s="191" t="s">
        <v>91</v>
      </c>
      <c r="AY187" s="19" t="s">
        <v>199</v>
      </c>
      <c r="BE187" s="192">
        <f>IF(N187="základní",J187,0)</f>
        <v>0</v>
      </c>
      <c r="BF187" s="192">
        <f>IF(N187="snížená",J187,0)</f>
        <v>0</v>
      </c>
      <c r="BG187" s="192">
        <f>IF(N187="zákl. přenesená",J187,0)</f>
        <v>0</v>
      </c>
      <c r="BH187" s="192">
        <f>IF(N187="sníž. přenesená",J187,0)</f>
        <v>0</v>
      </c>
      <c r="BI187" s="192">
        <f>IF(N187="nulová",J187,0)</f>
        <v>0</v>
      </c>
      <c r="BJ187" s="19" t="s">
        <v>89</v>
      </c>
      <c r="BK187" s="192">
        <f>ROUND(I187*H187,2)</f>
        <v>0</v>
      </c>
      <c r="BL187" s="19" t="s">
        <v>206</v>
      </c>
      <c r="BM187" s="191" t="s">
        <v>1957</v>
      </c>
    </row>
    <row r="188" s="2" customFormat="1">
      <c r="A188" s="38"/>
      <c r="B188" s="39"/>
      <c r="C188" s="38"/>
      <c r="D188" s="193" t="s">
        <v>208</v>
      </c>
      <c r="E188" s="38"/>
      <c r="F188" s="194" t="s">
        <v>780</v>
      </c>
      <c r="G188" s="38"/>
      <c r="H188" s="38"/>
      <c r="I188" s="195"/>
      <c r="J188" s="38"/>
      <c r="K188" s="38"/>
      <c r="L188" s="39"/>
      <c r="M188" s="196"/>
      <c r="N188" s="197"/>
      <c r="O188" s="77"/>
      <c r="P188" s="77"/>
      <c r="Q188" s="77"/>
      <c r="R188" s="77"/>
      <c r="S188" s="77"/>
      <c r="T188" s="78"/>
      <c r="U188" s="38"/>
      <c r="V188" s="38"/>
      <c r="W188" s="38"/>
      <c r="X188" s="38"/>
      <c r="Y188" s="38"/>
      <c r="Z188" s="38"/>
      <c r="AA188" s="38"/>
      <c r="AB188" s="38"/>
      <c r="AC188" s="38"/>
      <c r="AD188" s="38"/>
      <c r="AE188" s="38"/>
      <c r="AT188" s="19" t="s">
        <v>208</v>
      </c>
      <c r="AU188" s="19" t="s">
        <v>91</v>
      </c>
    </row>
    <row r="189" s="2" customFormat="1">
      <c r="A189" s="38"/>
      <c r="B189" s="39"/>
      <c r="C189" s="38"/>
      <c r="D189" s="193" t="s">
        <v>210</v>
      </c>
      <c r="E189" s="38"/>
      <c r="F189" s="198" t="s">
        <v>316</v>
      </c>
      <c r="G189" s="38"/>
      <c r="H189" s="38"/>
      <c r="I189" s="195"/>
      <c r="J189" s="38"/>
      <c r="K189" s="38"/>
      <c r="L189" s="39"/>
      <c r="M189" s="196"/>
      <c r="N189" s="197"/>
      <c r="O189" s="77"/>
      <c r="P189" s="77"/>
      <c r="Q189" s="77"/>
      <c r="R189" s="77"/>
      <c r="S189" s="77"/>
      <c r="T189" s="78"/>
      <c r="U189" s="38"/>
      <c r="V189" s="38"/>
      <c r="W189" s="38"/>
      <c r="X189" s="38"/>
      <c r="Y189" s="38"/>
      <c r="Z189" s="38"/>
      <c r="AA189" s="38"/>
      <c r="AB189" s="38"/>
      <c r="AC189" s="38"/>
      <c r="AD189" s="38"/>
      <c r="AE189" s="38"/>
      <c r="AT189" s="19" t="s">
        <v>210</v>
      </c>
      <c r="AU189" s="19" t="s">
        <v>91</v>
      </c>
    </row>
    <row r="190" s="14" customFormat="1">
      <c r="A190" s="14"/>
      <c r="B190" s="207"/>
      <c r="C190" s="14"/>
      <c r="D190" s="193" t="s">
        <v>212</v>
      </c>
      <c r="E190" s="208" t="s">
        <v>1</v>
      </c>
      <c r="F190" s="209" t="s">
        <v>1958</v>
      </c>
      <c r="G190" s="14"/>
      <c r="H190" s="208" t="s">
        <v>1</v>
      </c>
      <c r="I190" s="210"/>
      <c r="J190" s="14"/>
      <c r="K190" s="14"/>
      <c r="L190" s="207"/>
      <c r="M190" s="211"/>
      <c r="N190" s="212"/>
      <c r="O190" s="212"/>
      <c r="P190" s="212"/>
      <c r="Q190" s="212"/>
      <c r="R190" s="212"/>
      <c r="S190" s="212"/>
      <c r="T190" s="213"/>
      <c r="U190" s="14"/>
      <c r="V190" s="14"/>
      <c r="W190" s="14"/>
      <c r="X190" s="14"/>
      <c r="Y190" s="14"/>
      <c r="Z190" s="14"/>
      <c r="AA190" s="14"/>
      <c r="AB190" s="14"/>
      <c r="AC190" s="14"/>
      <c r="AD190" s="14"/>
      <c r="AE190" s="14"/>
      <c r="AT190" s="208" t="s">
        <v>212</v>
      </c>
      <c r="AU190" s="208" t="s">
        <v>91</v>
      </c>
      <c r="AV190" s="14" t="s">
        <v>89</v>
      </c>
      <c r="AW190" s="14" t="s">
        <v>36</v>
      </c>
      <c r="AX190" s="14" t="s">
        <v>81</v>
      </c>
      <c r="AY190" s="208" t="s">
        <v>199</v>
      </c>
    </row>
    <row r="191" s="13" customFormat="1">
      <c r="A191" s="13"/>
      <c r="B191" s="199"/>
      <c r="C191" s="13"/>
      <c r="D191" s="193" t="s">
        <v>212</v>
      </c>
      <c r="E191" s="200" t="s">
        <v>1</v>
      </c>
      <c r="F191" s="201" t="s">
        <v>1959</v>
      </c>
      <c r="G191" s="13"/>
      <c r="H191" s="202">
        <v>1096.0999999999999</v>
      </c>
      <c r="I191" s="203"/>
      <c r="J191" s="13"/>
      <c r="K191" s="13"/>
      <c r="L191" s="199"/>
      <c r="M191" s="204"/>
      <c r="N191" s="205"/>
      <c r="O191" s="205"/>
      <c r="P191" s="205"/>
      <c r="Q191" s="205"/>
      <c r="R191" s="205"/>
      <c r="S191" s="205"/>
      <c r="T191" s="206"/>
      <c r="U191" s="13"/>
      <c r="V191" s="13"/>
      <c r="W191" s="13"/>
      <c r="X191" s="13"/>
      <c r="Y191" s="13"/>
      <c r="Z191" s="13"/>
      <c r="AA191" s="13"/>
      <c r="AB191" s="13"/>
      <c r="AC191" s="13"/>
      <c r="AD191" s="13"/>
      <c r="AE191" s="13"/>
      <c r="AT191" s="200" t="s">
        <v>212</v>
      </c>
      <c r="AU191" s="200" t="s">
        <v>91</v>
      </c>
      <c r="AV191" s="13" t="s">
        <v>91</v>
      </c>
      <c r="AW191" s="13" t="s">
        <v>36</v>
      </c>
      <c r="AX191" s="13" t="s">
        <v>81</v>
      </c>
      <c r="AY191" s="200" t="s">
        <v>199</v>
      </c>
    </row>
    <row r="192" s="15" customFormat="1">
      <c r="A192" s="15"/>
      <c r="B192" s="214"/>
      <c r="C192" s="15"/>
      <c r="D192" s="193" t="s">
        <v>212</v>
      </c>
      <c r="E192" s="215" t="s">
        <v>1</v>
      </c>
      <c r="F192" s="216" t="s">
        <v>234</v>
      </c>
      <c r="G192" s="15"/>
      <c r="H192" s="217">
        <v>1096.0999999999999</v>
      </c>
      <c r="I192" s="218"/>
      <c r="J192" s="15"/>
      <c r="K192" s="15"/>
      <c r="L192" s="214"/>
      <c r="M192" s="219"/>
      <c r="N192" s="220"/>
      <c r="O192" s="220"/>
      <c r="P192" s="220"/>
      <c r="Q192" s="220"/>
      <c r="R192" s="220"/>
      <c r="S192" s="220"/>
      <c r="T192" s="221"/>
      <c r="U192" s="15"/>
      <c r="V192" s="15"/>
      <c r="W192" s="15"/>
      <c r="X192" s="15"/>
      <c r="Y192" s="15"/>
      <c r="Z192" s="15"/>
      <c r="AA192" s="15"/>
      <c r="AB192" s="15"/>
      <c r="AC192" s="15"/>
      <c r="AD192" s="15"/>
      <c r="AE192" s="15"/>
      <c r="AT192" s="215" t="s">
        <v>212</v>
      </c>
      <c r="AU192" s="215" t="s">
        <v>91</v>
      </c>
      <c r="AV192" s="15" t="s">
        <v>206</v>
      </c>
      <c r="AW192" s="15" t="s">
        <v>36</v>
      </c>
      <c r="AX192" s="15" t="s">
        <v>89</v>
      </c>
      <c r="AY192" s="215" t="s">
        <v>199</v>
      </c>
    </row>
    <row r="193" s="2" customFormat="1" ht="24.15" customHeight="1">
      <c r="A193" s="38"/>
      <c r="B193" s="179"/>
      <c r="C193" s="180" t="s">
        <v>8</v>
      </c>
      <c r="D193" s="180" t="s">
        <v>201</v>
      </c>
      <c r="E193" s="181" t="s">
        <v>672</v>
      </c>
      <c r="F193" s="182" t="s">
        <v>673</v>
      </c>
      <c r="G193" s="183" t="s">
        <v>204</v>
      </c>
      <c r="H193" s="184">
        <v>374.80000000000001</v>
      </c>
      <c r="I193" s="185"/>
      <c r="J193" s="186">
        <f>ROUND(I193*H193,2)</f>
        <v>0</v>
      </c>
      <c r="K193" s="182" t="s">
        <v>205</v>
      </c>
      <c r="L193" s="39"/>
      <c r="M193" s="187" t="s">
        <v>1</v>
      </c>
      <c r="N193" s="188" t="s">
        <v>46</v>
      </c>
      <c r="O193" s="77"/>
      <c r="P193" s="189">
        <f>O193*H193</f>
        <v>0</v>
      </c>
      <c r="Q193" s="189">
        <v>0</v>
      </c>
      <c r="R193" s="189">
        <f>Q193*H193</f>
        <v>0</v>
      </c>
      <c r="S193" s="189">
        <v>0</v>
      </c>
      <c r="T193" s="190">
        <f>S193*H193</f>
        <v>0</v>
      </c>
      <c r="U193" s="38"/>
      <c r="V193" s="38"/>
      <c r="W193" s="38"/>
      <c r="X193" s="38"/>
      <c r="Y193" s="38"/>
      <c r="Z193" s="38"/>
      <c r="AA193" s="38"/>
      <c r="AB193" s="38"/>
      <c r="AC193" s="38"/>
      <c r="AD193" s="38"/>
      <c r="AE193" s="38"/>
      <c r="AR193" s="191" t="s">
        <v>206</v>
      </c>
      <c r="AT193" s="191" t="s">
        <v>201</v>
      </c>
      <c r="AU193" s="191" t="s">
        <v>91</v>
      </c>
      <c r="AY193" s="19" t="s">
        <v>199</v>
      </c>
      <c r="BE193" s="192">
        <f>IF(N193="základní",J193,0)</f>
        <v>0</v>
      </c>
      <c r="BF193" s="192">
        <f>IF(N193="snížená",J193,0)</f>
        <v>0</v>
      </c>
      <c r="BG193" s="192">
        <f>IF(N193="zákl. přenesená",J193,0)</f>
        <v>0</v>
      </c>
      <c r="BH193" s="192">
        <f>IF(N193="sníž. přenesená",J193,0)</f>
        <v>0</v>
      </c>
      <c r="BI193" s="192">
        <f>IF(N193="nulová",J193,0)</f>
        <v>0</v>
      </c>
      <c r="BJ193" s="19" t="s">
        <v>89</v>
      </c>
      <c r="BK193" s="192">
        <f>ROUND(I193*H193,2)</f>
        <v>0</v>
      </c>
      <c r="BL193" s="19" t="s">
        <v>206</v>
      </c>
      <c r="BM193" s="191" t="s">
        <v>1960</v>
      </c>
    </row>
    <row r="194" s="2" customFormat="1">
      <c r="A194" s="38"/>
      <c r="B194" s="39"/>
      <c r="C194" s="38"/>
      <c r="D194" s="193" t="s">
        <v>208</v>
      </c>
      <c r="E194" s="38"/>
      <c r="F194" s="194" t="s">
        <v>675</v>
      </c>
      <c r="G194" s="38"/>
      <c r="H194" s="38"/>
      <c r="I194" s="195"/>
      <c r="J194" s="38"/>
      <c r="K194" s="38"/>
      <c r="L194" s="39"/>
      <c r="M194" s="196"/>
      <c r="N194" s="197"/>
      <c r="O194" s="77"/>
      <c r="P194" s="77"/>
      <c r="Q194" s="77"/>
      <c r="R194" s="77"/>
      <c r="S194" s="77"/>
      <c r="T194" s="78"/>
      <c r="U194" s="38"/>
      <c r="V194" s="38"/>
      <c r="W194" s="38"/>
      <c r="X194" s="38"/>
      <c r="Y194" s="38"/>
      <c r="Z194" s="38"/>
      <c r="AA194" s="38"/>
      <c r="AB194" s="38"/>
      <c r="AC194" s="38"/>
      <c r="AD194" s="38"/>
      <c r="AE194" s="38"/>
      <c r="AT194" s="19" t="s">
        <v>208</v>
      </c>
      <c r="AU194" s="19" t="s">
        <v>91</v>
      </c>
    </row>
    <row r="195" s="2" customFormat="1">
      <c r="A195" s="38"/>
      <c r="B195" s="39"/>
      <c r="C195" s="38"/>
      <c r="D195" s="193" t="s">
        <v>210</v>
      </c>
      <c r="E195" s="38"/>
      <c r="F195" s="198" t="s">
        <v>676</v>
      </c>
      <c r="G195" s="38"/>
      <c r="H195" s="38"/>
      <c r="I195" s="195"/>
      <c r="J195" s="38"/>
      <c r="K195" s="38"/>
      <c r="L195" s="39"/>
      <c r="M195" s="196"/>
      <c r="N195" s="197"/>
      <c r="O195" s="77"/>
      <c r="P195" s="77"/>
      <c r="Q195" s="77"/>
      <c r="R195" s="77"/>
      <c r="S195" s="77"/>
      <c r="T195" s="78"/>
      <c r="U195" s="38"/>
      <c r="V195" s="38"/>
      <c r="W195" s="38"/>
      <c r="X195" s="38"/>
      <c r="Y195" s="38"/>
      <c r="Z195" s="38"/>
      <c r="AA195" s="38"/>
      <c r="AB195" s="38"/>
      <c r="AC195" s="38"/>
      <c r="AD195" s="38"/>
      <c r="AE195" s="38"/>
      <c r="AT195" s="19" t="s">
        <v>210</v>
      </c>
      <c r="AU195" s="19" t="s">
        <v>91</v>
      </c>
    </row>
    <row r="196" s="14" customFormat="1">
      <c r="A196" s="14"/>
      <c r="B196" s="207"/>
      <c r="C196" s="14"/>
      <c r="D196" s="193" t="s">
        <v>212</v>
      </c>
      <c r="E196" s="208" t="s">
        <v>1</v>
      </c>
      <c r="F196" s="209" t="s">
        <v>1961</v>
      </c>
      <c r="G196" s="14"/>
      <c r="H196" s="208" t="s">
        <v>1</v>
      </c>
      <c r="I196" s="210"/>
      <c r="J196" s="14"/>
      <c r="K196" s="14"/>
      <c r="L196" s="207"/>
      <c r="M196" s="211"/>
      <c r="N196" s="212"/>
      <c r="O196" s="212"/>
      <c r="P196" s="212"/>
      <c r="Q196" s="212"/>
      <c r="R196" s="212"/>
      <c r="S196" s="212"/>
      <c r="T196" s="213"/>
      <c r="U196" s="14"/>
      <c r="V196" s="14"/>
      <c r="W196" s="14"/>
      <c r="X196" s="14"/>
      <c r="Y196" s="14"/>
      <c r="Z196" s="14"/>
      <c r="AA196" s="14"/>
      <c r="AB196" s="14"/>
      <c r="AC196" s="14"/>
      <c r="AD196" s="14"/>
      <c r="AE196" s="14"/>
      <c r="AT196" s="208" t="s">
        <v>212</v>
      </c>
      <c r="AU196" s="208" t="s">
        <v>91</v>
      </c>
      <c r="AV196" s="14" t="s">
        <v>89</v>
      </c>
      <c r="AW196" s="14" t="s">
        <v>36</v>
      </c>
      <c r="AX196" s="14" t="s">
        <v>81</v>
      </c>
      <c r="AY196" s="208" t="s">
        <v>199</v>
      </c>
    </row>
    <row r="197" s="13" customFormat="1">
      <c r="A197" s="13"/>
      <c r="B197" s="199"/>
      <c r="C197" s="13"/>
      <c r="D197" s="193" t="s">
        <v>212</v>
      </c>
      <c r="E197" s="200" t="s">
        <v>1</v>
      </c>
      <c r="F197" s="201" t="s">
        <v>1954</v>
      </c>
      <c r="G197" s="13"/>
      <c r="H197" s="202">
        <v>374.80000000000001</v>
      </c>
      <c r="I197" s="203"/>
      <c r="J197" s="13"/>
      <c r="K197" s="13"/>
      <c r="L197" s="199"/>
      <c r="M197" s="204"/>
      <c r="N197" s="205"/>
      <c r="O197" s="205"/>
      <c r="P197" s="205"/>
      <c r="Q197" s="205"/>
      <c r="R197" s="205"/>
      <c r="S197" s="205"/>
      <c r="T197" s="206"/>
      <c r="U197" s="13"/>
      <c r="V197" s="13"/>
      <c r="W197" s="13"/>
      <c r="X197" s="13"/>
      <c r="Y197" s="13"/>
      <c r="Z197" s="13"/>
      <c r="AA197" s="13"/>
      <c r="AB197" s="13"/>
      <c r="AC197" s="13"/>
      <c r="AD197" s="13"/>
      <c r="AE197" s="13"/>
      <c r="AT197" s="200" t="s">
        <v>212</v>
      </c>
      <c r="AU197" s="200" t="s">
        <v>91</v>
      </c>
      <c r="AV197" s="13" t="s">
        <v>91</v>
      </c>
      <c r="AW197" s="13" t="s">
        <v>36</v>
      </c>
      <c r="AX197" s="13" t="s">
        <v>81</v>
      </c>
      <c r="AY197" s="200" t="s">
        <v>199</v>
      </c>
    </row>
    <row r="198" s="15" customFormat="1">
      <c r="A198" s="15"/>
      <c r="B198" s="214"/>
      <c r="C198" s="15"/>
      <c r="D198" s="193" t="s">
        <v>212</v>
      </c>
      <c r="E198" s="215" t="s">
        <v>1</v>
      </c>
      <c r="F198" s="216" t="s">
        <v>234</v>
      </c>
      <c r="G198" s="15"/>
      <c r="H198" s="217">
        <v>374.80000000000001</v>
      </c>
      <c r="I198" s="218"/>
      <c r="J198" s="15"/>
      <c r="K198" s="15"/>
      <c r="L198" s="214"/>
      <c r="M198" s="219"/>
      <c r="N198" s="220"/>
      <c r="O198" s="220"/>
      <c r="P198" s="220"/>
      <c r="Q198" s="220"/>
      <c r="R198" s="220"/>
      <c r="S198" s="220"/>
      <c r="T198" s="221"/>
      <c r="U198" s="15"/>
      <c r="V198" s="15"/>
      <c r="W198" s="15"/>
      <c r="X198" s="15"/>
      <c r="Y198" s="15"/>
      <c r="Z198" s="15"/>
      <c r="AA198" s="15"/>
      <c r="AB198" s="15"/>
      <c r="AC198" s="15"/>
      <c r="AD198" s="15"/>
      <c r="AE198" s="15"/>
      <c r="AT198" s="215" t="s">
        <v>212</v>
      </c>
      <c r="AU198" s="215" t="s">
        <v>91</v>
      </c>
      <c r="AV198" s="15" t="s">
        <v>206</v>
      </c>
      <c r="AW198" s="15" t="s">
        <v>36</v>
      </c>
      <c r="AX198" s="15" t="s">
        <v>89</v>
      </c>
      <c r="AY198" s="215" t="s">
        <v>199</v>
      </c>
    </row>
    <row r="199" s="2" customFormat="1" ht="24.15" customHeight="1">
      <c r="A199" s="38"/>
      <c r="B199" s="179"/>
      <c r="C199" s="180" t="s">
        <v>318</v>
      </c>
      <c r="D199" s="180" t="s">
        <v>201</v>
      </c>
      <c r="E199" s="181" t="s">
        <v>1962</v>
      </c>
      <c r="F199" s="182" t="s">
        <v>1963</v>
      </c>
      <c r="G199" s="183" t="s">
        <v>204</v>
      </c>
      <c r="H199" s="184">
        <v>614.95000000000005</v>
      </c>
      <c r="I199" s="185"/>
      <c r="J199" s="186">
        <f>ROUND(I199*H199,2)</f>
        <v>0</v>
      </c>
      <c r="K199" s="182" t="s">
        <v>205</v>
      </c>
      <c r="L199" s="39"/>
      <c r="M199" s="187" t="s">
        <v>1</v>
      </c>
      <c r="N199" s="188" t="s">
        <v>46</v>
      </c>
      <c r="O199" s="77"/>
      <c r="P199" s="189">
        <f>O199*H199</f>
        <v>0</v>
      </c>
      <c r="Q199" s="189">
        <v>0</v>
      </c>
      <c r="R199" s="189">
        <f>Q199*H199</f>
        <v>0</v>
      </c>
      <c r="S199" s="189">
        <v>0</v>
      </c>
      <c r="T199" s="190">
        <f>S199*H199</f>
        <v>0</v>
      </c>
      <c r="U199" s="38"/>
      <c r="V199" s="38"/>
      <c r="W199" s="38"/>
      <c r="X199" s="38"/>
      <c r="Y199" s="38"/>
      <c r="Z199" s="38"/>
      <c r="AA199" s="38"/>
      <c r="AB199" s="38"/>
      <c r="AC199" s="38"/>
      <c r="AD199" s="38"/>
      <c r="AE199" s="38"/>
      <c r="AR199" s="191" t="s">
        <v>206</v>
      </c>
      <c r="AT199" s="191" t="s">
        <v>201</v>
      </c>
      <c r="AU199" s="191" t="s">
        <v>91</v>
      </c>
      <c r="AY199" s="19" t="s">
        <v>199</v>
      </c>
      <c r="BE199" s="192">
        <f>IF(N199="základní",J199,0)</f>
        <v>0</v>
      </c>
      <c r="BF199" s="192">
        <f>IF(N199="snížená",J199,0)</f>
        <v>0</v>
      </c>
      <c r="BG199" s="192">
        <f>IF(N199="zákl. přenesená",J199,0)</f>
        <v>0</v>
      </c>
      <c r="BH199" s="192">
        <f>IF(N199="sníž. přenesená",J199,0)</f>
        <v>0</v>
      </c>
      <c r="BI199" s="192">
        <f>IF(N199="nulová",J199,0)</f>
        <v>0</v>
      </c>
      <c r="BJ199" s="19" t="s">
        <v>89</v>
      </c>
      <c r="BK199" s="192">
        <f>ROUND(I199*H199,2)</f>
        <v>0</v>
      </c>
      <c r="BL199" s="19" t="s">
        <v>206</v>
      </c>
      <c r="BM199" s="191" t="s">
        <v>1964</v>
      </c>
    </row>
    <row r="200" s="2" customFormat="1">
      <c r="A200" s="38"/>
      <c r="B200" s="39"/>
      <c r="C200" s="38"/>
      <c r="D200" s="193" t="s">
        <v>208</v>
      </c>
      <c r="E200" s="38"/>
      <c r="F200" s="194" t="s">
        <v>1965</v>
      </c>
      <c r="G200" s="38"/>
      <c r="H200" s="38"/>
      <c r="I200" s="195"/>
      <c r="J200" s="38"/>
      <c r="K200" s="38"/>
      <c r="L200" s="39"/>
      <c r="M200" s="196"/>
      <c r="N200" s="197"/>
      <c r="O200" s="77"/>
      <c r="P200" s="77"/>
      <c r="Q200" s="77"/>
      <c r="R200" s="77"/>
      <c r="S200" s="77"/>
      <c r="T200" s="78"/>
      <c r="U200" s="38"/>
      <c r="V200" s="38"/>
      <c r="W200" s="38"/>
      <c r="X200" s="38"/>
      <c r="Y200" s="38"/>
      <c r="Z200" s="38"/>
      <c r="AA200" s="38"/>
      <c r="AB200" s="38"/>
      <c r="AC200" s="38"/>
      <c r="AD200" s="38"/>
      <c r="AE200" s="38"/>
      <c r="AT200" s="19" t="s">
        <v>208</v>
      </c>
      <c r="AU200" s="19" t="s">
        <v>91</v>
      </c>
    </row>
    <row r="201" s="2" customFormat="1">
      <c r="A201" s="38"/>
      <c r="B201" s="39"/>
      <c r="C201" s="38"/>
      <c r="D201" s="193" t="s">
        <v>210</v>
      </c>
      <c r="E201" s="38"/>
      <c r="F201" s="198" t="s">
        <v>676</v>
      </c>
      <c r="G201" s="38"/>
      <c r="H201" s="38"/>
      <c r="I201" s="195"/>
      <c r="J201" s="38"/>
      <c r="K201" s="38"/>
      <c r="L201" s="39"/>
      <c r="M201" s="196"/>
      <c r="N201" s="197"/>
      <c r="O201" s="77"/>
      <c r="P201" s="77"/>
      <c r="Q201" s="77"/>
      <c r="R201" s="77"/>
      <c r="S201" s="77"/>
      <c r="T201" s="78"/>
      <c r="U201" s="38"/>
      <c r="V201" s="38"/>
      <c r="W201" s="38"/>
      <c r="X201" s="38"/>
      <c r="Y201" s="38"/>
      <c r="Z201" s="38"/>
      <c r="AA201" s="38"/>
      <c r="AB201" s="38"/>
      <c r="AC201" s="38"/>
      <c r="AD201" s="38"/>
      <c r="AE201" s="38"/>
      <c r="AT201" s="19" t="s">
        <v>210</v>
      </c>
      <c r="AU201" s="19" t="s">
        <v>91</v>
      </c>
    </row>
    <row r="202" s="14" customFormat="1">
      <c r="A202" s="14"/>
      <c r="B202" s="207"/>
      <c r="C202" s="14"/>
      <c r="D202" s="193" t="s">
        <v>212</v>
      </c>
      <c r="E202" s="208" t="s">
        <v>1</v>
      </c>
      <c r="F202" s="209" t="s">
        <v>1966</v>
      </c>
      <c r="G202" s="14"/>
      <c r="H202" s="208" t="s">
        <v>1</v>
      </c>
      <c r="I202" s="210"/>
      <c r="J202" s="14"/>
      <c r="K202" s="14"/>
      <c r="L202" s="207"/>
      <c r="M202" s="211"/>
      <c r="N202" s="212"/>
      <c r="O202" s="212"/>
      <c r="P202" s="212"/>
      <c r="Q202" s="212"/>
      <c r="R202" s="212"/>
      <c r="S202" s="212"/>
      <c r="T202" s="213"/>
      <c r="U202" s="14"/>
      <c r="V202" s="14"/>
      <c r="W202" s="14"/>
      <c r="X202" s="14"/>
      <c r="Y202" s="14"/>
      <c r="Z202" s="14"/>
      <c r="AA202" s="14"/>
      <c r="AB202" s="14"/>
      <c r="AC202" s="14"/>
      <c r="AD202" s="14"/>
      <c r="AE202" s="14"/>
      <c r="AT202" s="208" t="s">
        <v>212</v>
      </c>
      <c r="AU202" s="208" t="s">
        <v>91</v>
      </c>
      <c r="AV202" s="14" t="s">
        <v>89</v>
      </c>
      <c r="AW202" s="14" t="s">
        <v>36</v>
      </c>
      <c r="AX202" s="14" t="s">
        <v>81</v>
      </c>
      <c r="AY202" s="208" t="s">
        <v>199</v>
      </c>
    </row>
    <row r="203" s="13" customFormat="1">
      <c r="A203" s="13"/>
      <c r="B203" s="199"/>
      <c r="C203" s="13"/>
      <c r="D203" s="193" t="s">
        <v>212</v>
      </c>
      <c r="E203" s="200" t="s">
        <v>1</v>
      </c>
      <c r="F203" s="201" t="s">
        <v>1967</v>
      </c>
      <c r="G203" s="13"/>
      <c r="H203" s="202">
        <v>614.95000000000005</v>
      </c>
      <c r="I203" s="203"/>
      <c r="J203" s="13"/>
      <c r="K203" s="13"/>
      <c r="L203" s="199"/>
      <c r="M203" s="204"/>
      <c r="N203" s="205"/>
      <c r="O203" s="205"/>
      <c r="P203" s="205"/>
      <c r="Q203" s="205"/>
      <c r="R203" s="205"/>
      <c r="S203" s="205"/>
      <c r="T203" s="206"/>
      <c r="U203" s="13"/>
      <c r="V203" s="13"/>
      <c r="W203" s="13"/>
      <c r="X203" s="13"/>
      <c r="Y203" s="13"/>
      <c r="Z203" s="13"/>
      <c r="AA203" s="13"/>
      <c r="AB203" s="13"/>
      <c r="AC203" s="13"/>
      <c r="AD203" s="13"/>
      <c r="AE203" s="13"/>
      <c r="AT203" s="200" t="s">
        <v>212</v>
      </c>
      <c r="AU203" s="200" t="s">
        <v>91</v>
      </c>
      <c r="AV203" s="13" t="s">
        <v>91</v>
      </c>
      <c r="AW203" s="13" t="s">
        <v>36</v>
      </c>
      <c r="AX203" s="13" t="s">
        <v>81</v>
      </c>
      <c r="AY203" s="200" t="s">
        <v>199</v>
      </c>
    </row>
    <row r="204" s="15" customFormat="1">
      <c r="A204" s="15"/>
      <c r="B204" s="214"/>
      <c r="C204" s="15"/>
      <c r="D204" s="193" t="s">
        <v>212</v>
      </c>
      <c r="E204" s="215" t="s">
        <v>1</v>
      </c>
      <c r="F204" s="216" t="s">
        <v>234</v>
      </c>
      <c r="G204" s="15"/>
      <c r="H204" s="217">
        <v>614.95000000000005</v>
      </c>
      <c r="I204" s="218"/>
      <c r="J204" s="15"/>
      <c r="K204" s="15"/>
      <c r="L204" s="214"/>
      <c r="M204" s="219"/>
      <c r="N204" s="220"/>
      <c r="O204" s="220"/>
      <c r="P204" s="220"/>
      <c r="Q204" s="220"/>
      <c r="R204" s="220"/>
      <c r="S204" s="220"/>
      <c r="T204" s="221"/>
      <c r="U204" s="15"/>
      <c r="V204" s="15"/>
      <c r="W204" s="15"/>
      <c r="X204" s="15"/>
      <c r="Y204" s="15"/>
      <c r="Z204" s="15"/>
      <c r="AA204" s="15"/>
      <c r="AB204" s="15"/>
      <c r="AC204" s="15"/>
      <c r="AD204" s="15"/>
      <c r="AE204" s="15"/>
      <c r="AT204" s="215" t="s">
        <v>212</v>
      </c>
      <c r="AU204" s="215" t="s">
        <v>91</v>
      </c>
      <c r="AV204" s="15" t="s">
        <v>206</v>
      </c>
      <c r="AW204" s="15" t="s">
        <v>36</v>
      </c>
      <c r="AX204" s="15" t="s">
        <v>89</v>
      </c>
      <c r="AY204" s="215" t="s">
        <v>199</v>
      </c>
    </row>
    <row r="205" s="12" customFormat="1" ht="22.8" customHeight="1">
      <c r="A205" s="12"/>
      <c r="B205" s="166"/>
      <c r="C205" s="12"/>
      <c r="D205" s="167" t="s">
        <v>80</v>
      </c>
      <c r="E205" s="177" t="s">
        <v>91</v>
      </c>
      <c r="F205" s="177" t="s">
        <v>336</v>
      </c>
      <c r="G205" s="12"/>
      <c r="H205" s="12"/>
      <c r="I205" s="169"/>
      <c r="J205" s="178">
        <f>BK205</f>
        <v>0</v>
      </c>
      <c r="K205" s="12"/>
      <c r="L205" s="166"/>
      <c r="M205" s="171"/>
      <c r="N205" s="172"/>
      <c r="O205" s="172"/>
      <c r="P205" s="173">
        <f>SUM(P206:P227)</f>
        <v>0</v>
      </c>
      <c r="Q205" s="172"/>
      <c r="R205" s="173">
        <f>SUM(R206:R227)</f>
        <v>102.61781430000002</v>
      </c>
      <c r="S205" s="172"/>
      <c r="T205" s="174">
        <f>SUM(T206:T227)</f>
        <v>0</v>
      </c>
      <c r="U205" s="12"/>
      <c r="V205" s="12"/>
      <c r="W205" s="12"/>
      <c r="X205" s="12"/>
      <c r="Y205" s="12"/>
      <c r="Z205" s="12"/>
      <c r="AA205" s="12"/>
      <c r="AB205" s="12"/>
      <c r="AC205" s="12"/>
      <c r="AD205" s="12"/>
      <c r="AE205" s="12"/>
      <c r="AR205" s="167" t="s">
        <v>89</v>
      </c>
      <c r="AT205" s="175" t="s">
        <v>80</v>
      </c>
      <c r="AU205" s="175" t="s">
        <v>89</v>
      </c>
      <c r="AY205" s="167" t="s">
        <v>199</v>
      </c>
      <c r="BK205" s="176">
        <f>SUM(BK206:BK227)</f>
        <v>0</v>
      </c>
    </row>
    <row r="206" s="2" customFormat="1" ht="24.15" customHeight="1">
      <c r="A206" s="38"/>
      <c r="B206" s="179"/>
      <c r="C206" s="180" t="s">
        <v>325</v>
      </c>
      <c r="D206" s="180" t="s">
        <v>201</v>
      </c>
      <c r="E206" s="181" t="s">
        <v>1968</v>
      </c>
      <c r="F206" s="182" t="s">
        <v>1969</v>
      </c>
      <c r="G206" s="183" t="s">
        <v>204</v>
      </c>
      <c r="H206" s="184">
        <v>196.84999999999999</v>
      </c>
      <c r="I206" s="185"/>
      <c r="J206" s="186">
        <f>ROUND(I206*H206,2)</f>
        <v>0</v>
      </c>
      <c r="K206" s="182" t="s">
        <v>205</v>
      </c>
      <c r="L206" s="39"/>
      <c r="M206" s="187" t="s">
        <v>1</v>
      </c>
      <c r="N206" s="188" t="s">
        <v>46</v>
      </c>
      <c r="O206" s="77"/>
      <c r="P206" s="189">
        <f>O206*H206</f>
        <v>0</v>
      </c>
      <c r="Q206" s="189">
        <v>0.00031</v>
      </c>
      <c r="R206" s="189">
        <f>Q206*H206</f>
        <v>0.061023500000000001</v>
      </c>
      <c r="S206" s="189">
        <v>0</v>
      </c>
      <c r="T206" s="190">
        <f>S206*H206</f>
        <v>0</v>
      </c>
      <c r="U206" s="38"/>
      <c r="V206" s="38"/>
      <c r="W206" s="38"/>
      <c r="X206" s="38"/>
      <c r="Y206" s="38"/>
      <c r="Z206" s="38"/>
      <c r="AA206" s="38"/>
      <c r="AB206" s="38"/>
      <c r="AC206" s="38"/>
      <c r="AD206" s="38"/>
      <c r="AE206" s="38"/>
      <c r="AR206" s="191" t="s">
        <v>206</v>
      </c>
      <c r="AT206" s="191" t="s">
        <v>201</v>
      </c>
      <c r="AU206" s="191" t="s">
        <v>91</v>
      </c>
      <c r="AY206" s="19" t="s">
        <v>199</v>
      </c>
      <c r="BE206" s="192">
        <f>IF(N206="základní",J206,0)</f>
        <v>0</v>
      </c>
      <c r="BF206" s="192">
        <f>IF(N206="snížená",J206,0)</f>
        <v>0</v>
      </c>
      <c r="BG206" s="192">
        <f>IF(N206="zákl. přenesená",J206,0)</f>
        <v>0</v>
      </c>
      <c r="BH206" s="192">
        <f>IF(N206="sníž. přenesená",J206,0)</f>
        <v>0</v>
      </c>
      <c r="BI206" s="192">
        <f>IF(N206="nulová",J206,0)</f>
        <v>0</v>
      </c>
      <c r="BJ206" s="19" t="s">
        <v>89</v>
      </c>
      <c r="BK206" s="192">
        <f>ROUND(I206*H206,2)</f>
        <v>0</v>
      </c>
      <c r="BL206" s="19" t="s">
        <v>206</v>
      </c>
      <c r="BM206" s="191" t="s">
        <v>1970</v>
      </c>
    </row>
    <row r="207" s="2" customFormat="1">
      <c r="A207" s="38"/>
      <c r="B207" s="39"/>
      <c r="C207" s="38"/>
      <c r="D207" s="193" t="s">
        <v>208</v>
      </c>
      <c r="E207" s="38"/>
      <c r="F207" s="194" t="s">
        <v>1971</v>
      </c>
      <c r="G207" s="38"/>
      <c r="H207" s="38"/>
      <c r="I207" s="195"/>
      <c r="J207" s="38"/>
      <c r="K207" s="38"/>
      <c r="L207" s="39"/>
      <c r="M207" s="196"/>
      <c r="N207" s="197"/>
      <c r="O207" s="77"/>
      <c r="P207" s="77"/>
      <c r="Q207" s="77"/>
      <c r="R207" s="77"/>
      <c r="S207" s="77"/>
      <c r="T207" s="78"/>
      <c r="U207" s="38"/>
      <c r="V207" s="38"/>
      <c r="W207" s="38"/>
      <c r="X207" s="38"/>
      <c r="Y207" s="38"/>
      <c r="Z207" s="38"/>
      <c r="AA207" s="38"/>
      <c r="AB207" s="38"/>
      <c r="AC207" s="38"/>
      <c r="AD207" s="38"/>
      <c r="AE207" s="38"/>
      <c r="AT207" s="19" t="s">
        <v>208</v>
      </c>
      <c r="AU207" s="19" t="s">
        <v>91</v>
      </c>
    </row>
    <row r="208" s="2" customFormat="1">
      <c r="A208" s="38"/>
      <c r="B208" s="39"/>
      <c r="C208" s="38"/>
      <c r="D208" s="193" t="s">
        <v>210</v>
      </c>
      <c r="E208" s="38"/>
      <c r="F208" s="198" t="s">
        <v>1972</v>
      </c>
      <c r="G208" s="38"/>
      <c r="H208" s="38"/>
      <c r="I208" s="195"/>
      <c r="J208" s="38"/>
      <c r="K208" s="38"/>
      <c r="L208" s="39"/>
      <c r="M208" s="196"/>
      <c r="N208" s="197"/>
      <c r="O208" s="77"/>
      <c r="P208" s="77"/>
      <c r="Q208" s="77"/>
      <c r="R208" s="77"/>
      <c r="S208" s="77"/>
      <c r="T208" s="78"/>
      <c r="U208" s="38"/>
      <c r="V208" s="38"/>
      <c r="W208" s="38"/>
      <c r="X208" s="38"/>
      <c r="Y208" s="38"/>
      <c r="Z208" s="38"/>
      <c r="AA208" s="38"/>
      <c r="AB208" s="38"/>
      <c r="AC208" s="38"/>
      <c r="AD208" s="38"/>
      <c r="AE208" s="38"/>
      <c r="AT208" s="19" t="s">
        <v>210</v>
      </c>
      <c r="AU208" s="19" t="s">
        <v>91</v>
      </c>
    </row>
    <row r="209" s="14" customFormat="1">
      <c r="A209" s="14"/>
      <c r="B209" s="207"/>
      <c r="C209" s="14"/>
      <c r="D209" s="193" t="s">
        <v>212</v>
      </c>
      <c r="E209" s="208" t="s">
        <v>1</v>
      </c>
      <c r="F209" s="209" t="s">
        <v>1973</v>
      </c>
      <c r="G209" s="14"/>
      <c r="H209" s="208" t="s">
        <v>1</v>
      </c>
      <c r="I209" s="210"/>
      <c r="J209" s="14"/>
      <c r="K209" s="14"/>
      <c r="L209" s="207"/>
      <c r="M209" s="211"/>
      <c r="N209" s="212"/>
      <c r="O209" s="212"/>
      <c r="P209" s="212"/>
      <c r="Q209" s="212"/>
      <c r="R209" s="212"/>
      <c r="S209" s="212"/>
      <c r="T209" s="213"/>
      <c r="U209" s="14"/>
      <c r="V209" s="14"/>
      <c r="W209" s="14"/>
      <c r="X209" s="14"/>
      <c r="Y209" s="14"/>
      <c r="Z209" s="14"/>
      <c r="AA209" s="14"/>
      <c r="AB209" s="14"/>
      <c r="AC209" s="14"/>
      <c r="AD209" s="14"/>
      <c r="AE209" s="14"/>
      <c r="AT209" s="208" t="s">
        <v>212</v>
      </c>
      <c r="AU209" s="208" t="s">
        <v>91</v>
      </c>
      <c r="AV209" s="14" t="s">
        <v>89</v>
      </c>
      <c r="AW209" s="14" t="s">
        <v>36</v>
      </c>
      <c r="AX209" s="14" t="s">
        <v>81</v>
      </c>
      <c r="AY209" s="208" t="s">
        <v>199</v>
      </c>
    </row>
    <row r="210" s="13" customFormat="1">
      <c r="A210" s="13"/>
      <c r="B210" s="199"/>
      <c r="C210" s="13"/>
      <c r="D210" s="193" t="s">
        <v>212</v>
      </c>
      <c r="E210" s="200" t="s">
        <v>1</v>
      </c>
      <c r="F210" s="201" t="s">
        <v>1974</v>
      </c>
      <c r="G210" s="13"/>
      <c r="H210" s="202">
        <v>196.84999999999999</v>
      </c>
      <c r="I210" s="203"/>
      <c r="J210" s="13"/>
      <c r="K210" s="13"/>
      <c r="L210" s="199"/>
      <c r="M210" s="204"/>
      <c r="N210" s="205"/>
      <c r="O210" s="205"/>
      <c r="P210" s="205"/>
      <c r="Q210" s="205"/>
      <c r="R210" s="205"/>
      <c r="S210" s="205"/>
      <c r="T210" s="206"/>
      <c r="U210" s="13"/>
      <c r="V210" s="13"/>
      <c r="W210" s="13"/>
      <c r="X210" s="13"/>
      <c r="Y210" s="13"/>
      <c r="Z210" s="13"/>
      <c r="AA210" s="13"/>
      <c r="AB210" s="13"/>
      <c r="AC210" s="13"/>
      <c r="AD210" s="13"/>
      <c r="AE210" s="13"/>
      <c r="AT210" s="200" t="s">
        <v>212</v>
      </c>
      <c r="AU210" s="200" t="s">
        <v>91</v>
      </c>
      <c r="AV210" s="13" t="s">
        <v>91</v>
      </c>
      <c r="AW210" s="13" t="s">
        <v>36</v>
      </c>
      <c r="AX210" s="13" t="s">
        <v>89</v>
      </c>
      <c r="AY210" s="200" t="s">
        <v>199</v>
      </c>
    </row>
    <row r="211" s="2" customFormat="1" ht="24.15" customHeight="1">
      <c r="A211" s="38"/>
      <c r="B211" s="179"/>
      <c r="C211" s="222" t="s">
        <v>331</v>
      </c>
      <c r="D211" s="222" t="s">
        <v>272</v>
      </c>
      <c r="E211" s="223" t="s">
        <v>1975</v>
      </c>
      <c r="F211" s="224" t="s">
        <v>1976</v>
      </c>
      <c r="G211" s="225" t="s">
        <v>204</v>
      </c>
      <c r="H211" s="226">
        <v>202.756</v>
      </c>
      <c r="I211" s="227"/>
      <c r="J211" s="228">
        <f>ROUND(I211*H211,2)</f>
        <v>0</v>
      </c>
      <c r="K211" s="224" t="s">
        <v>205</v>
      </c>
      <c r="L211" s="229"/>
      <c r="M211" s="230" t="s">
        <v>1</v>
      </c>
      <c r="N211" s="231" t="s">
        <v>46</v>
      </c>
      <c r="O211" s="77"/>
      <c r="P211" s="189">
        <f>O211*H211</f>
        <v>0</v>
      </c>
      <c r="Q211" s="189">
        <v>0.00029999999999999997</v>
      </c>
      <c r="R211" s="189">
        <f>Q211*H211</f>
        <v>0.060826799999999993</v>
      </c>
      <c r="S211" s="189">
        <v>0</v>
      </c>
      <c r="T211" s="190">
        <f>S211*H211</f>
        <v>0</v>
      </c>
      <c r="U211" s="38"/>
      <c r="V211" s="38"/>
      <c r="W211" s="38"/>
      <c r="X211" s="38"/>
      <c r="Y211" s="38"/>
      <c r="Z211" s="38"/>
      <c r="AA211" s="38"/>
      <c r="AB211" s="38"/>
      <c r="AC211" s="38"/>
      <c r="AD211" s="38"/>
      <c r="AE211" s="38"/>
      <c r="AR211" s="191" t="s">
        <v>259</v>
      </c>
      <c r="AT211" s="191" t="s">
        <v>272</v>
      </c>
      <c r="AU211" s="191" t="s">
        <v>91</v>
      </c>
      <c r="AY211" s="19" t="s">
        <v>199</v>
      </c>
      <c r="BE211" s="192">
        <f>IF(N211="základní",J211,0)</f>
        <v>0</v>
      </c>
      <c r="BF211" s="192">
        <f>IF(N211="snížená",J211,0)</f>
        <v>0</v>
      </c>
      <c r="BG211" s="192">
        <f>IF(N211="zákl. přenesená",J211,0)</f>
        <v>0</v>
      </c>
      <c r="BH211" s="192">
        <f>IF(N211="sníž. přenesená",J211,0)</f>
        <v>0</v>
      </c>
      <c r="BI211" s="192">
        <f>IF(N211="nulová",J211,0)</f>
        <v>0</v>
      </c>
      <c r="BJ211" s="19" t="s">
        <v>89</v>
      </c>
      <c r="BK211" s="192">
        <f>ROUND(I211*H211,2)</f>
        <v>0</v>
      </c>
      <c r="BL211" s="19" t="s">
        <v>206</v>
      </c>
      <c r="BM211" s="191" t="s">
        <v>1977</v>
      </c>
    </row>
    <row r="212" s="2" customFormat="1">
      <c r="A212" s="38"/>
      <c r="B212" s="39"/>
      <c r="C212" s="38"/>
      <c r="D212" s="193" t="s">
        <v>208</v>
      </c>
      <c r="E212" s="38"/>
      <c r="F212" s="194" t="s">
        <v>1976</v>
      </c>
      <c r="G212" s="38"/>
      <c r="H212" s="38"/>
      <c r="I212" s="195"/>
      <c r="J212" s="38"/>
      <c r="K212" s="38"/>
      <c r="L212" s="39"/>
      <c r="M212" s="196"/>
      <c r="N212" s="197"/>
      <c r="O212" s="77"/>
      <c r="P212" s="77"/>
      <c r="Q212" s="77"/>
      <c r="R212" s="77"/>
      <c r="S212" s="77"/>
      <c r="T212" s="78"/>
      <c r="U212" s="38"/>
      <c r="V212" s="38"/>
      <c r="W212" s="38"/>
      <c r="X212" s="38"/>
      <c r="Y212" s="38"/>
      <c r="Z212" s="38"/>
      <c r="AA212" s="38"/>
      <c r="AB212" s="38"/>
      <c r="AC212" s="38"/>
      <c r="AD212" s="38"/>
      <c r="AE212" s="38"/>
      <c r="AT212" s="19" t="s">
        <v>208</v>
      </c>
      <c r="AU212" s="19" t="s">
        <v>91</v>
      </c>
    </row>
    <row r="213" s="13" customFormat="1">
      <c r="A213" s="13"/>
      <c r="B213" s="199"/>
      <c r="C213" s="13"/>
      <c r="D213" s="193" t="s">
        <v>212</v>
      </c>
      <c r="E213" s="13"/>
      <c r="F213" s="201" t="s">
        <v>1978</v>
      </c>
      <c r="G213" s="13"/>
      <c r="H213" s="202">
        <v>202.756</v>
      </c>
      <c r="I213" s="203"/>
      <c r="J213" s="13"/>
      <c r="K213" s="13"/>
      <c r="L213" s="199"/>
      <c r="M213" s="204"/>
      <c r="N213" s="205"/>
      <c r="O213" s="205"/>
      <c r="P213" s="205"/>
      <c r="Q213" s="205"/>
      <c r="R213" s="205"/>
      <c r="S213" s="205"/>
      <c r="T213" s="206"/>
      <c r="U213" s="13"/>
      <c r="V213" s="13"/>
      <c r="W213" s="13"/>
      <c r="X213" s="13"/>
      <c r="Y213" s="13"/>
      <c r="Z213" s="13"/>
      <c r="AA213" s="13"/>
      <c r="AB213" s="13"/>
      <c r="AC213" s="13"/>
      <c r="AD213" s="13"/>
      <c r="AE213" s="13"/>
      <c r="AT213" s="200" t="s">
        <v>212</v>
      </c>
      <c r="AU213" s="200" t="s">
        <v>91</v>
      </c>
      <c r="AV213" s="13" t="s">
        <v>91</v>
      </c>
      <c r="AW213" s="13" t="s">
        <v>3</v>
      </c>
      <c r="AX213" s="13" t="s">
        <v>89</v>
      </c>
      <c r="AY213" s="200" t="s">
        <v>199</v>
      </c>
    </row>
    <row r="214" s="2" customFormat="1" ht="14.4" customHeight="1">
      <c r="A214" s="38"/>
      <c r="B214" s="179"/>
      <c r="C214" s="180" t="s">
        <v>337</v>
      </c>
      <c r="D214" s="180" t="s">
        <v>201</v>
      </c>
      <c r="E214" s="181" t="s">
        <v>1979</v>
      </c>
      <c r="F214" s="182" t="s">
        <v>1980</v>
      </c>
      <c r="G214" s="183" t="s">
        <v>345</v>
      </c>
      <c r="H214" s="184">
        <v>38</v>
      </c>
      <c r="I214" s="185"/>
      <c r="J214" s="186">
        <f>ROUND(I214*H214,2)</f>
        <v>0</v>
      </c>
      <c r="K214" s="182" t="s">
        <v>246</v>
      </c>
      <c r="L214" s="39"/>
      <c r="M214" s="187" t="s">
        <v>1</v>
      </c>
      <c r="N214" s="188" t="s">
        <v>46</v>
      </c>
      <c r="O214" s="77"/>
      <c r="P214" s="189">
        <f>O214*H214</f>
        <v>0</v>
      </c>
      <c r="Q214" s="189">
        <v>0.00048000000000000001</v>
      </c>
      <c r="R214" s="189">
        <f>Q214*H214</f>
        <v>0.018239999999999999</v>
      </c>
      <c r="S214" s="189">
        <v>0</v>
      </c>
      <c r="T214" s="190">
        <f>S214*H214</f>
        <v>0</v>
      </c>
      <c r="U214" s="38"/>
      <c r="V214" s="38"/>
      <c r="W214" s="38"/>
      <c r="X214" s="38"/>
      <c r="Y214" s="38"/>
      <c r="Z214" s="38"/>
      <c r="AA214" s="38"/>
      <c r="AB214" s="38"/>
      <c r="AC214" s="38"/>
      <c r="AD214" s="38"/>
      <c r="AE214" s="38"/>
      <c r="AR214" s="191" t="s">
        <v>206</v>
      </c>
      <c r="AT214" s="191" t="s">
        <v>201</v>
      </c>
      <c r="AU214" s="191" t="s">
        <v>91</v>
      </c>
      <c r="AY214" s="19" t="s">
        <v>199</v>
      </c>
      <c r="BE214" s="192">
        <f>IF(N214="základní",J214,0)</f>
        <v>0</v>
      </c>
      <c r="BF214" s="192">
        <f>IF(N214="snížená",J214,0)</f>
        <v>0</v>
      </c>
      <c r="BG214" s="192">
        <f>IF(N214="zákl. přenesená",J214,0)</f>
        <v>0</v>
      </c>
      <c r="BH214" s="192">
        <f>IF(N214="sníž. přenesená",J214,0)</f>
        <v>0</v>
      </c>
      <c r="BI214" s="192">
        <f>IF(N214="nulová",J214,0)</f>
        <v>0</v>
      </c>
      <c r="BJ214" s="19" t="s">
        <v>89</v>
      </c>
      <c r="BK214" s="192">
        <f>ROUND(I214*H214,2)</f>
        <v>0</v>
      </c>
      <c r="BL214" s="19" t="s">
        <v>206</v>
      </c>
      <c r="BM214" s="191" t="s">
        <v>1981</v>
      </c>
    </row>
    <row r="215" s="2" customFormat="1">
      <c r="A215" s="38"/>
      <c r="B215" s="39"/>
      <c r="C215" s="38"/>
      <c r="D215" s="193" t="s">
        <v>208</v>
      </c>
      <c r="E215" s="38"/>
      <c r="F215" s="194" t="s">
        <v>1982</v>
      </c>
      <c r="G215" s="38"/>
      <c r="H215" s="38"/>
      <c r="I215" s="195"/>
      <c r="J215" s="38"/>
      <c r="K215" s="38"/>
      <c r="L215" s="39"/>
      <c r="M215" s="196"/>
      <c r="N215" s="197"/>
      <c r="O215" s="77"/>
      <c r="P215" s="77"/>
      <c r="Q215" s="77"/>
      <c r="R215" s="77"/>
      <c r="S215" s="77"/>
      <c r="T215" s="78"/>
      <c r="U215" s="38"/>
      <c r="V215" s="38"/>
      <c r="W215" s="38"/>
      <c r="X215" s="38"/>
      <c r="Y215" s="38"/>
      <c r="Z215" s="38"/>
      <c r="AA215" s="38"/>
      <c r="AB215" s="38"/>
      <c r="AC215" s="38"/>
      <c r="AD215" s="38"/>
      <c r="AE215" s="38"/>
      <c r="AT215" s="19" t="s">
        <v>208</v>
      </c>
      <c r="AU215" s="19" t="s">
        <v>91</v>
      </c>
    </row>
    <row r="216" s="14" customFormat="1">
      <c r="A216" s="14"/>
      <c r="B216" s="207"/>
      <c r="C216" s="14"/>
      <c r="D216" s="193" t="s">
        <v>212</v>
      </c>
      <c r="E216" s="208" t="s">
        <v>1</v>
      </c>
      <c r="F216" s="209" t="s">
        <v>1983</v>
      </c>
      <c r="G216" s="14"/>
      <c r="H216" s="208" t="s">
        <v>1</v>
      </c>
      <c r="I216" s="210"/>
      <c r="J216" s="14"/>
      <c r="K216" s="14"/>
      <c r="L216" s="207"/>
      <c r="M216" s="211"/>
      <c r="N216" s="212"/>
      <c r="O216" s="212"/>
      <c r="P216" s="212"/>
      <c r="Q216" s="212"/>
      <c r="R216" s="212"/>
      <c r="S216" s="212"/>
      <c r="T216" s="213"/>
      <c r="U216" s="14"/>
      <c r="V216" s="14"/>
      <c r="W216" s="14"/>
      <c r="X216" s="14"/>
      <c r="Y216" s="14"/>
      <c r="Z216" s="14"/>
      <c r="AA216" s="14"/>
      <c r="AB216" s="14"/>
      <c r="AC216" s="14"/>
      <c r="AD216" s="14"/>
      <c r="AE216" s="14"/>
      <c r="AT216" s="208" t="s">
        <v>212</v>
      </c>
      <c r="AU216" s="208" t="s">
        <v>91</v>
      </c>
      <c r="AV216" s="14" t="s">
        <v>89</v>
      </c>
      <c r="AW216" s="14" t="s">
        <v>36</v>
      </c>
      <c r="AX216" s="14" t="s">
        <v>81</v>
      </c>
      <c r="AY216" s="208" t="s">
        <v>199</v>
      </c>
    </row>
    <row r="217" s="13" customFormat="1">
      <c r="A217" s="13"/>
      <c r="B217" s="199"/>
      <c r="C217" s="13"/>
      <c r="D217" s="193" t="s">
        <v>212</v>
      </c>
      <c r="E217" s="200" t="s">
        <v>1</v>
      </c>
      <c r="F217" s="201" t="s">
        <v>1984</v>
      </c>
      <c r="G217" s="13"/>
      <c r="H217" s="202">
        <v>38</v>
      </c>
      <c r="I217" s="203"/>
      <c r="J217" s="13"/>
      <c r="K217" s="13"/>
      <c r="L217" s="199"/>
      <c r="M217" s="204"/>
      <c r="N217" s="205"/>
      <c r="O217" s="205"/>
      <c r="P217" s="205"/>
      <c r="Q217" s="205"/>
      <c r="R217" s="205"/>
      <c r="S217" s="205"/>
      <c r="T217" s="206"/>
      <c r="U217" s="13"/>
      <c r="V217" s="13"/>
      <c r="W217" s="13"/>
      <c r="X217" s="13"/>
      <c r="Y217" s="13"/>
      <c r="Z217" s="13"/>
      <c r="AA217" s="13"/>
      <c r="AB217" s="13"/>
      <c r="AC217" s="13"/>
      <c r="AD217" s="13"/>
      <c r="AE217" s="13"/>
      <c r="AT217" s="200" t="s">
        <v>212</v>
      </c>
      <c r="AU217" s="200" t="s">
        <v>91</v>
      </c>
      <c r="AV217" s="13" t="s">
        <v>91</v>
      </c>
      <c r="AW217" s="13" t="s">
        <v>36</v>
      </c>
      <c r="AX217" s="13" t="s">
        <v>89</v>
      </c>
      <c r="AY217" s="200" t="s">
        <v>199</v>
      </c>
    </row>
    <row r="218" s="2" customFormat="1" ht="24.15" customHeight="1">
      <c r="A218" s="38"/>
      <c r="B218" s="179"/>
      <c r="C218" s="180" t="s">
        <v>342</v>
      </c>
      <c r="D218" s="180" t="s">
        <v>201</v>
      </c>
      <c r="E218" s="181" t="s">
        <v>1985</v>
      </c>
      <c r="F218" s="182" t="s">
        <v>1986</v>
      </c>
      <c r="G218" s="183" t="s">
        <v>228</v>
      </c>
      <c r="H218" s="184">
        <v>47.43</v>
      </c>
      <c r="I218" s="185"/>
      <c r="J218" s="186">
        <f>ROUND(I218*H218,2)</f>
        <v>0</v>
      </c>
      <c r="K218" s="182" t="s">
        <v>205</v>
      </c>
      <c r="L218" s="39"/>
      <c r="M218" s="187" t="s">
        <v>1</v>
      </c>
      <c r="N218" s="188" t="s">
        <v>46</v>
      </c>
      <c r="O218" s="77"/>
      <c r="P218" s="189">
        <f>O218*H218</f>
        <v>0</v>
      </c>
      <c r="Q218" s="189">
        <v>2.1600000000000001</v>
      </c>
      <c r="R218" s="189">
        <f>Q218*H218</f>
        <v>102.44880000000001</v>
      </c>
      <c r="S218" s="189">
        <v>0</v>
      </c>
      <c r="T218" s="190">
        <f>S218*H218</f>
        <v>0</v>
      </c>
      <c r="U218" s="38"/>
      <c r="V218" s="38"/>
      <c r="W218" s="38"/>
      <c r="X218" s="38"/>
      <c r="Y218" s="38"/>
      <c r="Z218" s="38"/>
      <c r="AA218" s="38"/>
      <c r="AB218" s="38"/>
      <c r="AC218" s="38"/>
      <c r="AD218" s="38"/>
      <c r="AE218" s="38"/>
      <c r="AR218" s="191" t="s">
        <v>206</v>
      </c>
      <c r="AT218" s="191" t="s">
        <v>201</v>
      </c>
      <c r="AU218" s="191" t="s">
        <v>91</v>
      </c>
      <c r="AY218" s="19" t="s">
        <v>199</v>
      </c>
      <c r="BE218" s="192">
        <f>IF(N218="základní",J218,0)</f>
        <v>0</v>
      </c>
      <c r="BF218" s="192">
        <f>IF(N218="snížená",J218,0)</f>
        <v>0</v>
      </c>
      <c r="BG218" s="192">
        <f>IF(N218="zákl. přenesená",J218,0)</f>
        <v>0</v>
      </c>
      <c r="BH218" s="192">
        <f>IF(N218="sníž. přenesená",J218,0)</f>
        <v>0</v>
      </c>
      <c r="BI218" s="192">
        <f>IF(N218="nulová",J218,0)</f>
        <v>0</v>
      </c>
      <c r="BJ218" s="19" t="s">
        <v>89</v>
      </c>
      <c r="BK218" s="192">
        <f>ROUND(I218*H218,2)</f>
        <v>0</v>
      </c>
      <c r="BL218" s="19" t="s">
        <v>206</v>
      </c>
      <c r="BM218" s="191" t="s">
        <v>1987</v>
      </c>
    </row>
    <row r="219" s="2" customFormat="1">
      <c r="A219" s="38"/>
      <c r="B219" s="39"/>
      <c r="C219" s="38"/>
      <c r="D219" s="193" t="s">
        <v>208</v>
      </c>
      <c r="E219" s="38"/>
      <c r="F219" s="194" t="s">
        <v>1988</v>
      </c>
      <c r="G219" s="38"/>
      <c r="H219" s="38"/>
      <c r="I219" s="195"/>
      <c r="J219" s="38"/>
      <c r="K219" s="38"/>
      <c r="L219" s="39"/>
      <c r="M219" s="196"/>
      <c r="N219" s="197"/>
      <c r="O219" s="77"/>
      <c r="P219" s="77"/>
      <c r="Q219" s="77"/>
      <c r="R219" s="77"/>
      <c r="S219" s="77"/>
      <c r="T219" s="78"/>
      <c r="U219" s="38"/>
      <c r="V219" s="38"/>
      <c r="W219" s="38"/>
      <c r="X219" s="38"/>
      <c r="Y219" s="38"/>
      <c r="Z219" s="38"/>
      <c r="AA219" s="38"/>
      <c r="AB219" s="38"/>
      <c r="AC219" s="38"/>
      <c r="AD219" s="38"/>
      <c r="AE219" s="38"/>
      <c r="AT219" s="19" t="s">
        <v>208</v>
      </c>
      <c r="AU219" s="19" t="s">
        <v>91</v>
      </c>
    </row>
    <row r="220" s="2" customFormat="1">
      <c r="A220" s="38"/>
      <c r="B220" s="39"/>
      <c r="C220" s="38"/>
      <c r="D220" s="193" t="s">
        <v>210</v>
      </c>
      <c r="E220" s="38"/>
      <c r="F220" s="198" t="s">
        <v>1989</v>
      </c>
      <c r="G220" s="38"/>
      <c r="H220" s="38"/>
      <c r="I220" s="195"/>
      <c r="J220" s="38"/>
      <c r="K220" s="38"/>
      <c r="L220" s="39"/>
      <c r="M220" s="196"/>
      <c r="N220" s="197"/>
      <c r="O220" s="77"/>
      <c r="P220" s="77"/>
      <c r="Q220" s="77"/>
      <c r="R220" s="77"/>
      <c r="S220" s="77"/>
      <c r="T220" s="78"/>
      <c r="U220" s="38"/>
      <c r="V220" s="38"/>
      <c r="W220" s="38"/>
      <c r="X220" s="38"/>
      <c r="Y220" s="38"/>
      <c r="Z220" s="38"/>
      <c r="AA220" s="38"/>
      <c r="AB220" s="38"/>
      <c r="AC220" s="38"/>
      <c r="AD220" s="38"/>
      <c r="AE220" s="38"/>
      <c r="AT220" s="19" t="s">
        <v>210</v>
      </c>
      <c r="AU220" s="19" t="s">
        <v>91</v>
      </c>
    </row>
    <row r="221" s="14" customFormat="1">
      <c r="A221" s="14"/>
      <c r="B221" s="207"/>
      <c r="C221" s="14"/>
      <c r="D221" s="193" t="s">
        <v>212</v>
      </c>
      <c r="E221" s="208" t="s">
        <v>1</v>
      </c>
      <c r="F221" s="209" t="s">
        <v>1990</v>
      </c>
      <c r="G221" s="14"/>
      <c r="H221" s="208" t="s">
        <v>1</v>
      </c>
      <c r="I221" s="210"/>
      <c r="J221" s="14"/>
      <c r="K221" s="14"/>
      <c r="L221" s="207"/>
      <c r="M221" s="211"/>
      <c r="N221" s="212"/>
      <c r="O221" s="212"/>
      <c r="P221" s="212"/>
      <c r="Q221" s="212"/>
      <c r="R221" s="212"/>
      <c r="S221" s="212"/>
      <c r="T221" s="213"/>
      <c r="U221" s="14"/>
      <c r="V221" s="14"/>
      <c r="W221" s="14"/>
      <c r="X221" s="14"/>
      <c r="Y221" s="14"/>
      <c r="Z221" s="14"/>
      <c r="AA221" s="14"/>
      <c r="AB221" s="14"/>
      <c r="AC221" s="14"/>
      <c r="AD221" s="14"/>
      <c r="AE221" s="14"/>
      <c r="AT221" s="208" t="s">
        <v>212</v>
      </c>
      <c r="AU221" s="208" t="s">
        <v>91</v>
      </c>
      <c r="AV221" s="14" t="s">
        <v>89</v>
      </c>
      <c r="AW221" s="14" t="s">
        <v>36</v>
      </c>
      <c r="AX221" s="14" t="s">
        <v>81</v>
      </c>
      <c r="AY221" s="208" t="s">
        <v>199</v>
      </c>
    </row>
    <row r="222" s="13" customFormat="1">
      <c r="A222" s="13"/>
      <c r="B222" s="199"/>
      <c r="C222" s="13"/>
      <c r="D222" s="193" t="s">
        <v>212</v>
      </c>
      <c r="E222" s="200" t="s">
        <v>1</v>
      </c>
      <c r="F222" s="201" t="s">
        <v>1991</v>
      </c>
      <c r="G222" s="13"/>
      <c r="H222" s="202">
        <v>47.43</v>
      </c>
      <c r="I222" s="203"/>
      <c r="J222" s="13"/>
      <c r="K222" s="13"/>
      <c r="L222" s="199"/>
      <c r="M222" s="204"/>
      <c r="N222" s="205"/>
      <c r="O222" s="205"/>
      <c r="P222" s="205"/>
      <c r="Q222" s="205"/>
      <c r="R222" s="205"/>
      <c r="S222" s="205"/>
      <c r="T222" s="206"/>
      <c r="U222" s="13"/>
      <c r="V222" s="13"/>
      <c r="W222" s="13"/>
      <c r="X222" s="13"/>
      <c r="Y222" s="13"/>
      <c r="Z222" s="13"/>
      <c r="AA222" s="13"/>
      <c r="AB222" s="13"/>
      <c r="AC222" s="13"/>
      <c r="AD222" s="13"/>
      <c r="AE222" s="13"/>
      <c r="AT222" s="200" t="s">
        <v>212</v>
      </c>
      <c r="AU222" s="200" t="s">
        <v>91</v>
      </c>
      <c r="AV222" s="13" t="s">
        <v>91</v>
      </c>
      <c r="AW222" s="13" t="s">
        <v>36</v>
      </c>
      <c r="AX222" s="13" t="s">
        <v>81</v>
      </c>
      <c r="AY222" s="200" t="s">
        <v>199</v>
      </c>
    </row>
    <row r="223" s="15" customFormat="1">
      <c r="A223" s="15"/>
      <c r="B223" s="214"/>
      <c r="C223" s="15"/>
      <c r="D223" s="193" t="s">
        <v>212</v>
      </c>
      <c r="E223" s="215" t="s">
        <v>1</v>
      </c>
      <c r="F223" s="216" t="s">
        <v>234</v>
      </c>
      <c r="G223" s="15"/>
      <c r="H223" s="217">
        <v>47.43</v>
      </c>
      <c r="I223" s="218"/>
      <c r="J223" s="15"/>
      <c r="K223" s="15"/>
      <c r="L223" s="214"/>
      <c r="M223" s="219"/>
      <c r="N223" s="220"/>
      <c r="O223" s="220"/>
      <c r="P223" s="220"/>
      <c r="Q223" s="220"/>
      <c r="R223" s="220"/>
      <c r="S223" s="220"/>
      <c r="T223" s="221"/>
      <c r="U223" s="15"/>
      <c r="V223" s="15"/>
      <c r="W223" s="15"/>
      <c r="X223" s="15"/>
      <c r="Y223" s="15"/>
      <c r="Z223" s="15"/>
      <c r="AA223" s="15"/>
      <c r="AB223" s="15"/>
      <c r="AC223" s="15"/>
      <c r="AD223" s="15"/>
      <c r="AE223" s="15"/>
      <c r="AT223" s="215" t="s">
        <v>212</v>
      </c>
      <c r="AU223" s="215" t="s">
        <v>91</v>
      </c>
      <c r="AV223" s="15" t="s">
        <v>206</v>
      </c>
      <c r="AW223" s="15" t="s">
        <v>36</v>
      </c>
      <c r="AX223" s="15" t="s">
        <v>89</v>
      </c>
      <c r="AY223" s="215" t="s">
        <v>199</v>
      </c>
    </row>
    <row r="224" s="2" customFormat="1" ht="24.15" customHeight="1">
      <c r="A224" s="38"/>
      <c r="B224" s="179"/>
      <c r="C224" s="180" t="s">
        <v>7</v>
      </c>
      <c r="D224" s="180" t="s">
        <v>201</v>
      </c>
      <c r="E224" s="181" t="s">
        <v>1280</v>
      </c>
      <c r="F224" s="182" t="s">
        <v>1281</v>
      </c>
      <c r="G224" s="183" t="s">
        <v>345</v>
      </c>
      <c r="H224" s="184">
        <v>206.59999999999999</v>
      </c>
      <c r="I224" s="185"/>
      <c r="J224" s="186">
        <f>ROUND(I224*H224,2)</f>
        <v>0</v>
      </c>
      <c r="K224" s="182" t="s">
        <v>205</v>
      </c>
      <c r="L224" s="39"/>
      <c r="M224" s="187" t="s">
        <v>1</v>
      </c>
      <c r="N224" s="188" t="s">
        <v>46</v>
      </c>
      <c r="O224" s="77"/>
      <c r="P224" s="189">
        <f>O224*H224</f>
        <v>0</v>
      </c>
      <c r="Q224" s="189">
        <v>0.00013999999999999999</v>
      </c>
      <c r="R224" s="189">
        <f>Q224*H224</f>
        <v>0.028923999999999998</v>
      </c>
      <c r="S224" s="189">
        <v>0</v>
      </c>
      <c r="T224" s="190">
        <f>S224*H224</f>
        <v>0</v>
      </c>
      <c r="U224" s="38"/>
      <c r="V224" s="38"/>
      <c r="W224" s="38"/>
      <c r="X224" s="38"/>
      <c r="Y224" s="38"/>
      <c r="Z224" s="38"/>
      <c r="AA224" s="38"/>
      <c r="AB224" s="38"/>
      <c r="AC224" s="38"/>
      <c r="AD224" s="38"/>
      <c r="AE224" s="38"/>
      <c r="AR224" s="191" t="s">
        <v>206</v>
      </c>
      <c r="AT224" s="191" t="s">
        <v>201</v>
      </c>
      <c r="AU224" s="191" t="s">
        <v>91</v>
      </c>
      <c r="AY224" s="19" t="s">
        <v>199</v>
      </c>
      <c r="BE224" s="192">
        <f>IF(N224="základní",J224,0)</f>
        <v>0</v>
      </c>
      <c r="BF224" s="192">
        <f>IF(N224="snížená",J224,0)</f>
        <v>0</v>
      </c>
      <c r="BG224" s="192">
        <f>IF(N224="zákl. přenesená",J224,0)</f>
        <v>0</v>
      </c>
      <c r="BH224" s="192">
        <f>IF(N224="sníž. přenesená",J224,0)</f>
        <v>0</v>
      </c>
      <c r="BI224" s="192">
        <f>IF(N224="nulová",J224,0)</f>
        <v>0</v>
      </c>
      <c r="BJ224" s="19" t="s">
        <v>89</v>
      </c>
      <c r="BK224" s="192">
        <f>ROUND(I224*H224,2)</f>
        <v>0</v>
      </c>
      <c r="BL224" s="19" t="s">
        <v>206</v>
      </c>
      <c r="BM224" s="191" t="s">
        <v>1992</v>
      </c>
    </row>
    <row r="225" s="2" customFormat="1">
      <c r="A225" s="38"/>
      <c r="B225" s="39"/>
      <c r="C225" s="38"/>
      <c r="D225" s="193" t="s">
        <v>208</v>
      </c>
      <c r="E225" s="38"/>
      <c r="F225" s="194" t="s">
        <v>1283</v>
      </c>
      <c r="G225" s="38"/>
      <c r="H225" s="38"/>
      <c r="I225" s="195"/>
      <c r="J225" s="38"/>
      <c r="K225" s="38"/>
      <c r="L225" s="39"/>
      <c r="M225" s="196"/>
      <c r="N225" s="197"/>
      <c r="O225" s="77"/>
      <c r="P225" s="77"/>
      <c r="Q225" s="77"/>
      <c r="R225" s="77"/>
      <c r="S225" s="77"/>
      <c r="T225" s="78"/>
      <c r="U225" s="38"/>
      <c r="V225" s="38"/>
      <c r="W225" s="38"/>
      <c r="X225" s="38"/>
      <c r="Y225" s="38"/>
      <c r="Z225" s="38"/>
      <c r="AA225" s="38"/>
      <c r="AB225" s="38"/>
      <c r="AC225" s="38"/>
      <c r="AD225" s="38"/>
      <c r="AE225" s="38"/>
      <c r="AT225" s="19" t="s">
        <v>208</v>
      </c>
      <c r="AU225" s="19" t="s">
        <v>91</v>
      </c>
    </row>
    <row r="226" s="14" customFormat="1">
      <c r="A226" s="14"/>
      <c r="B226" s="207"/>
      <c r="C226" s="14"/>
      <c r="D226" s="193" t="s">
        <v>212</v>
      </c>
      <c r="E226" s="208" t="s">
        <v>1</v>
      </c>
      <c r="F226" s="209" t="s">
        <v>1993</v>
      </c>
      <c r="G226" s="14"/>
      <c r="H226" s="208" t="s">
        <v>1</v>
      </c>
      <c r="I226" s="210"/>
      <c r="J226" s="14"/>
      <c r="K226" s="14"/>
      <c r="L226" s="207"/>
      <c r="M226" s="211"/>
      <c r="N226" s="212"/>
      <c r="O226" s="212"/>
      <c r="P226" s="212"/>
      <c r="Q226" s="212"/>
      <c r="R226" s="212"/>
      <c r="S226" s="212"/>
      <c r="T226" s="213"/>
      <c r="U226" s="14"/>
      <c r="V226" s="14"/>
      <c r="W226" s="14"/>
      <c r="X226" s="14"/>
      <c r="Y226" s="14"/>
      <c r="Z226" s="14"/>
      <c r="AA226" s="14"/>
      <c r="AB226" s="14"/>
      <c r="AC226" s="14"/>
      <c r="AD226" s="14"/>
      <c r="AE226" s="14"/>
      <c r="AT226" s="208" t="s">
        <v>212</v>
      </c>
      <c r="AU226" s="208" t="s">
        <v>91</v>
      </c>
      <c r="AV226" s="14" t="s">
        <v>89</v>
      </c>
      <c r="AW226" s="14" t="s">
        <v>36</v>
      </c>
      <c r="AX226" s="14" t="s">
        <v>81</v>
      </c>
      <c r="AY226" s="208" t="s">
        <v>199</v>
      </c>
    </row>
    <row r="227" s="13" customFormat="1">
      <c r="A227" s="13"/>
      <c r="B227" s="199"/>
      <c r="C227" s="13"/>
      <c r="D227" s="193" t="s">
        <v>212</v>
      </c>
      <c r="E227" s="200" t="s">
        <v>1</v>
      </c>
      <c r="F227" s="201" t="s">
        <v>1994</v>
      </c>
      <c r="G227" s="13"/>
      <c r="H227" s="202">
        <v>206.59999999999999</v>
      </c>
      <c r="I227" s="203"/>
      <c r="J227" s="13"/>
      <c r="K227" s="13"/>
      <c r="L227" s="199"/>
      <c r="M227" s="204"/>
      <c r="N227" s="205"/>
      <c r="O227" s="205"/>
      <c r="P227" s="205"/>
      <c r="Q227" s="205"/>
      <c r="R227" s="205"/>
      <c r="S227" s="205"/>
      <c r="T227" s="206"/>
      <c r="U227" s="13"/>
      <c r="V227" s="13"/>
      <c r="W227" s="13"/>
      <c r="X227" s="13"/>
      <c r="Y227" s="13"/>
      <c r="Z227" s="13"/>
      <c r="AA227" s="13"/>
      <c r="AB227" s="13"/>
      <c r="AC227" s="13"/>
      <c r="AD227" s="13"/>
      <c r="AE227" s="13"/>
      <c r="AT227" s="200" t="s">
        <v>212</v>
      </c>
      <c r="AU227" s="200" t="s">
        <v>91</v>
      </c>
      <c r="AV227" s="13" t="s">
        <v>91</v>
      </c>
      <c r="AW227" s="13" t="s">
        <v>36</v>
      </c>
      <c r="AX227" s="13" t="s">
        <v>89</v>
      </c>
      <c r="AY227" s="200" t="s">
        <v>199</v>
      </c>
    </row>
    <row r="228" s="12" customFormat="1" ht="22.8" customHeight="1">
      <c r="A228" s="12"/>
      <c r="B228" s="166"/>
      <c r="C228" s="12"/>
      <c r="D228" s="167" t="s">
        <v>80</v>
      </c>
      <c r="E228" s="177" t="s">
        <v>221</v>
      </c>
      <c r="F228" s="177" t="s">
        <v>389</v>
      </c>
      <c r="G228" s="12"/>
      <c r="H228" s="12"/>
      <c r="I228" s="169"/>
      <c r="J228" s="178">
        <f>BK228</f>
        <v>0</v>
      </c>
      <c r="K228" s="12"/>
      <c r="L228" s="166"/>
      <c r="M228" s="171"/>
      <c r="N228" s="172"/>
      <c r="O228" s="172"/>
      <c r="P228" s="173">
        <f>SUM(P229:P266)</f>
        <v>0</v>
      </c>
      <c r="Q228" s="172"/>
      <c r="R228" s="173">
        <f>SUM(R229:R266)</f>
        <v>37.387030660000001</v>
      </c>
      <c r="S228" s="172"/>
      <c r="T228" s="174">
        <f>SUM(T229:T266)</f>
        <v>0</v>
      </c>
      <c r="U228" s="12"/>
      <c r="V228" s="12"/>
      <c r="W228" s="12"/>
      <c r="X228" s="12"/>
      <c r="Y228" s="12"/>
      <c r="Z228" s="12"/>
      <c r="AA228" s="12"/>
      <c r="AB228" s="12"/>
      <c r="AC228" s="12"/>
      <c r="AD228" s="12"/>
      <c r="AE228" s="12"/>
      <c r="AR228" s="167" t="s">
        <v>89</v>
      </c>
      <c r="AT228" s="175" t="s">
        <v>80</v>
      </c>
      <c r="AU228" s="175" t="s">
        <v>89</v>
      </c>
      <c r="AY228" s="167" t="s">
        <v>199</v>
      </c>
      <c r="BK228" s="176">
        <f>SUM(BK229:BK266)</f>
        <v>0</v>
      </c>
    </row>
    <row r="229" s="2" customFormat="1" ht="24.15" customHeight="1">
      <c r="A229" s="38"/>
      <c r="B229" s="179"/>
      <c r="C229" s="180" t="s">
        <v>354</v>
      </c>
      <c r="D229" s="180" t="s">
        <v>201</v>
      </c>
      <c r="E229" s="181" t="s">
        <v>809</v>
      </c>
      <c r="F229" s="182" t="s">
        <v>810</v>
      </c>
      <c r="G229" s="183" t="s">
        <v>228</v>
      </c>
      <c r="H229" s="184">
        <v>410.17000000000002</v>
      </c>
      <c r="I229" s="185"/>
      <c r="J229" s="186">
        <f>ROUND(I229*H229,2)</f>
        <v>0</v>
      </c>
      <c r="K229" s="182" t="s">
        <v>205</v>
      </c>
      <c r="L229" s="39"/>
      <c r="M229" s="187" t="s">
        <v>1</v>
      </c>
      <c r="N229" s="188" t="s">
        <v>46</v>
      </c>
      <c r="O229" s="77"/>
      <c r="P229" s="189">
        <f>O229*H229</f>
        <v>0</v>
      </c>
      <c r="Q229" s="189">
        <v>0</v>
      </c>
      <c r="R229" s="189">
        <f>Q229*H229</f>
        <v>0</v>
      </c>
      <c r="S229" s="189">
        <v>0</v>
      </c>
      <c r="T229" s="190">
        <f>S229*H229</f>
        <v>0</v>
      </c>
      <c r="U229" s="38"/>
      <c r="V229" s="38"/>
      <c r="W229" s="38"/>
      <c r="X229" s="38"/>
      <c r="Y229" s="38"/>
      <c r="Z229" s="38"/>
      <c r="AA229" s="38"/>
      <c r="AB229" s="38"/>
      <c r="AC229" s="38"/>
      <c r="AD229" s="38"/>
      <c r="AE229" s="38"/>
      <c r="AR229" s="191" t="s">
        <v>206</v>
      </c>
      <c r="AT229" s="191" t="s">
        <v>201</v>
      </c>
      <c r="AU229" s="191" t="s">
        <v>91</v>
      </c>
      <c r="AY229" s="19" t="s">
        <v>199</v>
      </c>
      <c r="BE229" s="192">
        <f>IF(N229="základní",J229,0)</f>
        <v>0</v>
      </c>
      <c r="BF229" s="192">
        <f>IF(N229="snížená",J229,0)</f>
        <v>0</v>
      </c>
      <c r="BG229" s="192">
        <f>IF(N229="zákl. přenesená",J229,0)</f>
        <v>0</v>
      </c>
      <c r="BH229" s="192">
        <f>IF(N229="sníž. přenesená",J229,0)</f>
        <v>0</v>
      </c>
      <c r="BI229" s="192">
        <f>IF(N229="nulová",J229,0)</f>
        <v>0</v>
      </c>
      <c r="BJ229" s="19" t="s">
        <v>89</v>
      </c>
      <c r="BK229" s="192">
        <f>ROUND(I229*H229,2)</f>
        <v>0</v>
      </c>
      <c r="BL229" s="19" t="s">
        <v>206</v>
      </c>
      <c r="BM229" s="191" t="s">
        <v>1995</v>
      </c>
    </row>
    <row r="230" s="2" customFormat="1">
      <c r="A230" s="38"/>
      <c r="B230" s="39"/>
      <c r="C230" s="38"/>
      <c r="D230" s="193" t="s">
        <v>208</v>
      </c>
      <c r="E230" s="38"/>
      <c r="F230" s="194" t="s">
        <v>812</v>
      </c>
      <c r="G230" s="38"/>
      <c r="H230" s="38"/>
      <c r="I230" s="195"/>
      <c r="J230" s="38"/>
      <c r="K230" s="38"/>
      <c r="L230" s="39"/>
      <c r="M230" s="196"/>
      <c r="N230" s="197"/>
      <c r="O230" s="77"/>
      <c r="P230" s="77"/>
      <c r="Q230" s="77"/>
      <c r="R230" s="77"/>
      <c r="S230" s="77"/>
      <c r="T230" s="78"/>
      <c r="U230" s="38"/>
      <c r="V230" s="38"/>
      <c r="W230" s="38"/>
      <c r="X230" s="38"/>
      <c r="Y230" s="38"/>
      <c r="Z230" s="38"/>
      <c r="AA230" s="38"/>
      <c r="AB230" s="38"/>
      <c r="AC230" s="38"/>
      <c r="AD230" s="38"/>
      <c r="AE230" s="38"/>
      <c r="AT230" s="19" t="s">
        <v>208</v>
      </c>
      <c r="AU230" s="19" t="s">
        <v>91</v>
      </c>
    </row>
    <row r="231" s="2" customFormat="1">
      <c r="A231" s="38"/>
      <c r="B231" s="39"/>
      <c r="C231" s="38"/>
      <c r="D231" s="193" t="s">
        <v>210</v>
      </c>
      <c r="E231" s="38"/>
      <c r="F231" s="198" t="s">
        <v>411</v>
      </c>
      <c r="G231" s="38"/>
      <c r="H231" s="38"/>
      <c r="I231" s="195"/>
      <c r="J231" s="38"/>
      <c r="K231" s="38"/>
      <c r="L231" s="39"/>
      <c r="M231" s="196"/>
      <c r="N231" s="197"/>
      <c r="O231" s="77"/>
      <c r="P231" s="77"/>
      <c r="Q231" s="77"/>
      <c r="R231" s="77"/>
      <c r="S231" s="77"/>
      <c r="T231" s="78"/>
      <c r="U231" s="38"/>
      <c r="V231" s="38"/>
      <c r="W231" s="38"/>
      <c r="X231" s="38"/>
      <c r="Y231" s="38"/>
      <c r="Z231" s="38"/>
      <c r="AA231" s="38"/>
      <c r="AB231" s="38"/>
      <c r="AC231" s="38"/>
      <c r="AD231" s="38"/>
      <c r="AE231" s="38"/>
      <c r="AT231" s="19" t="s">
        <v>210</v>
      </c>
      <c r="AU231" s="19" t="s">
        <v>91</v>
      </c>
    </row>
    <row r="232" s="14" customFormat="1">
      <c r="A232" s="14"/>
      <c r="B232" s="207"/>
      <c r="C232" s="14"/>
      <c r="D232" s="193" t="s">
        <v>212</v>
      </c>
      <c r="E232" s="208" t="s">
        <v>1</v>
      </c>
      <c r="F232" s="209" t="s">
        <v>1990</v>
      </c>
      <c r="G232" s="14"/>
      <c r="H232" s="208" t="s">
        <v>1</v>
      </c>
      <c r="I232" s="210"/>
      <c r="J232" s="14"/>
      <c r="K232" s="14"/>
      <c r="L232" s="207"/>
      <c r="M232" s="211"/>
      <c r="N232" s="212"/>
      <c r="O232" s="212"/>
      <c r="P232" s="212"/>
      <c r="Q232" s="212"/>
      <c r="R232" s="212"/>
      <c r="S232" s="212"/>
      <c r="T232" s="213"/>
      <c r="U232" s="14"/>
      <c r="V232" s="14"/>
      <c r="W232" s="14"/>
      <c r="X232" s="14"/>
      <c r="Y232" s="14"/>
      <c r="Z232" s="14"/>
      <c r="AA232" s="14"/>
      <c r="AB232" s="14"/>
      <c r="AC232" s="14"/>
      <c r="AD232" s="14"/>
      <c r="AE232" s="14"/>
      <c r="AT232" s="208" t="s">
        <v>212</v>
      </c>
      <c r="AU232" s="208" t="s">
        <v>91</v>
      </c>
      <c r="AV232" s="14" t="s">
        <v>89</v>
      </c>
      <c r="AW232" s="14" t="s">
        <v>36</v>
      </c>
      <c r="AX232" s="14" t="s">
        <v>81</v>
      </c>
      <c r="AY232" s="208" t="s">
        <v>199</v>
      </c>
    </row>
    <row r="233" s="14" customFormat="1">
      <c r="A233" s="14"/>
      <c r="B233" s="207"/>
      <c r="C233" s="14"/>
      <c r="D233" s="193" t="s">
        <v>212</v>
      </c>
      <c r="E233" s="208" t="s">
        <v>1</v>
      </c>
      <c r="F233" s="209" t="s">
        <v>1996</v>
      </c>
      <c r="G233" s="14"/>
      <c r="H233" s="208" t="s">
        <v>1</v>
      </c>
      <c r="I233" s="210"/>
      <c r="J233" s="14"/>
      <c r="K233" s="14"/>
      <c r="L233" s="207"/>
      <c r="M233" s="211"/>
      <c r="N233" s="212"/>
      <c r="O233" s="212"/>
      <c r="P233" s="212"/>
      <c r="Q233" s="212"/>
      <c r="R233" s="212"/>
      <c r="S233" s="212"/>
      <c r="T233" s="213"/>
      <c r="U233" s="14"/>
      <c r="V233" s="14"/>
      <c r="W233" s="14"/>
      <c r="X233" s="14"/>
      <c r="Y233" s="14"/>
      <c r="Z233" s="14"/>
      <c r="AA233" s="14"/>
      <c r="AB233" s="14"/>
      <c r="AC233" s="14"/>
      <c r="AD233" s="14"/>
      <c r="AE233" s="14"/>
      <c r="AT233" s="208" t="s">
        <v>212</v>
      </c>
      <c r="AU233" s="208" t="s">
        <v>91</v>
      </c>
      <c r="AV233" s="14" t="s">
        <v>89</v>
      </c>
      <c r="AW233" s="14" t="s">
        <v>36</v>
      </c>
      <c r="AX233" s="14" t="s">
        <v>81</v>
      </c>
      <c r="AY233" s="208" t="s">
        <v>199</v>
      </c>
    </row>
    <row r="234" s="13" customFormat="1">
      <c r="A234" s="13"/>
      <c r="B234" s="199"/>
      <c r="C234" s="13"/>
      <c r="D234" s="193" t="s">
        <v>212</v>
      </c>
      <c r="E234" s="200" t="s">
        <v>1</v>
      </c>
      <c r="F234" s="201" t="s">
        <v>1997</v>
      </c>
      <c r="G234" s="13"/>
      <c r="H234" s="202">
        <v>410.17000000000002</v>
      </c>
      <c r="I234" s="203"/>
      <c r="J234" s="13"/>
      <c r="K234" s="13"/>
      <c r="L234" s="199"/>
      <c r="M234" s="204"/>
      <c r="N234" s="205"/>
      <c r="O234" s="205"/>
      <c r="P234" s="205"/>
      <c r="Q234" s="205"/>
      <c r="R234" s="205"/>
      <c r="S234" s="205"/>
      <c r="T234" s="206"/>
      <c r="U234" s="13"/>
      <c r="V234" s="13"/>
      <c r="W234" s="13"/>
      <c r="X234" s="13"/>
      <c r="Y234" s="13"/>
      <c r="Z234" s="13"/>
      <c r="AA234" s="13"/>
      <c r="AB234" s="13"/>
      <c r="AC234" s="13"/>
      <c r="AD234" s="13"/>
      <c r="AE234" s="13"/>
      <c r="AT234" s="200" t="s">
        <v>212</v>
      </c>
      <c r="AU234" s="200" t="s">
        <v>91</v>
      </c>
      <c r="AV234" s="13" t="s">
        <v>91</v>
      </c>
      <c r="AW234" s="13" t="s">
        <v>36</v>
      </c>
      <c r="AX234" s="13" t="s">
        <v>81</v>
      </c>
      <c r="AY234" s="200" t="s">
        <v>199</v>
      </c>
    </row>
    <row r="235" s="15" customFormat="1">
      <c r="A235" s="15"/>
      <c r="B235" s="214"/>
      <c r="C235" s="15"/>
      <c r="D235" s="193" t="s">
        <v>212</v>
      </c>
      <c r="E235" s="215" t="s">
        <v>1</v>
      </c>
      <c r="F235" s="216" t="s">
        <v>234</v>
      </c>
      <c r="G235" s="15"/>
      <c r="H235" s="217">
        <v>410.17000000000002</v>
      </c>
      <c r="I235" s="218"/>
      <c r="J235" s="15"/>
      <c r="K235" s="15"/>
      <c r="L235" s="214"/>
      <c r="M235" s="219"/>
      <c r="N235" s="220"/>
      <c r="O235" s="220"/>
      <c r="P235" s="220"/>
      <c r="Q235" s="220"/>
      <c r="R235" s="220"/>
      <c r="S235" s="220"/>
      <c r="T235" s="221"/>
      <c r="U235" s="15"/>
      <c r="V235" s="15"/>
      <c r="W235" s="15"/>
      <c r="X235" s="15"/>
      <c r="Y235" s="15"/>
      <c r="Z235" s="15"/>
      <c r="AA235" s="15"/>
      <c r="AB235" s="15"/>
      <c r="AC235" s="15"/>
      <c r="AD235" s="15"/>
      <c r="AE235" s="15"/>
      <c r="AT235" s="215" t="s">
        <v>212</v>
      </c>
      <c r="AU235" s="215" t="s">
        <v>91</v>
      </c>
      <c r="AV235" s="15" t="s">
        <v>206</v>
      </c>
      <c r="AW235" s="15" t="s">
        <v>36</v>
      </c>
      <c r="AX235" s="15" t="s">
        <v>89</v>
      </c>
      <c r="AY235" s="215" t="s">
        <v>199</v>
      </c>
    </row>
    <row r="236" s="2" customFormat="1" ht="14.4" customHeight="1">
      <c r="A236" s="38"/>
      <c r="B236" s="179"/>
      <c r="C236" s="180" t="s">
        <v>360</v>
      </c>
      <c r="D236" s="180" t="s">
        <v>201</v>
      </c>
      <c r="E236" s="181" t="s">
        <v>415</v>
      </c>
      <c r="F236" s="182" t="s">
        <v>416</v>
      </c>
      <c r="G236" s="183" t="s">
        <v>204</v>
      </c>
      <c r="H236" s="184">
        <v>626.25999999999999</v>
      </c>
      <c r="I236" s="185"/>
      <c r="J236" s="186">
        <f>ROUND(I236*H236,2)</f>
        <v>0</v>
      </c>
      <c r="K236" s="182" t="s">
        <v>205</v>
      </c>
      <c r="L236" s="39"/>
      <c r="M236" s="187" t="s">
        <v>1</v>
      </c>
      <c r="N236" s="188" t="s">
        <v>46</v>
      </c>
      <c r="O236" s="77"/>
      <c r="P236" s="189">
        <f>O236*H236</f>
        <v>0</v>
      </c>
      <c r="Q236" s="189">
        <v>0.00726</v>
      </c>
      <c r="R236" s="189">
        <f>Q236*H236</f>
        <v>4.5466476</v>
      </c>
      <c r="S236" s="189">
        <v>0</v>
      </c>
      <c r="T236" s="190">
        <f>S236*H236</f>
        <v>0</v>
      </c>
      <c r="U236" s="38"/>
      <c r="V236" s="38"/>
      <c r="W236" s="38"/>
      <c r="X236" s="38"/>
      <c r="Y236" s="38"/>
      <c r="Z236" s="38"/>
      <c r="AA236" s="38"/>
      <c r="AB236" s="38"/>
      <c r="AC236" s="38"/>
      <c r="AD236" s="38"/>
      <c r="AE236" s="38"/>
      <c r="AR236" s="191" t="s">
        <v>206</v>
      </c>
      <c r="AT236" s="191" t="s">
        <v>201</v>
      </c>
      <c r="AU236" s="191" t="s">
        <v>91</v>
      </c>
      <c r="AY236" s="19" t="s">
        <v>199</v>
      </c>
      <c r="BE236" s="192">
        <f>IF(N236="základní",J236,0)</f>
        <v>0</v>
      </c>
      <c r="BF236" s="192">
        <f>IF(N236="snížená",J236,0)</f>
        <v>0</v>
      </c>
      <c r="BG236" s="192">
        <f>IF(N236="zákl. přenesená",J236,0)</f>
        <v>0</v>
      </c>
      <c r="BH236" s="192">
        <f>IF(N236="sníž. přenesená",J236,0)</f>
        <v>0</v>
      </c>
      <c r="BI236" s="192">
        <f>IF(N236="nulová",J236,0)</f>
        <v>0</v>
      </c>
      <c r="BJ236" s="19" t="s">
        <v>89</v>
      </c>
      <c r="BK236" s="192">
        <f>ROUND(I236*H236,2)</f>
        <v>0</v>
      </c>
      <c r="BL236" s="19" t="s">
        <v>206</v>
      </c>
      <c r="BM236" s="191" t="s">
        <v>1998</v>
      </c>
    </row>
    <row r="237" s="2" customFormat="1">
      <c r="A237" s="38"/>
      <c r="B237" s="39"/>
      <c r="C237" s="38"/>
      <c r="D237" s="193" t="s">
        <v>208</v>
      </c>
      <c r="E237" s="38"/>
      <c r="F237" s="194" t="s">
        <v>418</v>
      </c>
      <c r="G237" s="38"/>
      <c r="H237" s="38"/>
      <c r="I237" s="195"/>
      <c r="J237" s="38"/>
      <c r="K237" s="38"/>
      <c r="L237" s="39"/>
      <c r="M237" s="196"/>
      <c r="N237" s="197"/>
      <c r="O237" s="77"/>
      <c r="P237" s="77"/>
      <c r="Q237" s="77"/>
      <c r="R237" s="77"/>
      <c r="S237" s="77"/>
      <c r="T237" s="78"/>
      <c r="U237" s="38"/>
      <c r="V237" s="38"/>
      <c r="W237" s="38"/>
      <c r="X237" s="38"/>
      <c r="Y237" s="38"/>
      <c r="Z237" s="38"/>
      <c r="AA237" s="38"/>
      <c r="AB237" s="38"/>
      <c r="AC237" s="38"/>
      <c r="AD237" s="38"/>
      <c r="AE237" s="38"/>
      <c r="AT237" s="19" t="s">
        <v>208</v>
      </c>
      <c r="AU237" s="19" t="s">
        <v>91</v>
      </c>
    </row>
    <row r="238" s="2" customFormat="1">
      <c r="A238" s="38"/>
      <c r="B238" s="39"/>
      <c r="C238" s="38"/>
      <c r="D238" s="193" t="s">
        <v>210</v>
      </c>
      <c r="E238" s="38"/>
      <c r="F238" s="198" t="s">
        <v>419</v>
      </c>
      <c r="G238" s="38"/>
      <c r="H238" s="38"/>
      <c r="I238" s="195"/>
      <c r="J238" s="38"/>
      <c r="K238" s="38"/>
      <c r="L238" s="39"/>
      <c r="M238" s="196"/>
      <c r="N238" s="197"/>
      <c r="O238" s="77"/>
      <c r="P238" s="77"/>
      <c r="Q238" s="77"/>
      <c r="R238" s="77"/>
      <c r="S238" s="77"/>
      <c r="T238" s="78"/>
      <c r="U238" s="38"/>
      <c r="V238" s="38"/>
      <c r="W238" s="38"/>
      <c r="X238" s="38"/>
      <c r="Y238" s="38"/>
      <c r="Z238" s="38"/>
      <c r="AA238" s="38"/>
      <c r="AB238" s="38"/>
      <c r="AC238" s="38"/>
      <c r="AD238" s="38"/>
      <c r="AE238" s="38"/>
      <c r="AT238" s="19" t="s">
        <v>210</v>
      </c>
      <c r="AU238" s="19" t="s">
        <v>91</v>
      </c>
    </row>
    <row r="239" s="2" customFormat="1" ht="14.4" customHeight="1">
      <c r="A239" s="38"/>
      <c r="B239" s="179"/>
      <c r="C239" s="180" t="s">
        <v>368</v>
      </c>
      <c r="D239" s="180" t="s">
        <v>201</v>
      </c>
      <c r="E239" s="181" t="s">
        <v>423</v>
      </c>
      <c r="F239" s="182" t="s">
        <v>424</v>
      </c>
      <c r="G239" s="183" t="s">
        <v>204</v>
      </c>
      <c r="H239" s="184">
        <v>626.25999999999999</v>
      </c>
      <c r="I239" s="185"/>
      <c r="J239" s="186">
        <f>ROUND(I239*H239,2)</f>
        <v>0</v>
      </c>
      <c r="K239" s="182" t="s">
        <v>205</v>
      </c>
      <c r="L239" s="39"/>
      <c r="M239" s="187" t="s">
        <v>1</v>
      </c>
      <c r="N239" s="188" t="s">
        <v>46</v>
      </c>
      <c r="O239" s="77"/>
      <c r="P239" s="189">
        <f>O239*H239</f>
        <v>0</v>
      </c>
      <c r="Q239" s="189">
        <v>0.00085999999999999998</v>
      </c>
      <c r="R239" s="189">
        <f>Q239*H239</f>
        <v>0.53858359999999994</v>
      </c>
      <c r="S239" s="189">
        <v>0</v>
      </c>
      <c r="T239" s="190">
        <f>S239*H239</f>
        <v>0</v>
      </c>
      <c r="U239" s="38"/>
      <c r="V239" s="38"/>
      <c r="W239" s="38"/>
      <c r="X239" s="38"/>
      <c r="Y239" s="38"/>
      <c r="Z239" s="38"/>
      <c r="AA239" s="38"/>
      <c r="AB239" s="38"/>
      <c r="AC239" s="38"/>
      <c r="AD239" s="38"/>
      <c r="AE239" s="38"/>
      <c r="AR239" s="191" t="s">
        <v>206</v>
      </c>
      <c r="AT239" s="191" t="s">
        <v>201</v>
      </c>
      <c r="AU239" s="191" t="s">
        <v>91</v>
      </c>
      <c r="AY239" s="19" t="s">
        <v>199</v>
      </c>
      <c r="BE239" s="192">
        <f>IF(N239="základní",J239,0)</f>
        <v>0</v>
      </c>
      <c r="BF239" s="192">
        <f>IF(N239="snížená",J239,0)</f>
        <v>0</v>
      </c>
      <c r="BG239" s="192">
        <f>IF(N239="zákl. přenesená",J239,0)</f>
        <v>0</v>
      </c>
      <c r="BH239" s="192">
        <f>IF(N239="sníž. přenesená",J239,0)</f>
        <v>0</v>
      </c>
      <c r="BI239" s="192">
        <f>IF(N239="nulová",J239,0)</f>
        <v>0</v>
      </c>
      <c r="BJ239" s="19" t="s">
        <v>89</v>
      </c>
      <c r="BK239" s="192">
        <f>ROUND(I239*H239,2)</f>
        <v>0</v>
      </c>
      <c r="BL239" s="19" t="s">
        <v>206</v>
      </c>
      <c r="BM239" s="191" t="s">
        <v>1999</v>
      </c>
    </row>
    <row r="240" s="2" customFormat="1">
      <c r="A240" s="38"/>
      <c r="B240" s="39"/>
      <c r="C240" s="38"/>
      <c r="D240" s="193" t="s">
        <v>208</v>
      </c>
      <c r="E240" s="38"/>
      <c r="F240" s="194" t="s">
        <v>426</v>
      </c>
      <c r="G240" s="38"/>
      <c r="H240" s="38"/>
      <c r="I240" s="195"/>
      <c r="J240" s="38"/>
      <c r="K240" s="38"/>
      <c r="L240" s="39"/>
      <c r="M240" s="196"/>
      <c r="N240" s="197"/>
      <c r="O240" s="77"/>
      <c r="P240" s="77"/>
      <c r="Q240" s="77"/>
      <c r="R240" s="77"/>
      <c r="S240" s="77"/>
      <c r="T240" s="78"/>
      <c r="U240" s="38"/>
      <c r="V240" s="38"/>
      <c r="W240" s="38"/>
      <c r="X240" s="38"/>
      <c r="Y240" s="38"/>
      <c r="Z240" s="38"/>
      <c r="AA240" s="38"/>
      <c r="AB240" s="38"/>
      <c r="AC240" s="38"/>
      <c r="AD240" s="38"/>
      <c r="AE240" s="38"/>
      <c r="AT240" s="19" t="s">
        <v>208</v>
      </c>
      <c r="AU240" s="19" t="s">
        <v>91</v>
      </c>
    </row>
    <row r="241" s="2" customFormat="1">
      <c r="A241" s="38"/>
      <c r="B241" s="39"/>
      <c r="C241" s="38"/>
      <c r="D241" s="193" t="s">
        <v>210</v>
      </c>
      <c r="E241" s="38"/>
      <c r="F241" s="198" t="s">
        <v>419</v>
      </c>
      <c r="G241" s="38"/>
      <c r="H241" s="38"/>
      <c r="I241" s="195"/>
      <c r="J241" s="38"/>
      <c r="K241" s="38"/>
      <c r="L241" s="39"/>
      <c r="M241" s="196"/>
      <c r="N241" s="197"/>
      <c r="O241" s="77"/>
      <c r="P241" s="77"/>
      <c r="Q241" s="77"/>
      <c r="R241" s="77"/>
      <c r="S241" s="77"/>
      <c r="T241" s="78"/>
      <c r="U241" s="38"/>
      <c r="V241" s="38"/>
      <c r="W241" s="38"/>
      <c r="X241" s="38"/>
      <c r="Y241" s="38"/>
      <c r="Z241" s="38"/>
      <c r="AA241" s="38"/>
      <c r="AB241" s="38"/>
      <c r="AC241" s="38"/>
      <c r="AD241" s="38"/>
      <c r="AE241" s="38"/>
      <c r="AT241" s="19" t="s">
        <v>210</v>
      </c>
      <c r="AU241" s="19" t="s">
        <v>91</v>
      </c>
    </row>
    <row r="242" s="2" customFormat="1" ht="14.4" customHeight="1">
      <c r="A242" s="38"/>
      <c r="B242" s="179"/>
      <c r="C242" s="180" t="s">
        <v>376</v>
      </c>
      <c r="D242" s="180" t="s">
        <v>201</v>
      </c>
      <c r="E242" s="181" t="s">
        <v>2000</v>
      </c>
      <c r="F242" s="182" t="s">
        <v>2001</v>
      </c>
      <c r="G242" s="183" t="s">
        <v>204</v>
      </c>
      <c r="H242" s="184">
        <v>101</v>
      </c>
      <c r="I242" s="185"/>
      <c r="J242" s="186">
        <f>ROUND(I242*H242,2)</f>
        <v>0</v>
      </c>
      <c r="K242" s="182" t="s">
        <v>205</v>
      </c>
      <c r="L242" s="39"/>
      <c r="M242" s="187" t="s">
        <v>1</v>
      </c>
      <c r="N242" s="188" t="s">
        <v>46</v>
      </c>
      <c r="O242" s="77"/>
      <c r="P242" s="189">
        <f>O242*H242</f>
        <v>0</v>
      </c>
      <c r="Q242" s="189">
        <v>0.074469999999999995</v>
      </c>
      <c r="R242" s="189">
        <f>Q242*H242</f>
        <v>7.5214699999999999</v>
      </c>
      <c r="S242" s="189">
        <v>0</v>
      </c>
      <c r="T242" s="190">
        <f>S242*H242</f>
        <v>0</v>
      </c>
      <c r="U242" s="38"/>
      <c r="V242" s="38"/>
      <c r="W242" s="38"/>
      <c r="X242" s="38"/>
      <c r="Y242" s="38"/>
      <c r="Z242" s="38"/>
      <c r="AA242" s="38"/>
      <c r="AB242" s="38"/>
      <c r="AC242" s="38"/>
      <c r="AD242" s="38"/>
      <c r="AE242" s="38"/>
      <c r="AR242" s="191" t="s">
        <v>206</v>
      </c>
      <c r="AT242" s="191" t="s">
        <v>201</v>
      </c>
      <c r="AU242" s="191" t="s">
        <v>91</v>
      </c>
      <c r="AY242" s="19" t="s">
        <v>199</v>
      </c>
      <c r="BE242" s="192">
        <f>IF(N242="základní",J242,0)</f>
        <v>0</v>
      </c>
      <c r="BF242" s="192">
        <f>IF(N242="snížená",J242,0)</f>
        <v>0</v>
      </c>
      <c r="BG242" s="192">
        <f>IF(N242="zákl. přenesená",J242,0)</f>
        <v>0</v>
      </c>
      <c r="BH242" s="192">
        <f>IF(N242="sníž. přenesená",J242,0)</f>
        <v>0</v>
      </c>
      <c r="BI242" s="192">
        <f>IF(N242="nulová",J242,0)</f>
        <v>0</v>
      </c>
      <c r="BJ242" s="19" t="s">
        <v>89</v>
      </c>
      <c r="BK242" s="192">
        <f>ROUND(I242*H242,2)</f>
        <v>0</v>
      </c>
      <c r="BL242" s="19" t="s">
        <v>206</v>
      </c>
      <c r="BM242" s="191" t="s">
        <v>2002</v>
      </c>
    </row>
    <row r="243" s="2" customFormat="1">
      <c r="A243" s="38"/>
      <c r="B243" s="39"/>
      <c r="C243" s="38"/>
      <c r="D243" s="193" t="s">
        <v>208</v>
      </c>
      <c r="E243" s="38"/>
      <c r="F243" s="194" t="s">
        <v>2003</v>
      </c>
      <c r="G243" s="38"/>
      <c r="H243" s="38"/>
      <c r="I243" s="195"/>
      <c r="J243" s="38"/>
      <c r="K243" s="38"/>
      <c r="L243" s="39"/>
      <c r="M243" s="196"/>
      <c r="N243" s="197"/>
      <c r="O243" s="77"/>
      <c r="P243" s="77"/>
      <c r="Q243" s="77"/>
      <c r="R243" s="77"/>
      <c r="S243" s="77"/>
      <c r="T243" s="78"/>
      <c r="U243" s="38"/>
      <c r="V243" s="38"/>
      <c r="W243" s="38"/>
      <c r="X243" s="38"/>
      <c r="Y243" s="38"/>
      <c r="Z243" s="38"/>
      <c r="AA243" s="38"/>
      <c r="AB243" s="38"/>
      <c r="AC243" s="38"/>
      <c r="AD243" s="38"/>
      <c r="AE243" s="38"/>
      <c r="AT243" s="19" t="s">
        <v>208</v>
      </c>
      <c r="AU243" s="19" t="s">
        <v>91</v>
      </c>
    </row>
    <row r="244" s="2" customFormat="1">
      <c r="A244" s="38"/>
      <c r="B244" s="39"/>
      <c r="C244" s="38"/>
      <c r="D244" s="193" t="s">
        <v>210</v>
      </c>
      <c r="E244" s="38"/>
      <c r="F244" s="198" t="s">
        <v>419</v>
      </c>
      <c r="G244" s="38"/>
      <c r="H244" s="38"/>
      <c r="I244" s="195"/>
      <c r="J244" s="38"/>
      <c r="K244" s="38"/>
      <c r="L244" s="39"/>
      <c r="M244" s="196"/>
      <c r="N244" s="197"/>
      <c r="O244" s="77"/>
      <c r="P244" s="77"/>
      <c r="Q244" s="77"/>
      <c r="R244" s="77"/>
      <c r="S244" s="77"/>
      <c r="T244" s="78"/>
      <c r="U244" s="38"/>
      <c r="V244" s="38"/>
      <c r="W244" s="38"/>
      <c r="X244" s="38"/>
      <c r="Y244" s="38"/>
      <c r="Z244" s="38"/>
      <c r="AA244" s="38"/>
      <c r="AB244" s="38"/>
      <c r="AC244" s="38"/>
      <c r="AD244" s="38"/>
      <c r="AE244" s="38"/>
      <c r="AT244" s="19" t="s">
        <v>210</v>
      </c>
      <c r="AU244" s="19" t="s">
        <v>91</v>
      </c>
    </row>
    <row r="245" s="14" customFormat="1">
      <c r="A245" s="14"/>
      <c r="B245" s="207"/>
      <c r="C245" s="14"/>
      <c r="D245" s="193" t="s">
        <v>212</v>
      </c>
      <c r="E245" s="208" t="s">
        <v>1</v>
      </c>
      <c r="F245" s="209" t="s">
        <v>1990</v>
      </c>
      <c r="G245" s="14"/>
      <c r="H245" s="208" t="s">
        <v>1</v>
      </c>
      <c r="I245" s="210"/>
      <c r="J245" s="14"/>
      <c r="K245" s="14"/>
      <c r="L245" s="207"/>
      <c r="M245" s="211"/>
      <c r="N245" s="212"/>
      <c r="O245" s="212"/>
      <c r="P245" s="212"/>
      <c r="Q245" s="212"/>
      <c r="R245" s="212"/>
      <c r="S245" s="212"/>
      <c r="T245" s="213"/>
      <c r="U245" s="14"/>
      <c r="V245" s="14"/>
      <c r="W245" s="14"/>
      <c r="X245" s="14"/>
      <c r="Y245" s="14"/>
      <c r="Z245" s="14"/>
      <c r="AA245" s="14"/>
      <c r="AB245" s="14"/>
      <c r="AC245" s="14"/>
      <c r="AD245" s="14"/>
      <c r="AE245" s="14"/>
      <c r="AT245" s="208" t="s">
        <v>212</v>
      </c>
      <c r="AU245" s="208" t="s">
        <v>91</v>
      </c>
      <c r="AV245" s="14" t="s">
        <v>89</v>
      </c>
      <c r="AW245" s="14" t="s">
        <v>36</v>
      </c>
      <c r="AX245" s="14" t="s">
        <v>81</v>
      </c>
      <c r="AY245" s="208" t="s">
        <v>199</v>
      </c>
    </row>
    <row r="246" s="14" customFormat="1">
      <c r="A246" s="14"/>
      <c r="B246" s="207"/>
      <c r="C246" s="14"/>
      <c r="D246" s="193" t="s">
        <v>212</v>
      </c>
      <c r="E246" s="208" t="s">
        <v>1</v>
      </c>
      <c r="F246" s="209" t="s">
        <v>2004</v>
      </c>
      <c r="G246" s="14"/>
      <c r="H246" s="208" t="s">
        <v>1</v>
      </c>
      <c r="I246" s="210"/>
      <c r="J246" s="14"/>
      <c r="K246" s="14"/>
      <c r="L246" s="207"/>
      <c r="M246" s="211"/>
      <c r="N246" s="212"/>
      <c r="O246" s="212"/>
      <c r="P246" s="212"/>
      <c r="Q246" s="212"/>
      <c r="R246" s="212"/>
      <c r="S246" s="212"/>
      <c r="T246" s="213"/>
      <c r="U246" s="14"/>
      <c r="V246" s="14"/>
      <c r="W246" s="14"/>
      <c r="X246" s="14"/>
      <c r="Y246" s="14"/>
      <c r="Z246" s="14"/>
      <c r="AA246" s="14"/>
      <c r="AB246" s="14"/>
      <c r="AC246" s="14"/>
      <c r="AD246" s="14"/>
      <c r="AE246" s="14"/>
      <c r="AT246" s="208" t="s">
        <v>212</v>
      </c>
      <c r="AU246" s="208" t="s">
        <v>91</v>
      </c>
      <c r="AV246" s="14" t="s">
        <v>89</v>
      </c>
      <c r="AW246" s="14" t="s">
        <v>36</v>
      </c>
      <c r="AX246" s="14" t="s">
        <v>81</v>
      </c>
      <c r="AY246" s="208" t="s">
        <v>199</v>
      </c>
    </row>
    <row r="247" s="13" customFormat="1">
      <c r="A247" s="13"/>
      <c r="B247" s="199"/>
      <c r="C247" s="13"/>
      <c r="D247" s="193" t="s">
        <v>212</v>
      </c>
      <c r="E247" s="200" t="s">
        <v>1</v>
      </c>
      <c r="F247" s="201" t="s">
        <v>2005</v>
      </c>
      <c r="G247" s="13"/>
      <c r="H247" s="202">
        <v>101</v>
      </c>
      <c r="I247" s="203"/>
      <c r="J247" s="13"/>
      <c r="K247" s="13"/>
      <c r="L247" s="199"/>
      <c r="M247" s="204"/>
      <c r="N247" s="205"/>
      <c r="O247" s="205"/>
      <c r="P247" s="205"/>
      <c r="Q247" s="205"/>
      <c r="R247" s="205"/>
      <c r="S247" s="205"/>
      <c r="T247" s="206"/>
      <c r="U247" s="13"/>
      <c r="V247" s="13"/>
      <c r="W247" s="13"/>
      <c r="X247" s="13"/>
      <c r="Y247" s="13"/>
      <c r="Z247" s="13"/>
      <c r="AA247" s="13"/>
      <c r="AB247" s="13"/>
      <c r="AC247" s="13"/>
      <c r="AD247" s="13"/>
      <c r="AE247" s="13"/>
      <c r="AT247" s="200" t="s">
        <v>212</v>
      </c>
      <c r="AU247" s="200" t="s">
        <v>91</v>
      </c>
      <c r="AV247" s="13" t="s">
        <v>91</v>
      </c>
      <c r="AW247" s="13" t="s">
        <v>36</v>
      </c>
      <c r="AX247" s="13" t="s">
        <v>81</v>
      </c>
      <c r="AY247" s="200" t="s">
        <v>199</v>
      </c>
    </row>
    <row r="248" s="15" customFormat="1">
      <c r="A248" s="15"/>
      <c r="B248" s="214"/>
      <c r="C248" s="15"/>
      <c r="D248" s="193" t="s">
        <v>212</v>
      </c>
      <c r="E248" s="215" t="s">
        <v>1</v>
      </c>
      <c r="F248" s="216" t="s">
        <v>234</v>
      </c>
      <c r="G248" s="15"/>
      <c r="H248" s="217">
        <v>101</v>
      </c>
      <c r="I248" s="218"/>
      <c r="J248" s="15"/>
      <c r="K248" s="15"/>
      <c r="L248" s="214"/>
      <c r="M248" s="219"/>
      <c r="N248" s="220"/>
      <c r="O248" s="220"/>
      <c r="P248" s="220"/>
      <c r="Q248" s="220"/>
      <c r="R248" s="220"/>
      <c r="S248" s="220"/>
      <c r="T248" s="221"/>
      <c r="U248" s="15"/>
      <c r="V248" s="15"/>
      <c r="W248" s="15"/>
      <c r="X248" s="15"/>
      <c r="Y248" s="15"/>
      <c r="Z248" s="15"/>
      <c r="AA248" s="15"/>
      <c r="AB248" s="15"/>
      <c r="AC248" s="15"/>
      <c r="AD248" s="15"/>
      <c r="AE248" s="15"/>
      <c r="AT248" s="215" t="s">
        <v>212</v>
      </c>
      <c r="AU248" s="215" t="s">
        <v>91</v>
      </c>
      <c r="AV248" s="15" t="s">
        <v>206</v>
      </c>
      <c r="AW248" s="15" t="s">
        <v>36</v>
      </c>
      <c r="AX248" s="15" t="s">
        <v>89</v>
      </c>
      <c r="AY248" s="215" t="s">
        <v>199</v>
      </c>
    </row>
    <row r="249" s="2" customFormat="1" ht="24.15" customHeight="1">
      <c r="A249" s="38"/>
      <c r="B249" s="179"/>
      <c r="C249" s="180" t="s">
        <v>382</v>
      </c>
      <c r="D249" s="180" t="s">
        <v>201</v>
      </c>
      <c r="E249" s="181" t="s">
        <v>428</v>
      </c>
      <c r="F249" s="182" t="s">
        <v>429</v>
      </c>
      <c r="G249" s="183" t="s">
        <v>275</v>
      </c>
      <c r="H249" s="184">
        <v>2.794</v>
      </c>
      <c r="I249" s="185"/>
      <c r="J249" s="186">
        <f>ROUND(I249*H249,2)</f>
        <v>0</v>
      </c>
      <c r="K249" s="182" t="s">
        <v>205</v>
      </c>
      <c r="L249" s="39"/>
      <c r="M249" s="187" t="s">
        <v>1</v>
      </c>
      <c r="N249" s="188" t="s">
        <v>46</v>
      </c>
      <c r="O249" s="77"/>
      <c r="P249" s="189">
        <f>O249*H249</f>
        <v>0</v>
      </c>
      <c r="Q249" s="189">
        <v>1.0958000000000001</v>
      </c>
      <c r="R249" s="189">
        <f>Q249*H249</f>
        <v>3.0616652000000002</v>
      </c>
      <c r="S249" s="189">
        <v>0</v>
      </c>
      <c r="T249" s="190">
        <f>S249*H249</f>
        <v>0</v>
      </c>
      <c r="U249" s="38"/>
      <c r="V249" s="38"/>
      <c r="W249" s="38"/>
      <c r="X249" s="38"/>
      <c r="Y249" s="38"/>
      <c r="Z249" s="38"/>
      <c r="AA249" s="38"/>
      <c r="AB249" s="38"/>
      <c r="AC249" s="38"/>
      <c r="AD249" s="38"/>
      <c r="AE249" s="38"/>
      <c r="AR249" s="191" t="s">
        <v>206</v>
      </c>
      <c r="AT249" s="191" t="s">
        <v>201</v>
      </c>
      <c r="AU249" s="191" t="s">
        <v>91</v>
      </c>
      <c r="AY249" s="19" t="s">
        <v>199</v>
      </c>
      <c r="BE249" s="192">
        <f>IF(N249="základní",J249,0)</f>
        <v>0</v>
      </c>
      <c r="BF249" s="192">
        <f>IF(N249="snížená",J249,0)</f>
        <v>0</v>
      </c>
      <c r="BG249" s="192">
        <f>IF(N249="zákl. přenesená",J249,0)</f>
        <v>0</v>
      </c>
      <c r="BH249" s="192">
        <f>IF(N249="sníž. přenesená",J249,0)</f>
        <v>0</v>
      </c>
      <c r="BI249" s="192">
        <f>IF(N249="nulová",J249,0)</f>
        <v>0</v>
      </c>
      <c r="BJ249" s="19" t="s">
        <v>89</v>
      </c>
      <c r="BK249" s="192">
        <f>ROUND(I249*H249,2)</f>
        <v>0</v>
      </c>
      <c r="BL249" s="19" t="s">
        <v>206</v>
      </c>
      <c r="BM249" s="191" t="s">
        <v>2006</v>
      </c>
    </row>
    <row r="250" s="2" customFormat="1">
      <c r="A250" s="38"/>
      <c r="B250" s="39"/>
      <c r="C250" s="38"/>
      <c r="D250" s="193" t="s">
        <v>208</v>
      </c>
      <c r="E250" s="38"/>
      <c r="F250" s="194" t="s">
        <v>431</v>
      </c>
      <c r="G250" s="38"/>
      <c r="H250" s="38"/>
      <c r="I250" s="195"/>
      <c r="J250" s="38"/>
      <c r="K250" s="38"/>
      <c r="L250" s="39"/>
      <c r="M250" s="196"/>
      <c r="N250" s="197"/>
      <c r="O250" s="77"/>
      <c r="P250" s="77"/>
      <c r="Q250" s="77"/>
      <c r="R250" s="77"/>
      <c r="S250" s="77"/>
      <c r="T250" s="78"/>
      <c r="U250" s="38"/>
      <c r="V250" s="38"/>
      <c r="W250" s="38"/>
      <c r="X250" s="38"/>
      <c r="Y250" s="38"/>
      <c r="Z250" s="38"/>
      <c r="AA250" s="38"/>
      <c r="AB250" s="38"/>
      <c r="AC250" s="38"/>
      <c r="AD250" s="38"/>
      <c r="AE250" s="38"/>
      <c r="AT250" s="19" t="s">
        <v>208</v>
      </c>
      <c r="AU250" s="19" t="s">
        <v>91</v>
      </c>
    </row>
    <row r="251" s="2" customFormat="1">
      <c r="A251" s="38"/>
      <c r="B251" s="39"/>
      <c r="C251" s="38"/>
      <c r="D251" s="193" t="s">
        <v>210</v>
      </c>
      <c r="E251" s="38"/>
      <c r="F251" s="198" t="s">
        <v>432</v>
      </c>
      <c r="G251" s="38"/>
      <c r="H251" s="38"/>
      <c r="I251" s="195"/>
      <c r="J251" s="38"/>
      <c r="K251" s="38"/>
      <c r="L251" s="39"/>
      <c r="M251" s="196"/>
      <c r="N251" s="197"/>
      <c r="O251" s="77"/>
      <c r="P251" s="77"/>
      <c r="Q251" s="77"/>
      <c r="R251" s="77"/>
      <c r="S251" s="77"/>
      <c r="T251" s="78"/>
      <c r="U251" s="38"/>
      <c r="V251" s="38"/>
      <c r="W251" s="38"/>
      <c r="X251" s="38"/>
      <c r="Y251" s="38"/>
      <c r="Z251" s="38"/>
      <c r="AA251" s="38"/>
      <c r="AB251" s="38"/>
      <c r="AC251" s="38"/>
      <c r="AD251" s="38"/>
      <c r="AE251" s="38"/>
      <c r="AT251" s="19" t="s">
        <v>210</v>
      </c>
      <c r="AU251" s="19" t="s">
        <v>91</v>
      </c>
    </row>
    <row r="252" s="14" customFormat="1">
      <c r="A252" s="14"/>
      <c r="B252" s="207"/>
      <c r="C252" s="14"/>
      <c r="D252" s="193" t="s">
        <v>212</v>
      </c>
      <c r="E252" s="208" t="s">
        <v>1</v>
      </c>
      <c r="F252" s="209" t="s">
        <v>2007</v>
      </c>
      <c r="G252" s="14"/>
      <c r="H252" s="208" t="s">
        <v>1</v>
      </c>
      <c r="I252" s="210"/>
      <c r="J252" s="14"/>
      <c r="K252" s="14"/>
      <c r="L252" s="207"/>
      <c r="M252" s="211"/>
      <c r="N252" s="212"/>
      <c r="O252" s="212"/>
      <c r="P252" s="212"/>
      <c r="Q252" s="212"/>
      <c r="R252" s="212"/>
      <c r="S252" s="212"/>
      <c r="T252" s="213"/>
      <c r="U252" s="14"/>
      <c r="V252" s="14"/>
      <c r="W252" s="14"/>
      <c r="X252" s="14"/>
      <c r="Y252" s="14"/>
      <c r="Z252" s="14"/>
      <c r="AA252" s="14"/>
      <c r="AB252" s="14"/>
      <c r="AC252" s="14"/>
      <c r="AD252" s="14"/>
      <c r="AE252" s="14"/>
      <c r="AT252" s="208" t="s">
        <v>212</v>
      </c>
      <c r="AU252" s="208" t="s">
        <v>91</v>
      </c>
      <c r="AV252" s="14" t="s">
        <v>89</v>
      </c>
      <c r="AW252" s="14" t="s">
        <v>36</v>
      </c>
      <c r="AX252" s="14" t="s">
        <v>81</v>
      </c>
      <c r="AY252" s="208" t="s">
        <v>199</v>
      </c>
    </row>
    <row r="253" s="13" customFormat="1">
      <c r="A253" s="13"/>
      <c r="B253" s="199"/>
      <c r="C253" s="13"/>
      <c r="D253" s="193" t="s">
        <v>212</v>
      </c>
      <c r="E253" s="200" t="s">
        <v>1</v>
      </c>
      <c r="F253" s="201" t="s">
        <v>2008</v>
      </c>
      <c r="G253" s="13"/>
      <c r="H253" s="202">
        <v>2.794</v>
      </c>
      <c r="I253" s="203"/>
      <c r="J253" s="13"/>
      <c r="K253" s="13"/>
      <c r="L253" s="199"/>
      <c r="M253" s="204"/>
      <c r="N253" s="205"/>
      <c r="O253" s="205"/>
      <c r="P253" s="205"/>
      <c r="Q253" s="205"/>
      <c r="R253" s="205"/>
      <c r="S253" s="205"/>
      <c r="T253" s="206"/>
      <c r="U253" s="13"/>
      <c r="V253" s="13"/>
      <c r="W253" s="13"/>
      <c r="X253" s="13"/>
      <c r="Y253" s="13"/>
      <c r="Z253" s="13"/>
      <c r="AA253" s="13"/>
      <c r="AB253" s="13"/>
      <c r="AC253" s="13"/>
      <c r="AD253" s="13"/>
      <c r="AE253" s="13"/>
      <c r="AT253" s="200" t="s">
        <v>212</v>
      </c>
      <c r="AU253" s="200" t="s">
        <v>91</v>
      </c>
      <c r="AV253" s="13" t="s">
        <v>91</v>
      </c>
      <c r="AW253" s="13" t="s">
        <v>36</v>
      </c>
      <c r="AX253" s="13" t="s">
        <v>81</v>
      </c>
      <c r="AY253" s="200" t="s">
        <v>199</v>
      </c>
    </row>
    <row r="254" s="15" customFormat="1">
      <c r="A254" s="15"/>
      <c r="B254" s="214"/>
      <c r="C254" s="15"/>
      <c r="D254" s="193" t="s">
        <v>212</v>
      </c>
      <c r="E254" s="215" t="s">
        <v>1</v>
      </c>
      <c r="F254" s="216" t="s">
        <v>234</v>
      </c>
      <c r="G254" s="15"/>
      <c r="H254" s="217">
        <v>2.794</v>
      </c>
      <c r="I254" s="218"/>
      <c r="J254" s="15"/>
      <c r="K254" s="15"/>
      <c r="L254" s="214"/>
      <c r="M254" s="219"/>
      <c r="N254" s="220"/>
      <c r="O254" s="220"/>
      <c r="P254" s="220"/>
      <c r="Q254" s="220"/>
      <c r="R254" s="220"/>
      <c r="S254" s="220"/>
      <c r="T254" s="221"/>
      <c r="U254" s="15"/>
      <c r="V254" s="15"/>
      <c r="W254" s="15"/>
      <c r="X254" s="15"/>
      <c r="Y254" s="15"/>
      <c r="Z254" s="15"/>
      <c r="AA254" s="15"/>
      <c r="AB254" s="15"/>
      <c r="AC254" s="15"/>
      <c r="AD254" s="15"/>
      <c r="AE254" s="15"/>
      <c r="AT254" s="215" t="s">
        <v>212</v>
      </c>
      <c r="AU254" s="215" t="s">
        <v>91</v>
      </c>
      <c r="AV254" s="15" t="s">
        <v>206</v>
      </c>
      <c r="AW254" s="15" t="s">
        <v>36</v>
      </c>
      <c r="AX254" s="15" t="s">
        <v>89</v>
      </c>
      <c r="AY254" s="215" t="s">
        <v>199</v>
      </c>
    </row>
    <row r="255" s="2" customFormat="1" ht="24.15" customHeight="1">
      <c r="A255" s="38"/>
      <c r="B255" s="179"/>
      <c r="C255" s="180" t="s">
        <v>390</v>
      </c>
      <c r="D255" s="180" t="s">
        <v>201</v>
      </c>
      <c r="E255" s="181" t="s">
        <v>847</v>
      </c>
      <c r="F255" s="182" t="s">
        <v>848</v>
      </c>
      <c r="G255" s="183" t="s">
        <v>275</v>
      </c>
      <c r="H255" s="184">
        <v>5.3940000000000001</v>
      </c>
      <c r="I255" s="185"/>
      <c r="J255" s="186">
        <f>ROUND(I255*H255,2)</f>
        <v>0</v>
      </c>
      <c r="K255" s="182" t="s">
        <v>205</v>
      </c>
      <c r="L255" s="39"/>
      <c r="M255" s="187" t="s">
        <v>1</v>
      </c>
      <c r="N255" s="188" t="s">
        <v>46</v>
      </c>
      <c r="O255" s="77"/>
      <c r="P255" s="189">
        <f>O255*H255</f>
        <v>0</v>
      </c>
      <c r="Q255" s="189">
        <v>1.0563100000000001</v>
      </c>
      <c r="R255" s="189">
        <f>Q255*H255</f>
        <v>5.6977361400000008</v>
      </c>
      <c r="S255" s="189">
        <v>0</v>
      </c>
      <c r="T255" s="190">
        <f>S255*H255</f>
        <v>0</v>
      </c>
      <c r="U255" s="38"/>
      <c r="V255" s="38"/>
      <c r="W255" s="38"/>
      <c r="X255" s="38"/>
      <c r="Y255" s="38"/>
      <c r="Z255" s="38"/>
      <c r="AA255" s="38"/>
      <c r="AB255" s="38"/>
      <c r="AC255" s="38"/>
      <c r="AD255" s="38"/>
      <c r="AE255" s="38"/>
      <c r="AR255" s="191" t="s">
        <v>206</v>
      </c>
      <c r="AT255" s="191" t="s">
        <v>201</v>
      </c>
      <c r="AU255" s="191" t="s">
        <v>91</v>
      </c>
      <c r="AY255" s="19" t="s">
        <v>199</v>
      </c>
      <c r="BE255" s="192">
        <f>IF(N255="základní",J255,0)</f>
        <v>0</v>
      </c>
      <c r="BF255" s="192">
        <f>IF(N255="snížená",J255,0)</f>
        <v>0</v>
      </c>
      <c r="BG255" s="192">
        <f>IF(N255="zákl. přenesená",J255,0)</f>
        <v>0</v>
      </c>
      <c r="BH255" s="192">
        <f>IF(N255="sníž. přenesená",J255,0)</f>
        <v>0</v>
      </c>
      <c r="BI255" s="192">
        <f>IF(N255="nulová",J255,0)</f>
        <v>0</v>
      </c>
      <c r="BJ255" s="19" t="s">
        <v>89</v>
      </c>
      <c r="BK255" s="192">
        <f>ROUND(I255*H255,2)</f>
        <v>0</v>
      </c>
      <c r="BL255" s="19" t="s">
        <v>206</v>
      </c>
      <c r="BM255" s="191" t="s">
        <v>2009</v>
      </c>
    </row>
    <row r="256" s="2" customFormat="1">
      <c r="A256" s="38"/>
      <c r="B256" s="39"/>
      <c r="C256" s="38"/>
      <c r="D256" s="193" t="s">
        <v>208</v>
      </c>
      <c r="E256" s="38"/>
      <c r="F256" s="194" t="s">
        <v>850</v>
      </c>
      <c r="G256" s="38"/>
      <c r="H256" s="38"/>
      <c r="I256" s="195"/>
      <c r="J256" s="38"/>
      <c r="K256" s="38"/>
      <c r="L256" s="39"/>
      <c r="M256" s="196"/>
      <c r="N256" s="197"/>
      <c r="O256" s="77"/>
      <c r="P256" s="77"/>
      <c r="Q256" s="77"/>
      <c r="R256" s="77"/>
      <c r="S256" s="77"/>
      <c r="T256" s="78"/>
      <c r="U256" s="38"/>
      <c r="V256" s="38"/>
      <c r="W256" s="38"/>
      <c r="X256" s="38"/>
      <c r="Y256" s="38"/>
      <c r="Z256" s="38"/>
      <c r="AA256" s="38"/>
      <c r="AB256" s="38"/>
      <c r="AC256" s="38"/>
      <c r="AD256" s="38"/>
      <c r="AE256" s="38"/>
      <c r="AT256" s="19" t="s">
        <v>208</v>
      </c>
      <c r="AU256" s="19" t="s">
        <v>91</v>
      </c>
    </row>
    <row r="257" s="2" customFormat="1">
      <c r="A257" s="38"/>
      <c r="B257" s="39"/>
      <c r="C257" s="38"/>
      <c r="D257" s="193" t="s">
        <v>210</v>
      </c>
      <c r="E257" s="38"/>
      <c r="F257" s="198" t="s">
        <v>432</v>
      </c>
      <c r="G257" s="38"/>
      <c r="H257" s="38"/>
      <c r="I257" s="195"/>
      <c r="J257" s="38"/>
      <c r="K257" s="38"/>
      <c r="L257" s="39"/>
      <c r="M257" s="196"/>
      <c r="N257" s="197"/>
      <c r="O257" s="77"/>
      <c r="P257" s="77"/>
      <c r="Q257" s="77"/>
      <c r="R257" s="77"/>
      <c r="S257" s="77"/>
      <c r="T257" s="78"/>
      <c r="U257" s="38"/>
      <c r="V257" s="38"/>
      <c r="W257" s="38"/>
      <c r="X257" s="38"/>
      <c r="Y257" s="38"/>
      <c r="Z257" s="38"/>
      <c r="AA257" s="38"/>
      <c r="AB257" s="38"/>
      <c r="AC257" s="38"/>
      <c r="AD257" s="38"/>
      <c r="AE257" s="38"/>
      <c r="AT257" s="19" t="s">
        <v>210</v>
      </c>
      <c r="AU257" s="19" t="s">
        <v>91</v>
      </c>
    </row>
    <row r="258" s="14" customFormat="1">
      <c r="A258" s="14"/>
      <c r="B258" s="207"/>
      <c r="C258" s="14"/>
      <c r="D258" s="193" t="s">
        <v>212</v>
      </c>
      <c r="E258" s="208" t="s">
        <v>1</v>
      </c>
      <c r="F258" s="209" t="s">
        <v>2007</v>
      </c>
      <c r="G258" s="14"/>
      <c r="H258" s="208" t="s">
        <v>1</v>
      </c>
      <c r="I258" s="210"/>
      <c r="J258" s="14"/>
      <c r="K258" s="14"/>
      <c r="L258" s="207"/>
      <c r="M258" s="211"/>
      <c r="N258" s="212"/>
      <c r="O258" s="212"/>
      <c r="P258" s="212"/>
      <c r="Q258" s="212"/>
      <c r="R258" s="212"/>
      <c r="S258" s="212"/>
      <c r="T258" s="213"/>
      <c r="U258" s="14"/>
      <c r="V258" s="14"/>
      <c r="W258" s="14"/>
      <c r="X258" s="14"/>
      <c r="Y258" s="14"/>
      <c r="Z258" s="14"/>
      <c r="AA258" s="14"/>
      <c r="AB258" s="14"/>
      <c r="AC258" s="14"/>
      <c r="AD258" s="14"/>
      <c r="AE258" s="14"/>
      <c r="AT258" s="208" t="s">
        <v>212</v>
      </c>
      <c r="AU258" s="208" t="s">
        <v>91</v>
      </c>
      <c r="AV258" s="14" t="s">
        <v>89</v>
      </c>
      <c r="AW258" s="14" t="s">
        <v>36</v>
      </c>
      <c r="AX258" s="14" t="s">
        <v>81</v>
      </c>
      <c r="AY258" s="208" t="s">
        <v>199</v>
      </c>
    </row>
    <row r="259" s="13" customFormat="1">
      <c r="A259" s="13"/>
      <c r="B259" s="199"/>
      <c r="C259" s="13"/>
      <c r="D259" s="193" t="s">
        <v>212</v>
      </c>
      <c r="E259" s="200" t="s">
        <v>1</v>
      </c>
      <c r="F259" s="201" t="s">
        <v>2010</v>
      </c>
      <c r="G259" s="13"/>
      <c r="H259" s="202">
        <v>5.3940000000000001</v>
      </c>
      <c r="I259" s="203"/>
      <c r="J259" s="13"/>
      <c r="K259" s="13"/>
      <c r="L259" s="199"/>
      <c r="M259" s="204"/>
      <c r="N259" s="205"/>
      <c r="O259" s="205"/>
      <c r="P259" s="205"/>
      <c r="Q259" s="205"/>
      <c r="R259" s="205"/>
      <c r="S259" s="205"/>
      <c r="T259" s="206"/>
      <c r="U259" s="13"/>
      <c r="V259" s="13"/>
      <c r="W259" s="13"/>
      <c r="X259" s="13"/>
      <c r="Y259" s="13"/>
      <c r="Z259" s="13"/>
      <c r="AA259" s="13"/>
      <c r="AB259" s="13"/>
      <c r="AC259" s="13"/>
      <c r="AD259" s="13"/>
      <c r="AE259" s="13"/>
      <c r="AT259" s="200" t="s">
        <v>212</v>
      </c>
      <c r="AU259" s="200" t="s">
        <v>91</v>
      </c>
      <c r="AV259" s="13" t="s">
        <v>91</v>
      </c>
      <c r="AW259" s="13" t="s">
        <v>36</v>
      </c>
      <c r="AX259" s="13" t="s">
        <v>81</v>
      </c>
      <c r="AY259" s="200" t="s">
        <v>199</v>
      </c>
    </row>
    <row r="260" s="15" customFormat="1">
      <c r="A260" s="15"/>
      <c r="B260" s="214"/>
      <c r="C260" s="15"/>
      <c r="D260" s="193" t="s">
        <v>212</v>
      </c>
      <c r="E260" s="215" t="s">
        <v>1</v>
      </c>
      <c r="F260" s="216" t="s">
        <v>234</v>
      </c>
      <c r="G260" s="15"/>
      <c r="H260" s="217">
        <v>5.3940000000000001</v>
      </c>
      <c r="I260" s="218"/>
      <c r="J260" s="15"/>
      <c r="K260" s="15"/>
      <c r="L260" s="214"/>
      <c r="M260" s="219"/>
      <c r="N260" s="220"/>
      <c r="O260" s="220"/>
      <c r="P260" s="220"/>
      <c r="Q260" s="220"/>
      <c r="R260" s="220"/>
      <c r="S260" s="220"/>
      <c r="T260" s="221"/>
      <c r="U260" s="15"/>
      <c r="V260" s="15"/>
      <c r="W260" s="15"/>
      <c r="X260" s="15"/>
      <c r="Y260" s="15"/>
      <c r="Z260" s="15"/>
      <c r="AA260" s="15"/>
      <c r="AB260" s="15"/>
      <c r="AC260" s="15"/>
      <c r="AD260" s="15"/>
      <c r="AE260" s="15"/>
      <c r="AT260" s="215" t="s">
        <v>212</v>
      </c>
      <c r="AU260" s="215" t="s">
        <v>91</v>
      </c>
      <c r="AV260" s="15" t="s">
        <v>206</v>
      </c>
      <c r="AW260" s="15" t="s">
        <v>36</v>
      </c>
      <c r="AX260" s="15" t="s">
        <v>89</v>
      </c>
      <c r="AY260" s="215" t="s">
        <v>199</v>
      </c>
    </row>
    <row r="261" s="2" customFormat="1" ht="24.15" customHeight="1">
      <c r="A261" s="38"/>
      <c r="B261" s="179"/>
      <c r="C261" s="180" t="s">
        <v>401</v>
      </c>
      <c r="D261" s="180" t="s">
        <v>201</v>
      </c>
      <c r="E261" s="181" t="s">
        <v>436</v>
      </c>
      <c r="F261" s="182" t="s">
        <v>437</v>
      </c>
      <c r="G261" s="183" t="s">
        <v>275</v>
      </c>
      <c r="H261" s="184">
        <v>15.412000000000001</v>
      </c>
      <c r="I261" s="185"/>
      <c r="J261" s="186">
        <f>ROUND(I261*H261,2)</f>
        <v>0</v>
      </c>
      <c r="K261" s="182" t="s">
        <v>205</v>
      </c>
      <c r="L261" s="39"/>
      <c r="M261" s="187" t="s">
        <v>1</v>
      </c>
      <c r="N261" s="188" t="s">
        <v>46</v>
      </c>
      <c r="O261" s="77"/>
      <c r="P261" s="189">
        <f>O261*H261</f>
        <v>0</v>
      </c>
      <c r="Q261" s="189">
        <v>1.0395099999999999</v>
      </c>
      <c r="R261" s="189">
        <f>Q261*H261</f>
        <v>16.020928120000001</v>
      </c>
      <c r="S261" s="189">
        <v>0</v>
      </c>
      <c r="T261" s="190">
        <f>S261*H261</f>
        <v>0</v>
      </c>
      <c r="U261" s="38"/>
      <c r="V261" s="38"/>
      <c r="W261" s="38"/>
      <c r="X261" s="38"/>
      <c r="Y261" s="38"/>
      <c r="Z261" s="38"/>
      <c r="AA261" s="38"/>
      <c r="AB261" s="38"/>
      <c r="AC261" s="38"/>
      <c r="AD261" s="38"/>
      <c r="AE261" s="38"/>
      <c r="AR261" s="191" t="s">
        <v>206</v>
      </c>
      <c r="AT261" s="191" t="s">
        <v>201</v>
      </c>
      <c r="AU261" s="191" t="s">
        <v>91</v>
      </c>
      <c r="AY261" s="19" t="s">
        <v>199</v>
      </c>
      <c r="BE261" s="192">
        <f>IF(N261="základní",J261,0)</f>
        <v>0</v>
      </c>
      <c r="BF261" s="192">
        <f>IF(N261="snížená",J261,0)</f>
        <v>0</v>
      </c>
      <c r="BG261" s="192">
        <f>IF(N261="zákl. přenesená",J261,0)</f>
        <v>0</v>
      </c>
      <c r="BH261" s="192">
        <f>IF(N261="sníž. přenesená",J261,0)</f>
        <v>0</v>
      </c>
      <c r="BI261" s="192">
        <f>IF(N261="nulová",J261,0)</f>
        <v>0</v>
      </c>
      <c r="BJ261" s="19" t="s">
        <v>89</v>
      </c>
      <c r="BK261" s="192">
        <f>ROUND(I261*H261,2)</f>
        <v>0</v>
      </c>
      <c r="BL261" s="19" t="s">
        <v>206</v>
      </c>
      <c r="BM261" s="191" t="s">
        <v>2011</v>
      </c>
    </row>
    <row r="262" s="2" customFormat="1">
      <c r="A262" s="38"/>
      <c r="B262" s="39"/>
      <c r="C262" s="38"/>
      <c r="D262" s="193" t="s">
        <v>208</v>
      </c>
      <c r="E262" s="38"/>
      <c r="F262" s="194" t="s">
        <v>439</v>
      </c>
      <c r="G262" s="38"/>
      <c r="H262" s="38"/>
      <c r="I262" s="195"/>
      <c r="J262" s="38"/>
      <c r="K262" s="38"/>
      <c r="L262" s="39"/>
      <c r="M262" s="196"/>
      <c r="N262" s="197"/>
      <c r="O262" s="77"/>
      <c r="P262" s="77"/>
      <c r="Q262" s="77"/>
      <c r="R262" s="77"/>
      <c r="S262" s="77"/>
      <c r="T262" s="78"/>
      <c r="U262" s="38"/>
      <c r="V262" s="38"/>
      <c r="W262" s="38"/>
      <c r="X262" s="38"/>
      <c r="Y262" s="38"/>
      <c r="Z262" s="38"/>
      <c r="AA262" s="38"/>
      <c r="AB262" s="38"/>
      <c r="AC262" s="38"/>
      <c r="AD262" s="38"/>
      <c r="AE262" s="38"/>
      <c r="AT262" s="19" t="s">
        <v>208</v>
      </c>
      <c r="AU262" s="19" t="s">
        <v>91</v>
      </c>
    </row>
    <row r="263" s="2" customFormat="1">
      <c r="A263" s="38"/>
      <c r="B263" s="39"/>
      <c r="C263" s="38"/>
      <c r="D263" s="193" t="s">
        <v>210</v>
      </c>
      <c r="E263" s="38"/>
      <c r="F263" s="198" t="s">
        <v>432</v>
      </c>
      <c r="G263" s="38"/>
      <c r="H263" s="38"/>
      <c r="I263" s="195"/>
      <c r="J263" s="38"/>
      <c r="K263" s="38"/>
      <c r="L263" s="39"/>
      <c r="M263" s="196"/>
      <c r="N263" s="197"/>
      <c r="O263" s="77"/>
      <c r="P263" s="77"/>
      <c r="Q263" s="77"/>
      <c r="R263" s="77"/>
      <c r="S263" s="77"/>
      <c r="T263" s="78"/>
      <c r="U263" s="38"/>
      <c r="V263" s="38"/>
      <c r="W263" s="38"/>
      <c r="X263" s="38"/>
      <c r="Y263" s="38"/>
      <c r="Z263" s="38"/>
      <c r="AA263" s="38"/>
      <c r="AB263" s="38"/>
      <c r="AC263" s="38"/>
      <c r="AD263" s="38"/>
      <c r="AE263" s="38"/>
      <c r="AT263" s="19" t="s">
        <v>210</v>
      </c>
      <c r="AU263" s="19" t="s">
        <v>91</v>
      </c>
    </row>
    <row r="264" s="14" customFormat="1">
      <c r="A264" s="14"/>
      <c r="B264" s="207"/>
      <c r="C264" s="14"/>
      <c r="D264" s="193" t="s">
        <v>212</v>
      </c>
      <c r="E264" s="208" t="s">
        <v>1</v>
      </c>
      <c r="F264" s="209" t="s">
        <v>2007</v>
      </c>
      <c r="G264" s="14"/>
      <c r="H264" s="208" t="s">
        <v>1</v>
      </c>
      <c r="I264" s="210"/>
      <c r="J264" s="14"/>
      <c r="K264" s="14"/>
      <c r="L264" s="207"/>
      <c r="M264" s="211"/>
      <c r="N264" s="212"/>
      <c r="O264" s="212"/>
      <c r="P264" s="212"/>
      <c r="Q264" s="212"/>
      <c r="R264" s="212"/>
      <c r="S264" s="212"/>
      <c r="T264" s="213"/>
      <c r="U264" s="14"/>
      <c r="V264" s="14"/>
      <c r="W264" s="14"/>
      <c r="X264" s="14"/>
      <c r="Y264" s="14"/>
      <c r="Z264" s="14"/>
      <c r="AA264" s="14"/>
      <c r="AB264" s="14"/>
      <c r="AC264" s="14"/>
      <c r="AD264" s="14"/>
      <c r="AE264" s="14"/>
      <c r="AT264" s="208" t="s">
        <v>212</v>
      </c>
      <c r="AU264" s="208" t="s">
        <v>91</v>
      </c>
      <c r="AV264" s="14" t="s">
        <v>89</v>
      </c>
      <c r="AW264" s="14" t="s">
        <v>36</v>
      </c>
      <c r="AX264" s="14" t="s">
        <v>81</v>
      </c>
      <c r="AY264" s="208" t="s">
        <v>199</v>
      </c>
    </row>
    <row r="265" s="13" customFormat="1">
      <c r="A265" s="13"/>
      <c r="B265" s="199"/>
      <c r="C265" s="13"/>
      <c r="D265" s="193" t="s">
        <v>212</v>
      </c>
      <c r="E265" s="200" t="s">
        <v>1</v>
      </c>
      <c r="F265" s="201" t="s">
        <v>2012</v>
      </c>
      <c r="G265" s="13"/>
      <c r="H265" s="202">
        <v>15.412000000000001</v>
      </c>
      <c r="I265" s="203"/>
      <c r="J265" s="13"/>
      <c r="K265" s="13"/>
      <c r="L265" s="199"/>
      <c r="M265" s="204"/>
      <c r="N265" s="205"/>
      <c r="O265" s="205"/>
      <c r="P265" s="205"/>
      <c r="Q265" s="205"/>
      <c r="R265" s="205"/>
      <c r="S265" s="205"/>
      <c r="T265" s="206"/>
      <c r="U265" s="13"/>
      <c r="V265" s="13"/>
      <c r="W265" s="13"/>
      <c r="X265" s="13"/>
      <c r="Y265" s="13"/>
      <c r="Z265" s="13"/>
      <c r="AA265" s="13"/>
      <c r="AB265" s="13"/>
      <c r="AC265" s="13"/>
      <c r="AD265" s="13"/>
      <c r="AE265" s="13"/>
      <c r="AT265" s="200" t="s">
        <v>212</v>
      </c>
      <c r="AU265" s="200" t="s">
        <v>91</v>
      </c>
      <c r="AV265" s="13" t="s">
        <v>91</v>
      </c>
      <c r="AW265" s="13" t="s">
        <v>36</v>
      </c>
      <c r="AX265" s="13" t="s">
        <v>81</v>
      </c>
      <c r="AY265" s="200" t="s">
        <v>199</v>
      </c>
    </row>
    <row r="266" s="15" customFormat="1">
      <c r="A266" s="15"/>
      <c r="B266" s="214"/>
      <c r="C266" s="15"/>
      <c r="D266" s="193" t="s">
        <v>212</v>
      </c>
      <c r="E266" s="215" t="s">
        <v>1</v>
      </c>
      <c r="F266" s="216" t="s">
        <v>234</v>
      </c>
      <c r="G266" s="15"/>
      <c r="H266" s="217">
        <v>15.412000000000001</v>
      </c>
      <c r="I266" s="218"/>
      <c r="J266" s="15"/>
      <c r="K266" s="15"/>
      <c r="L266" s="214"/>
      <c r="M266" s="219"/>
      <c r="N266" s="220"/>
      <c r="O266" s="220"/>
      <c r="P266" s="220"/>
      <c r="Q266" s="220"/>
      <c r="R266" s="220"/>
      <c r="S266" s="220"/>
      <c r="T266" s="221"/>
      <c r="U266" s="15"/>
      <c r="V266" s="15"/>
      <c r="W266" s="15"/>
      <c r="X266" s="15"/>
      <c r="Y266" s="15"/>
      <c r="Z266" s="15"/>
      <c r="AA266" s="15"/>
      <c r="AB266" s="15"/>
      <c r="AC266" s="15"/>
      <c r="AD266" s="15"/>
      <c r="AE266" s="15"/>
      <c r="AT266" s="215" t="s">
        <v>212</v>
      </c>
      <c r="AU266" s="215" t="s">
        <v>91</v>
      </c>
      <c r="AV266" s="15" t="s">
        <v>206</v>
      </c>
      <c r="AW266" s="15" t="s">
        <v>36</v>
      </c>
      <c r="AX266" s="15" t="s">
        <v>89</v>
      </c>
      <c r="AY266" s="215" t="s">
        <v>199</v>
      </c>
    </row>
    <row r="267" s="12" customFormat="1" ht="22.8" customHeight="1">
      <c r="A267" s="12"/>
      <c r="B267" s="166"/>
      <c r="C267" s="12"/>
      <c r="D267" s="167" t="s">
        <v>80</v>
      </c>
      <c r="E267" s="177" t="s">
        <v>206</v>
      </c>
      <c r="F267" s="177" t="s">
        <v>459</v>
      </c>
      <c r="G267" s="12"/>
      <c r="H267" s="12"/>
      <c r="I267" s="169"/>
      <c r="J267" s="178">
        <f>BK267</f>
        <v>0</v>
      </c>
      <c r="K267" s="12"/>
      <c r="L267" s="166"/>
      <c r="M267" s="171"/>
      <c r="N267" s="172"/>
      <c r="O267" s="172"/>
      <c r="P267" s="173">
        <f>SUM(P268:P314)</f>
        <v>0</v>
      </c>
      <c r="Q267" s="172"/>
      <c r="R267" s="173">
        <f>SUM(R268:R314)</f>
        <v>3184.0268129999999</v>
      </c>
      <c r="S267" s="172"/>
      <c r="T267" s="174">
        <f>SUM(T268:T314)</f>
        <v>0</v>
      </c>
      <c r="U267" s="12"/>
      <c r="V267" s="12"/>
      <c r="W267" s="12"/>
      <c r="X267" s="12"/>
      <c r="Y267" s="12"/>
      <c r="Z267" s="12"/>
      <c r="AA267" s="12"/>
      <c r="AB267" s="12"/>
      <c r="AC267" s="12"/>
      <c r="AD267" s="12"/>
      <c r="AE267" s="12"/>
      <c r="AR267" s="167" t="s">
        <v>89</v>
      </c>
      <c r="AT267" s="175" t="s">
        <v>80</v>
      </c>
      <c r="AU267" s="175" t="s">
        <v>89</v>
      </c>
      <c r="AY267" s="167" t="s">
        <v>199</v>
      </c>
      <c r="BK267" s="176">
        <f>SUM(BK268:BK314)</f>
        <v>0</v>
      </c>
    </row>
    <row r="268" s="2" customFormat="1" ht="24.15" customHeight="1">
      <c r="A268" s="38"/>
      <c r="B268" s="179"/>
      <c r="C268" s="180" t="s">
        <v>406</v>
      </c>
      <c r="D268" s="180" t="s">
        <v>201</v>
      </c>
      <c r="E268" s="181" t="s">
        <v>2013</v>
      </c>
      <c r="F268" s="182" t="s">
        <v>2014</v>
      </c>
      <c r="G268" s="183" t="s">
        <v>204</v>
      </c>
      <c r="H268" s="184">
        <v>143</v>
      </c>
      <c r="I268" s="185"/>
      <c r="J268" s="186">
        <f>ROUND(I268*H268,2)</f>
        <v>0</v>
      </c>
      <c r="K268" s="182" t="s">
        <v>246</v>
      </c>
      <c r="L268" s="39"/>
      <c r="M268" s="187" t="s">
        <v>1</v>
      </c>
      <c r="N268" s="188" t="s">
        <v>46</v>
      </c>
      <c r="O268" s="77"/>
      <c r="P268" s="189">
        <f>O268*H268</f>
        <v>0</v>
      </c>
      <c r="Q268" s="189">
        <v>0</v>
      </c>
      <c r="R268" s="189">
        <f>Q268*H268</f>
        <v>0</v>
      </c>
      <c r="S268" s="189">
        <v>0</v>
      </c>
      <c r="T268" s="190">
        <f>S268*H268</f>
        <v>0</v>
      </c>
      <c r="U268" s="38"/>
      <c r="V268" s="38"/>
      <c r="W268" s="38"/>
      <c r="X268" s="38"/>
      <c r="Y268" s="38"/>
      <c r="Z268" s="38"/>
      <c r="AA268" s="38"/>
      <c r="AB268" s="38"/>
      <c r="AC268" s="38"/>
      <c r="AD268" s="38"/>
      <c r="AE268" s="38"/>
      <c r="AR268" s="191" t="s">
        <v>206</v>
      </c>
      <c r="AT268" s="191" t="s">
        <v>201</v>
      </c>
      <c r="AU268" s="191" t="s">
        <v>91</v>
      </c>
      <c r="AY268" s="19" t="s">
        <v>199</v>
      </c>
      <c r="BE268" s="192">
        <f>IF(N268="základní",J268,0)</f>
        <v>0</v>
      </c>
      <c r="BF268" s="192">
        <f>IF(N268="snížená",J268,0)</f>
        <v>0</v>
      </c>
      <c r="BG268" s="192">
        <f>IF(N268="zákl. přenesená",J268,0)</f>
        <v>0</v>
      </c>
      <c r="BH268" s="192">
        <f>IF(N268="sníž. přenesená",J268,0)</f>
        <v>0</v>
      </c>
      <c r="BI268" s="192">
        <f>IF(N268="nulová",J268,0)</f>
        <v>0</v>
      </c>
      <c r="BJ268" s="19" t="s">
        <v>89</v>
      </c>
      <c r="BK268" s="192">
        <f>ROUND(I268*H268,2)</f>
        <v>0</v>
      </c>
      <c r="BL268" s="19" t="s">
        <v>206</v>
      </c>
      <c r="BM268" s="191" t="s">
        <v>2015</v>
      </c>
    </row>
    <row r="269" s="2" customFormat="1">
      <c r="A269" s="38"/>
      <c r="B269" s="39"/>
      <c r="C269" s="38"/>
      <c r="D269" s="193" t="s">
        <v>208</v>
      </c>
      <c r="E269" s="38"/>
      <c r="F269" s="194" t="s">
        <v>2016</v>
      </c>
      <c r="G269" s="38"/>
      <c r="H269" s="38"/>
      <c r="I269" s="195"/>
      <c r="J269" s="38"/>
      <c r="K269" s="38"/>
      <c r="L269" s="39"/>
      <c r="M269" s="196"/>
      <c r="N269" s="197"/>
      <c r="O269" s="77"/>
      <c r="P269" s="77"/>
      <c r="Q269" s="77"/>
      <c r="R269" s="77"/>
      <c r="S269" s="77"/>
      <c r="T269" s="78"/>
      <c r="U269" s="38"/>
      <c r="V269" s="38"/>
      <c r="W269" s="38"/>
      <c r="X269" s="38"/>
      <c r="Y269" s="38"/>
      <c r="Z269" s="38"/>
      <c r="AA269" s="38"/>
      <c r="AB269" s="38"/>
      <c r="AC269" s="38"/>
      <c r="AD269" s="38"/>
      <c r="AE269" s="38"/>
      <c r="AT269" s="19" t="s">
        <v>208</v>
      </c>
      <c r="AU269" s="19" t="s">
        <v>91</v>
      </c>
    </row>
    <row r="270" s="2" customFormat="1">
      <c r="A270" s="38"/>
      <c r="B270" s="39"/>
      <c r="C270" s="38"/>
      <c r="D270" s="193" t="s">
        <v>210</v>
      </c>
      <c r="E270" s="38"/>
      <c r="F270" s="198" t="s">
        <v>2017</v>
      </c>
      <c r="G270" s="38"/>
      <c r="H270" s="38"/>
      <c r="I270" s="195"/>
      <c r="J270" s="38"/>
      <c r="K270" s="38"/>
      <c r="L270" s="39"/>
      <c r="M270" s="196"/>
      <c r="N270" s="197"/>
      <c r="O270" s="77"/>
      <c r="P270" s="77"/>
      <c r="Q270" s="77"/>
      <c r="R270" s="77"/>
      <c r="S270" s="77"/>
      <c r="T270" s="78"/>
      <c r="U270" s="38"/>
      <c r="V270" s="38"/>
      <c r="W270" s="38"/>
      <c r="X270" s="38"/>
      <c r="Y270" s="38"/>
      <c r="Z270" s="38"/>
      <c r="AA270" s="38"/>
      <c r="AB270" s="38"/>
      <c r="AC270" s="38"/>
      <c r="AD270" s="38"/>
      <c r="AE270" s="38"/>
      <c r="AT270" s="19" t="s">
        <v>210</v>
      </c>
      <c r="AU270" s="19" t="s">
        <v>91</v>
      </c>
    </row>
    <row r="271" s="14" customFormat="1">
      <c r="A271" s="14"/>
      <c r="B271" s="207"/>
      <c r="C271" s="14"/>
      <c r="D271" s="193" t="s">
        <v>212</v>
      </c>
      <c r="E271" s="208" t="s">
        <v>1</v>
      </c>
      <c r="F271" s="209" t="s">
        <v>1990</v>
      </c>
      <c r="G271" s="14"/>
      <c r="H271" s="208" t="s">
        <v>1</v>
      </c>
      <c r="I271" s="210"/>
      <c r="J271" s="14"/>
      <c r="K271" s="14"/>
      <c r="L271" s="207"/>
      <c r="M271" s="211"/>
      <c r="N271" s="212"/>
      <c r="O271" s="212"/>
      <c r="P271" s="212"/>
      <c r="Q271" s="212"/>
      <c r="R271" s="212"/>
      <c r="S271" s="212"/>
      <c r="T271" s="213"/>
      <c r="U271" s="14"/>
      <c r="V271" s="14"/>
      <c r="W271" s="14"/>
      <c r="X271" s="14"/>
      <c r="Y271" s="14"/>
      <c r="Z271" s="14"/>
      <c r="AA271" s="14"/>
      <c r="AB271" s="14"/>
      <c r="AC271" s="14"/>
      <c r="AD271" s="14"/>
      <c r="AE271" s="14"/>
      <c r="AT271" s="208" t="s">
        <v>212</v>
      </c>
      <c r="AU271" s="208" t="s">
        <v>91</v>
      </c>
      <c r="AV271" s="14" t="s">
        <v>89</v>
      </c>
      <c r="AW271" s="14" t="s">
        <v>36</v>
      </c>
      <c r="AX271" s="14" t="s">
        <v>81</v>
      </c>
      <c r="AY271" s="208" t="s">
        <v>199</v>
      </c>
    </row>
    <row r="272" s="14" customFormat="1">
      <c r="A272" s="14"/>
      <c r="B272" s="207"/>
      <c r="C272" s="14"/>
      <c r="D272" s="193" t="s">
        <v>212</v>
      </c>
      <c r="E272" s="208" t="s">
        <v>1</v>
      </c>
      <c r="F272" s="209" t="s">
        <v>2018</v>
      </c>
      <c r="G272" s="14"/>
      <c r="H272" s="208" t="s">
        <v>1</v>
      </c>
      <c r="I272" s="210"/>
      <c r="J272" s="14"/>
      <c r="K272" s="14"/>
      <c r="L272" s="207"/>
      <c r="M272" s="211"/>
      <c r="N272" s="212"/>
      <c r="O272" s="212"/>
      <c r="P272" s="212"/>
      <c r="Q272" s="212"/>
      <c r="R272" s="212"/>
      <c r="S272" s="212"/>
      <c r="T272" s="213"/>
      <c r="U272" s="14"/>
      <c r="V272" s="14"/>
      <c r="W272" s="14"/>
      <c r="X272" s="14"/>
      <c r="Y272" s="14"/>
      <c r="Z272" s="14"/>
      <c r="AA272" s="14"/>
      <c r="AB272" s="14"/>
      <c r="AC272" s="14"/>
      <c r="AD272" s="14"/>
      <c r="AE272" s="14"/>
      <c r="AT272" s="208" t="s">
        <v>212</v>
      </c>
      <c r="AU272" s="208" t="s">
        <v>91</v>
      </c>
      <c r="AV272" s="14" t="s">
        <v>89</v>
      </c>
      <c r="AW272" s="14" t="s">
        <v>36</v>
      </c>
      <c r="AX272" s="14" t="s">
        <v>81</v>
      </c>
      <c r="AY272" s="208" t="s">
        <v>199</v>
      </c>
    </row>
    <row r="273" s="13" customFormat="1">
      <c r="A273" s="13"/>
      <c r="B273" s="199"/>
      <c r="C273" s="13"/>
      <c r="D273" s="193" t="s">
        <v>212</v>
      </c>
      <c r="E273" s="200" t="s">
        <v>1</v>
      </c>
      <c r="F273" s="201" t="s">
        <v>2019</v>
      </c>
      <c r="G273" s="13"/>
      <c r="H273" s="202">
        <v>143</v>
      </c>
      <c r="I273" s="203"/>
      <c r="J273" s="13"/>
      <c r="K273" s="13"/>
      <c r="L273" s="199"/>
      <c r="M273" s="204"/>
      <c r="N273" s="205"/>
      <c r="O273" s="205"/>
      <c r="P273" s="205"/>
      <c r="Q273" s="205"/>
      <c r="R273" s="205"/>
      <c r="S273" s="205"/>
      <c r="T273" s="206"/>
      <c r="U273" s="13"/>
      <c r="V273" s="13"/>
      <c r="W273" s="13"/>
      <c r="X273" s="13"/>
      <c r="Y273" s="13"/>
      <c r="Z273" s="13"/>
      <c r="AA273" s="13"/>
      <c r="AB273" s="13"/>
      <c r="AC273" s="13"/>
      <c r="AD273" s="13"/>
      <c r="AE273" s="13"/>
      <c r="AT273" s="200" t="s">
        <v>212</v>
      </c>
      <c r="AU273" s="200" t="s">
        <v>91</v>
      </c>
      <c r="AV273" s="13" t="s">
        <v>91</v>
      </c>
      <c r="AW273" s="13" t="s">
        <v>36</v>
      </c>
      <c r="AX273" s="13" t="s">
        <v>81</v>
      </c>
      <c r="AY273" s="200" t="s">
        <v>199</v>
      </c>
    </row>
    <row r="274" s="15" customFormat="1">
      <c r="A274" s="15"/>
      <c r="B274" s="214"/>
      <c r="C274" s="15"/>
      <c r="D274" s="193" t="s">
        <v>212</v>
      </c>
      <c r="E274" s="215" t="s">
        <v>1</v>
      </c>
      <c r="F274" s="216" t="s">
        <v>234</v>
      </c>
      <c r="G274" s="15"/>
      <c r="H274" s="217">
        <v>143</v>
      </c>
      <c r="I274" s="218"/>
      <c r="J274" s="15"/>
      <c r="K274" s="15"/>
      <c r="L274" s="214"/>
      <c r="M274" s="219"/>
      <c r="N274" s="220"/>
      <c r="O274" s="220"/>
      <c r="P274" s="220"/>
      <c r="Q274" s="220"/>
      <c r="R274" s="220"/>
      <c r="S274" s="220"/>
      <c r="T274" s="221"/>
      <c r="U274" s="15"/>
      <c r="V274" s="15"/>
      <c r="W274" s="15"/>
      <c r="X274" s="15"/>
      <c r="Y274" s="15"/>
      <c r="Z274" s="15"/>
      <c r="AA274" s="15"/>
      <c r="AB274" s="15"/>
      <c r="AC274" s="15"/>
      <c r="AD274" s="15"/>
      <c r="AE274" s="15"/>
      <c r="AT274" s="215" t="s">
        <v>212</v>
      </c>
      <c r="AU274" s="215" t="s">
        <v>91</v>
      </c>
      <c r="AV274" s="15" t="s">
        <v>206</v>
      </c>
      <c r="AW274" s="15" t="s">
        <v>36</v>
      </c>
      <c r="AX274" s="15" t="s">
        <v>89</v>
      </c>
      <c r="AY274" s="215" t="s">
        <v>199</v>
      </c>
    </row>
    <row r="275" s="2" customFormat="1" ht="24.15" customHeight="1">
      <c r="A275" s="38"/>
      <c r="B275" s="179"/>
      <c r="C275" s="180" t="s">
        <v>414</v>
      </c>
      <c r="D275" s="180" t="s">
        <v>201</v>
      </c>
      <c r="E275" s="181" t="s">
        <v>2020</v>
      </c>
      <c r="F275" s="182" t="s">
        <v>2021</v>
      </c>
      <c r="G275" s="183" t="s">
        <v>204</v>
      </c>
      <c r="H275" s="184">
        <v>370.75</v>
      </c>
      <c r="I275" s="185"/>
      <c r="J275" s="186">
        <f>ROUND(I275*H275,2)</f>
        <v>0</v>
      </c>
      <c r="K275" s="182" t="s">
        <v>246</v>
      </c>
      <c r="L275" s="39"/>
      <c r="M275" s="187" t="s">
        <v>1</v>
      </c>
      <c r="N275" s="188" t="s">
        <v>46</v>
      </c>
      <c r="O275" s="77"/>
      <c r="P275" s="189">
        <f>O275*H275</f>
        <v>0</v>
      </c>
      <c r="Q275" s="189">
        <v>0</v>
      </c>
      <c r="R275" s="189">
        <f>Q275*H275</f>
        <v>0</v>
      </c>
      <c r="S275" s="189">
        <v>0</v>
      </c>
      <c r="T275" s="190">
        <f>S275*H275</f>
        <v>0</v>
      </c>
      <c r="U275" s="38"/>
      <c r="V275" s="38"/>
      <c r="W275" s="38"/>
      <c r="X275" s="38"/>
      <c r="Y275" s="38"/>
      <c r="Z275" s="38"/>
      <c r="AA275" s="38"/>
      <c r="AB275" s="38"/>
      <c r="AC275" s="38"/>
      <c r="AD275" s="38"/>
      <c r="AE275" s="38"/>
      <c r="AR275" s="191" t="s">
        <v>206</v>
      </c>
      <c r="AT275" s="191" t="s">
        <v>201</v>
      </c>
      <c r="AU275" s="191" t="s">
        <v>91</v>
      </c>
      <c r="AY275" s="19" t="s">
        <v>199</v>
      </c>
      <c r="BE275" s="192">
        <f>IF(N275="základní",J275,0)</f>
        <v>0</v>
      </c>
      <c r="BF275" s="192">
        <f>IF(N275="snížená",J275,0)</f>
        <v>0</v>
      </c>
      <c r="BG275" s="192">
        <f>IF(N275="zákl. přenesená",J275,0)</f>
        <v>0</v>
      </c>
      <c r="BH275" s="192">
        <f>IF(N275="sníž. přenesená",J275,0)</f>
        <v>0</v>
      </c>
      <c r="BI275" s="192">
        <f>IF(N275="nulová",J275,0)</f>
        <v>0</v>
      </c>
      <c r="BJ275" s="19" t="s">
        <v>89</v>
      </c>
      <c r="BK275" s="192">
        <f>ROUND(I275*H275,2)</f>
        <v>0</v>
      </c>
      <c r="BL275" s="19" t="s">
        <v>206</v>
      </c>
      <c r="BM275" s="191" t="s">
        <v>2022</v>
      </c>
    </row>
    <row r="276" s="14" customFormat="1">
      <c r="A276" s="14"/>
      <c r="B276" s="207"/>
      <c r="C276" s="14"/>
      <c r="D276" s="193" t="s">
        <v>212</v>
      </c>
      <c r="E276" s="208" t="s">
        <v>1</v>
      </c>
      <c r="F276" s="209" t="s">
        <v>1990</v>
      </c>
      <c r="G276" s="14"/>
      <c r="H276" s="208" t="s">
        <v>1</v>
      </c>
      <c r="I276" s="210"/>
      <c r="J276" s="14"/>
      <c r="K276" s="14"/>
      <c r="L276" s="207"/>
      <c r="M276" s="211"/>
      <c r="N276" s="212"/>
      <c r="O276" s="212"/>
      <c r="P276" s="212"/>
      <c r="Q276" s="212"/>
      <c r="R276" s="212"/>
      <c r="S276" s="212"/>
      <c r="T276" s="213"/>
      <c r="U276" s="14"/>
      <c r="V276" s="14"/>
      <c r="W276" s="14"/>
      <c r="X276" s="14"/>
      <c r="Y276" s="14"/>
      <c r="Z276" s="14"/>
      <c r="AA276" s="14"/>
      <c r="AB276" s="14"/>
      <c r="AC276" s="14"/>
      <c r="AD276" s="14"/>
      <c r="AE276" s="14"/>
      <c r="AT276" s="208" t="s">
        <v>212</v>
      </c>
      <c r="AU276" s="208" t="s">
        <v>91</v>
      </c>
      <c r="AV276" s="14" t="s">
        <v>89</v>
      </c>
      <c r="AW276" s="14" t="s">
        <v>36</v>
      </c>
      <c r="AX276" s="14" t="s">
        <v>81</v>
      </c>
      <c r="AY276" s="208" t="s">
        <v>199</v>
      </c>
    </row>
    <row r="277" s="14" customFormat="1">
      <c r="A277" s="14"/>
      <c r="B277" s="207"/>
      <c r="C277" s="14"/>
      <c r="D277" s="193" t="s">
        <v>212</v>
      </c>
      <c r="E277" s="208" t="s">
        <v>1</v>
      </c>
      <c r="F277" s="209" t="s">
        <v>2023</v>
      </c>
      <c r="G277" s="14"/>
      <c r="H277" s="208" t="s">
        <v>1</v>
      </c>
      <c r="I277" s="210"/>
      <c r="J277" s="14"/>
      <c r="K277" s="14"/>
      <c r="L277" s="207"/>
      <c r="M277" s="211"/>
      <c r="N277" s="212"/>
      <c r="O277" s="212"/>
      <c r="P277" s="212"/>
      <c r="Q277" s="212"/>
      <c r="R277" s="212"/>
      <c r="S277" s="212"/>
      <c r="T277" s="213"/>
      <c r="U277" s="14"/>
      <c r="V277" s="14"/>
      <c r="W277" s="14"/>
      <c r="X277" s="14"/>
      <c r="Y277" s="14"/>
      <c r="Z277" s="14"/>
      <c r="AA277" s="14"/>
      <c r="AB277" s="14"/>
      <c r="AC277" s="14"/>
      <c r="AD277" s="14"/>
      <c r="AE277" s="14"/>
      <c r="AT277" s="208" t="s">
        <v>212</v>
      </c>
      <c r="AU277" s="208" t="s">
        <v>91</v>
      </c>
      <c r="AV277" s="14" t="s">
        <v>89</v>
      </c>
      <c r="AW277" s="14" t="s">
        <v>36</v>
      </c>
      <c r="AX277" s="14" t="s">
        <v>81</v>
      </c>
      <c r="AY277" s="208" t="s">
        <v>199</v>
      </c>
    </row>
    <row r="278" s="13" customFormat="1">
      <c r="A278" s="13"/>
      <c r="B278" s="199"/>
      <c r="C278" s="13"/>
      <c r="D278" s="193" t="s">
        <v>212</v>
      </c>
      <c r="E278" s="200" t="s">
        <v>1</v>
      </c>
      <c r="F278" s="201" t="s">
        <v>2024</v>
      </c>
      <c r="G278" s="13"/>
      <c r="H278" s="202">
        <v>370.75</v>
      </c>
      <c r="I278" s="203"/>
      <c r="J278" s="13"/>
      <c r="K278" s="13"/>
      <c r="L278" s="199"/>
      <c r="M278" s="204"/>
      <c r="N278" s="205"/>
      <c r="O278" s="205"/>
      <c r="P278" s="205"/>
      <c r="Q278" s="205"/>
      <c r="R278" s="205"/>
      <c r="S278" s="205"/>
      <c r="T278" s="206"/>
      <c r="U278" s="13"/>
      <c r="V278" s="13"/>
      <c r="W278" s="13"/>
      <c r="X278" s="13"/>
      <c r="Y278" s="13"/>
      <c r="Z278" s="13"/>
      <c r="AA278" s="13"/>
      <c r="AB278" s="13"/>
      <c r="AC278" s="13"/>
      <c r="AD278" s="13"/>
      <c r="AE278" s="13"/>
      <c r="AT278" s="200" t="s">
        <v>212</v>
      </c>
      <c r="AU278" s="200" t="s">
        <v>91</v>
      </c>
      <c r="AV278" s="13" t="s">
        <v>91</v>
      </c>
      <c r="AW278" s="13" t="s">
        <v>36</v>
      </c>
      <c r="AX278" s="13" t="s">
        <v>81</v>
      </c>
      <c r="AY278" s="200" t="s">
        <v>199</v>
      </c>
    </row>
    <row r="279" s="15" customFormat="1">
      <c r="A279" s="15"/>
      <c r="B279" s="214"/>
      <c r="C279" s="15"/>
      <c r="D279" s="193" t="s">
        <v>212</v>
      </c>
      <c r="E279" s="215" t="s">
        <v>1</v>
      </c>
      <c r="F279" s="216" t="s">
        <v>234</v>
      </c>
      <c r="G279" s="15"/>
      <c r="H279" s="217">
        <v>370.75</v>
      </c>
      <c r="I279" s="218"/>
      <c r="J279" s="15"/>
      <c r="K279" s="15"/>
      <c r="L279" s="214"/>
      <c r="M279" s="219"/>
      <c r="N279" s="220"/>
      <c r="O279" s="220"/>
      <c r="P279" s="220"/>
      <c r="Q279" s="220"/>
      <c r="R279" s="220"/>
      <c r="S279" s="220"/>
      <c r="T279" s="221"/>
      <c r="U279" s="15"/>
      <c r="V279" s="15"/>
      <c r="W279" s="15"/>
      <c r="X279" s="15"/>
      <c r="Y279" s="15"/>
      <c r="Z279" s="15"/>
      <c r="AA279" s="15"/>
      <c r="AB279" s="15"/>
      <c r="AC279" s="15"/>
      <c r="AD279" s="15"/>
      <c r="AE279" s="15"/>
      <c r="AT279" s="215" t="s">
        <v>212</v>
      </c>
      <c r="AU279" s="215" t="s">
        <v>91</v>
      </c>
      <c r="AV279" s="15" t="s">
        <v>206</v>
      </c>
      <c r="AW279" s="15" t="s">
        <v>36</v>
      </c>
      <c r="AX279" s="15" t="s">
        <v>89</v>
      </c>
      <c r="AY279" s="215" t="s">
        <v>199</v>
      </c>
    </row>
    <row r="280" s="2" customFormat="1" ht="24.15" customHeight="1">
      <c r="A280" s="38"/>
      <c r="B280" s="179"/>
      <c r="C280" s="180" t="s">
        <v>422</v>
      </c>
      <c r="D280" s="180" t="s">
        <v>201</v>
      </c>
      <c r="E280" s="181" t="s">
        <v>461</v>
      </c>
      <c r="F280" s="182" t="s">
        <v>462</v>
      </c>
      <c r="G280" s="183" t="s">
        <v>228</v>
      </c>
      <c r="H280" s="184">
        <v>81.239999999999995</v>
      </c>
      <c r="I280" s="185"/>
      <c r="J280" s="186">
        <f>ROUND(I280*H280,2)</f>
        <v>0</v>
      </c>
      <c r="K280" s="182" t="s">
        <v>205</v>
      </c>
      <c r="L280" s="39"/>
      <c r="M280" s="187" t="s">
        <v>1</v>
      </c>
      <c r="N280" s="188" t="s">
        <v>46</v>
      </c>
      <c r="O280" s="77"/>
      <c r="P280" s="189">
        <f>O280*H280</f>
        <v>0</v>
      </c>
      <c r="Q280" s="189">
        <v>0</v>
      </c>
      <c r="R280" s="189">
        <f>Q280*H280</f>
        <v>0</v>
      </c>
      <c r="S280" s="189">
        <v>0</v>
      </c>
      <c r="T280" s="190">
        <f>S280*H280</f>
        <v>0</v>
      </c>
      <c r="U280" s="38"/>
      <c r="V280" s="38"/>
      <c r="W280" s="38"/>
      <c r="X280" s="38"/>
      <c r="Y280" s="38"/>
      <c r="Z280" s="38"/>
      <c r="AA280" s="38"/>
      <c r="AB280" s="38"/>
      <c r="AC280" s="38"/>
      <c r="AD280" s="38"/>
      <c r="AE280" s="38"/>
      <c r="AR280" s="191" t="s">
        <v>206</v>
      </c>
      <c r="AT280" s="191" t="s">
        <v>201</v>
      </c>
      <c r="AU280" s="191" t="s">
        <v>91</v>
      </c>
      <c r="AY280" s="19" t="s">
        <v>199</v>
      </c>
      <c r="BE280" s="192">
        <f>IF(N280="základní",J280,0)</f>
        <v>0</v>
      </c>
      <c r="BF280" s="192">
        <f>IF(N280="snížená",J280,0)</f>
        <v>0</v>
      </c>
      <c r="BG280" s="192">
        <f>IF(N280="zákl. přenesená",J280,0)</f>
        <v>0</v>
      </c>
      <c r="BH280" s="192">
        <f>IF(N280="sníž. přenesená",J280,0)</f>
        <v>0</v>
      </c>
      <c r="BI280" s="192">
        <f>IF(N280="nulová",J280,0)</f>
        <v>0</v>
      </c>
      <c r="BJ280" s="19" t="s">
        <v>89</v>
      </c>
      <c r="BK280" s="192">
        <f>ROUND(I280*H280,2)</f>
        <v>0</v>
      </c>
      <c r="BL280" s="19" t="s">
        <v>206</v>
      </c>
      <c r="BM280" s="191" t="s">
        <v>2025</v>
      </c>
    </row>
    <row r="281" s="2" customFormat="1">
      <c r="A281" s="38"/>
      <c r="B281" s="39"/>
      <c r="C281" s="38"/>
      <c r="D281" s="193" t="s">
        <v>208</v>
      </c>
      <c r="E281" s="38"/>
      <c r="F281" s="194" t="s">
        <v>464</v>
      </c>
      <c r="G281" s="38"/>
      <c r="H281" s="38"/>
      <c r="I281" s="195"/>
      <c r="J281" s="38"/>
      <c r="K281" s="38"/>
      <c r="L281" s="39"/>
      <c r="M281" s="196"/>
      <c r="N281" s="197"/>
      <c r="O281" s="77"/>
      <c r="P281" s="77"/>
      <c r="Q281" s="77"/>
      <c r="R281" s="77"/>
      <c r="S281" s="77"/>
      <c r="T281" s="78"/>
      <c r="U281" s="38"/>
      <c r="V281" s="38"/>
      <c r="W281" s="38"/>
      <c r="X281" s="38"/>
      <c r="Y281" s="38"/>
      <c r="Z281" s="38"/>
      <c r="AA281" s="38"/>
      <c r="AB281" s="38"/>
      <c r="AC281" s="38"/>
      <c r="AD281" s="38"/>
      <c r="AE281" s="38"/>
      <c r="AT281" s="19" t="s">
        <v>208</v>
      </c>
      <c r="AU281" s="19" t="s">
        <v>91</v>
      </c>
    </row>
    <row r="282" s="2" customFormat="1">
      <c r="A282" s="38"/>
      <c r="B282" s="39"/>
      <c r="C282" s="38"/>
      <c r="D282" s="193" t="s">
        <v>210</v>
      </c>
      <c r="E282" s="38"/>
      <c r="F282" s="198" t="s">
        <v>2026</v>
      </c>
      <c r="G282" s="38"/>
      <c r="H282" s="38"/>
      <c r="I282" s="195"/>
      <c r="J282" s="38"/>
      <c r="K282" s="38"/>
      <c r="L282" s="39"/>
      <c r="M282" s="196"/>
      <c r="N282" s="197"/>
      <c r="O282" s="77"/>
      <c r="P282" s="77"/>
      <c r="Q282" s="77"/>
      <c r="R282" s="77"/>
      <c r="S282" s="77"/>
      <c r="T282" s="78"/>
      <c r="U282" s="38"/>
      <c r="V282" s="38"/>
      <c r="W282" s="38"/>
      <c r="X282" s="38"/>
      <c r="Y282" s="38"/>
      <c r="Z282" s="38"/>
      <c r="AA282" s="38"/>
      <c r="AB282" s="38"/>
      <c r="AC282" s="38"/>
      <c r="AD282" s="38"/>
      <c r="AE282" s="38"/>
      <c r="AT282" s="19" t="s">
        <v>210</v>
      </c>
      <c r="AU282" s="19" t="s">
        <v>91</v>
      </c>
    </row>
    <row r="283" s="14" customFormat="1">
      <c r="A283" s="14"/>
      <c r="B283" s="207"/>
      <c r="C283" s="14"/>
      <c r="D283" s="193" t="s">
        <v>212</v>
      </c>
      <c r="E283" s="208" t="s">
        <v>1</v>
      </c>
      <c r="F283" s="209" t="s">
        <v>2027</v>
      </c>
      <c r="G283" s="14"/>
      <c r="H283" s="208" t="s">
        <v>1</v>
      </c>
      <c r="I283" s="210"/>
      <c r="J283" s="14"/>
      <c r="K283" s="14"/>
      <c r="L283" s="207"/>
      <c r="M283" s="211"/>
      <c r="N283" s="212"/>
      <c r="O283" s="212"/>
      <c r="P283" s="212"/>
      <c r="Q283" s="212"/>
      <c r="R283" s="212"/>
      <c r="S283" s="212"/>
      <c r="T283" s="213"/>
      <c r="U283" s="14"/>
      <c r="V283" s="14"/>
      <c r="W283" s="14"/>
      <c r="X283" s="14"/>
      <c r="Y283" s="14"/>
      <c r="Z283" s="14"/>
      <c r="AA283" s="14"/>
      <c r="AB283" s="14"/>
      <c r="AC283" s="14"/>
      <c r="AD283" s="14"/>
      <c r="AE283" s="14"/>
      <c r="AT283" s="208" t="s">
        <v>212</v>
      </c>
      <c r="AU283" s="208" t="s">
        <v>91</v>
      </c>
      <c r="AV283" s="14" t="s">
        <v>89</v>
      </c>
      <c r="AW283" s="14" t="s">
        <v>36</v>
      </c>
      <c r="AX283" s="14" t="s">
        <v>81</v>
      </c>
      <c r="AY283" s="208" t="s">
        <v>199</v>
      </c>
    </row>
    <row r="284" s="13" customFormat="1">
      <c r="A284" s="13"/>
      <c r="B284" s="199"/>
      <c r="C284" s="13"/>
      <c r="D284" s="193" t="s">
        <v>212</v>
      </c>
      <c r="E284" s="200" t="s">
        <v>1</v>
      </c>
      <c r="F284" s="201" t="s">
        <v>2028</v>
      </c>
      <c r="G284" s="13"/>
      <c r="H284" s="202">
        <v>81.239999999999995</v>
      </c>
      <c r="I284" s="203"/>
      <c r="J284" s="13"/>
      <c r="K284" s="13"/>
      <c r="L284" s="199"/>
      <c r="M284" s="204"/>
      <c r="N284" s="205"/>
      <c r="O284" s="205"/>
      <c r="P284" s="205"/>
      <c r="Q284" s="205"/>
      <c r="R284" s="205"/>
      <c r="S284" s="205"/>
      <c r="T284" s="206"/>
      <c r="U284" s="13"/>
      <c r="V284" s="13"/>
      <c r="W284" s="13"/>
      <c r="X284" s="13"/>
      <c r="Y284" s="13"/>
      <c r="Z284" s="13"/>
      <c r="AA284" s="13"/>
      <c r="AB284" s="13"/>
      <c r="AC284" s="13"/>
      <c r="AD284" s="13"/>
      <c r="AE284" s="13"/>
      <c r="AT284" s="200" t="s">
        <v>212</v>
      </c>
      <c r="AU284" s="200" t="s">
        <v>91</v>
      </c>
      <c r="AV284" s="13" t="s">
        <v>91</v>
      </c>
      <c r="AW284" s="13" t="s">
        <v>36</v>
      </c>
      <c r="AX284" s="13" t="s">
        <v>81</v>
      </c>
      <c r="AY284" s="200" t="s">
        <v>199</v>
      </c>
    </row>
    <row r="285" s="15" customFormat="1">
      <c r="A285" s="15"/>
      <c r="B285" s="214"/>
      <c r="C285" s="15"/>
      <c r="D285" s="193" t="s">
        <v>212</v>
      </c>
      <c r="E285" s="215" t="s">
        <v>1</v>
      </c>
      <c r="F285" s="216" t="s">
        <v>234</v>
      </c>
      <c r="G285" s="15"/>
      <c r="H285" s="217">
        <v>81.239999999999995</v>
      </c>
      <c r="I285" s="218"/>
      <c r="J285" s="15"/>
      <c r="K285" s="15"/>
      <c r="L285" s="214"/>
      <c r="M285" s="219"/>
      <c r="N285" s="220"/>
      <c r="O285" s="220"/>
      <c r="P285" s="220"/>
      <c r="Q285" s="220"/>
      <c r="R285" s="220"/>
      <c r="S285" s="220"/>
      <c r="T285" s="221"/>
      <c r="U285" s="15"/>
      <c r="V285" s="15"/>
      <c r="W285" s="15"/>
      <c r="X285" s="15"/>
      <c r="Y285" s="15"/>
      <c r="Z285" s="15"/>
      <c r="AA285" s="15"/>
      <c r="AB285" s="15"/>
      <c r="AC285" s="15"/>
      <c r="AD285" s="15"/>
      <c r="AE285" s="15"/>
      <c r="AT285" s="215" t="s">
        <v>212</v>
      </c>
      <c r="AU285" s="215" t="s">
        <v>91</v>
      </c>
      <c r="AV285" s="15" t="s">
        <v>206</v>
      </c>
      <c r="AW285" s="15" t="s">
        <v>36</v>
      </c>
      <c r="AX285" s="15" t="s">
        <v>89</v>
      </c>
      <c r="AY285" s="215" t="s">
        <v>199</v>
      </c>
    </row>
    <row r="286" s="2" customFormat="1" ht="14.4" customHeight="1">
      <c r="A286" s="38"/>
      <c r="B286" s="179"/>
      <c r="C286" s="180" t="s">
        <v>427</v>
      </c>
      <c r="D286" s="180" t="s">
        <v>201</v>
      </c>
      <c r="E286" s="181" t="s">
        <v>2029</v>
      </c>
      <c r="F286" s="182" t="s">
        <v>2030</v>
      </c>
      <c r="G286" s="183" t="s">
        <v>228</v>
      </c>
      <c r="H286" s="184">
        <v>78.090000000000003</v>
      </c>
      <c r="I286" s="185"/>
      <c r="J286" s="186">
        <f>ROUND(I286*H286,2)</f>
        <v>0</v>
      </c>
      <c r="K286" s="182" t="s">
        <v>246</v>
      </c>
      <c r="L286" s="39"/>
      <c r="M286" s="187" t="s">
        <v>1</v>
      </c>
      <c r="N286" s="188" t="s">
        <v>46</v>
      </c>
      <c r="O286" s="77"/>
      <c r="P286" s="189">
        <f>O286*H286</f>
        <v>0</v>
      </c>
      <c r="Q286" s="189">
        <v>2.2050000000000001</v>
      </c>
      <c r="R286" s="189">
        <f>Q286*H286</f>
        <v>172.18845000000002</v>
      </c>
      <c r="S286" s="189">
        <v>0</v>
      </c>
      <c r="T286" s="190">
        <f>S286*H286</f>
        <v>0</v>
      </c>
      <c r="U286" s="38"/>
      <c r="V286" s="38"/>
      <c r="W286" s="38"/>
      <c r="X286" s="38"/>
      <c r="Y286" s="38"/>
      <c r="Z286" s="38"/>
      <c r="AA286" s="38"/>
      <c r="AB286" s="38"/>
      <c r="AC286" s="38"/>
      <c r="AD286" s="38"/>
      <c r="AE286" s="38"/>
      <c r="AR286" s="191" t="s">
        <v>206</v>
      </c>
      <c r="AT286" s="191" t="s">
        <v>201</v>
      </c>
      <c r="AU286" s="191" t="s">
        <v>91</v>
      </c>
      <c r="AY286" s="19" t="s">
        <v>199</v>
      </c>
      <c r="BE286" s="192">
        <f>IF(N286="základní",J286,0)</f>
        <v>0</v>
      </c>
      <c r="BF286" s="192">
        <f>IF(N286="snížená",J286,0)</f>
        <v>0</v>
      </c>
      <c r="BG286" s="192">
        <f>IF(N286="zákl. přenesená",J286,0)</f>
        <v>0</v>
      </c>
      <c r="BH286" s="192">
        <f>IF(N286="sníž. přenesená",J286,0)</f>
        <v>0</v>
      </c>
      <c r="BI286" s="192">
        <f>IF(N286="nulová",J286,0)</f>
        <v>0</v>
      </c>
      <c r="BJ286" s="19" t="s">
        <v>89</v>
      </c>
      <c r="BK286" s="192">
        <f>ROUND(I286*H286,2)</f>
        <v>0</v>
      </c>
      <c r="BL286" s="19" t="s">
        <v>206</v>
      </c>
      <c r="BM286" s="191" t="s">
        <v>2031</v>
      </c>
    </row>
    <row r="287" s="2" customFormat="1">
      <c r="A287" s="38"/>
      <c r="B287" s="39"/>
      <c r="C287" s="38"/>
      <c r="D287" s="193" t="s">
        <v>208</v>
      </c>
      <c r="E287" s="38"/>
      <c r="F287" s="194" t="s">
        <v>2032</v>
      </c>
      <c r="G287" s="38"/>
      <c r="H287" s="38"/>
      <c r="I287" s="195"/>
      <c r="J287" s="38"/>
      <c r="K287" s="38"/>
      <c r="L287" s="39"/>
      <c r="M287" s="196"/>
      <c r="N287" s="197"/>
      <c r="O287" s="77"/>
      <c r="P287" s="77"/>
      <c r="Q287" s="77"/>
      <c r="R287" s="77"/>
      <c r="S287" s="77"/>
      <c r="T287" s="78"/>
      <c r="U287" s="38"/>
      <c r="V287" s="38"/>
      <c r="W287" s="38"/>
      <c r="X287" s="38"/>
      <c r="Y287" s="38"/>
      <c r="Z287" s="38"/>
      <c r="AA287" s="38"/>
      <c r="AB287" s="38"/>
      <c r="AC287" s="38"/>
      <c r="AD287" s="38"/>
      <c r="AE287" s="38"/>
      <c r="AT287" s="19" t="s">
        <v>208</v>
      </c>
      <c r="AU287" s="19" t="s">
        <v>91</v>
      </c>
    </row>
    <row r="288" s="14" customFormat="1">
      <c r="A288" s="14"/>
      <c r="B288" s="207"/>
      <c r="C288" s="14"/>
      <c r="D288" s="193" t="s">
        <v>212</v>
      </c>
      <c r="E288" s="208" t="s">
        <v>1</v>
      </c>
      <c r="F288" s="209" t="s">
        <v>2033</v>
      </c>
      <c r="G288" s="14"/>
      <c r="H288" s="208" t="s">
        <v>1</v>
      </c>
      <c r="I288" s="210"/>
      <c r="J288" s="14"/>
      <c r="K288" s="14"/>
      <c r="L288" s="207"/>
      <c r="M288" s="211"/>
      <c r="N288" s="212"/>
      <c r="O288" s="212"/>
      <c r="P288" s="212"/>
      <c r="Q288" s="212"/>
      <c r="R288" s="212"/>
      <c r="S288" s="212"/>
      <c r="T288" s="213"/>
      <c r="U288" s="14"/>
      <c r="V288" s="14"/>
      <c r="W288" s="14"/>
      <c r="X288" s="14"/>
      <c r="Y288" s="14"/>
      <c r="Z288" s="14"/>
      <c r="AA288" s="14"/>
      <c r="AB288" s="14"/>
      <c r="AC288" s="14"/>
      <c r="AD288" s="14"/>
      <c r="AE288" s="14"/>
      <c r="AT288" s="208" t="s">
        <v>212</v>
      </c>
      <c r="AU288" s="208" t="s">
        <v>91</v>
      </c>
      <c r="AV288" s="14" t="s">
        <v>89</v>
      </c>
      <c r="AW288" s="14" t="s">
        <v>36</v>
      </c>
      <c r="AX288" s="14" t="s">
        <v>81</v>
      </c>
      <c r="AY288" s="208" t="s">
        <v>199</v>
      </c>
    </row>
    <row r="289" s="13" customFormat="1">
      <c r="A289" s="13"/>
      <c r="B289" s="199"/>
      <c r="C289" s="13"/>
      <c r="D289" s="193" t="s">
        <v>212</v>
      </c>
      <c r="E289" s="200" t="s">
        <v>1</v>
      </c>
      <c r="F289" s="201" t="s">
        <v>2034</v>
      </c>
      <c r="G289" s="13"/>
      <c r="H289" s="202">
        <v>78.090000000000003</v>
      </c>
      <c r="I289" s="203"/>
      <c r="J289" s="13"/>
      <c r="K289" s="13"/>
      <c r="L289" s="199"/>
      <c r="M289" s="204"/>
      <c r="N289" s="205"/>
      <c r="O289" s="205"/>
      <c r="P289" s="205"/>
      <c r="Q289" s="205"/>
      <c r="R289" s="205"/>
      <c r="S289" s="205"/>
      <c r="T289" s="206"/>
      <c r="U289" s="13"/>
      <c r="V289" s="13"/>
      <c r="W289" s="13"/>
      <c r="X289" s="13"/>
      <c r="Y289" s="13"/>
      <c r="Z289" s="13"/>
      <c r="AA289" s="13"/>
      <c r="AB289" s="13"/>
      <c r="AC289" s="13"/>
      <c r="AD289" s="13"/>
      <c r="AE289" s="13"/>
      <c r="AT289" s="200" t="s">
        <v>212</v>
      </c>
      <c r="AU289" s="200" t="s">
        <v>91</v>
      </c>
      <c r="AV289" s="13" t="s">
        <v>91</v>
      </c>
      <c r="AW289" s="13" t="s">
        <v>36</v>
      </c>
      <c r="AX289" s="13" t="s">
        <v>81</v>
      </c>
      <c r="AY289" s="200" t="s">
        <v>199</v>
      </c>
    </row>
    <row r="290" s="15" customFormat="1">
      <c r="A290" s="15"/>
      <c r="B290" s="214"/>
      <c r="C290" s="15"/>
      <c r="D290" s="193" t="s">
        <v>212</v>
      </c>
      <c r="E290" s="215" t="s">
        <v>1</v>
      </c>
      <c r="F290" s="216" t="s">
        <v>234</v>
      </c>
      <c r="G290" s="15"/>
      <c r="H290" s="217">
        <v>78.090000000000003</v>
      </c>
      <c r="I290" s="218"/>
      <c r="J290" s="15"/>
      <c r="K290" s="15"/>
      <c r="L290" s="214"/>
      <c r="M290" s="219"/>
      <c r="N290" s="220"/>
      <c r="O290" s="220"/>
      <c r="P290" s="220"/>
      <c r="Q290" s="220"/>
      <c r="R290" s="220"/>
      <c r="S290" s="220"/>
      <c r="T290" s="221"/>
      <c r="U290" s="15"/>
      <c r="V290" s="15"/>
      <c r="W290" s="15"/>
      <c r="X290" s="15"/>
      <c r="Y290" s="15"/>
      <c r="Z290" s="15"/>
      <c r="AA290" s="15"/>
      <c r="AB290" s="15"/>
      <c r="AC290" s="15"/>
      <c r="AD290" s="15"/>
      <c r="AE290" s="15"/>
      <c r="AT290" s="215" t="s">
        <v>212</v>
      </c>
      <c r="AU290" s="215" t="s">
        <v>91</v>
      </c>
      <c r="AV290" s="15" t="s">
        <v>206</v>
      </c>
      <c r="AW290" s="15" t="s">
        <v>36</v>
      </c>
      <c r="AX290" s="15" t="s">
        <v>89</v>
      </c>
      <c r="AY290" s="215" t="s">
        <v>199</v>
      </c>
    </row>
    <row r="291" s="2" customFormat="1" ht="14.4" customHeight="1">
      <c r="A291" s="38"/>
      <c r="B291" s="179"/>
      <c r="C291" s="180" t="s">
        <v>435</v>
      </c>
      <c r="D291" s="180" t="s">
        <v>201</v>
      </c>
      <c r="E291" s="181" t="s">
        <v>2035</v>
      </c>
      <c r="F291" s="182" t="s">
        <v>2036</v>
      </c>
      <c r="G291" s="183" t="s">
        <v>228</v>
      </c>
      <c r="H291" s="184">
        <v>63.140000000000001</v>
      </c>
      <c r="I291" s="185"/>
      <c r="J291" s="186">
        <f>ROUND(I291*H291,2)</f>
        <v>0</v>
      </c>
      <c r="K291" s="182" t="s">
        <v>246</v>
      </c>
      <c r="L291" s="39"/>
      <c r="M291" s="187" t="s">
        <v>1</v>
      </c>
      <c r="N291" s="188" t="s">
        <v>46</v>
      </c>
      <c r="O291" s="77"/>
      <c r="P291" s="189">
        <f>O291*H291</f>
        <v>0</v>
      </c>
      <c r="Q291" s="189">
        <v>2.25</v>
      </c>
      <c r="R291" s="189">
        <f>Q291*H291</f>
        <v>142.065</v>
      </c>
      <c r="S291" s="189">
        <v>0</v>
      </c>
      <c r="T291" s="190">
        <f>S291*H291</f>
        <v>0</v>
      </c>
      <c r="U291" s="38"/>
      <c r="V291" s="38"/>
      <c r="W291" s="38"/>
      <c r="X291" s="38"/>
      <c r="Y291" s="38"/>
      <c r="Z291" s="38"/>
      <c r="AA291" s="38"/>
      <c r="AB291" s="38"/>
      <c r="AC291" s="38"/>
      <c r="AD291" s="38"/>
      <c r="AE291" s="38"/>
      <c r="AR291" s="191" t="s">
        <v>206</v>
      </c>
      <c r="AT291" s="191" t="s">
        <v>201</v>
      </c>
      <c r="AU291" s="191" t="s">
        <v>91</v>
      </c>
      <c r="AY291" s="19" t="s">
        <v>199</v>
      </c>
      <c r="BE291" s="192">
        <f>IF(N291="základní",J291,0)</f>
        <v>0</v>
      </c>
      <c r="BF291" s="192">
        <f>IF(N291="snížená",J291,0)</f>
        <v>0</v>
      </c>
      <c r="BG291" s="192">
        <f>IF(N291="zákl. přenesená",J291,0)</f>
        <v>0</v>
      </c>
      <c r="BH291" s="192">
        <f>IF(N291="sníž. přenesená",J291,0)</f>
        <v>0</v>
      </c>
      <c r="BI291" s="192">
        <f>IF(N291="nulová",J291,0)</f>
        <v>0</v>
      </c>
      <c r="BJ291" s="19" t="s">
        <v>89</v>
      </c>
      <c r="BK291" s="192">
        <f>ROUND(I291*H291,2)</f>
        <v>0</v>
      </c>
      <c r="BL291" s="19" t="s">
        <v>206</v>
      </c>
      <c r="BM291" s="191" t="s">
        <v>2037</v>
      </c>
    </row>
    <row r="292" s="2" customFormat="1">
      <c r="A292" s="38"/>
      <c r="B292" s="39"/>
      <c r="C292" s="38"/>
      <c r="D292" s="193" t="s">
        <v>208</v>
      </c>
      <c r="E292" s="38"/>
      <c r="F292" s="194" t="s">
        <v>2038</v>
      </c>
      <c r="G292" s="38"/>
      <c r="H292" s="38"/>
      <c r="I292" s="195"/>
      <c r="J292" s="38"/>
      <c r="K292" s="38"/>
      <c r="L292" s="39"/>
      <c r="M292" s="196"/>
      <c r="N292" s="197"/>
      <c r="O292" s="77"/>
      <c r="P292" s="77"/>
      <c r="Q292" s="77"/>
      <c r="R292" s="77"/>
      <c r="S292" s="77"/>
      <c r="T292" s="78"/>
      <c r="U292" s="38"/>
      <c r="V292" s="38"/>
      <c r="W292" s="38"/>
      <c r="X292" s="38"/>
      <c r="Y292" s="38"/>
      <c r="Z292" s="38"/>
      <c r="AA292" s="38"/>
      <c r="AB292" s="38"/>
      <c r="AC292" s="38"/>
      <c r="AD292" s="38"/>
      <c r="AE292" s="38"/>
      <c r="AT292" s="19" t="s">
        <v>208</v>
      </c>
      <c r="AU292" s="19" t="s">
        <v>91</v>
      </c>
    </row>
    <row r="293" s="14" customFormat="1">
      <c r="A293" s="14"/>
      <c r="B293" s="207"/>
      <c r="C293" s="14"/>
      <c r="D293" s="193" t="s">
        <v>212</v>
      </c>
      <c r="E293" s="208" t="s">
        <v>1</v>
      </c>
      <c r="F293" s="209" t="s">
        <v>2039</v>
      </c>
      <c r="G293" s="14"/>
      <c r="H293" s="208" t="s">
        <v>1</v>
      </c>
      <c r="I293" s="210"/>
      <c r="J293" s="14"/>
      <c r="K293" s="14"/>
      <c r="L293" s="207"/>
      <c r="M293" s="211"/>
      <c r="N293" s="212"/>
      <c r="O293" s="212"/>
      <c r="P293" s="212"/>
      <c r="Q293" s="212"/>
      <c r="R293" s="212"/>
      <c r="S293" s="212"/>
      <c r="T293" s="213"/>
      <c r="U293" s="14"/>
      <c r="V293" s="14"/>
      <c r="W293" s="14"/>
      <c r="X293" s="14"/>
      <c r="Y293" s="14"/>
      <c r="Z293" s="14"/>
      <c r="AA293" s="14"/>
      <c r="AB293" s="14"/>
      <c r="AC293" s="14"/>
      <c r="AD293" s="14"/>
      <c r="AE293" s="14"/>
      <c r="AT293" s="208" t="s">
        <v>212</v>
      </c>
      <c r="AU293" s="208" t="s">
        <v>91</v>
      </c>
      <c r="AV293" s="14" t="s">
        <v>89</v>
      </c>
      <c r="AW293" s="14" t="s">
        <v>36</v>
      </c>
      <c r="AX293" s="14" t="s">
        <v>81</v>
      </c>
      <c r="AY293" s="208" t="s">
        <v>199</v>
      </c>
    </row>
    <row r="294" s="13" customFormat="1">
      <c r="A294" s="13"/>
      <c r="B294" s="199"/>
      <c r="C294" s="13"/>
      <c r="D294" s="193" t="s">
        <v>212</v>
      </c>
      <c r="E294" s="200" t="s">
        <v>1</v>
      </c>
      <c r="F294" s="201" t="s">
        <v>2040</v>
      </c>
      <c r="G294" s="13"/>
      <c r="H294" s="202">
        <v>63.140000000000001</v>
      </c>
      <c r="I294" s="203"/>
      <c r="J294" s="13"/>
      <c r="K294" s="13"/>
      <c r="L294" s="199"/>
      <c r="M294" s="204"/>
      <c r="N294" s="205"/>
      <c r="O294" s="205"/>
      <c r="P294" s="205"/>
      <c r="Q294" s="205"/>
      <c r="R294" s="205"/>
      <c r="S294" s="205"/>
      <c r="T294" s="206"/>
      <c r="U294" s="13"/>
      <c r="V294" s="13"/>
      <c r="W294" s="13"/>
      <c r="X294" s="13"/>
      <c r="Y294" s="13"/>
      <c r="Z294" s="13"/>
      <c r="AA294" s="13"/>
      <c r="AB294" s="13"/>
      <c r="AC294" s="13"/>
      <c r="AD294" s="13"/>
      <c r="AE294" s="13"/>
      <c r="AT294" s="200" t="s">
        <v>212</v>
      </c>
      <c r="AU294" s="200" t="s">
        <v>91</v>
      </c>
      <c r="AV294" s="13" t="s">
        <v>91</v>
      </c>
      <c r="AW294" s="13" t="s">
        <v>36</v>
      </c>
      <c r="AX294" s="13" t="s">
        <v>81</v>
      </c>
      <c r="AY294" s="200" t="s">
        <v>199</v>
      </c>
    </row>
    <row r="295" s="15" customFormat="1">
      <c r="A295" s="15"/>
      <c r="B295" s="214"/>
      <c r="C295" s="15"/>
      <c r="D295" s="193" t="s">
        <v>212</v>
      </c>
      <c r="E295" s="215" t="s">
        <v>1</v>
      </c>
      <c r="F295" s="216" t="s">
        <v>234</v>
      </c>
      <c r="G295" s="15"/>
      <c r="H295" s="217">
        <v>63.140000000000001</v>
      </c>
      <c r="I295" s="218"/>
      <c r="J295" s="15"/>
      <c r="K295" s="15"/>
      <c r="L295" s="214"/>
      <c r="M295" s="219"/>
      <c r="N295" s="220"/>
      <c r="O295" s="220"/>
      <c r="P295" s="220"/>
      <c r="Q295" s="220"/>
      <c r="R295" s="220"/>
      <c r="S295" s="220"/>
      <c r="T295" s="221"/>
      <c r="U295" s="15"/>
      <c r="V295" s="15"/>
      <c r="W295" s="15"/>
      <c r="X295" s="15"/>
      <c r="Y295" s="15"/>
      <c r="Z295" s="15"/>
      <c r="AA295" s="15"/>
      <c r="AB295" s="15"/>
      <c r="AC295" s="15"/>
      <c r="AD295" s="15"/>
      <c r="AE295" s="15"/>
      <c r="AT295" s="215" t="s">
        <v>212</v>
      </c>
      <c r="AU295" s="215" t="s">
        <v>91</v>
      </c>
      <c r="AV295" s="15" t="s">
        <v>206</v>
      </c>
      <c r="AW295" s="15" t="s">
        <v>36</v>
      </c>
      <c r="AX295" s="15" t="s">
        <v>89</v>
      </c>
      <c r="AY295" s="215" t="s">
        <v>199</v>
      </c>
    </row>
    <row r="296" s="2" customFormat="1" ht="24.15" customHeight="1">
      <c r="A296" s="38"/>
      <c r="B296" s="179"/>
      <c r="C296" s="180" t="s">
        <v>444</v>
      </c>
      <c r="D296" s="180" t="s">
        <v>201</v>
      </c>
      <c r="E296" s="181" t="s">
        <v>2041</v>
      </c>
      <c r="F296" s="182" t="s">
        <v>2042</v>
      </c>
      <c r="G296" s="183" t="s">
        <v>228</v>
      </c>
      <c r="H296" s="184">
        <v>979.55999999999995</v>
      </c>
      <c r="I296" s="185"/>
      <c r="J296" s="186">
        <f>ROUND(I296*H296,2)</f>
        <v>0</v>
      </c>
      <c r="K296" s="182" t="s">
        <v>205</v>
      </c>
      <c r="L296" s="39"/>
      <c r="M296" s="187" t="s">
        <v>1</v>
      </c>
      <c r="N296" s="188" t="s">
        <v>46</v>
      </c>
      <c r="O296" s="77"/>
      <c r="P296" s="189">
        <f>O296*H296</f>
        <v>0</v>
      </c>
      <c r="Q296" s="189">
        <v>2.4340799999999998</v>
      </c>
      <c r="R296" s="189">
        <f>Q296*H296</f>
        <v>2384.3274047999998</v>
      </c>
      <c r="S296" s="189">
        <v>0</v>
      </c>
      <c r="T296" s="190">
        <f>S296*H296</f>
        <v>0</v>
      </c>
      <c r="U296" s="38"/>
      <c r="V296" s="38"/>
      <c r="W296" s="38"/>
      <c r="X296" s="38"/>
      <c r="Y296" s="38"/>
      <c r="Z296" s="38"/>
      <c r="AA296" s="38"/>
      <c r="AB296" s="38"/>
      <c r="AC296" s="38"/>
      <c r="AD296" s="38"/>
      <c r="AE296" s="38"/>
      <c r="AR296" s="191" t="s">
        <v>206</v>
      </c>
      <c r="AT296" s="191" t="s">
        <v>201</v>
      </c>
      <c r="AU296" s="191" t="s">
        <v>91</v>
      </c>
      <c r="AY296" s="19" t="s">
        <v>199</v>
      </c>
      <c r="BE296" s="192">
        <f>IF(N296="základní",J296,0)</f>
        <v>0</v>
      </c>
      <c r="BF296" s="192">
        <f>IF(N296="snížená",J296,0)</f>
        <v>0</v>
      </c>
      <c r="BG296" s="192">
        <f>IF(N296="zákl. přenesená",J296,0)</f>
        <v>0</v>
      </c>
      <c r="BH296" s="192">
        <f>IF(N296="sníž. přenesená",J296,0)</f>
        <v>0</v>
      </c>
      <c r="BI296" s="192">
        <f>IF(N296="nulová",J296,0)</f>
        <v>0</v>
      </c>
      <c r="BJ296" s="19" t="s">
        <v>89</v>
      </c>
      <c r="BK296" s="192">
        <f>ROUND(I296*H296,2)</f>
        <v>0</v>
      </c>
      <c r="BL296" s="19" t="s">
        <v>206</v>
      </c>
      <c r="BM296" s="191" t="s">
        <v>2043</v>
      </c>
    </row>
    <row r="297" s="2" customFormat="1">
      <c r="A297" s="38"/>
      <c r="B297" s="39"/>
      <c r="C297" s="38"/>
      <c r="D297" s="193" t="s">
        <v>208</v>
      </c>
      <c r="E297" s="38"/>
      <c r="F297" s="194" t="s">
        <v>2044</v>
      </c>
      <c r="G297" s="38"/>
      <c r="H297" s="38"/>
      <c r="I297" s="195"/>
      <c r="J297" s="38"/>
      <c r="K297" s="38"/>
      <c r="L297" s="39"/>
      <c r="M297" s="196"/>
      <c r="N297" s="197"/>
      <c r="O297" s="77"/>
      <c r="P297" s="77"/>
      <c r="Q297" s="77"/>
      <c r="R297" s="77"/>
      <c r="S297" s="77"/>
      <c r="T297" s="78"/>
      <c r="U297" s="38"/>
      <c r="V297" s="38"/>
      <c r="W297" s="38"/>
      <c r="X297" s="38"/>
      <c r="Y297" s="38"/>
      <c r="Z297" s="38"/>
      <c r="AA297" s="38"/>
      <c r="AB297" s="38"/>
      <c r="AC297" s="38"/>
      <c r="AD297" s="38"/>
      <c r="AE297" s="38"/>
      <c r="AT297" s="19" t="s">
        <v>208</v>
      </c>
      <c r="AU297" s="19" t="s">
        <v>91</v>
      </c>
    </row>
    <row r="298" s="2" customFormat="1">
      <c r="A298" s="38"/>
      <c r="B298" s="39"/>
      <c r="C298" s="38"/>
      <c r="D298" s="193" t="s">
        <v>210</v>
      </c>
      <c r="E298" s="38"/>
      <c r="F298" s="198" t="s">
        <v>2045</v>
      </c>
      <c r="G298" s="38"/>
      <c r="H298" s="38"/>
      <c r="I298" s="195"/>
      <c r="J298" s="38"/>
      <c r="K298" s="38"/>
      <c r="L298" s="39"/>
      <c r="M298" s="196"/>
      <c r="N298" s="197"/>
      <c r="O298" s="77"/>
      <c r="P298" s="77"/>
      <c r="Q298" s="77"/>
      <c r="R298" s="77"/>
      <c r="S298" s="77"/>
      <c r="T298" s="78"/>
      <c r="U298" s="38"/>
      <c r="V298" s="38"/>
      <c r="W298" s="38"/>
      <c r="X298" s="38"/>
      <c r="Y298" s="38"/>
      <c r="Z298" s="38"/>
      <c r="AA298" s="38"/>
      <c r="AB298" s="38"/>
      <c r="AC298" s="38"/>
      <c r="AD298" s="38"/>
      <c r="AE298" s="38"/>
      <c r="AT298" s="19" t="s">
        <v>210</v>
      </c>
      <c r="AU298" s="19" t="s">
        <v>91</v>
      </c>
    </row>
    <row r="299" s="14" customFormat="1">
      <c r="A299" s="14"/>
      <c r="B299" s="207"/>
      <c r="C299" s="14"/>
      <c r="D299" s="193" t="s">
        <v>212</v>
      </c>
      <c r="E299" s="208" t="s">
        <v>1</v>
      </c>
      <c r="F299" s="209" t="s">
        <v>1990</v>
      </c>
      <c r="G299" s="14"/>
      <c r="H299" s="208" t="s">
        <v>1</v>
      </c>
      <c r="I299" s="210"/>
      <c r="J299" s="14"/>
      <c r="K299" s="14"/>
      <c r="L299" s="207"/>
      <c r="M299" s="211"/>
      <c r="N299" s="212"/>
      <c r="O299" s="212"/>
      <c r="P299" s="212"/>
      <c r="Q299" s="212"/>
      <c r="R299" s="212"/>
      <c r="S299" s="212"/>
      <c r="T299" s="213"/>
      <c r="U299" s="14"/>
      <c r="V299" s="14"/>
      <c r="W299" s="14"/>
      <c r="X299" s="14"/>
      <c r="Y299" s="14"/>
      <c r="Z299" s="14"/>
      <c r="AA299" s="14"/>
      <c r="AB299" s="14"/>
      <c r="AC299" s="14"/>
      <c r="AD299" s="14"/>
      <c r="AE299" s="14"/>
      <c r="AT299" s="208" t="s">
        <v>212</v>
      </c>
      <c r="AU299" s="208" t="s">
        <v>91</v>
      </c>
      <c r="AV299" s="14" t="s">
        <v>89</v>
      </c>
      <c r="AW299" s="14" t="s">
        <v>36</v>
      </c>
      <c r="AX299" s="14" t="s">
        <v>81</v>
      </c>
      <c r="AY299" s="208" t="s">
        <v>199</v>
      </c>
    </row>
    <row r="300" s="14" customFormat="1">
      <c r="A300" s="14"/>
      <c r="B300" s="207"/>
      <c r="C300" s="14"/>
      <c r="D300" s="193" t="s">
        <v>212</v>
      </c>
      <c r="E300" s="208" t="s">
        <v>1</v>
      </c>
      <c r="F300" s="209" t="s">
        <v>2046</v>
      </c>
      <c r="G300" s="14"/>
      <c r="H300" s="208" t="s">
        <v>1</v>
      </c>
      <c r="I300" s="210"/>
      <c r="J300" s="14"/>
      <c r="K300" s="14"/>
      <c r="L300" s="207"/>
      <c r="M300" s="211"/>
      <c r="N300" s="212"/>
      <c r="O300" s="212"/>
      <c r="P300" s="212"/>
      <c r="Q300" s="212"/>
      <c r="R300" s="212"/>
      <c r="S300" s="212"/>
      <c r="T300" s="213"/>
      <c r="U300" s="14"/>
      <c r="V300" s="14"/>
      <c r="W300" s="14"/>
      <c r="X300" s="14"/>
      <c r="Y300" s="14"/>
      <c r="Z300" s="14"/>
      <c r="AA300" s="14"/>
      <c r="AB300" s="14"/>
      <c r="AC300" s="14"/>
      <c r="AD300" s="14"/>
      <c r="AE300" s="14"/>
      <c r="AT300" s="208" t="s">
        <v>212</v>
      </c>
      <c r="AU300" s="208" t="s">
        <v>91</v>
      </c>
      <c r="AV300" s="14" t="s">
        <v>89</v>
      </c>
      <c r="AW300" s="14" t="s">
        <v>36</v>
      </c>
      <c r="AX300" s="14" t="s">
        <v>81</v>
      </c>
      <c r="AY300" s="208" t="s">
        <v>199</v>
      </c>
    </row>
    <row r="301" s="13" customFormat="1">
      <c r="A301" s="13"/>
      <c r="B301" s="199"/>
      <c r="C301" s="13"/>
      <c r="D301" s="193" t="s">
        <v>212</v>
      </c>
      <c r="E301" s="200" t="s">
        <v>1</v>
      </c>
      <c r="F301" s="201" t="s">
        <v>2047</v>
      </c>
      <c r="G301" s="13"/>
      <c r="H301" s="202">
        <v>979.55999999999995</v>
      </c>
      <c r="I301" s="203"/>
      <c r="J301" s="13"/>
      <c r="K301" s="13"/>
      <c r="L301" s="199"/>
      <c r="M301" s="204"/>
      <c r="N301" s="205"/>
      <c r="O301" s="205"/>
      <c r="P301" s="205"/>
      <c r="Q301" s="205"/>
      <c r="R301" s="205"/>
      <c r="S301" s="205"/>
      <c r="T301" s="206"/>
      <c r="U301" s="13"/>
      <c r="V301" s="13"/>
      <c r="W301" s="13"/>
      <c r="X301" s="13"/>
      <c r="Y301" s="13"/>
      <c r="Z301" s="13"/>
      <c r="AA301" s="13"/>
      <c r="AB301" s="13"/>
      <c r="AC301" s="13"/>
      <c r="AD301" s="13"/>
      <c r="AE301" s="13"/>
      <c r="AT301" s="200" t="s">
        <v>212</v>
      </c>
      <c r="AU301" s="200" t="s">
        <v>91</v>
      </c>
      <c r="AV301" s="13" t="s">
        <v>91</v>
      </c>
      <c r="AW301" s="13" t="s">
        <v>36</v>
      </c>
      <c r="AX301" s="13" t="s">
        <v>89</v>
      </c>
      <c r="AY301" s="200" t="s">
        <v>199</v>
      </c>
    </row>
    <row r="302" s="2" customFormat="1" ht="24.15" customHeight="1">
      <c r="A302" s="38"/>
      <c r="B302" s="179"/>
      <c r="C302" s="180" t="s">
        <v>452</v>
      </c>
      <c r="D302" s="180" t="s">
        <v>201</v>
      </c>
      <c r="E302" s="181" t="s">
        <v>2048</v>
      </c>
      <c r="F302" s="182" t="s">
        <v>2049</v>
      </c>
      <c r="G302" s="183" t="s">
        <v>204</v>
      </c>
      <c r="H302" s="184">
        <v>1085.8399999999999</v>
      </c>
      <c r="I302" s="185"/>
      <c r="J302" s="186">
        <f>ROUND(I302*H302,2)</f>
        <v>0</v>
      </c>
      <c r="K302" s="182" t="s">
        <v>205</v>
      </c>
      <c r="L302" s="39"/>
      <c r="M302" s="187" t="s">
        <v>1</v>
      </c>
      <c r="N302" s="188" t="s">
        <v>46</v>
      </c>
      <c r="O302" s="77"/>
      <c r="P302" s="189">
        <f>O302*H302</f>
        <v>0</v>
      </c>
      <c r="Q302" s="189">
        <v>0</v>
      </c>
      <c r="R302" s="189">
        <f>Q302*H302</f>
        <v>0</v>
      </c>
      <c r="S302" s="189">
        <v>0</v>
      </c>
      <c r="T302" s="190">
        <f>S302*H302</f>
        <v>0</v>
      </c>
      <c r="U302" s="38"/>
      <c r="V302" s="38"/>
      <c r="W302" s="38"/>
      <c r="X302" s="38"/>
      <c r="Y302" s="38"/>
      <c r="Z302" s="38"/>
      <c r="AA302" s="38"/>
      <c r="AB302" s="38"/>
      <c r="AC302" s="38"/>
      <c r="AD302" s="38"/>
      <c r="AE302" s="38"/>
      <c r="AR302" s="191" t="s">
        <v>206</v>
      </c>
      <c r="AT302" s="191" t="s">
        <v>201</v>
      </c>
      <c r="AU302" s="191" t="s">
        <v>91</v>
      </c>
      <c r="AY302" s="19" t="s">
        <v>199</v>
      </c>
      <c r="BE302" s="192">
        <f>IF(N302="základní",J302,0)</f>
        <v>0</v>
      </c>
      <c r="BF302" s="192">
        <f>IF(N302="snížená",J302,0)</f>
        <v>0</v>
      </c>
      <c r="BG302" s="192">
        <f>IF(N302="zákl. přenesená",J302,0)</f>
        <v>0</v>
      </c>
      <c r="BH302" s="192">
        <f>IF(N302="sníž. přenesená",J302,0)</f>
        <v>0</v>
      </c>
      <c r="BI302" s="192">
        <f>IF(N302="nulová",J302,0)</f>
        <v>0</v>
      </c>
      <c r="BJ302" s="19" t="s">
        <v>89</v>
      </c>
      <c r="BK302" s="192">
        <f>ROUND(I302*H302,2)</f>
        <v>0</v>
      </c>
      <c r="BL302" s="19" t="s">
        <v>206</v>
      </c>
      <c r="BM302" s="191" t="s">
        <v>2050</v>
      </c>
    </row>
    <row r="303" s="2" customFormat="1">
      <c r="A303" s="38"/>
      <c r="B303" s="39"/>
      <c r="C303" s="38"/>
      <c r="D303" s="193" t="s">
        <v>208</v>
      </c>
      <c r="E303" s="38"/>
      <c r="F303" s="194" t="s">
        <v>2051</v>
      </c>
      <c r="G303" s="38"/>
      <c r="H303" s="38"/>
      <c r="I303" s="195"/>
      <c r="J303" s="38"/>
      <c r="K303" s="38"/>
      <c r="L303" s="39"/>
      <c r="M303" s="196"/>
      <c r="N303" s="197"/>
      <c r="O303" s="77"/>
      <c r="P303" s="77"/>
      <c r="Q303" s="77"/>
      <c r="R303" s="77"/>
      <c r="S303" s="77"/>
      <c r="T303" s="78"/>
      <c r="U303" s="38"/>
      <c r="V303" s="38"/>
      <c r="W303" s="38"/>
      <c r="X303" s="38"/>
      <c r="Y303" s="38"/>
      <c r="Z303" s="38"/>
      <c r="AA303" s="38"/>
      <c r="AB303" s="38"/>
      <c r="AC303" s="38"/>
      <c r="AD303" s="38"/>
      <c r="AE303" s="38"/>
      <c r="AT303" s="19" t="s">
        <v>208</v>
      </c>
      <c r="AU303" s="19" t="s">
        <v>91</v>
      </c>
    </row>
    <row r="304" s="2" customFormat="1">
      <c r="A304" s="38"/>
      <c r="B304" s="39"/>
      <c r="C304" s="38"/>
      <c r="D304" s="193" t="s">
        <v>210</v>
      </c>
      <c r="E304" s="38"/>
      <c r="F304" s="198" t="s">
        <v>2045</v>
      </c>
      <c r="G304" s="38"/>
      <c r="H304" s="38"/>
      <c r="I304" s="195"/>
      <c r="J304" s="38"/>
      <c r="K304" s="38"/>
      <c r="L304" s="39"/>
      <c r="M304" s="196"/>
      <c r="N304" s="197"/>
      <c r="O304" s="77"/>
      <c r="P304" s="77"/>
      <c r="Q304" s="77"/>
      <c r="R304" s="77"/>
      <c r="S304" s="77"/>
      <c r="T304" s="78"/>
      <c r="U304" s="38"/>
      <c r="V304" s="38"/>
      <c r="W304" s="38"/>
      <c r="X304" s="38"/>
      <c r="Y304" s="38"/>
      <c r="Z304" s="38"/>
      <c r="AA304" s="38"/>
      <c r="AB304" s="38"/>
      <c r="AC304" s="38"/>
      <c r="AD304" s="38"/>
      <c r="AE304" s="38"/>
      <c r="AT304" s="19" t="s">
        <v>210</v>
      </c>
      <c r="AU304" s="19" t="s">
        <v>91</v>
      </c>
    </row>
    <row r="305" s="14" customFormat="1">
      <c r="A305" s="14"/>
      <c r="B305" s="207"/>
      <c r="C305" s="14"/>
      <c r="D305" s="193" t="s">
        <v>212</v>
      </c>
      <c r="E305" s="208" t="s">
        <v>1</v>
      </c>
      <c r="F305" s="209" t="s">
        <v>2052</v>
      </c>
      <c r="G305" s="14"/>
      <c r="H305" s="208" t="s">
        <v>1</v>
      </c>
      <c r="I305" s="210"/>
      <c r="J305" s="14"/>
      <c r="K305" s="14"/>
      <c r="L305" s="207"/>
      <c r="M305" s="211"/>
      <c r="N305" s="212"/>
      <c r="O305" s="212"/>
      <c r="P305" s="212"/>
      <c r="Q305" s="212"/>
      <c r="R305" s="212"/>
      <c r="S305" s="212"/>
      <c r="T305" s="213"/>
      <c r="U305" s="14"/>
      <c r="V305" s="14"/>
      <c r="W305" s="14"/>
      <c r="X305" s="14"/>
      <c r="Y305" s="14"/>
      <c r="Z305" s="14"/>
      <c r="AA305" s="14"/>
      <c r="AB305" s="14"/>
      <c r="AC305" s="14"/>
      <c r="AD305" s="14"/>
      <c r="AE305" s="14"/>
      <c r="AT305" s="208" t="s">
        <v>212</v>
      </c>
      <c r="AU305" s="208" t="s">
        <v>91</v>
      </c>
      <c r="AV305" s="14" t="s">
        <v>89</v>
      </c>
      <c r="AW305" s="14" t="s">
        <v>36</v>
      </c>
      <c r="AX305" s="14" t="s">
        <v>81</v>
      </c>
      <c r="AY305" s="208" t="s">
        <v>199</v>
      </c>
    </row>
    <row r="306" s="14" customFormat="1">
      <c r="A306" s="14"/>
      <c r="B306" s="207"/>
      <c r="C306" s="14"/>
      <c r="D306" s="193" t="s">
        <v>212</v>
      </c>
      <c r="E306" s="208" t="s">
        <v>1</v>
      </c>
      <c r="F306" s="209" t="s">
        <v>1990</v>
      </c>
      <c r="G306" s="14"/>
      <c r="H306" s="208" t="s">
        <v>1</v>
      </c>
      <c r="I306" s="210"/>
      <c r="J306" s="14"/>
      <c r="K306" s="14"/>
      <c r="L306" s="207"/>
      <c r="M306" s="211"/>
      <c r="N306" s="212"/>
      <c r="O306" s="212"/>
      <c r="P306" s="212"/>
      <c r="Q306" s="212"/>
      <c r="R306" s="212"/>
      <c r="S306" s="212"/>
      <c r="T306" s="213"/>
      <c r="U306" s="14"/>
      <c r="V306" s="14"/>
      <c r="W306" s="14"/>
      <c r="X306" s="14"/>
      <c r="Y306" s="14"/>
      <c r="Z306" s="14"/>
      <c r="AA306" s="14"/>
      <c r="AB306" s="14"/>
      <c r="AC306" s="14"/>
      <c r="AD306" s="14"/>
      <c r="AE306" s="14"/>
      <c r="AT306" s="208" t="s">
        <v>212</v>
      </c>
      <c r="AU306" s="208" t="s">
        <v>91</v>
      </c>
      <c r="AV306" s="14" t="s">
        <v>89</v>
      </c>
      <c r="AW306" s="14" t="s">
        <v>36</v>
      </c>
      <c r="AX306" s="14" t="s">
        <v>81</v>
      </c>
      <c r="AY306" s="208" t="s">
        <v>199</v>
      </c>
    </row>
    <row r="307" s="13" customFormat="1">
      <c r="A307" s="13"/>
      <c r="B307" s="199"/>
      <c r="C307" s="13"/>
      <c r="D307" s="193" t="s">
        <v>212</v>
      </c>
      <c r="E307" s="200" t="s">
        <v>1</v>
      </c>
      <c r="F307" s="201" t="s">
        <v>2053</v>
      </c>
      <c r="G307" s="13"/>
      <c r="H307" s="202">
        <v>1085.8399999999999</v>
      </c>
      <c r="I307" s="203"/>
      <c r="J307" s="13"/>
      <c r="K307" s="13"/>
      <c r="L307" s="199"/>
      <c r="M307" s="204"/>
      <c r="N307" s="205"/>
      <c r="O307" s="205"/>
      <c r="P307" s="205"/>
      <c r="Q307" s="205"/>
      <c r="R307" s="205"/>
      <c r="S307" s="205"/>
      <c r="T307" s="206"/>
      <c r="U307" s="13"/>
      <c r="V307" s="13"/>
      <c r="W307" s="13"/>
      <c r="X307" s="13"/>
      <c r="Y307" s="13"/>
      <c r="Z307" s="13"/>
      <c r="AA307" s="13"/>
      <c r="AB307" s="13"/>
      <c r="AC307" s="13"/>
      <c r="AD307" s="13"/>
      <c r="AE307" s="13"/>
      <c r="AT307" s="200" t="s">
        <v>212</v>
      </c>
      <c r="AU307" s="200" t="s">
        <v>91</v>
      </c>
      <c r="AV307" s="13" t="s">
        <v>91</v>
      </c>
      <c r="AW307" s="13" t="s">
        <v>36</v>
      </c>
      <c r="AX307" s="13" t="s">
        <v>81</v>
      </c>
      <c r="AY307" s="200" t="s">
        <v>199</v>
      </c>
    </row>
    <row r="308" s="15" customFormat="1">
      <c r="A308" s="15"/>
      <c r="B308" s="214"/>
      <c r="C308" s="15"/>
      <c r="D308" s="193" t="s">
        <v>212</v>
      </c>
      <c r="E308" s="215" t="s">
        <v>1</v>
      </c>
      <c r="F308" s="216" t="s">
        <v>234</v>
      </c>
      <c r="G308" s="15"/>
      <c r="H308" s="217">
        <v>1085.8399999999999</v>
      </c>
      <c r="I308" s="218"/>
      <c r="J308" s="15"/>
      <c r="K308" s="15"/>
      <c r="L308" s="214"/>
      <c r="M308" s="219"/>
      <c r="N308" s="220"/>
      <c r="O308" s="220"/>
      <c r="P308" s="220"/>
      <c r="Q308" s="220"/>
      <c r="R308" s="220"/>
      <c r="S308" s="220"/>
      <c r="T308" s="221"/>
      <c r="U308" s="15"/>
      <c r="V308" s="15"/>
      <c r="W308" s="15"/>
      <c r="X308" s="15"/>
      <c r="Y308" s="15"/>
      <c r="Z308" s="15"/>
      <c r="AA308" s="15"/>
      <c r="AB308" s="15"/>
      <c r="AC308" s="15"/>
      <c r="AD308" s="15"/>
      <c r="AE308" s="15"/>
      <c r="AT308" s="215" t="s">
        <v>212</v>
      </c>
      <c r="AU308" s="215" t="s">
        <v>91</v>
      </c>
      <c r="AV308" s="15" t="s">
        <v>206</v>
      </c>
      <c r="AW308" s="15" t="s">
        <v>36</v>
      </c>
      <c r="AX308" s="15" t="s">
        <v>89</v>
      </c>
      <c r="AY308" s="215" t="s">
        <v>199</v>
      </c>
    </row>
    <row r="309" s="2" customFormat="1" ht="24.15" customHeight="1">
      <c r="A309" s="38"/>
      <c r="B309" s="179"/>
      <c r="C309" s="180" t="s">
        <v>460</v>
      </c>
      <c r="D309" s="180" t="s">
        <v>201</v>
      </c>
      <c r="E309" s="181" t="s">
        <v>2054</v>
      </c>
      <c r="F309" s="182" t="s">
        <v>2055</v>
      </c>
      <c r="G309" s="183" t="s">
        <v>204</v>
      </c>
      <c r="H309" s="184">
        <v>517.64999999999998</v>
      </c>
      <c r="I309" s="185"/>
      <c r="J309" s="186">
        <f>ROUND(I309*H309,2)</f>
        <v>0</v>
      </c>
      <c r="K309" s="182" t="s">
        <v>205</v>
      </c>
      <c r="L309" s="39"/>
      <c r="M309" s="187" t="s">
        <v>1</v>
      </c>
      <c r="N309" s="188" t="s">
        <v>46</v>
      </c>
      <c r="O309" s="77"/>
      <c r="P309" s="189">
        <f>O309*H309</f>
        <v>0</v>
      </c>
      <c r="Q309" s="189">
        <v>0.93778799999999995</v>
      </c>
      <c r="R309" s="189">
        <f>Q309*H309</f>
        <v>485.44595819999995</v>
      </c>
      <c r="S309" s="189">
        <v>0</v>
      </c>
      <c r="T309" s="190">
        <f>S309*H309</f>
        <v>0</v>
      </c>
      <c r="U309" s="38"/>
      <c r="V309" s="38"/>
      <c r="W309" s="38"/>
      <c r="X309" s="38"/>
      <c r="Y309" s="38"/>
      <c r="Z309" s="38"/>
      <c r="AA309" s="38"/>
      <c r="AB309" s="38"/>
      <c r="AC309" s="38"/>
      <c r="AD309" s="38"/>
      <c r="AE309" s="38"/>
      <c r="AR309" s="191" t="s">
        <v>206</v>
      </c>
      <c r="AT309" s="191" t="s">
        <v>201</v>
      </c>
      <c r="AU309" s="191" t="s">
        <v>91</v>
      </c>
      <c r="AY309" s="19" t="s">
        <v>199</v>
      </c>
      <c r="BE309" s="192">
        <f>IF(N309="základní",J309,0)</f>
        <v>0</v>
      </c>
      <c r="BF309" s="192">
        <f>IF(N309="snížená",J309,0)</f>
        <v>0</v>
      </c>
      <c r="BG309" s="192">
        <f>IF(N309="zákl. přenesená",J309,0)</f>
        <v>0</v>
      </c>
      <c r="BH309" s="192">
        <f>IF(N309="sníž. přenesená",J309,0)</f>
        <v>0</v>
      </c>
      <c r="BI309" s="192">
        <f>IF(N309="nulová",J309,0)</f>
        <v>0</v>
      </c>
      <c r="BJ309" s="19" t="s">
        <v>89</v>
      </c>
      <c r="BK309" s="192">
        <f>ROUND(I309*H309,2)</f>
        <v>0</v>
      </c>
      <c r="BL309" s="19" t="s">
        <v>206</v>
      </c>
      <c r="BM309" s="191" t="s">
        <v>2056</v>
      </c>
    </row>
    <row r="310" s="2" customFormat="1">
      <c r="A310" s="38"/>
      <c r="B310" s="39"/>
      <c r="C310" s="38"/>
      <c r="D310" s="193" t="s">
        <v>208</v>
      </c>
      <c r="E310" s="38"/>
      <c r="F310" s="194" t="s">
        <v>2057</v>
      </c>
      <c r="G310" s="38"/>
      <c r="H310" s="38"/>
      <c r="I310" s="195"/>
      <c r="J310" s="38"/>
      <c r="K310" s="38"/>
      <c r="L310" s="39"/>
      <c r="M310" s="196"/>
      <c r="N310" s="197"/>
      <c r="O310" s="77"/>
      <c r="P310" s="77"/>
      <c r="Q310" s="77"/>
      <c r="R310" s="77"/>
      <c r="S310" s="77"/>
      <c r="T310" s="78"/>
      <c r="U310" s="38"/>
      <c r="V310" s="38"/>
      <c r="W310" s="38"/>
      <c r="X310" s="38"/>
      <c r="Y310" s="38"/>
      <c r="Z310" s="38"/>
      <c r="AA310" s="38"/>
      <c r="AB310" s="38"/>
      <c r="AC310" s="38"/>
      <c r="AD310" s="38"/>
      <c r="AE310" s="38"/>
      <c r="AT310" s="19" t="s">
        <v>208</v>
      </c>
      <c r="AU310" s="19" t="s">
        <v>91</v>
      </c>
    </row>
    <row r="311" s="2" customFormat="1">
      <c r="A311" s="38"/>
      <c r="B311" s="39"/>
      <c r="C311" s="38"/>
      <c r="D311" s="193" t="s">
        <v>210</v>
      </c>
      <c r="E311" s="38"/>
      <c r="F311" s="198" t="s">
        <v>895</v>
      </c>
      <c r="G311" s="38"/>
      <c r="H311" s="38"/>
      <c r="I311" s="195"/>
      <c r="J311" s="38"/>
      <c r="K311" s="38"/>
      <c r="L311" s="39"/>
      <c r="M311" s="196"/>
      <c r="N311" s="197"/>
      <c r="O311" s="77"/>
      <c r="P311" s="77"/>
      <c r="Q311" s="77"/>
      <c r="R311" s="77"/>
      <c r="S311" s="77"/>
      <c r="T311" s="78"/>
      <c r="U311" s="38"/>
      <c r="V311" s="38"/>
      <c r="W311" s="38"/>
      <c r="X311" s="38"/>
      <c r="Y311" s="38"/>
      <c r="Z311" s="38"/>
      <c r="AA311" s="38"/>
      <c r="AB311" s="38"/>
      <c r="AC311" s="38"/>
      <c r="AD311" s="38"/>
      <c r="AE311" s="38"/>
      <c r="AT311" s="19" t="s">
        <v>210</v>
      </c>
      <c r="AU311" s="19" t="s">
        <v>91</v>
      </c>
    </row>
    <row r="312" s="14" customFormat="1">
      <c r="A312" s="14"/>
      <c r="B312" s="207"/>
      <c r="C312" s="14"/>
      <c r="D312" s="193" t="s">
        <v>212</v>
      </c>
      <c r="E312" s="208" t="s">
        <v>1</v>
      </c>
      <c r="F312" s="209" t="s">
        <v>1990</v>
      </c>
      <c r="G312" s="14"/>
      <c r="H312" s="208" t="s">
        <v>1</v>
      </c>
      <c r="I312" s="210"/>
      <c r="J312" s="14"/>
      <c r="K312" s="14"/>
      <c r="L312" s="207"/>
      <c r="M312" s="211"/>
      <c r="N312" s="212"/>
      <c r="O312" s="212"/>
      <c r="P312" s="212"/>
      <c r="Q312" s="212"/>
      <c r="R312" s="212"/>
      <c r="S312" s="212"/>
      <c r="T312" s="213"/>
      <c r="U312" s="14"/>
      <c r="V312" s="14"/>
      <c r="W312" s="14"/>
      <c r="X312" s="14"/>
      <c r="Y312" s="14"/>
      <c r="Z312" s="14"/>
      <c r="AA312" s="14"/>
      <c r="AB312" s="14"/>
      <c r="AC312" s="14"/>
      <c r="AD312" s="14"/>
      <c r="AE312" s="14"/>
      <c r="AT312" s="208" t="s">
        <v>212</v>
      </c>
      <c r="AU312" s="208" t="s">
        <v>91</v>
      </c>
      <c r="AV312" s="14" t="s">
        <v>89</v>
      </c>
      <c r="AW312" s="14" t="s">
        <v>36</v>
      </c>
      <c r="AX312" s="14" t="s">
        <v>81</v>
      </c>
      <c r="AY312" s="208" t="s">
        <v>199</v>
      </c>
    </row>
    <row r="313" s="14" customFormat="1">
      <c r="A313" s="14"/>
      <c r="B313" s="207"/>
      <c r="C313" s="14"/>
      <c r="D313" s="193" t="s">
        <v>212</v>
      </c>
      <c r="E313" s="208" t="s">
        <v>1</v>
      </c>
      <c r="F313" s="209" t="s">
        <v>2058</v>
      </c>
      <c r="G313" s="14"/>
      <c r="H313" s="208" t="s">
        <v>1</v>
      </c>
      <c r="I313" s="210"/>
      <c r="J313" s="14"/>
      <c r="K313" s="14"/>
      <c r="L313" s="207"/>
      <c r="M313" s="211"/>
      <c r="N313" s="212"/>
      <c r="O313" s="212"/>
      <c r="P313" s="212"/>
      <c r="Q313" s="212"/>
      <c r="R313" s="212"/>
      <c r="S313" s="212"/>
      <c r="T313" s="213"/>
      <c r="U313" s="14"/>
      <c r="V313" s="14"/>
      <c r="W313" s="14"/>
      <c r="X313" s="14"/>
      <c r="Y313" s="14"/>
      <c r="Z313" s="14"/>
      <c r="AA313" s="14"/>
      <c r="AB313" s="14"/>
      <c r="AC313" s="14"/>
      <c r="AD313" s="14"/>
      <c r="AE313" s="14"/>
      <c r="AT313" s="208" t="s">
        <v>212</v>
      </c>
      <c r="AU313" s="208" t="s">
        <v>91</v>
      </c>
      <c r="AV313" s="14" t="s">
        <v>89</v>
      </c>
      <c r="AW313" s="14" t="s">
        <v>36</v>
      </c>
      <c r="AX313" s="14" t="s">
        <v>81</v>
      </c>
      <c r="AY313" s="208" t="s">
        <v>199</v>
      </c>
    </row>
    <row r="314" s="13" customFormat="1">
      <c r="A314" s="13"/>
      <c r="B314" s="199"/>
      <c r="C314" s="13"/>
      <c r="D314" s="193" t="s">
        <v>212</v>
      </c>
      <c r="E314" s="200" t="s">
        <v>1</v>
      </c>
      <c r="F314" s="201" t="s">
        <v>2059</v>
      </c>
      <c r="G314" s="13"/>
      <c r="H314" s="202">
        <v>517.64999999999998</v>
      </c>
      <c r="I314" s="203"/>
      <c r="J314" s="13"/>
      <c r="K314" s="13"/>
      <c r="L314" s="199"/>
      <c r="M314" s="204"/>
      <c r="N314" s="205"/>
      <c r="O314" s="205"/>
      <c r="P314" s="205"/>
      <c r="Q314" s="205"/>
      <c r="R314" s="205"/>
      <c r="S314" s="205"/>
      <c r="T314" s="206"/>
      <c r="U314" s="13"/>
      <c r="V314" s="13"/>
      <c r="W314" s="13"/>
      <c r="X314" s="13"/>
      <c r="Y314" s="13"/>
      <c r="Z314" s="13"/>
      <c r="AA314" s="13"/>
      <c r="AB314" s="13"/>
      <c r="AC314" s="13"/>
      <c r="AD314" s="13"/>
      <c r="AE314" s="13"/>
      <c r="AT314" s="200" t="s">
        <v>212</v>
      </c>
      <c r="AU314" s="200" t="s">
        <v>91</v>
      </c>
      <c r="AV314" s="13" t="s">
        <v>91</v>
      </c>
      <c r="AW314" s="13" t="s">
        <v>36</v>
      </c>
      <c r="AX314" s="13" t="s">
        <v>89</v>
      </c>
      <c r="AY314" s="200" t="s">
        <v>199</v>
      </c>
    </row>
    <row r="315" s="12" customFormat="1" ht="22.8" customHeight="1">
      <c r="A315" s="12"/>
      <c r="B315" s="166"/>
      <c r="C315" s="12"/>
      <c r="D315" s="167" t="s">
        <v>80</v>
      </c>
      <c r="E315" s="177" t="s">
        <v>271</v>
      </c>
      <c r="F315" s="177" t="s">
        <v>1638</v>
      </c>
      <c r="G315" s="12"/>
      <c r="H315" s="12"/>
      <c r="I315" s="169"/>
      <c r="J315" s="178">
        <f>BK315</f>
        <v>0</v>
      </c>
      <c r="K315" s="12"/>
      <c r="L315" s="166"/>
      <c r="M315" s="171"/>
      <c r="N315" s="172"/>
      <c r="O315" s="172"/>
      <c r="P315" s="173">
        <f>P316+P333</f>
        <v>0</v>
      </c>
      <c r="Q315" s="172"/>
      <c r="R315" s="173">
        <f>R316+R333</f>
        <v>12.341100000000001</v>
      </c>
      <c r="S315" s="172"/>
      <c r="T315" s="174">
        <f>T316+T333</f>
        <v>0</v>
      </c>
      <c r="U315" s="12"/>
      <c r="V315" s="12"/>
      <c r="W315" s="12"/>
      <c r="X315" s="12"/>
      <c r="Y315" s="12"/>
      <c r="Z315" s="12"/>
      <c r="AA315" s="12"/>
      <c r="AB315" s="12"/>
      <c r="AC315" s="12"/>
      <c r="AD315" s="12"/>
      <c r="AE315" s="12"/>
      <c r="AR315" s="167" t="s">
        <v>89</v>
      </c>
      <c r="AT315" s="175" t="s">
        <v>80</v>
      </c>
      <c r="AU315" s="175" t="s">
        <v>89</v>
      </c>
      <c r="AY315" s="167" t="s">
        <v>199</v>
      </c>
      <c r="BK315" s="176">
        <f>BK316+BK333</f>
        <v>0</v>
      </c>
    </row>
    <row r="316" s="12" customFormat="1" ht="20.88" customHeight="1">
      <c r="A316" s="12"/>
      <c r="B316" s="166"/>
      <c r="C316" s="12"/>
      <c r="D316" s="167" t="s">
        <v>80</v>
      </c>
      <c r="E316" s="177" t="s">
        <v>990</v>
      </c>
      <c r="F316" s="177" t="s">
        <v>991</v>
      </c>
      <c r="G316" s="12"/>
      <c r="H316" s="12"/>
      <c r="I316" s="169"/>
      <c r="J316" s="178">
        <f>BK316</f>
        <v>0</v>
      </c>
      <c r="K316" s="12"/>
      <c r="L316" s="166"/>
      <c r="M316" s="171"/>
      <c r="N316" s="172"/>
      <c r="O316" s="172"/>
      <c r="P316" s="173">
        <f>SUM(P317:P332)</f>
        <v>0</v>
      </c>
      <c r="Q316" s="172"/>
      <c r="R316" s="173">
        <f>SUM(R317:R332)</f>
        <v>0</v>
      </c>
      <c r="S316" s="172"/>
      <c r="T316" s="174">
        <f>SUM(T317:T332)</f>
        <v>0</v>
      </c>
      <c r="U316" s="12"/>
      <c r="V316" s="12"/>
      <c r="W316" s="12"/>
      <c r="X316" s="12"/>
      <c r="Y316" s="12"/>
      <c r="Z316" s="12"/>
      <c r="AA316" s="12"/>
      <c r="AB316" s="12"/>
      <c r="AC316" s="12"/>
      <c r="AD316" s="12"/>
      <c r="AE316" s="12"/>
      <c r="AR316" s="167" t="s">
        <v>89</v>
      </c>
      <c r="AT316" s="175" t="s">
        <v>80</v>
      </c>
      <c r="AU316" s="175" t="s">
        <v>91</v>
      </c>
      <c r="AY316" s="167" t="s">
        <v>199</v>
      </c>
      <c r="BK316" s="176">
        <f>SUM(BK317:BK332)</f>
        <v>0</v>
      </c>
    </row>
    <row r="317" s="2" customFormat="1" ht="24.15" customHeight="1">
      <c r="A317" s="38"/>
      <c r="B317" s="179"/>
      <c r="C317" s="180" t="s">
        <v>468</v>
      </c>
      <c r="D317" s="180" t="s">
        <v>201</v>
      </c>
      <c r="E317" s="181" t="s">
        <v>992</v>
      </c>
      <c r="F317" s="182" t="s">
        <v>993</v>
      </c>
      <c r="G317" s="183" t="s">
        <v>204</v>
      </c>
      <c r="H317" s="184">
        <v>319.30000000000001</v>
      </c>
      <c r="I317" s="185"/>
      <c r="J317" s="186">
        <f>ROUND(I317*H317,2)</f>
        <v>0</v>
      </c>
      <c r="K317" s="182" t="s">
        <v>205</v>
      </c>
      <c r="L317" s="39"/>
      <c r="M317" s="187" t="s">
        <v>1</v>
      </c>
      <c r="N317" s="188" t="s">
        <v>46</v>
      </c>
      <c r="O317" s="77"/>
      <c r="P317" s="189">
        <f>O317*H317</f>
        <v>0</v>
      </c>
      <c r="Q317" s="189">
        <v>0</v>
      </c>
      <c r="R317" s="189">
        <f>Q317*H317</f>
        <v>0</v>
      </c>
      <c r="S317" s="189">
        <v>0</v>
      </c>
      <c r="T317" s="190">
        <f>S317*H317</f>
        <v>0</v>
      </c>
      <c r="U317" s="38"/>
      <c r="V317" s="38"/>
      <c r="W317" s="38"/>
      <c r="X317" s="38"/>
      <c r="Y317" s="38"/>
      <c r="Z317" s="38"/>
      <c r="AA317" s="38"/>
      <c r="AB317" s="38"/>
      <c r="AC317" s="38"/>
      <c r="AD317" s="38"/>
      <c r="AE317" s="38"/>
      <c r="AR317" s="191" t="s">
        <v>206</v>
      </c>
      <c r="AT317" s="191" t="s">
        <v>201</v>
      </c>
      <c r="AU317" s="191" t="s">
        <v>221</v>
      </c>
      <c r="AY317" s="19" t="s">
        <v>199</v>
      </c>
      <c r="BE317" s="192">
        <f>IF(N317="základní",J317,0)</f>
        <v>0</v>
      </c>
      <c r="BF317" s="192">
        <f>IF(N317="snížená",J317,0)</f>
        <v>0</v>
      </c>
      <c r="BG317" s="192">
        <f>IF(N317="zákl. přenesená",J317,0)</f>
        <v>0</v>
      </c>
      <c r="BH317" s="192">
        <f>IF(N317="sníž. přenesená",J317,0)</f>
        <v>0</v>
      </c>
      <c r="BI317" s="192">
        <f>IF(N317="nulová",J317,0)</f>
        <v>0</v>
      </c>
      <c r="BJ317" s="19" t="s">
        <v>89</v>
      </c>
      <c r="BK317" s="192">
        <f>ROUND(I317*H317,2)</f>
        <v>0</v>
      </c>
      <c r="BL317" s="19" t="s">
        <v>206</v>
      </c>
      <c r="BM317" s="191" t="s">
        <v>2060</v>
      </c>
    </row>
    <row r="318" s="2" customFormat="1">
      <c r="A318" s="38"/>
      <c r="B318" s="39"/>
      <c r="C318" s="38"/>
      <c r="D318" s="193" t="s">
        <v>208</v>
      </c>
      <c r="E318" s="38"/>
      <c r="F318" s="194" t="s">
        <v>995</v>
      </c>
      <c r="G318" s="38"/>
      <c r="H318" s="38"/>
      <c r="I318" s="195"/>
      <c r="J318" s="38"/>
      <c r="K318" s="38"/>
      <c r="L318" s="39"/>
      <c r="M318" s="196"/>
      <c r="N318" s="197"/>
      <c r="O318" s="77"/>
      <c r="P318" s="77"/>
      <c r="Q318" s="77"/>
      <c r="R318" s="77"/>
      <c r="S318" s="77"/>
      <c r="T318" s="78"/>
      <c r="U318" s="38"/>
      <c r="V318" s="38"/>
      <c r="W318" s="38"/>
      <c r="X318" s="38"/>
      <c r="Y318" s="38"/>
      <c r="Z318" s="38"/>
      <c r="AA318" s="38"/>
      <c r="AB318" s="38"/>
      <c r="AC318" s="38"/>
      <c r="AD318" s="38"/>
      <c r="AE318" s="38"/>
      <c r="AT318" s="19" t="s">
        <v>208</v>
      </c>
      <c r="AU318" s="19" t="s">
        <v>221</v>
      </c>
    </row>
    <row r="319" s="2" customFormat="1">
      <c r="A319" s="38"/>
      <c r="B319" s="39"/>
      <c r="C319" s="38"/>
      <c r="D319" s="193" t="s">
        <v>210</v>
      </c>
      <c r="E319" s="38"/>
      <c r="F319" s="198" t="s">
        <v>996</v>
      </c>
      <c r="G319" s="38"/>
      <c r="H319" s="38"/>
      <c r="I319" s="195"/>
      <c r="J319" s="38"/>
      <c r="K319" s="38"/>
      <c r="L319" s="39"/>
      <c r="M319" s="196"/>
      <c r="N319" s="197"/>
      <c r="O319" s="77"/>
      <c r="P319" s="77"/>
      <c r="Q319" s="77"/>
      <c r="R319" s="77"/>
      <c r="S319" s="77"/>
      <c r="T319" s="78"/>
      <c r="U319" s="38"/>
      <c r="V319" s="38"/>
      <c r="W319" s="38"/>
      <c r="X319" s="38"/>
      <c r="Y319" s="38"/>
      <c r="Z319" s="38"/>
      <c r="AA319" s="38"/>
      <c r="AB319" s="38"/>
      <c r="AC319" s="38"/>
      <c r="AD319" s="38"/>
      <c r="AE319" s="38"/>
      <c r="AT319" s="19" t="s">
        <v>210</v>
      </c>
      <c r="AU319" s="19" t="s">
        <v>221</v>
      </c>
    </row>
    <row r="320" s="14" customFormat="1">
      <c r="A320" s="14"/>
      <c r="B320" s="207"/>
      <c r="C320" s="14"/>
      <c r="D320" s="193" t="s">
        <v>212</v>
      </c>
      <c r="E320" s="208" t="s">
        <v>1</v>
      </c>
      <c r="F320" s="209" t="s">
        <v>2061</v>
      </c>
      <c r="G320" s="14"/>
      <c r="H320" s="208" t="s">
        <v>1</v>
      </c>
      <c r="I320" s="210"/>
      <c r="J320" s="14"/>
      <c r="K320" s="14"/>
      <c r="L320" s="207"/>
      <c r="M320" s="211"/>
      <c r="N320" s="212"/>
      <c r="O320" s="212"/>
      <c r="P320" s="212"/>
      <c r="Q320" s="212"/>
      <c r="R320" s="212"/>
      <c r="S320" s="212"/>
      <c r="T320" s="213"/>
      <c r="U320" s="14"/>
      <c r="V320" s="14"/>
      <c r="W320" s="14"/>
      <c r="X320" s="14"/>
      <c r="Y320" s="14"/>
      <c r="Z320" s="14"/>
      <c r="AA320" s="14"/>
      <c r="AB320" s="14"/>
      <c r="AC320" s="14"/>
      <c r="AD320" s="14"/>
      <c r="AE320" s="14"/>
      <c r="AT320" s="208" t="s">
        <v>212</v>
      </c>
      <c r="AU320" s="208" t="s">
        <v>221</v>
      </c>
      <c r="AV320" s="14" t="s">
        <v>89</v>
      </c>
      <c r="AW320" s="14" t="s">
        <v>36</v>
      </c>
      <c r="AX320" s="14" t="s">
        <v>81</v>
      </c>
      <c r="AY320" s="208" t="s">
        <v>199</v>
      </c>
    </row>
    <row r="321" s="14" customFormat="1">
      <c r="A321" s="14"/>
      <c r="B321" s="207"/>
      <c r="C321" s="14"/>
      <c r="D321" s="193" t="s">
        <v>212</v>
      </c>
      <c r="E321" s="208" t="s">
        <v>1</v>
      </c>
      <c r="F321" s="209" t="s">
        <v>2062</v>
      </c>
      <c r="G321" s="14"/>
      <c r="H321" s="208" t="s">
        <v>1</v>
      </c>
      <c r="I321" s="210"/>
      <c r="J321" s="14"/>
      <c r="K321" s="14"/>
      <c r="L321" s="207"/>
      <c r="M321" s="211"/>
      <c r="N321" s="212"/>
      <c r="O321" s="212"/>
      <c r="P321" s="212"/>
      <c r="Q321" s="212"/>
      <c r="R321" s="212"/>
      <c r="S321" s="212"/>
      <c r="T321" s="213"/>
      <c r="U321" s="14"/>
      <c r="V321" s="14"/>
      <c r="W321" s="14"/>
      <c r="X321" s="14"/>
      <c r="Y321" s="14"/>
      <c r="Z321" s="14"/>
      <c r="AA321" s="14"/>
      <c r="AB321" s="14"/>
      <c r="AC321" s="14"/>
      <c r="AD321" s="14"/>
      <c r="AE321" s="14"/>
      <c r="AT321" s="208" t="s">
        <v>212</v>
      </c>
      <c r="AU321" s="208" t="s">
        <v>221</v>
      </c>
      <c r="AV321" s="14" t="s">
        <v>89</v>
      </c>
      <c r="AW321" s="14" t="s">
        <v>36</v>
      </c>
      <c r="AX321" s="14" t="s">
        <v>81</v>
      </c>
      <c r="AY321" s="208" t="s">
        <v>199</v>
      </c>
    </row>
    <row r="322" s="13" customFormat="1">
      <c r="A322" s="13"/>
      <c r="B322" s="199"/>
      <c r="C322" s="13"/>
      <c r="D322" s="193" t="s">
        <v>212</v>
      </c>
      <c r="E322" s="200" t="s">
        <v>1</v>
      </c>
      <c r="F322" s="201" t="s">
        <v>2063</v>
      </c>
      <c r="G322" s="13"/>
      <c r="H322" s="202">
        <v>319.30000000000001</v>
      </c>
      <c r="I322" s="203"/>
      <c r="J322" s="13"/>
      <c r="K322" s="13"/>
      <c r="L322" s="199"/>
      <c r="M322" s="204"/>
      <c r="N322" s="205"/>
      <c r="O322" s="205"/>
      <c r="P322" s="205"/>
      <c r="Q322" s="205"/>
      <c r="R322" s="205"/>
      <c r="S322" s="205"/>
      <c r="T322" s="206"/>
      <c r="U322" s="13"/>
      <c r="V322" s="13"/>
      <c r="W322" s="13"/>
      <c r="X322" s="13"/>
      <c r="Y322" s="13"/>
      <c r="Z322" s="13"/>
      <c r="AA322" s="13"/>
      <c r="AB322" s="13"/>
      <c r="AC322" s="13"/>
      <c r="AD322" s="13"/>
      <c r="AE322" s="13"/>
      <c r="AT322" s="200" t="s">
        <v>212</v>
      </c>
      <c r="AU322" s="200" t="s">
        <v>221</v>
      </c>
      <c r="AV322" s="13" t="s">
        <v>91</v>
      </c>
      <c r="AW322" s="13" t="s">
        <v>36</v>
      </c>
      <c r="AX322" s="13" t="s">
        <v>81</v>
      </c>
      <c r="AY322" s="200" t="s">
        <v>199</v>
      </c>
    </row>
    <row r="323" s="15" customFormat="1">
      <c r="A323" s="15"/>
      <c r="B323" s="214"/>
      <c r="C323" s="15"/>
      <c r="D323" s="193" t="s">
        <v>212</v>
      </c>
      <c r="E323" s="215" t="s">
        <v>1</v>
      </c>
      <c r="F323" s="216" t="s">
        <v>234</v>
      </c>
      <c r="G323" s="15"/>
      <c r="H323" s="217">
        <v>319.30000000000001</v>
      </c>
      <c r="I323" s="218"/>
      <c r="J323" s="15"/>
      <c r="K323" s="15"/>
      <c r="L323" s="214"/>
      <c r="M323" s="219"/>
      <c r="N323" s="220"/>
      <c r="O323" s="220"/>
      <c r="P323" s="220"/>
      <c r="Q323" s="220"/>
      <c r="R323" s="220"/>
      <c r="S323" s="220"/>
      <c r="T323" s="221"/>
      <c r="U323" s="15"/>
      <c r="V323" s="15"/>
      <c r="W323" s="15"/>
      <c r="X323" s="15"/>
      <c r="Y323" s="15"/>
      <c r="Z323" s="15"/>
      <c r="AA323" s="15"/>
      <c r="AB323" s="15"/>
      <c r="AC323" s="15"/>
      <c r="AD323" s="15"/>
      <c r="AE323" s="15"/>
      <c r="AT323" s="215" t="s">
        <v>212</v>
      </c>
      <c r="AU323" s="215" t="s">
        <v>221</v>
      </c>
      <c r="AV323" s="15" t="s">
        <v>206</v>
      </c>
      <c r="AW323" s="15" t="s">
        <v>36</v>
      </c>
      <c r="AX323" s="15" t="s">
        <v>89</v>
      </c>
      <c r="AY323" s="215" t="s">
        <v>199</v>
      </c>
    </row>
    <row r="324" s="2" customFormat="1" ht="24.15" customHeight="1">
      <c r="A324" s="38"/>
      <c r="B324" s="179"/>
      <c r="C324" s="180" t="s">
        <v>475</v>
      </c>
      <c r="D324" s="180" t="s">
        <v>201</v>
      </c>
      <c r="E324" s="181" t="s">
        <v>998</v>
      </c>
      <c r="F324" s="182" t="s">
        <v>999</v>
      </c>
      <c r="G324" s="183" t="s">
        <v>204</v>
      </c>
      <c r="H324" s="184">
        <v>14368.5</v>
      </c>
      <c r="I324" s="185"/>
      <c r="J324" s="186">
        <f>ROUND(I324*H324,2)</f>
        <v>0</v>
      </c>
      <c r="K324" s="182" t="s">
        <v>205</v>
      </c>
      <c r="L324" s="39"/>
      <c r="M324" s="187" t="s">
        <v>1</v>
      </c>
      <c r="N324" s="188" t="s">
        <v>46</v>
      </c>
      <c r="O324" s="77"/>
      <c r="P324" s="189">
        <f>O324*H324</f>
        <v>0</v>
      </c>
      <c r="Q324" s="189">
        <v>0</v>
      </c>
      <c r="R324" s="189">
        <f>Q324*H324</f>
        <v>0</v>
      </c>
      <c r="S324" s="189">
        <v>0</v>
      </c>
      <c r="T324" s="190">
        <f>S324*H324</f>
        <v>0</v>
      </c>
      <c r="U324" s="38"/>
      <c r="V324" s="38"/>
      <c r="W324" s="38"/>
      <c r="X324" s="38"/>
      <c r="Y324" s="38"/>
      <c r="Z324" s="38"/>
      <c r="AA324" s="38"/>
      <c r="AB324" s="38"/>
      <c r="AC324" s="38"/>
      <c r="AD324" s="38"/>
      <c r="AE324" s="38"/>
      <c r="AR324" s="191" t="s">
        <v>206</v>
      </c>
      <c r="AT324" s="191" t="s">
        <v>201</v>
      </c>
      <c r="AU324" s="191" t="s">
        <v>221</v>
      </c>
      <c r="AY324" s="19" t="s">
        <v>199</v>
      </c>
      <c r="BE324" s="192">
        <f>IF(N324="základní",J324,0)</f>
        <v>0</v>
      </c>
      <c r="BF324" s="192">
        <f>IF(N324="snížená",J324,0)</f>
        <v>0</v>
      </c>
      <c r="BG324" s="192">
        <f>IF(N324="zákl. přenesená",J324,0)</f>
        <v>0</v>
      </c>
      <c r="BH324" s="192">
        <f>IF(N324="sníž. přenesená",J324,0)</f>
        <v>0</v>
      </c>
      <c r="BI324" s="192">
        <f>IF(N324="nulová",J324,0)</f>
        <v>0</v>
      </c>
      <c r="BJ324" s="19" t="s">
        <v>89</v>
      </c>
      <c r="BK324" s="192">
        <f>ROUND(I324*H324,2)</f>
        <v>0</v>
      </c>
      <c r="BL324" s="19" t="s">
        <v>206</v>
      </c>
      <c r="BM324" s="191" t="s">
        <v>2064</v>
      </c>
    </row>
    <row r="325" s="2" customFormat="1">
      <c r="A325" s="38"/>
      <c r="B325" s="39"/>
      <c r="C325" s="38"/>
      <c r="D325" s="193" t="s">
        <v>208</v>
      </c>
      <c r="E325" s="38"/>
      <c r="F325" s="194" t="s">
        <v>1001</v>
      </c>
      <c r="G325" s="38"/>
      <c r="H325" s="38"/>
      <c r="I325" s="195"/>
      <c r="J325" s="38"/>
      <c r="K325" s="38"/>
      <c r="L325" s="39"/>
      <c r="M325" s="196"/>
      <c r="N325" s="197"/>
      <c r="O325" s="77"/>
      <c r="P325" s="77"/>
      <c r="Q325" s="77"/>
      <c r="R325" s="77"/>
      <c r="S325" s="77"/>
      <c r="T325" s="78"/>
      <c r="U325" s="38"/>
      <c r="V325" s="38"/>
      <c r="W325" s="38"/>
      <c r="X325" s="38"/>
      <c r="Y325" s="38"/>
      <c r="Z325" s="38"/>
      <c r="AA325" s="38"/>
      <c r="AB325" s="38"/>
      <c r="AC325" s="38"/>
      <c r="AD325" s="38"/>
      <c r="AE325" s="38"/>
      <c r="AT325" s="19" t="s">
        <v>208</v>
      </c>
      <c r="AU325" s="19" t="s">
        <v>221</v>
      </c>
    </row>
    <row r="326" s="2" customFormat="1">
      <c r="A326" s="38"/>
      <c r="B326" s="39"/>
      <c r="C326" s="38"/>
      <c r="D326" s="193" t="s">
        <v>210</v>
      </c>
      <c r="E326" s="38"/>
      <c r="F326" s="198" t="s">
        <v>996</v>
      </c>
      <c r="G326" s="38"/>
      <c r="H326" s="38"/>
      <c r="I326" s="195"/>
      <c r="J326" s="38"/>
      <c r="K326" s="38"/>
      <c r="L326" s="39"/>
      <c r="M326" s="196"/>
      <c r="N326" s="197"/>
      <c r="O326" s="77"/>
      <c r="P326" s="77"/>
      <c r="Q326" s="77"/>
      <c r="R326" s="77"/>
      <c r="S326" s="77"/>
      <c r="T326" s="78"/>
      <c r="U326" s="38"/>
      <c r="V326" s="38"/>
      <c r="W326" s="38"/>
      <c r="X326" s="38"/>
      <c r="Y326" s="38"/>
      <c r="Z326" s="38"/>
      <c r="AA326" s="38"/>
      <c r="AB326" s="38"/>
      <c r="AC326" s="38"/>
      <c r="AD326" s="38"/>
      <c r="AE326" s="38"/>
      <c r="AT326" s="19" t="s">
        <v>210</v>
      </c>
      <c r="AU326" s="19" t="s">
        <v>221</v>
      </c>
    </row>
    <row r="327" s="14" customFormat="1">
      <c r="A327" s="14"/>
      <c r="B327" s="207"/>
      <c r="C327" s="14"/>
      <c r="D327" s="193" t="s">
        <v>212</v>
      </c>
      <c r="E327" s="208" t="s">
        <v>1</v>
      </c>
      <c r="F327" s="209" t="s">
        <v>2065</v>
      </c>
      <c r="G327" s="14"/>
      <c r="H327" s="208" t="s">
        <v>1</v>
      </c>
      <c r="I327" s="210"/>
      <c r="J327" s="14"/>
      <c r="K327" s="14"/>
      <c r="L327" s="207"/>
      <c r="M327" s="211"/>
      <c r="N327" s="212"/>
      <c r="O327" s="212"/>
      <c r="P327" s="212"/>
      <c r="Q327" s="212"/>
      <c r="R327" s="212"/>
      <c r="S327" s="212"/>
      <c r="T327" s="213"/>
      <c r="U327" s="14"/>
      <c r="V327" s="14"/>
      <c r="W327" s="14"/>
      <c r="X327" s="14"/>
      <c r="Y327" s="14"/>
      <c r="Z327" s="14"/>
      <c r="AA327" s="14"/>
      <c r="AB327" s="14"/>
      <c r="AC327" s="14"/>
      <c r="AD327" s="14"/>
      <c r="AE327" s="14"/>
      <c r="AT327" s="208" t="s">
        <v>212</v>
      </c>
      <c r="AU327" s="208" t="s">
        <v>221</v>
      </c>
      <c r="AV327" s="14" t="s">
        <v>89</v>
      </c>
      <c r="AW327" s="14" t="s">
        <v>36</v>
      </c>
      <c r="AX327" s="14" t="s">
        <v>81</v>
      </c>
      <c r="AY327" s="208" t="s">
        <v>199</v>
      </c>
    </row>
    <row r="328" s="13" customFormat="1">
      <c r="A328" s="13"/>
      <c r="B328" s="199"/>
      <c r="C328" s="13"/>
      <c r="D328" s="193" t="s">
        <v>212</v>
      </c>
      <c r="E328" s="200" t="s">
        <v>1</v>
      </c>
      <c r="F328" s="201" t="s">
        <v>2066</v>
      </c>
      <c r="G328" s="13"/>
      <c r="H328" s="202">
        <v>14368.5</v>
      </c>
      <c r="I328" s="203"/>
      <c r="J328" s="13"/>
      <c r="K328" s="13"/>
      <c r="L328" s="199"/>
      <c r="M328" s="204"/>
      <c r="N328" s="205"/>
      <c r="O328" s="205"/>
      <c r="P328" s="205"/>
      <c r="Q328" s="205"/>
      <c r="R328" s="205"/>
      <c r="S328" s="205"/>
      <c r="T328" s="206"/>
      <c r="U328" s="13"/>
      <c r="V328" s="13"/>
      <c r="W328" s="13"/>
      <c r="X328" s="13"/>
      <c r="Y328" s="13"/>
      <c r="Z328" s="13"/>
      <c r="AA328" s="13"/>
      <c r="AB328" s="13"/>
      <c r="AC328" s="13"/>
      <c r="AD328" s="13"/>
      <c r="AE328" s="13"/>
      <c r="AT328" s="200" t="s">
        <v>212</v>
      </c>
      <c r="AU328" s="200" t="s">
        <v>221</v>
      </c>
      <c r="AV328" s="13" t="s">
        <v>91</v>
      </c>
      <c r="AW328" s="13" t="s">
        <v>36</v>
      </c>
      <c r="AX328" s="13" t="s">
        <v>89</v>
      </c>
      <c r="AY328" s="200" t="s">
        <v>199</v>
      </c>
    </row>
    <row r="329" s="2" customFormat="1" ht="24.15" customHeight="1">
      <c r="A329" s="38"/>
      <c r="B329" s="179"/>
      <c r="C329" s="180" t="s">
        <v>481</v>
      </c>
      <c r="D329" s="180" t="s">
        <v>201</v>
      </c>
      <c r="E329" s="181" t="s">
        <v>1004</v>
      </c>
      <c r="F329" s="182" t="s">
        <v>1005</v>
      </c>
      <c r="G329" s="183" t="s">
        <v>204</v>
      </c>
      <c r="H329" s="184">
        <v>319.30000000000001</v>
      </c>
      <c r="I329" s="185"/>
      <c r="J329" s="186">
        <f>ROUND(I329*H329,2)</f>
        <v>0</v>
      </c>
      <c r="K329" s="182" t="s">
        <v>205</v>
      </c>
      <c r="L329" s="39"/>
      <c r="M329" s="187" t="s">
        <v>1</v>
      </c>
      <c r="N329" s="188" t="s">
        <v>46</v>
      </c>
      <c r="O329" s="77"/>
      <c r="P329" s="189">
        <f>O329*H329</f>
        <v>0</v>
      </c>
      <c r="Q329" s="189">
        <v>0</v>
      </c>
      <c r="R329" s="189">
        <f>Q329*H329</f>
        <v>0</v>
      </c>
      <c r="S329" s="189">
        <v>0</v>
      </c>
      <c r="T329" s="190">
        <f>S329*H329</f>
        <v>0</v>
      </c>
      <c r="U329" s="38"/>
      <c r="V329" s="38"/>
      <c r="W329" s="38"/>
      <c r="X329" s="38"/>
      <c r="Y329" s="38"/>
      <c r="Z329" s="38"/>
      <c r="AA329" s="38"/>
      <c r="AB329" s="38"/>
      <c r="AC329" s="38"/>
      <c r="AD329" s="38"/>
      <c r="AE329" s="38"/>
      <c r="AR329" s="191" t="s">
        <v>206</v>
      </c>
      <c r="AT329" s="191" t="s">
        <v>201</v>
      </c>
      <c r="AU329" s="191" t="s">
        <v>221</v>
      </c>
      <c r="AY329" s="19" t="s">
        <v>199</v>
      </c>
      <c r="BE329" s="192">
        <f>IF(N329="základní",J329,0)</f>
        <v>0</v>
      </c>
      <c r="BF329" s="192">
        <f>IF(N329="snížená",J329,0)</f>
        <v>0</v>
      </c>
      <c r="BG329" s="192">
        <f>IF(N329="zákl. přenesená",J329,0)</f>
        <v>0</v>
      </c>
      <c r="BH329" s="192">
        <f>IF(N329="sníž. přenesená",J329,0)</f>
        <v>0</v>
      </c>
      <c r="BI329" s="192">
        <f>IF(N329="nulová",J329,0)</f>
        <v>0</v>
      </c>
      <c r="BJ329" s="19" t="s">
        <v>89</v>
      </c>
      <c r="BK329" s="192">
        <f>ROUND(I329*H329,2)</f>
        <v>0</v>
      </c>
      <c r="BL329" s="19" t="s">
        <v>206</v>
      </c>
      <c r="BM329" s="191" t="s">
        <v>2067</v>
      </c>
    </row>
    <row r="330" s="2" customFormat="1">
      <c r="A330" s="38"/>
      <c r="B330" s="39"/>
      <c r="C330" s="38"/>
      <c r="D330" s="193" t="s">
        <v>208</v>
      </c>
      <c r="E330" s="38"/>
      <c r="F330" s="194" t="s">
        <v>1007</v>
      </c>
      <c r="G330" s="38"/>
      <c r="H330" s="38"/>
      <c r="I330" s="195"/>
      <c r="J330" s="38"/>
      <c r="K330" s="38"/>
      <c r="L330" s="39"/>
      <c r="M330" s="196"/>
      <c r="N330" s="197"/>
      <c r="O330" s="77"/>
      <c r="P330" s="77"/>
      <c r="Q330" s="77"/>
      <c r="R330" s="77"/>
      <c r="S330" s="77"/>
      <c r="T330" s="78"/>
      <c r="U330" s="38"/>
      <c r="V330" s="38"/>
      <c r="W330" s="38"/>
      <c r="X330" s="38"/>
      <c r="Y330" s="38"/>
      <c r="Z330" s="38"/>
      <c r="AA330" s="38"/>
      <c r="AB330" s="38"/>
      <c r="AC330" s="38"/>
      <c r="AD330" s="38"/>
      <c r="AE330" s="38"/>
      <c r="AT330" s="19" t="s">
        <v>208</v>
      </c>
      <c r="AU330" s="19" t="s">
        <v>221</v>
      </c>
    </row>
    <row r="331" s="2" customFormat="1">
      <c r="A331" s="38"/>
      <c r="B331" s="39"/>
      <c r="C331" s="38"/>
      <c r="D331" s="193" t="s">
        <v>210</v>
      </c>
      <c r="E331" s="38"/>
      <c r="F331" s="198" t="s">
        <v>1008</v>
      </c>
      <c r="G331" s="38"/>
      <c r="H331" s="38"/>
      <c r="I331" s="195"/>
      <c r="J331" s="38"/>
      <c r="K331" s="38"/>
      <c r="L331" s="39"/>
      <c r="M331" s="196"/>
      <c r="N331" s="197"/>
      <c r="O331" s="77"/>
      <c r="P331" s="77"/>
      <c r="Q331" s="77"/>
      <c r="R331" s="77"/>
      <c r="S331" s="77"/>
      <c r="T331" s="78"/>
      <c r="U331" s="38"/>
      <c r="V331" s="38"/>
      <c r="W331" s="38"/>
      <c r="X331" s="38"/>
      <c r="Y331" s="38"/>
      <c r="Z331" s="38"/>
      <c r="AA331" s="38"/>
      <c r="AB331" s="38"/>
      <c r="AC331" s="38"/>
      <c r="AD331" s="38"/>
      <c r="AE331" s="38"/>
      <c r="AT331" s="19" t="s">
        <v>210</v>
      </c>
      <c r="AU331" s="19" t="s">
        <v>221</v>
      </c>
    </row>
    <row r="332" s="13" customFormat="1">
      <c r="A332" s="13"/>
      <c r="B332" s="199"/>
      <c r="C332" s="13"/>
      <c r="D332" s="193" t="s">
        <v>212</v>
      </c>
      <c r="E332" s="200" t="s">
        <v>1</v>
      </c>
      <c r="F332" s="201" t="s">
        <v>2068</v>
      </c>
      <c r="G332" s="13"/>
      <c r="H332" s="202">
        <v>319.30000000000001</v>
      </c>
      <c r="I332" s="203"/>
      <c r="J332" s="13"/>
      <c r="K332" s="13"/>
      <c r="L332" s="199"/>
      <c r="M332" s="204"/>
      <c r="N332" s="205"/>
      <c r="O332" s="205"/>
      <c r="P332" s="205"/>
      <c r="Q332" s="205"/>
      <c r="R332" s="205"/>
      <c r="S332" s="205"/>
      <c r="T332" s="206"/>
      <c r="U332" s="13"/>
      <c r="V332" s="13"/>
      <c r="W332" s="13"/>
      <c r="X332" s="13"/>
      <c r="Y332" s="13"/>
      <c r="Z332" s="13"/>
      <c r="AA332" s="13"/>
      <c r="AB332" s="13"/>
      <c r="AC332" s="13"/>
      <c r="AD332" s="13"/>
      <c r="AE332" s="13"/>
      <c r="AT332" s="200" t="s">
        <v>212</v>
      </c>
      <c r="AU332" s="200" t="s">
        <v>221</v>
      </c>
      <c r="AV332" s="13" t="s">
        <v>91</v>
      </c>
      <c r="AW332" s="13" t="s">
        <v>36</v>
      </c>
      <c r="AX332" s="13" t="s">
        <v>89</v>
      </c>
      <c r="AY332" s="200" t="s">
        <v>199</v>
      </c>
    </row>
    <row r="333" s="12" customFormat="1" ht="20.88" customHeight="1">
      <c r="A333" s="12"/>
      <c r="B333" s="166"/>
      <c r="C333" s="12"/>
      <c r="D333" s="167" t="s">
        <v>80</v>
      </c>
      <c r="E333" s="177" t="s">
        <v>595</v>
      </c>
      <c r="F333" s="177" t="s">
        <v>596</v>
      </c>
      <c r="G333" s="12"/>
      <c r="H333" s="12"/>
      <c r="I333" s="169"/>
      <c r="J333" s="178">
        <f>BK333</f>
        <v>0</v>
      </c>
      <c r="K333" s="12"/>
      <c r="L333" s="166"/>
      <c r="M333" s="171"/>
      <c r="N333" s="172"/>
      <c r="O333" s="172"/>
      <c r="P333" s="173">
        <f>SUM(P334:P342)</f>
        <v>0</v>
      </c>
      <c r="Q333" s="172"/>
      <c r="R333" s="173">
        <f>SUM(R334:R342)</f>
        <v>12.341100000000001</v>
      </c>
      <c r="S333" s="172"/>
      <c r="T333" s="174">
        <f>SUM(T334:T342)</f>
        <v>0</v>
      </c>
      <c r="U333" s="12"/>
      <c r="V333" s="12"/>
      <c r="W333" s="12"/>
      <c r="X333" s="12"/>
      <c r="Y333" s="12"/>
      <c r="Z333" s="12"/>
      <c r="AA333" s="12"/>
      <c r="AB333" s="12"/>
      <c r="AC333" s="12"/>
      <c r="AD333" s="12"/>
      <c r="AE333" s="12"/>
      <c r="AR333" s="167" t="s">
        <v>89</v>
      </c>
      <c r="AT333" s="175" t="s">
        <v>80</v>
      </c>
      <c r="AU333" s="175" t="s">
        <v>91</v>
      </c>
      <c r="AY333" s="167" t="s">
        <v>199</v>
      </c>
      <c r="BK333" s="176">
        <f>SUM(BK334:BK342)</f>
        <v>0</v>
      </c>
    </row>
    <row r="334" s="2" customFormat="1" ht="24.15" customHeight="1">
      <c r="A334" s="38"/>
      <c r="B334" s="179"/>
      <c r="C334" s="180" t="s">
        <v>488</v>
      </c>
      <c r="D334" s="180" t="s">
        <v>201</v>
      </c>
      <c r="E334" s="181" t="s">
        <v>2069</v>
      </c>
      <c r="F334" s="182" t="s">
        <v>2070</v>
      </c>
      <c r="G334" s="183" t="s">
        <v>404</v>
      </c>
      <c r="H334" s="184">
        <v>1033</v>
      </c>
      <c r="I334" s="185"/>
      <c r="J334" s="186">
        <f>ROUND(I334*H334,2)</f>
        <v>0</v>
      </c>
      <c r="K334" s="182" t="s">
        <v>205</v>
      </c>
      <c r="L334" s="39"/>
      <c r="M334" s="187" t="s">
        <v>1</v>
      </c>
      <c r="N334" s="188" t="s">
        <v>46</v>
      </c>
      <c r="O334" s="77"/>
      <c r="P334" s="189">
        <f>O334*H334</f>
        <v>0</v>
      </c>
      <c r="Q334" s="189">
        <v>0.0117</v>
      </c>
      <c r="R334" s="189">
        <f>Q334*H334</f>
        <v>12.0861</v>
      </c>
      <c r="S334" s="189">
        <v>0</v>
      </c>
      <c r="T334" s="190">
        <f>S334*H334</f>
        <v>0</v>
      </c>
      <c r="U334" s="38"/>
      <c r="V334" s="38"/>
      <c r="W334" s="38"/>
      <c r="X334" s="38"/>
      <c r="Y334" s="38"/>
      <c r="Z334" s="38"/>
      <c r="AA334" s="38"/>
      <c r="AB334" s="38"/>
      <c r="AC334" s="38"/>
      <c r="AD334" s="38"/>
      <c r="AE334" s="38"/>
      <c r="AR334" s="191" t="s">
        <v>206</v>
      </c>
      <c r="AT334" s="191" t="s">
        <v>201</v>
      </c>
      <c r="AU334" s="191" t="s">
        <v>221</v>
      </c>
      <c r="AY334" s="19" t="s">
        <v>199</v>
      </c>
      <c r="BE334" s="192">
        <f>IF(N334="základní",J334,0)</f>
        <v>0</v>
      </c>
      <c r="BF334" s="192">
        <f>IF(N334="snížená",J334,0)</f>
        <v>0</v>
      </c>
      <c r="BG334" s="192">
        <f>IF(N334="zákl. přenesená",J334,0)</f>
        <v>0</v>
      </c>
      <c r="BH334" s="192">
        <f>IF(N334="sníž. přenesená",J334,0)</f>
        <v>0</v>
      </c>
      <c r="BI334" s="192">
        <f>IF(N334="nulová",J334,0)</f>
        <v>0</v>
      </c>
      <c r="BJ334" s="19" t="s">
        <v>89</v>
      </c>
      <c r="BK334" s="192">
        <f>ROUND(I334*H334,2)</f>
        <v>0</v>
      </c>
      <c r="BL334" s="19" t="s">
        <v>206</v>
      </c>
      <c r="BM334" s="191" t="s">
        <v>2071</v>
      </c>
    </row>
    <row r="335" s="2" customFormat="1">
      <c r="A335" s="38"/>
      <c r="B335" s="39"/>
      <c r="C335" s="38"/>
      <c r="D335" s="193" t="s">
        <v>208</v>
      </c>
      <c r="E335" s="38"/>
      <c r="F335" s="194" t="s">
        <v>2072</v>
      </c>
      <c r="G335" s="38"/>
      <c r="H335" s="38"/>
      <c r="I335" s="195"/>
      <c r="J335" s="38"/>
      <c r="K335" s="38"/>
      <c r="L335" s="39"/>
      <c r="M335" s="196"/>
      <c r="N335" s="197"/>
      <c r="O335" s="77"/>
      <c r="P335" s="77"/>
      <c r="Q335" s="77"/>
      <c r="R335" s="77"/>
      <c r="S335" s="77"/>
      <c r="T335" s="78"/>
      <c r="U335" s="38"/>
      <c r="V335" s="38"/>
      <c r="W335" s="38"/>
      <c r="X335" s="38"/>
      <c r="Y335" s="38"/>
      <c r="Z335" s="38"/>
      <c r="AA335" s="38"/>
      <c r="AB335" s="38"/>
      <c r="AC335" s="38"/>
      <c r="AD335" s="38"/>
      <c r="AE335" s="38"/>
      <c r="AT335" s="19" t="s">
        <v>208</v>
      </c>
      <c r="AU335" s="19" t="s">
        <v>221</v>
      </c>
    </row>
    <row r="336" s="2" customFormat="1">
      <c r="A336" s="38"/>
      <c r="B336" s="39"/>
      <c r="C336" s="38"/>
      <c r="D336" s="193" t="s">
        <v>210</v>
      </c>
      <c r="E336" s="38"/>
      <c r="F336" s="198" t="s">
        <v>2073</v>
      </c>
      <c r="G336" s="38"/>
      <c r="H336" s="38"/>
      <c r="I336" s="195"/>
      <c r="J336" s="38"/>
      <c r="K336" s="38"/>
      <c r="L336" s="39"/>
      <c r="M336" s="196"/>
      <c r="N336" s="197"/>
      <c r="O336" s="77"/>
      <c r="P336" s="77"/>
      <c r="Q336" s="77"/>
      <c r="R336" s="77"/>
      <c r="S336" s="77"/>
      <c r="T336" s="78"/>
      <c r="U336" s="38"/>
      <c r="V336" s="38"/>
      <c r="W336" s="38"/>
      <c r="X336" s="38"/>
      <c r="Y336" s="38"/>
      <c r="Z336" s="38"/>
      <c r="AA336" s="38"/>
      <c r="AB336" s="38"/>
      <c r="AC336" s="38"/>
      <c r="AD336" s="38"/>
      <c r="AE336" s="38"/>
      <c r="AT336" s="19" t="s">
        <v>210</v>
      </c>
      <c r="AU336" s="19" t="s">
        <v>221</v>
      </c>
    </row>
    <row r="337" s="14" customFormat="1">
      <c r="A337" s="14"/>
      <c r="B337" s="207"/>
      <c r="C337" s="14"/>
      <c r="D337" s="193" t="s">
        <v>212</v>
      </c>
      <c r="E337" s="208" t="s">
        <v>1</v>
      </c>
      <c r="F337" s="209" t="s">
        <v>2074</v>
      </c>
      <c r="G337" s="14"/>
      <c r="H337" s="208" t="s">
        <v>1</v>
      </c>
      <c r="I337" s="210"/>
      <c r="J337" s="14"/>
      <c r="K337" s="14"/>
      <c r="L337" s="207"/>
      <c r="M337" s="211"/>
      <c r="N337" s="212"/>
      <c r="O337" s="212"/>
      <c r="P337" s="212"/>
      <c r="Q337" s="212"/>
      <c r="R337" s="212"/>
      <c r="S337" s="212"/>
      <c r="T337" s="213"/>
      <c r="U337" s="14"/>
      <c r="V337" s="14"/>
      <c r="W337" s="14"/>
      <c r="X337" s="14"/>
      <c r="Y337" s="14"/>
      <c r="Z337" s="14"/>
      <c r="AA337" s="14"/>
      <c r="AB337" s="14"/>
      <c r="AC337" s="14"/>
      <c r="AD337" s="14"/>
      <c r="AE337" s="14"/>
      <c r="AT337" s="208" t="s">
        <v>212</v>
      </c>
      <c r="AU337" s="208" t="s">
        <v>221</v>
      </c>
      <c r="AV337" s="14" t="s">
        <v>89</v>
      </c>
      <c r="AW337" s="14" t="s">
        <v>36</v>
      </c>
      <c r="AX337" s="14" t="s">
        <v>81</v>
      </c>
      <c r="AY337" s="208" t="s">
        <v>199</v>
      </c>
    </row>
    <row r="338" s="13" customFormat="1">
      <c r="A338" s="13"/>
      <c r="B338" s="199"/>
      <c r="C338" s="13"/>
      <c r="D338" s="193" t="s">
        <v>212</v>
      </c>
      <c r="E338" s="200" t="s">
        <v>1</v>
      </c>
      <c r="F338" s="201" t="s">
        <v>2075</v>
      </c>
      <c r="G338" s="13"/>
      <c r="H338" s="202">
        <v>1033</v>
      </c>
      <c r="I338" s="203"/>
      <c r="J338" s="13"/>
      <c r="K338" s="13"/>
      <c r="L338" s="199"/>
      <c r="M338" s="204"/>
      <c r="N338" s="205"/>
      <c r="O338" s="205"/>
      <c r="P338" s="205"/>
      <c r="Q338" s="205"/>
      <c r="R338" s="205"/>
      <c r="S338" s="205"/>
      <c r="T338" s="206"/>
      <c r="U338" s="13"/>
      <c r="V338" s="13"/>
      <c r="W338" s="13"/>
      <c r="X338" s="13"/>
      <c r="Y338" s="13"/>
      <c r="Z338" s="13"/>
      <c r="AA338" s="13"/>
      <c r="AB338" s="13"/>
      <c r="AC338" s="13"/>
      <c r="AD338" s="13"/>
      <c r="AE338" s="13"/>
      <c r="AT338" s="200" t="s">
        <v>212</v>
      </c>
      <c r="AU338" s="200" t="s">
        <v>221</v>
      </c>
      <c r="AV338" s="13" t="s">
        <v>91</v>
      </c>
      <c r="AW338" s="13" t="s">
        <v>36</v>
      </c>
      <c r="AX338" s="13" t="s">
        <v>89</v>
      </c>
      <c r="AY338" s="200" t="s">
        <v>199</v>
      </c>
    </row>
    <row r="339" s="2" customFormat="1" ht="24.15" customHeight="1">
      <c r="A339" s="38"/>
      <c r="B339" s="179"/>
      <c r="C339" s="222" t="s">
        <v>494</v>
      </c>
      <c r="D339" s="222" t="s">
        <v>272</v>
      </c>
      <c r="E339" s="223" t="s">
        <v>1036</v>
      </c>
      <c r="F339" s="224" t="s">
        <v>1037</v>
      </c>
      <c r="G339" s="225" t="s">
        <v>275</v>
      </c>
      <c r="H339" s="226">
        <v>0.255</v>
      </c>
      <c r="I339" s="227"/>
      <c r="J339" s="228">
        <f>ROUND(I339*H339,2)</f>
        <v>0</v>
      </c>
      <c r="K339" s="224" t="s">
        <v>205</v>
      </c>
      <c r="L339" s="229"/>
      <c r="M339" s="230" t="s">
        <v>1</v>
      </c>
      <c r="N339" s="231" t="s">
        <v>46</v>
      </c>
      <c r="O339" s="77"/>
      <c r="P339" s="189">
        <f>O339*H339</f>
        <v>0</v>
      </c>
      <c r="Q339" s="189">
        <v>1</v>
      </c>
      <c r="R339" s="189">
        <f>Q339*H339</f>
        <v>0.255</v>
      </c>
      <c r="S339" s="189">
        <v>0</v>
      </c>
      <c r="T339" s="190">
        <f>S339*H339</f>
        <v>0</v>
      </c>
      <c r="U339" s="38"/>
      <c r="V339" s="38"/>
      <c r="W339" s="38"/>
      <c r="X339" s="38"/>
      <c r="Y339" s="38"/>
      <c r="Z339" s="38"/>
      <c r="AA339" s="38"/>
      <c r="AB339" s="38"/>
      <c r="AC339" s="38"/>
      <c r="AD339" s="38"/>
      <c r="AE339" s="38"/>
      <c r="AR339" s="191" t="s">
        <v>259</v>
      </c>
      <c r="AT339" s="191" t="s">
        <v>272</v>
      </c>
      <c r="AU339" s="191" t="s">
        <v>221</v>
      </c>
      <c r="AY339" s="19" t="s">
        <v>199</v>
      </c>
      <c r="BE339" s="192">
        <f>IF(N339="základní",J339,0)</f>
        <v>0</v>
      </c>
      <c r="BF339" s="192">
        <f>IF(N339="snížená",J339,0)</f>
        <v>0</v>
      </c>
      <c r="BG339" s="192">
        <f>IF(N339="zákl. přenesená",J339,0)</f>
        <v>0</v>
      </c>
      <c r="BH339" s="192">
        <f>IF(N339="sníž. přenesená",J339,0)</f>
        <v>0</v>
      </c>
      <c r="BI339" s="192">
        <f>IF(N339="nulová",J339,0)</f>
        <v>0</v>
      </c>
      <c r="BJ339" s="19" t="s">
        <v>89</v>
      </c>
      <c r="BK339" s="192">
        <f>ROUND(I339*H339,2)</f>
        <v>0</v>
      </c>
      <c r="BL339" s="19" t="s">
        <v>206</v>
      </c>
      <c r="BM339" s="191" t="s">
        <v>2076</v>
      </c>
    </row>
    <row r="340" s="2" customFormat="1">
      <c r="A340" s="38"/>
      <c r="B340" s="39"/>
      <c r="C340" s="38"/>
      <c r="D340" s="193" t="s">
        <v>208</v>
      </c>
      <c r="E340" s="38"/>
      <c r="F340" s="194" t="s">
        <v>1037</v>
      </c>
      <c r="G340" s="38"/>
      <c r="H340" s="38"/>
      <c r="I340" s="195"/>
      <c r="J340" s="38"/>
      <c r="K340" s="38"/>
      <c r="L340" s="39"/>
      <c r="M340" s="196"/>
      <c r="N340" s="197"/>
      <c r="O340" s="77"/>
      <c r="P340" s="77"/>
      <c r="Q340" s="77"/>
      <c r="R340" s="77"/>
      <c r="S340" s="77"/>
      <c r="T340" s="78"/>
      <c r="U340" s="38"/>
      <c r="V340" s="38"/>
      <c r="W340" s="38"/>
      <c r="X340" s="38"/>
      <c r="Y340" s="38"/>
      <c r="Z340" s="38"/>
      <c r="AA340" s="38"/>
      <c r="AB340" s="38"/>
      <c r="AC340" s="38"/>
      <c r="AD340" s="38"/>
      <c r="AE340" s="38"/>
      <c r="AT340" s="19" t="s">
        <v>208</v>
      </c>
      <c r="AU340" s="19" t="s">
        <v>221</v>
      </c>
    </row>
    <row r="341" s="14" customFormat="1">
      <c r="A341" s="14"/>
      <c r="B341" s="207"/>
      <c r="C341" s="14"/>
      <c r="D341" s="193" t="s">
        <v>212</v>
      </c>
      <c r="E341" s="208" t="s">
        <v>1</v>
      </c>
      <c r="F341" s="209" t="s">
        <v>2077</v>
      </c>
      <c r="G341" s="14"/>
      <c r="H341" s="208" t="s">
        <v>1</v>
      </c>
      <c r="I341" s="210"/>
      <c r="J341" s="14"/>
      <c r="K341" s="14"/>
      <c r="L341" s="207"/>
      <c r="M341" s="211"/>
      <c r="N341" s="212"/>
      <c r="O341" s="212"/>
      <c r="P341" s="212"/>
      <c r="Q341" s="212"/>
      <c r="R341" s="212"/>
      <c r="S341" s="212"/>
      <c r="T341" s="213"/>
      <c r="U341" s="14"/>
      <c r="V341" s="14"/>
      <c r="W341" s="14"/>
      <c r="X341" s="14"/>
      <c r="Y341" s="14"/>
      <c r="Z341" s="14"/>
      <c r="AA341" s="14"/>
      <c r="AB341" s="14"/>
      <c r="AC341" s="14"/>
      <c r="AD341" s="14"/>
      <c r="AE341" s="14"/>
      <c r="AT341" s="208" t="s">
        <v>212</v>
      </c>
      <c r="AU341" s="208" t="s">
        <v>221</v>
      </c>
      <c r="AV341" s="14" t="s">
        <v>89</v>
      </c>
      <c r="AW341" s="14" t="s">
        <v>36</v>
      </c>
      <c r="AX341" s="14" t="s">
        <v>81</v>
      </c>
      <c r="AY341" s="208" t="s">
        <v>199</v>
      </c>
    </row>
    <row r="342" s="13" customFormat="1">
      <c r="A342" s="13"/>
      <c r="B342" s="199"/>
      <c r="C342" s="13"/>
      <c r="D342" s="193" t="s">
        <v>212</v>
      </c>
      <c r="E342" s="200" t="s">
        <v>1</v>
      </c>
      <c r="F342" s="201" t="s">
        <v>2078</v>
      </c>
      <c r="G342" s="13"/>
      <c r="H342" s="202">
        <v>0.255</v>
      </c>
      <c r="I342" s="203"/>
      <c r="J342" s="13"/>
      <c r="K342" s="13"/>
      <c r="L342" s="199"/>
      <c r="M342" s="204"/>
      <c r="N342" s="205"/>
      <c r="O342" s="205"/>
      <c r="P342" s="205"/>
      <c r="Q342" s="205"/>
      <c r="R342" s="205"/>
      <c r="S342" s="205"/>
      <c r="T342" s="206"/>
      <c r="U342" s="13"/>
      <c r="V342" s="13"/>
      <c r="W342" s="13"/>
      <c r="X342" s="13"/>
      <c r="Y342" s="13"/>
      <c r="Z342" s="13"/>
      <c r="AA342" s="13"/>
      <c r="AB342" s="13"/>
      <c r="AC342" s="13"/>
      <c r="AD342" s="13"/>
      <c r="AE342" s="13"/>
      <c r="AT342" s="200" t="s">
        <v>212</v>
      </c>
      <c r="AU342" s="200" t="s">
        <v>221</v>
      </c>
      <c r="AV342" s="13" t="s">
        <v>91</v>
      </c>
      <c r="AW342" s="13" t="s">
        <v>36</v>
      </c>
      <c r="AX342" s="13" t="s">
        <v>89</v>
      </c>
      <c r="AY342" s="200" t="s">
        <v>199</v>
      </c>
    </row>
    <row r="343" s="12" customFormat="1" ht="22.8" customHeight="1">
      <c r="A343" s="12"/>
      <c r="B343" s="166"/>
      <c r="C343" s="12"/>
      <c r="D343" s="167" t="s">
        <v>80</v>
      </c>
      <c r="E343" s="177" t="s">
        <v>627</v>
      </c>
      <c r="F343" s="177" t="s">
        <v>628</v>
      </c>
      <c r="G343" s="12"/>
      <c r="H343" s="12"/>
      <c r="I343" s="169"/>
      <c r="J343" s="178">
        <f>BK343</f>
        <v>0</v>
      </c>
      <c r="K343" s="12"/>
      <c r="L343" s="166"/>
      <c r="M343" s="171"/>
      <c r="N343" s="172"/>
      <c r="O343" s="172"/>
      <c r="P343" s="173">
        <f>SUM(P344:P347)</f>
        <v>0</v>
      </c>
      <c r="Q343" s="172"/>
      <c r="R343" s="173">
        <f>SUM(R344:R347)</f>
        <v>0</v>
      </c>
      <c r="S343" s="172"/>
      <c r="T343" s="174">
        <f>SUM(T344:T347)</f>
        <v>0</v>
      </c>
      <c r="U343" s="12"/>
      <c r="V343" s="12"/>
      <c r="W343" s="12"/>
      <c r="X343" s="12"/>
      <c r="Y343" s="12"/>
      <c r="Z343" s="12"/>
      <c r="AA343" s="12"/>
      <c r="AB343" s="12"/>
      <c r="AC343" s="12"/>
      <c r="AD343" s="12"/>
      <c r="AE343" s="12"/>
      <c r="AR343" s="167" t="s">
        <v>89</v>
      </c>
      <c r="AT343" s="175" t="s">
        <v>80</v>
      </c>
      <c r="AU343" s="175" t="s">
        <v>89</v>
      </c>
      <c r="AY343" s="167" t="s">
        <v>199</v>
      </c>
      <c r="BK343" s="176">
        <f>SUM(BK344:BK347)</f>
        <v>0</v>
      </c>
    </row>
    <row r="344" s="2" customFormat="1" ht="14.4" customHeight="1">
      <c r="A344" s="38"/>
      <c r="B344" s="179"/>
      <c r="C344" s="180" t="s">
        <v>501</v>
      </c>
      <c r="D344" s="180" t="s">
        <v>201</v>
      </c>
      <c r="E344" s="181" t="s">
        <v>630</v>
      </c>
      <c r="F344" s="182" t="s">
        <v>631</v>
      </c>
      <c r="G344" s="183" t="s">
        <v>275</v>
      </c>
      <c r="H344" s="184">
        <v>3396.9349999999999</v>
      </c>
      <c r="I344" s="185"/>
      <c r="J344" s="186">
        <f>ROUND(I344*H344,2)</f>
        <v>0</v>
      </c>
      <c r="K344" s="182" t="s">
        <v>205</v>
      </c>
      <c r="L344" s="39"/>
      <c r="M344" s="187" t="s">
        <v>1</v>
      </c>
      <c r="N344" s="188" t="s">
        <v>46</v>
      </c>
      <c r="O344" s="77"/>
      <c r="P344" s="189">
        <f>O344*H344</f>
        <v>0</v>
      </c>
      <c r="Q344" s="189">
        <v>0</v>
      </c>
      <c r="R344" s="189">
        <f>Q344*H344</f>
        <v>0</v>
      </c>
      <c r="S344" s="189">
        <v>0</v>
      </c>
      <c r="T344" s="190">
        <f>S344*H344</f>
        <v>0</v>
      </c>
      <c r="U344" s="38"/>
      <c r="V344" s="38"/>
      <c r="W344" s="38"/>
      <c r="X344" s="38"/>
      <c r="Y344" s="38"/>
      <c r="Z344" s="38"/>
      <c r="AA344" s="38"/>
      <c r="AB344" s="38"/>
      <c r="AC344" s="38"/>
      <c r="AD344" s="38"/>
      <c r="AE344" s="38"/>
      <c r="AR344" s="191" t="s">
        <v>206</v>
      </c>
      <c r="AT344" s="191" t="s">
        <v>201</v>
      </c>
      <c r="AU344" s="191" t="s">
        <v>91</v>
      </c>
      <c r="AY344" s="19" t="s">
        <v>199</v>
      </c>
      <c r="BE344" s="192">
        <f>IF(N344="základní",J344,0)</f>
        <v>0</v>
      </c>
      <c r="BF344" s="192">
        <f>IF(N344="snížená",J344,0)</f>
        <v>0</v>
      </c>
      <c r="BG344" s="192">
        <f>IF(N344="zákl. přenesená",J344,0)</f>
        <v>0</v>
      </c>
      <c r="BH344" s="192">
        <f>IF(N344="sníž. přenesená",J344,0)</f>
        <v>0</v>
      </c>
      <c r="BI344" s="192">
        <f>IF(N344="nulová",J344,0)</f>
        <v>0</v>
      </c>
      <c r="BJ344" s="19" t="s">
        <v>89</v>
      </c>
      <c r="BK344" s="192">
        <f>ROUND(I344*H344,2)</f>
        <v>0</v>
      </c>
      <c r="BL344" s="19" t="s">
        <v>206</v>
      </c>
      <c r="BM344" s="191" t="s">
        <v>2079</v>
      </c>
    </row>
    <row r="345" s="2" customFormat="1">
      <c r="A345" s="38"/>
      <c r="B345" s="39"/>
      <c r="C345" s="38"/>
      <c r="D345" s="193" t="s">
        <v>208</v>
      </c>
      <c r="E345" s="38"/>
      <c r="F345" s="194" t="s">
        <v>633</v>
      </c>
      <c r="G345" s="38"/>
      <c r="H345" s="38"/>
      <c r="I345" s="195"/>
      <c r="J345" s="38"/>
      <c r="K345" s="38"/>
      <c r="L345" s="39"/>
      <c r="M345" s="196"/>
      <c r="N345" s="197"/>
      <c r="O345" s="77"/>
      <c r="P345" s="77"/>
      <c r="Q345" s="77"/>
      <c r="R345" s="77"/>
      <c r="S345" s="77"/>
      <c r="T345" s="78"/>
      <c r="U345" s="38"/>
      <c r="V345" s="38"/>
      <c r="W345" s="38"/>
      <c r="X345" s="38"/>
      <c r="Y345" s="38"/>
      <c r="Z345" s="38"/>
      <c r="AA345" s="38"/>
      <c r="AB345" s="38"/>
      <c r="AC345" s="38"/>
      <c r="AD345" s="38"/>
      <c r="AE345" s="38"/>
      <c r="AT345" s="19" t="s">
        <v>208</v>
      </c>
      <c r="AU345" s="19" t="s">
        <v>91</v>
      </c>
    </row>
    <row r="346" s="2" customFormat="1" ht="24.15" customHeight="1">
      <c r="A346" s="38"/>
      <c r="B346" s="179"/>
      <c r="C346" s="180" t="s">
        <v>508</v>
      </c>
      <c r="D346" s="180" t="s">
        <v>201</v>
      </c>
      <c r="E346" s="181" t="s">
        <v>635</v>
      </c>
      <c r="F346" s="182" t="s">
        <v>636</v>
      </c>
      <c r="G346" s="183" t="s">
        <v>275</v>
      </c>
      <c r="H346" s="184">
        <v>3396.9349999999999</v>
      </c>
      <c r="I346" s="185"/>
      <c r="J346" s="186">
        <f>ROUND(I346*H346,2)</f>
        <v>0</v>
      </c>
      <c r="K346" s="182" t="s">
        <v>205</v>
      </c>
      <c r="L346" s="39"/>
      <c r="M346" s="187" t="s">
        <v>1</v>
      </c>
      <c r="N346" s="188" t="s">
        <v>46</v>
      </c>
      <c r="O346" s="77"/>
      <c r="P346" s="189">
        <f>O346*H346</f>
        <v>0</v>
      </c>
      <c r="Q346" s="189">
        <v>0</v>
      </c>
      <c r="R346" s="189">
        <f>Q346*H346</f>
        <v>0</v>
      </c>
      <c r="S346" s="189">
        <v>0</v>
      </c>
      <c r="T346" s="190">
        <f>S346*H346</f>
        <v>0</v>
      </c>
      <c r="U346" s="38"/>
      <c r="V346" s="38"/>
      <c r="W346" s="38"/>
      <c r="X346" s="38"/>
      <c r="Y346" s="38"/>
      <c r="Z346" s="38"/>
      <c r="AA346" s="38"/>
      <c r="AB346" s="38"/>
      <c r="AC346" s="38"/>
      <c r="AD346" s="38"/>
      <c r="AE346" s="38"/>
      <c r="AR346" s="191" t="s">
        <v>206</v>
      </c>
      <c r="AT346" s="191" t="s">
        <v>201</v>
      </c>
      <c r="AU346" s="191" t="s">
        <v>91</v>
      </c>
      <c r="AY346" s="19" t="s">
        <v>199</v>
      </c>
      <c r="BE346" s="192">
        <f>IF(N346="základní",J346,0)</f>
        <v>0</v>
      </c>
      <c r="BF346" s="192">
        <f>IF(N346="snížená",J346,0)</f>
        <v>0</v>
      </c>
      <c r="BG346" s="192">
        <f>IF(N346="zákl. přenesená",J346,0)</f>
        <v>0</v>
      </c>
      <c r="BH346" s="192">
        <f>IF(N346="sníž. přenesená",J346,0)</f>
        <v>0</v>
      </c>
      <c r="BI346" s="192">
        <f>IF(N346="nulová",J346,0)</f>
        <v>0</v>
      </c>
      <c r="BJ346" s="19" t="s">
        <v>89</v>
      </c>
      <c r="BK346" s="192">
        <f>ROUND(I346*H346,2)</f>
        <v>0</v>
      </c>
      <c r="BL346" s="19" t="s">
        <v>206</v>
      </c>
      <c r="BM346" s="191" t="s">
        <v>2080</v>
      </c>
    </row>
    <row r="347" s="2" customFormat="1">
      <c r="A347" s="38"/>
      <c r="B347" s="39"/>
      <c r="C347" s="38"/>
      <c r="D347" s="193" t="s">
        <v>208</v>
      </c>
      <c r="E347" s="38"/>
      <c r="F347" s="194" t="s">
        <v>638</v>
      </c>
      <c r="G347" s="38"/>
      <c r="H347" s="38"/>
      <c r="I347" s="195"/>
      <c r="J347" s="38"/>
      <c r="K347" s="38"/>
      <c r="L347" s="39"/>
      <c r="M347" s="196"/>
      <c r="N347" s="197"/>
      <c r="O347" s="77"/>
      <c r="P347" s="77"/>
      <c r="Q347" s="77"/>
      <c r="R347" s="77"/>
      <c r="S347" s="77"/>
      <c r="T347" s="78"/>
      <c r="U347" s="38"/>
      <c r="V347" s="38"/>
      <c r="W347" s="38"/>
      <c r="X347" s="38"/>
      <c r="Y347" s="38"/>
      <c r="Z347" s="38"/>
      <c r="AA347" s="38"/>
      <c r="AB347" s="38"/>
      <c r="AC347" s="38"/>
      <c r="AD347" s="38"/>
      <c r="AE347" s="38"/>
      <c r="AT347" s="19" t="s">
        <v>208</v>
      </c>
      <c r="AU347" s="19" t="s">
        <v>91</v>
      </c>
    </row>
    <row r="348" s="12" customFormat="1" ht="25.92" customHeight="1">
      <c r="A348" s="12"/>
      <c r="B348" s="166"/>
      <c r="C348" s="12"/>
      <c r="D348" s="167" t="s">
        <v>80</v>
      </c>
      <c r="E348" s="168" t="s">
        <v>639</v>
      </c>
      <c r="F348" s="168" t="s">
        <v>640</v>
      </c>
      <c r="G348" s="12"/>
      <c r="H348" s="12"/>
      <c r="I348" s="169"/>
      <c r="J348" s="170">
        <f>BK348</f>
        <v>0</v>
      </c>
      <c r="K348" s="12"/>
      <c r="L348" s="166"/>
      <c r="M348" s="171"/>
      <c r="N348" s="172"/>
      <c r="O348" s="172"/>
      <c r="P348" s="173">
        <f>P349</f>
        <v>0</v>
      </c>
      <c r="Q348" s="172"/>
      <c r="R348" s="173">
        <f>R349</f>
        <v>3.7555200000000002</v>
      </c>
      <c r="S348" s="172"/>
      <c r="T348" s="174">
        <f>T349</f>
        <v>2.8799999999999999</v>
      </c>
      <c r="U348" s="12"/>
      <c r="V348" s="12"/>
      <c r="W348" s="12"/>
      <c r="X348" s="12"/>
      <c r="Y348" s="12"/>
      <c r="Z348" s="12"/>
      <c r="AA348" s="12"/>
      <c r="AB348" s="12"/>
      <c r="AC348" s="12"/>
      <c r="AD348" s="12"/>
      <c r="AE348" s="12"/>
      <c r="AR348" s="167" t="s">
        <v>91</v>
      </c>
      <c r="AT348" s="175" t="s">
        <v>80</v>
      </c>
      <c r="AU348" s="175" t="s">
        <v>81</v>
      </c>
      <c r="AY348" s="167" t="s">
        <v>199</v>
      </c>
      <c r="BK348" s="176">
        <f>BK349</f>
        <v>0</v>
      </c>
    </row>
    <row r="349" s="12" customFormat="1" ht="22.8" customHeight="1">
      <c r="A349" s="12"/>
      <c r="B349" s="166"/>
      <c r="C349" s="12"/>
      <c r="D349" s="167" t="s">
        <v>80</v>
      </c>
      <c r="E349" s="177" t="s">
        <v>1079</v>
      </c>
      <c r="F349" s="177" t="s">
        <v>1080</v>
      </c>
      <c r="G349" s="12"/>
      <c r="H349" s="12"/>
      <c r="I349" s="169"/>
      <c r="J349" s="178">
        <f>BK349</f>
        <v>0</v>
      </c>
      <c r="K349" s="12"/>
      <c r="L349" s="166"/>
      <c r="M349" s="171"/>
      <c r="N349" s="172"/>
      <c r="O349" s="172"/>
      <c r="P349" s="173">
        <f>SUM(P350:P356)</f>
        <v>0</v>
      </c>
      <c r="Q349" s="172"/>
      <c r="R349" s="173">
        <f>SUM(R350:R356)</f>
        <v>3.7555200000000002</v>
      </c>
      <c r="S349" s="172"/>
      <c r="T349" s="174">
        <f>SUM(T350:T356)</f>
        <v>2.8799999999999999</v>
      </c>
      <c r="U349" s="12"/>
      <c r="V349" s="12"/>
      <c r="W349" s="12"/>
      <c r="X349" s="12"/>
      <c r="Y349" s="12"/>
      <c r="Z349" s="12"/>
      <c r="AA349" s="12"/>
      <c r="AB349" s="12"/>
      <c r="AC349" s="12"/>
      <c r="AD349" s="12"/>
      <c r="AE349" s="12"/>
      <c r="AR349" s="167" t="s">
        <v>91</v>
      </c>
      <c r="AT349" s="175" t="s">
        <v>80</v>
      </c>
      <c r="AU349" s="175" t="s">
        <v>89</v>
      </c>
      <c r="AY349" s="167" t="s">
        <v>199</v>
      </c>
      <c r="BK349" s="176">
        <f>SUM(BK350:BK356)</f>
        <v>0</v>
      </c>
    </row>
    <row r="350" s="2" customFormat="1" ht="14.4" customHeight="1">
      <c r="A350" s="38"/>
      <c r="B350" s="179"/>
      <c r="C350" s="180" t="s">
        <v>513</v>
      </c>
      <c r="D350" s="180" t="s">
        <v>201</v>
      </c>
      <c r="E350" s="181" t="s">
        <v>2081</v>
      </c>
      <c r="F350" s="182" t="s">
        <v>2082</v>
      </c>
      <c r="G350" s="183" t="s">
        <v>345</v>
      </c>
      <c r="H350" s="184">
        <v>96</v>
      </c>
      <c r="I350" s="185"/>
      <c r="J350" s="186">
        <f>ROUND(I350*H350,2)</f>
        <v>0</v>
      </c>
      <c r="K350" s="182" t="s">
        <v>246</v>
      </c>
      <c r="L350" s="39"/>
      <c r="M350" s="187" t="s">
        <v>1</v>
      </c>
      <c r="N350" s="188" t="s">
        <v>46</v>
      </c>
      <c r="O350" s="77"/>
      <c r="P350" s="189">
        <f>O350*H350</f>
        <v>0</v>
      </c>
      <c r="Q350" s="189">
        <v>0.039120000000000002</v>
      </c>
      <c r="R350" s="189">
        <f>Q350*H350</f>
        <v>3.7555200000000002</v>
      </c>
      <c r="S350" s="189">
        <v>0.029999999999999999</v>
      </c>
      <c r="T350" s="190">
        <f>S350*H350</f>
        <v>2.8799999999999999</v>
      </c>
      <c r="U350" s="38"/>
      <c r="V350" s="38"/>
      <c r="W350" s="38"/>
      <c r="X350" s="38"/>
      <c r="Y350" s="38"/>
      <c r="Z350" s="38"/>
      <c r="AA350" s="38"/>
      <c r="AB350" s="38"/>
      <c r="AC350" s="38"/>
      <c r="AD350" s="38"/>
      <c r="AE350" s="38"/>
      <c r="AR350" s="191" t="s">
        <v>318</v>
      </c>
      <c r="AT350" s="191" t="s">
        <v>201</v>
      </c>
      <c r="AU350" s="191" t="s">
        <v>91</v>
      </c>
      <c r="AY350" s="19" t="s">
        <v>199</v>
      </c>
      <c r="BE350" s="192">
        <f>IF(N350="základní",J350,0)</f>
        <v>0</v>
      </c>
      <c r="BF350" s="192">
        <f>IF(N350="snížená",J350,0)</f>
        <v>0</v>
      </c>
      <c r="BG350" s="192">
        <f>IF(N350="zákl. přenesená",J350,0)</f>
        <v>0</v>
      </c>
      <c r="BH350" s="192">
        <f>IF(N350="sníž. přenesená",J350,0)</f>
        <v>0</v>
      </c>
      <c r="BI350" s="192">
        <f>IF(N350="nulová",J350,0)</f>
        <v>0</v>
      </c>
      <c r="BJ350" s="19" t="s">
        <v>89</v>
      </c>
      <c r="BK350" s="192">
        <f>ROUND(I350*H350,2)</f>
        <v>0</v>
      </c>
      <c r="BL350" s="19" t="s">
        <v>318</v>
      </c>
      <c r="BM350" s="191" t="s">
        <v>2083</v>
      </c>
    </row>
    <row r="351" s="2" customFormat="1">
      <c r="A351" s="38"/>
      <c r="B351" s="39"/>
      <c r="C351" s="38"/>
      <c r="D351" s="193" t="s">
        <v>248</v>
      </c>
      <c r="E351" s="38"/>
      <c r="F351" s="198" t="s">
        <v>2084</v>
      </c>
      <c r="G351" s="38"/>
      <c r="H351" s="38"/>
      <c r="I351" s="195"/>
      <c r="J351" s="38"/>
      <c r="K351" s="38"/>
      <c r="L351" s="39"/>
      <c r="M351" s="196"/>
      <c r="N351" s="197"/>
      <c r="O351" s="77"/>
      <c r="P351" s="77"/>
      <c r="Q351" s="77"/>
      <c r="R351" s="77"/>
      <c r="S351" s="77"/>
      <c r="T351" s="78"/>
      <c r="U351" s="38"/>
      <c r="V351" s="38"/>
      <c r="W351" s="38"/>
      <c r="X351" s="38"/>
      <c r="Y351" s="38"/>
      <c r="Z351" s="38"/>
      <c r="AA351" s="38"/>
      <c r="AB351" s="38"/>
      <c r="AC351" s="38"/>
      <c r="AD351" s="38"/>
      <c r="AE351" s="38"/>
      <c r="AT351" s="19" t="s">
        <v>248</v>
      </c>
      <c r="AU351" s="19" t="s">
        <v>91</v>
      </c>
    </row>
    <row r="352" s="14" customFormat="1">
      <c r="A352" s="14"/>
      <c r="B352" s="207"/>
      <c r="C352" s="14"/>
      <c r="D352" s="193" t="s">
        <v>212</v>
      </c>
      <c r="E352" s="208" t="s">
        <v>1</v>
      </c>
      <c r="F352" s="209" t="s">
        <v>2085</v>
      </c>
      <c r="G352" s="14"/>
      <c r="H352" s="208" t="s">
        <v>1</v>
      </c>
      <c r="I352" s="210"/>
      <c r="J352" s="14"/>
      <c r="K352" s="14"/>
      <c r="L352" s="207"/>
      <c r="M352" s="211"/>
      <c r="N352" s="212"/>
      <c r="O352" s="212"/>
      <c r="P352" s="212"/>
      <c r="Q352" s="212"/>
      <c r="R352" s="212"/>
      <c r="S352" s="212"/>
      <c r="T352" s="213"/>
      <c r="U352" s="14"/>
      <c r="V352" s="14"/>
      <c r="W352" s="14"/>
      <c r="X352" s="14"/>
      <c r="Y352" s="14"/>
      <c r="Z352" s="14"/>
      <c r="AA352" s="14"/>
      <c r="AB352" s="14"/>
      <c r="AC352" s="14"/>
      <c r="AD352" s="14"/>
      <c r="AE352" s="14"/>
      <c r="AT352" s="208" t="s">
        <v>212</v>
      </c>
      <c r="AU352" s="208" t="s">
        <v>91</v>
      </c>
      <c r="AV352" s="14" t="s">
        <v>89</v>
      </c>
      <c r="AW352" s="14" t="s">
        <v>36</v>
      </c>
      <c r="AX352" s="14" t="s">
        <v>81</v>
      </c>
      <c r="AY352" s="208" t="s">
        <v>199</v>
      </c>
    </row>
    <row r="353" s="13" customFormat="1">
      <c r="A353" s="13"/>
      <c r="B353" s="199"/>
      <c r="C353" s="13"/>
      <c r="D353" s="193" t="s">
        <v>212</v>
      </c>
      <c r="E353" s="200" t="s">
        <v>1</v>
      </c>
      <c r="F353" s="201" t="s">
        <v>2086</v>
      </c>
      <c r="G353" s="13"/>
      <c r="H353" s="202">
        <v>96</v>
      </c>
      <c r="I353" s="203"/>
      <c r="J353" s="13"/>
      <c r="K353" s="13"/>
      <c r="L353" s="199"/>
      <c r="M353" s="204"/>
      <c r="N353" s="205"/>
      <c r="O353" s="205"/>
      <c r="P353" s="205"/>
      <c r="Q353" s="205"/>
      <c r="R353" s="205"/>
      <c r="S353" s="205"/>
      <c r="T353" s="206"/>
      <c r="U353" s="13"/>
      <c r="V353" s="13"/>
      <c r="W353" s="13"/>
      <c r="X353" s="13"/>
      <c r="Y353" s="13"/>
      <c r="Z353" s="13"/>
      <c r="AA353" s="13"/>
      <c r="AB353" s="13"/>
      <c r="AC353" s="13"/>
      <c r="AD353" s="13"/>
      <c r="AE353" s="13"/>
      <c r="AT353" s="200" t="s">
        <v>212</v>
      </c>
      <c r="AU353" s="200" t="s">
        <v>91</v>
      </c>
      <c r="AV353" s="13" t="s">
        <v>91</v>
      </c>
      <c r="AW353" s="13" t="s">
        <v>36</v>
      </c>
      <c r="AX353" s="13" t="s">
        <v>89</v>
      </c>
      <c r="AY353" s="200" t="s">
        <v>199</v>
      </c>
    </row>
    <row r="354" s="2" customFormat="1" ht="24.15" customHeight="1">
      <c r="A354" s="38"/>
      <c r="B354" s="179"/>
      <c r="C354" s="180" t="s">
        <v>518</v>
      </c>
      <c r="D354" s="180" t="s">
        <v>201</v>
      </c>
      <c r="E354" s="181" t="s">
        <v>1095</v>
      </c>
      <c r="F354" s="182" t="s">
        <v>1096</v>
      </c>
      <c r="G354" s="183" t="s">
        <v>275</v>
      </c>
      <c r="H354" s="184">
        <v>3.7559999999999998</v>
      </c>
      <c r="I354" s="185"/>
      <c r="J354" s="186">
        <f>ROUND(I354*H354,2)</f>
        <v>0</v>
      </c>
      <c r="K354" s="182" t="s">
        <v>205</v>
      </c>
      <c r="L354" s="39"/>
      <c r="M354" s="187" t="s">
        <v>1</v>
      </c>
      <c r="N354" s="188" t="s">
        <v>46</v>
      </c>
      <c r="O354" s="77"/>
      <c r="P354" s="189">
        <f>O354*H354</f>
        <v>0</v>
      </c>
      <c r="Q354" s="189">
        <v>0</v>
      </c>
      <c r="R354" s="189">
        <f>Q354*H354</f>
        <v>0</v>
      </c>
      <c r="S354" s="189">
        <v>0</v>
      </c>
      <c r="T354" s="190">
        <f>S354*H354</f>
        <v>0</v>
      </c>
      <c r="U354" s="38"/>
      <c r="V354" s="38"/>
      <c r="W354" s="38"/>
      <c r="X354" s="38"/>
      <c r="Y354" s="38"/>
      <c r="Z354" s="38"/>
      <c r="AA354" s="38"/>
      <c r="AB354" s="38"/>
      <c r="AC354" s="38"/>
      <c r="AD354" s="38"/>
      <c r="AE354" s="38"/>
      <c r="AR354" s="191" t="s">
        <v>318</v>
      </c>
      <c r="AT354" s="191" t="s">
        <v>201</v>
      </c>
      <c r="AU354" s="191" t="s">
        <v>91</v>
      </c>
      <c r="AY354" s="19" t="s">
        <v>199</v>
      </c>
      <c r="BE354" s="192">
        <f>IF(N354="základní",J354,0)</f>
        <v>0</v>
      </c>
      <c r="BF354" s="192">
        <f>IF(N354="snížená",J354,0)</f>
        <v>0</v>
      </c>
      <c r="BG354" s="192">
        <f>IF(N354="zákl. přenesená",J354,0)</f>
        <v>0</v>
      </c>
      <c r="BH354" s="192">
        <f>IF(N354="sníž. přenesená",J354,0)</f>
        <v>0</v>
      </c>
      <c r="BI354" s="192">
        <f>IF(N354="nulová",J354,0)</f>
        <v>0</v>
      </c>
      <c r="BJ354" s="19" t="s">
        <v>89</v>
      </c>
      <c r="BK354" s="192">
        <f>ROUND(I354*H354,2)</f>
        <v>0</v>
      </c>
      <c r="BL354" s="19" t="s">
        <v>318</v>
      </c>
      <c r="BM354" s="191" t="s">
        <v>2087</v>
      </c>
    </row>
    <row r="355" s="2" customFormat="1">
      <c r="A355" s="38"/>
      <c r="B355" s="39"/>
      <c r="C355" s="38"/>
      <c r="D355" s="193" t="s">
        <v>208</v>
      </c>
      <c r="E355" s="38"/>
      <c r="F355" s="194" t="s">
        <v>1098</v>
      </c>
      <c r="G355" s="38"/>
      <c r="H355" s="38"/>
      <c r="I355" s="195"/>
      <c r="J355" s="38"/>
      <c r="K355" s="38"/>
      <c r="L355" s="39"/>
      <c r="M355" s="196"/>
      <c r="N355" s="197"/>
      <c r="O355" s="77"/>
      <c r="P355" s="77"/>
      <c r="Q355" s="77"/>
      <c r="R355" s="77"/>
      <c r="S355" s="77"/>
      <c r="T355" s="78"/>
      <c r="U355" s="38"/>
      <c r="V355" s="38"/>
      <c r="W355" s="38"/>
      <c r="X355" s="38"/>
      <c r="Y355" s="38"/>
      <c r="Z355" s="38"/>
      <c r="AA355" s="38"/>
      <c r="AB355" s="38"/>
      <c r="AC355" s="38"/>
      <c r="AD355" s="38"/>
      <c r="AE355" s="38"/>
      <c r="AT355" s="19" t="s">
        <v>208</v>
      </c>
      <c r="AU355" s="19" t="s">
        <v>91</v>
      </c>
    </row>
    <row r="356" s="2" customFormat="1">
      <c r="A356" s="38"/>
      <c r="B356" s="39"/>
      <c r="C356" s="38"/>
      <c r="D356" s="193" t="s">
        <v>210</v>
      </c>
      <c r="E356" s="38"/>
      <c r="F356" s="198" t="s">
        <v>1099</v>
      </c>
      <c r="G356" s="38"/>
      <c r="H356" s="38"/>
      <c r="I356" s="195"/>
      <c r="J356" s="38"/>
      <c r="K356" s="38"/>
      <c r="L356" s="39"/>
      <c r="M356" s="232"/>
      <c r="N356" s="233"/>
      <c r="O356" s="234"/>
      <c r="P356" s="234"/>
      <c r="Q356" s="234"/>
      <c r="R356" s="234"/>
      <c r="S356" s="234"/>
      <c r="T356" s="235"/>
      <c r="U356" s="38"/>
      <c r="V356" s="38"/>
      <c r="W356" s="38"/>
      <c r="X356" s="38"/>
      <c r="Y356" s="38"/>
      <c r="Z356" s="38"/>
      <c r="AA356" s="38"/>
      <c r="AB356" s="38"/>
      <c r="AC356" s="38"/>
      <c r="AD356" s="38"/>
      <c r="AE356" s="38"/>
      <c r="AT356" s="19" t="s">
        <v>210</v>
      </c>
      <c r="AU356" s="19" t="s">
        <v>91</v>
      </c>
    </row>
    <row r="357" s="2" customFormat="1" ht="6.96" customHeight="1">
      <c r="A357" s="38"/>
      <c r="B357" s="60"/>
      <c r="C357" s="61"/>
      <c r="D357" s="61"/>
      <c r="E357" s="61"/>
      <c r="F357" s="61"/>
      <c r="G357" s="61"/>
      <c r="H357" s="61"/>
      <c r="I357" s="61"/>
      <c r="J357" s="61"/>
      <c r="K357" s="61"/>
      <c r="L357" s="39"/>
      <c r="M357" s="38"/>
      <c r="O357" s="38"/>
      <c r="P357" s="38"/>
      <c r="Q357" s="38"/>
      <c r="R357" s="38"/>
      <c r="S357" s="38"/>
      <c r="T357" s="38"/>
      <c r="U357" s="38"/>
      <c r="V357" s="38"/>
      <c r="W357" s="38"/>
      <c r="X357" s="38"/>
      <c r="Y357" s="38"/>
      <c r="Z357" s="38"/>
      <c r="AA357" s="38"/>
      <c r="AB357" s="38"/>
      <c r="AC357" s="38"/>
      <c r="AD357" s="38"/>
      <c r="AE357" s="38"/>
    </row>
  </sheetData>
  <autoFilter ref="C126:K356"/>
  <mergeCells count="9">
    <mergeCell ref="E7:H7"/>
    <mergeCell ref="E9:H9"/>
    <mergeCell ref="E18:H18"/>
    <mergeCell ref="E27:H27"/>
    <mergeCell ref="E85:H85"/>
    <mergeCell ref="E87:H87"/>
    <mergeCell ref="E117:H117"/>
    <mergeCell ref="E119:H11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121</v>
      </c>
    </row>
    <row r="3" s="1" customFormat="1" ht="6.96" customHeight="1">
      <c r="B3" s="20"/>
      <c r="C3" s="21"/>
      <c r="D3" s="21"/>
      <c r="E3" s="21"/>
      <c r="F3" s="21"/>
      <c r="G3" s="21"/>
      <c r="H3" s="21"/>
      <c r="I3" s="21"/>
      <c r="J3" s="21"/>
      <c r="K3" s="21"/>
      <c r="L3" s="22"/>
      <c r="AT3" s="19" t="s">
        <v>91</v>
      </c>
    </row>
    <row r="4" s="1" customFormat="1" ht="24.96" customHeight="1">
      <c r="B4" s="22"/>
      <c r="D4" s="23" t="s">
        <v>158</v>
      </c>
      <c r="L4" s="22"/>
      <c r="M4" s="128" t="s">
        <v>10</v>
      </c>
      <c r="AT4" s="19" t="s">
        <v>3</v>
      </c>
    </row>
    <row r="5" s="1" customFormat="1" ht="6.96" customHeight="1">
      <c r="B5" s="22"/>
      <c r="L5" s="22"/>
    </row>
    <row r="6" s="1" customFormat="1" ht="12" customHeight="1">
      <c r="B6" s="22"/>
      <c r="D6" s="32" t="s">
        <v>16</v>
      </c>
      <c r="L6" s="22"/>
    </row>
    <row r="7" s="1" customFormat="1" ht="16.5" customHeight="1">
      <c r="B7" s="22"/>
      <c r="E7" s="129" t="str">
        <f>'Rekapitulace stavby'!K6</f>
        <v>VD Letovice, rekonstrukce VD</v>
      </c>
      <c r="F7" s="32"/>
      <c r="G7" s="32"/>
      <c r="H7" s="32"/>
      <c r="L7" s="22"/>
    </row>
    <row r="8" s="1" customFormat="1" ht="12" customHeight="1">
      <c r="B8" s="22"/>
      <c r="D8" s="32" t="s">
        <v>159</v>
      </c>
      <c r="L8" s="22"/>
    </row>
    <row r="9" s="2" customFormat="1" ht="16.5" customHeight="1">
      <c r="A9" s="38"/>
      <c r="B9" s="39"/>
      <c r="C9" s="38"/>
      <c r="D9" s="38"/>
      <c r="E9" s="129" t="s">
        <v>2088</v>
      </c>
      <c r="F9" s="38"/>
      <c r="G9" s="38"/>
      <c r="H9" s="38"/>
      <c r="I9" s="38"/>
      <c r="J9" s="38"/>
      <c r="K9" s="38"/>
      <c r="L9" s="55"/>
      <c r="S9" s="38"/>
      <c r="T9" s="38"/>
      <c r="U9" s="38"/>
      <c r="V9" s="38"/>
      <c r="W9" s="38"/>
      <c r="X9" s="38"/>
      <c r="Y9" s="38"/>
      <c r="Z9" s="38"/>
      <c r="AA9" s="38"/>
      <c r="AB9" s="38"/>
      <c r="AC9" s="38"/>
      <c r="AD9" s="38"/>
      <c r="AE9" s="38"/>
    </row>
    <row r="10" s="2" customFormat="1" ht="12" customHeight="1">
      <c r="A10" s="38"/>
      <c r="B10" s="39"/>
      <c r="C10" s="38"/>
      <c r="D10" s="32" t="s">
        <v>1101</v>
      </c>
      <c r="E10" s="38"/>
      <c r="F10" s="38"/>
      <c r="G10" s="38"/>
      <c r="H10" s="38"/>
      <c r="I10" s="38"/>
      <c r="J10" s="38"/>
      <c r="K10" s="38"/>
      <c r="L10" s="55"/>
      <c r="S10" s="38"/>
      <c r="T10" s="38"/>
      <c r="U10" s="38"/>
      <c r="V10" s="38"/>
      <c r="W10" s="38"/>
      <c r="X10" s="38"/>
      <c r="Y10" s="38"/>
      <c r="Z10" s="38"/>
      <c r="AA10" s="38"/>
      <c r="AB10" s="38"/>
      <c r="AC10" s="38"/>
      <c r="AD10" s="38"/>
      <c r="AE10" s="38"/>
    </row>
    <row r="11" s="2" customFormat="1" ht="16.5" customHeight="1">
      <c r="A11" s="38"/>
      <c r="B11" s="39"/>
      <c r="C11" s="38"/>
      <c r="D11" s="38"/>
      <c r="E11" s="67" t="s">
        <v>2089</v>
      </c>
      <c r="F11" s="38"/>
      <c r="G11" s="38"/>
      <c r="H11" s="38"/>
      <c r="I11" s="38"/>
      <c r="J11" s="38"/>
      <c r="K11" s="38"/>
      <c r="L11" s="55"/>
      <c r="S11" s="38"/>
      <c r="T11" s="38"/>
      <c r="U11" s="38"/>
      <c r="V11" s="38"/>
      <c r="W11" s="38"/>
      <c r="X11" s="38"/>
      <c r="Y11" s="38"/>
      <c r="Z11" s="38"/>
      <c r="AA11" s="38"/>
      <c r="AB11" s="38"/>
      <c r="AC11" s="38"/>
      <c r="AD11" s="38"/>
      <c r="AE11" s="38"/>
    </row>
    <row r="12" s="2" customFormat="1">
      <c r="A12" s="38"/>
      <c r="B12" s="39"/>
      <c r="C12" s="38"/>
      <c r="D12" s="38"/>
      <c r="E12" s="38"/>
      <c r="F12" s="38"/>
      <c r="G12" s="38"/>
      <c r="H12" s="38"/>
      <c r="I12" s="38"/>
      <c r="J12" s="38"/>
      <c r="K12" s="38"/>
      <c r="L12" s="55"/>
      <c r="S12" s="38"/>
      <c r="T12" s="38"/>
      <c r="U12" s="38"/>
      <c r="V12" s="38"/>
      <c r="W12" s="38"/>
      <c r="X12" s="38"/>
      <c r="Y12" s="38"/>
      <c r="Z12" s="38"/>
      <c r="AA12" s="38"/>
      <c r="AB12" s="38"/>
      <c r="AC12" s="38"/>
      <c r="AD12" s="38"/>
      <c r="AE12" s="38"/>
    </row>
    <row r="13" s="2" customFormat="1" ht="12" customHeight="1">
      <c r="A13" s="38"/>
      <c r="B13" s="39"/>
      <c r="C13" s="38"/>
      <c r="D13" s="32" t="s">
        <v>18</v>
      </c>
      <c r="E13" s="38"/>
      <c r="F13" s="27" t="s">
        <v>1</v>
      </c>
      <c r="G13" s="38"/>
      <c r="H13" s="38"/>
      <c r="I13" s="32" t="s">
        <v>19</v>
      </c>
      <c r="J13" s="27" t="s">
        <v>1</v>
      </c>
      <c r="K13" s="38"/>
      <c r="L13" s="55"/>
      <c r="S13" s="38"/>
      <c r="T13" s="38"/>
      <c r="U13" s="38"/>
      <c r="V13" s="38"/>
      <c r="W13" s="38"/>
      <c r="X13" s="38"/>
      <c r="Y13" s="38"/>
      <c r="Z13" s="38"/>
      <c r="AA13" s="38"/>
      <c r="AB13" s="38"/>
      <c r="AC13" s="38"/>
      <c r="AD13" s="38"/>
      <c r="AE13" s="38"/>
    </row>
    <row r="14" s="2" customFormat="1" ht="12" customHeight="1">
      <c r="A14" s="38"/>
      <c r="B14" s="39"/>
      <c r="C14" s="38"/>
      <c r="D14" s="32" t="s">
        <v>20</v>
      </c>
      <c r="E14" s="38"/>
      <c r="F14" s="27" t="s">
        <v>21</v>
      </c>
      <c r="G14" s="38"/>
      <c r="H14" s="38"/>
      <c r="I14" s="32" t="s">
        <v>22</v>
      </c>
      <c r="J14" s="69" t="str">
        <f>'Rekapitulace stavby'!AN8</f>
        <v>2. 12. 2020</v>
      </c>
      <c r="K14" s="38"/>
      <c r="L14" s="55"/>
      <c r="S14" s="38"/>
      <c r="T14" s="38"/>
      <c r="U14" s="38"/>
      <c r="V14" s="38"/>
      <c r="W14" s="38"/>
      <c r="X14" s="38"/>
      <c r="Y14" s="38"/>
      <c r="Z14" s="38"/>
      <c r="AA14" s="38"/>
      <c r="AB14" s="38"/>
      <c r="AC14" s="38"/>
      <c r="AD14" s="38"/>
      <c r="AE14" s="38"/>
    </row>
    <row r="15" s="2" customFormat="1" ht="10.8" customHeight="1">
      <c r="A15" s="38"/>
      <c r="B15" s="39"/>
      <c r="C15" s="38"/>
      <c r="D15" s="38"/>
      <c r="E15" s="38"/>
      <c r="F15" s="38"/>
      <c r="G15" s="38"/>
      <c r="H15" s="38"/>
      <c r="I15" s="38"/>
      <c r="J15" s="38"/>
      <c r="K15" s="38"/>
      <c r="L15" s="55"/>
      <c r="S15" s="38"/>
      <c r="T15" s="38"/>
      <c r="U15" s="38"/>
      <c r="V15" s="38"/>
      <c r="W15" s="38"/>
      <c r="X15" s="38"/>
      <c r="Y15" s="38"/>
      <c r="Z15" s="38"/>
      <c r="AA15" s="38"/>
      <c r="AB15" s="38"/>
      <c r="AC15" s="38"/>
      <c r="AD15" s="38"/>
      <c r="AE15" s="38"/>
    </row>
    <row r="16" s="2" customFormat="1" ht="12" customHeight="1">
      <c r="A16" s="38"/>
      <c r="B16" s="39"/>
      <c r="C16" s="38"/>
      <c r="D16" s="32" t="s">
        <v>24</v>
      </c>
      <c r="E16" s="38"/>
      <c r="F16" s="38"/>
      <c r="G16" s="38"/>
      <c r="H16" s="38"/>
      <c r="I16" s="32" t="s">
        <v>25</v>
      </c>
      <c r="J16" s="27" t="s">
        <v>26</v>
      </c>
      <c r="K16" s="38"/>
      <c r="L16" s="55"/>
      <c r="S16" s="38"/>
      <c r="T16" s="38"/>
      <c r="U16" s="38"/>
      <c r="V16" s="38"/>
      <c r="W16" s="38"/>
      <c r="X16" s="38"/>
      <c r="Y16" s="38"/>
      <c r="Z16" s="38"/>
      <c r="AA16" s="38"/>
      <c r="AB16" s="38"/>
      <c r="AC16" s="38"/>
      <c r="AD16" s="38"/>
      <c r="AE16" s="38"/>
    </row>
    <row r="17" s="2" customFormat="1" ht="18" customHeight="1">
      <c r="A17" s="38"/>
      <c r="B17" s="39"/>
      <c r="C17" s="38"/>
      <c r="D17" s="38"/>
      <c r="E17" s="27" t="s">
        <v>27</v>
      </c>
      <c r="F17" s="38"/>
      <c r="G17" s="38"/>
      <c r="H17" s="38"/>
      <c r="I17" s="32" t="s">
        <v>28</v>
      </c>
      <c r="J17" s="27" t="s">
        <v>29</v>
      </c>
      <c r="K17" s="38"/>
      <c r="L17" s="55"/>
      <c r="S17" s="38"/>
      <c r="T17" s="38"/>
      <c r="U17" s="38"/>
      <c r="V17" s="38"/>
      <c r="W17" s="38"/>
      <c r="X17" s="38"/>
      <c r="Y17" s="38"/>
      <c r="Z17" s="38"/>
      <c r="AA17" s="38"/>
      <c r="AB17" s="38"/>
      <c r="AC17" s="38"/>
      <c r="AD17" s="38"/>
      <c r="AE17" s="38"/>
    </row>
    <row r="18" s="2" customFormat="1" ht="6.96" customHeight="1">
      <c r="A18" s="38"/>
      <c r="B18" s="39"/>
      <c r="C18" s="38"/>
      <c r="D18" s="38"/>
      <c r="E18" s="38"/>
      <c r="F18" s="38"/>
      <c r="G18" s="38"/>
      <c r="H18" s="38"/>
      <c r="I18" s="38"/>
      <c r="J18" s="38"/>
      <c r="K18" s="38"/>
      <c r="L18" s="55"/>
      <c r="S18" s="38"/>
      <c r="T18" s="38"/>
      <c r="U18" s="38"/>
      <c r="V18" s="38"/>
      <c r="W18" s="38"/>
      <c r="X18" s="38"/>
      <c r="Y18" s="38"/>
      <c r="Z18" s="38"/>
      <c r="AA18" s="38"/>
      <c r="AB18" s="38"/>
      <c r="AC18" s="38"/>
      <c r="AD18" s="38"/>
      <c r="AE18" s="38"/>
    </row>
    <row r="19" s="2" customFormat="1" ht="12" customHeight="1">
      <c r="A19" s="38"/>
      <c r="B19" s="39"/>
      <c r="C19" s="38"/>
      <c r="D19" s="32" t="s">
        <v>30</v>
      </c>
      <c r="E19" s="38"/>
      <c r="F19" s="38"/>
      <c r="G19" s="38"/>
      <c r="H19" s="38"/>
      <c r="I19" s="32" t="s">
        <v>25</v>
      </c>
      <c r="J19" s="33" t="str">
        <f>'Rekapitulace stavby'!AN13</f>
        <v>Vyplň údaj</v>
      </c>
      <c r="K19" s="38"/>
      <c r="L19" s="55"/>
      <c r="S19" s="38"/>
      <c r="T19" s="38"/>
      <c r="U19" s="38"/>
      <c r="V19" s="38"/>
      <c r="W19" s="38"/>
      <c r="X19" s="38"/>
      <c r="Y19" s="38"/>
      <c r="Z19" s="38"/>
      <c r="AA19" s="38"/>
      <c r="AB19" s="38"/>
      <c r="AC19" s="38"/>
      <c r="AD19" s="38"/>
      <c r="AE19" s="38"/>
    </row>
    <row r="20" s="2" customFormat="1" ht="18" customHeight="1">
      <c r="A20" s="38"/>
      <c r="B20" s="39"/>
      <c r="C20" s="38"/>
      <c r="D20" s="38"/>
      <c r="E20" s="33" t="str">
        <f>'Rekapitulace stavby'!E14</f>
        <v>Vyplň údaj</v>
      </c>
      <c r="F20" s="27"/>
      <c r="G20" s="27"/>
      <c r="H20" s="27"/>
      <c r="I20" s="32" t="s">
        <v>28</v>
      </c>
      <c r="J20" s="33" t="str">
        <f>'Rekapitulace stavby'!AN14</f>
        <v>Vyplň údaj</v>
      </c>
      <c r="K20" s="38"/>
      <c r="L20" s="55"/>
      <c r="S20" s="38"/>
      <c r="T20" s="38"/>
      <c r="U20" s="38"/>
      <c r="V20" s="38"/>
      <c r="W20" s="38"/>
      <c r="X20" s="38"/>
      <c r="Y20" s="38"/>
      <c r="Z20" s="38"/>
      <c r="AA20" s="38"/>
      <c r="AB20" s="38"/>
      <c r="AC20" s="38"/>
      <c r="AD20" s="38"/>
      <c r="AE20" s="38"/>
    </row>
    <row r="21" s="2" customFormat="1" ht="6.96" customHeight="1">
      <c r="A21" s="38"/>
      <c r="B21" s="39"/>
      <c r="C21" s="38"/>
      <c r="D21" s="38"/>
      <c r="E21" s="38"/>
      <c r="F21" s="38"/>
      <c r="G21" s="38"/>
      <c r="H21" s="38"/>
      <c r="I21" s="38"/>
      <c r="J21" s="38"/>
      <c r="K21" s="38"/>
      <c r="L21" s="55"/>
      <c r="S21" s="38"/>
      <c r="T21" s="38"/>
      <c r="U21" s="38"/>
      <c r="V21" s="38"/>
      <c r="W21" s="38"/>
      <c r="X21" s="38"/>
      <c r="Y21" s="38"/>
      <c r="Z21" s="38"/>
      <c r="AA21" s="38"/>
      <c r="AB21" s="38"/>
      <c r="AC21" s="38"/>
      <c r="AD21" s="38"/>
      <c r="AE21" s="38"/>
    </row>
    <row r="22" s="2" customFormat="1" ht="12" customHeight="1">
      <c r="A22" s="38"/>
      <c r="B22" s="39"/>
      <c r="C22" s="38"/>
      <c r="D22" s="32" t="s">
        <v>32</v>
      </c>
      <c r="E22" s="38"/>
      <c r="F22" s="38"/>
      <c r="G22" s="38"/>
      <c r="H22" s="38"/>
      <c r="I22" s="32" t="s">
        <v>25</v>
      </c>
      <c r="J22" s="27" t="s">
        <v>33</v>
      </c>
      <c r="K22" s="38"/>
      <c r="L22" s="55"/>
      <c r="S22" s="38"/>
      <c r="T22" s="38"/>
      <c r="U22" s="38"/>
      <c r="V22" s="38"/>
      <c r="W22" s="38"/>
      <c r="X22" s="38"/>
      <c r="Y22" s="38"/>
      <c r="Z22" s="38"/>
      <c r="AA22" s="38"/>
      <c r="AB22" s="38"/>
      <c r="AC22" s="38"/>
      <c r="AD22" s="38"/>
      <c r="AE22" s="38"/>
    </row>
    <row r="23" s="2" customFormat="1" ht="18" customHeight="1">
      <c r="A23" s="38"/>
      <c r="B23" s="39"/>
      <c r="C23" s="38"/>
      <c r="D23" s="38"/>
      <c r="E23" s="27" t="s">
        <v>34</v>
      </c>
      <c r="F23" s="38"/>
      <c r="G23" s="38"/>
      <c r="H23" s="38"/>
      <c r="I23" s="32" t="s">
        <v>28</v>
      </c>
      <c r="J23" s="27" t="s">
        <v>35</v>
      </c>
      <c r="K23" s="38"/>
      <c r="L23" s="55"/>
      <c r="S23" s="38"/>
      <c r="T23" s="38"/>
      <c r="U23" s="38"/>
      <c r="V23" s="38"/>
      <c r="W23" s="38"/>
      <c r="X23" s="38"/>
      <c r="Y23" s="38"/>
      <c r="Z23" s="38"/>
      <c r="AA23" s="38"/>
      <c r="AB23" s="38"/>
      <c r="AC23" s="38"/>
      <c r="AD23" s="38"/>
      <c r="AE23" s="38"/>
    </row>
    <row r="24" s="2" customFormat="1" ht="6.96" customHeight="1">
      <c r="A24" s="38"/>
      <c r="B24" s="39"/>
      <c r="C24" s="38"/>
      <c r="D24" s="38"/>
      <c r="E24" s="38"/>
      <c r="F24" s="38"/>
      <c r="G24" s="38"/>
      <c r="H24" s="38"/>
      <c r="I24" s="38"/>
      <c r="J24" s="38"/>
      <c r="K24" s="38"/>
      <c r="L24" s="55"/>
      <c r="S24" s="38"/>
      <c r="T24" s="38"/>
      <c r="U24" s="38"/>
      <c r="V24" s="38"/>
      <c r="W24" s="38"/>
      <c r="X24" s="38"/>
      <c r="Y24" s="38"/>
      <c r="Z24" s="38"/>
      <c r="AA24" s="38"/>
      <c r="AB24" s="38"/>
      <c r="AC24" s="38"/>
      <c r="AD24" s="38"/>
      <c r="AE24" s="38"/>
    </row>
    <row r="25" s="2" customFormat="1" ht="12" customHeight="1">
      <c r="A25" s="38"/>
      <c r="B25" s="39"/>
      <c r="C25" s="38"/>
      <c r="D25" s="32" t="s">
        <v>37</v>
      </c>
      <c r="E25" s="38"/>
      <c r="F25" s="38"/>
      <c r="G25" s="38"/>
      <c r="H25" s="38"/>
      <c r="I25" s="32" t="s">
        <v>25</v>
      </c>
      <c r="J25" s="27" t="str">
        <f>IF('Rekapitulace stavby'!AN19="","",'Rekapitulace stavby'!AN19)</f>
        <v/>
      </c>
      <c r="K25" s="38"/>
      <c r="L25" s="55"/>
      <c r="S25" s="38"/>
      <c r="T25" s="38"/>
      <c r="U25" s="38"/>
      <c r="V25" s="38"/>
      <c r="W25" s="38"/>
      <c r="X25" s="38"/>
      <c r="Y25" s="38"/>
      <c r="Z25" s="38"/>
      <c r="AA25" s="38"/>
      <c r="AB25" s="38"/>
      <c r="AC25" s="38"/>
      <c r="AD25" s="38"/>
      <c r="AE25" s="38"/>
    </row>
    <row r="26" s="2" customFormat="1" ht="18" customHeight="1">
      <c r="A26" s="38"/>
      <c r="B26" s="39"/>
      <c r="C26" s="38"/>
      <c r="D26" s="38"/>
      <c r="E26" s="27" t="str">
        <f>IF('Rekapitulace stavby'!E20="","",'Rekapitulace stavby'!E20)</f>
        <v xml:space="preserve"> </v>
      </c>
      <c r="F26" s="38"/>
      <c r="G26" s="38"/>
      <c r="H26" s="38"/>
      <c r="I26" s="32" t="s">
        <v>28</v>
      </c>
      <c r="J26" s="27" t="str">
        <f>IF('Rekapitulace stavby'!AN20="","",'Rekapitulace stavby'!AN20)</f>
        <v/>
      </c>
      <c r="K26" s="38"/>
      <c r="L26" s="55"/>
      <c r="S26" s="38"/>
      <c r="T26" s="38"/>
      <c r="U26" s="38"/>
      <c r="V26" s="38"/>
      <c r="W26" s="38"/>
      <c r="X26" s="38"/>
      <c r="Y26" s="38"/>
      <c r="Z26" s="38"/>
      <c r="AA26" s="38"/>
      <c r="AB26" s="38"/>
      <c r="AC26" s="38"/>
      <c r="AD26" s="38"/>
      <c r="AE26" s="38"/>
    </row>
    <row r="27" s="2" customFormat="1" ht="6.96" customHeight="1">
      <c r="A27" s="38"/>
      <c r="B27" s="39"/>
      <c r="C27" s="38"/>
      <c r="D27" s="38"/>
      <c r="E27" s="38"/>
      <c r="F27" s="38"/>
      <c r="G27" s="38"/>
      <c r="H27" s="38"/>
      <c r="I27" s="38"/>
      <c r="J27" s="38"/>
      <c r="K27" s="38"/>
      <c r="L27" s="55"/>
      <c r="S27" s="38"/>
      <c r="T27" s="38"/>
      <c r="U27" s="38"/>
      <c r="V27" s="38"/>
      <c r="W27" s="38"/>
      <c r="X27" s="38"/>
      <c r="Y27" s="38"/>
      <c r="Z27" s="38"/>
      <c r="AA27" s="38"/>
      <c r="AB27" s="38"/>
      <c r="AC27" s="38"/>
      <c r="AD27" s="38"/>
      <c r="AE27" s="38"/>
    </row>
    <row r="28" s="2" customFormat="1" ht="12" customHeight="1">
      <c r="A28" s="38"/>
      <c r="B28" s="39"/>
      <c r="C28" s="38"/>
      <c r="D28" s="32" t="s">
        <v>39</v>
      </c>
      <c r="E28" s="38"/>
      <c r="F28" s="38"/>
      <c r="G28" s="38"/>
      <c r="H28" s="38"/>
      <c r="I28" s="38"/>
      <c r="J28" s="38"/>
      <c r="K28" s="38"/>
      <c r="L28" s="55"/>
      <c r="S28" s="38"/>
      <c r="T28" s="38"/>
      <c r="U28" s="38"/>
      <c r="V28" s="38"/>
      <c r="W28" s="38"/>
      <c r="X28" s="38"/>
      <c r="Y28" s="38"/>
      <c r="Z28" s="38"/>
      <c r="AA28" s="38"/>
      <c r="AB28" s="38"/>
      <c r="AC28" s="38"/>
      <c r="AD28" s="38"/>
      <c r="AE28" s="38"/>
    </row>
    <row r="29" s="8" customFormat="1" ht="16.5" customHeight="1">
      <c r="A29" s="130"/>
      <c r="B29" s="131"/>
      <c r="C29" s="130"/>
      <c r="D29" s="130"/>
      <c r="E29" s="36" t="s">
        <v>1</v>
      </c>
      <c r="F29" s="36"/>
      <c r="G29" s="36"/>
      <c r="H29" s="36"/>
      <c r="I29" s="130"/>
      <c r="J29" s="130"/>
      <c r="K29" s="130"/>
      <c r="L29" s="132"/>
      <c r="S29" s="130"/>
      <c r="T29" s="130"/>
      <c r="U29" s="130"/>
      <c r="V29" s="130"/>
      <c r="W29" s="130"/>
      <c r="X29" s="130"/>
      <c r="Y29" s="130"/>
      <c r="Z29" s="130"/>
      <c r="AA29" s="130"/>
      <c r="AB29" s="130"/>
      <c r="AC29" s="130"/>
      <c r="AD29" s="130"/>
      <c r="AE29" s="130"/>
    </row>
    <row r="30" s="2" customFormat="1" ht="6.96" customHeight="1">
      <c r="A30" s="38"/>
      <c r="B30" s="39"/>
      <c r="C30" s="38"/>
      <c r="D30" s="38"/>
      <c r="E30" s="38"/>
      <c r="F30" s="38"/>
      <c r="G30" s="38"/>
      <c r="H30" s="38"/>
      <c r="I30" s="38"/>
      <c r="J30" s="38"/>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90"/>
      <c r="J31" s="90"/>
      <c r="K31" s="90"/>
      <c r="L31" s="55"/>
      <c r="S31" s="38"/>
      <c r="T31" s="38"/>
      <c r="U31" s="38"/>
      <c r="V31" s="38"/>
      <c r="W31" s="38"/>
      <c r="X31" s="38"/>
      <c r="Y31" s="38"/>
      <c r="Z31" s="38"/>
      <c r="AA31" s="38"/>
      <c r="AB31" s="38"/>
      <c r="AC31" s="38"/>
      <c r="AD31" s="38"/>
      <c r="AE31" s="38"/>
    </row>
    <row r="32" s="2" customFormat="1" ht="25.44" customHeight="1">
      <c r="A32" s="38"/>
      <c r="B32" s="39"/>
      <c r="C32" s="38"/>
      <c r="D32" s="133" t="s">
        <v>41</v>
      </c>
      <c r="E32" s="38"/>
      <c r="F32" s="38"/>
      <c r="G32" s="38"/>
      <c r="H32" s="38"/>
      <c r="I32" s="38"/>
      <c r="J32" s="96">
        <f>ROUND(J130, 2)</f>
        <v>0</v>
      </c>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14.4" customHeight="1">
      <c r="A34" s="38"/>
      <c r="B34" s="39"/>
      <c r="C34" s="38"/>
      <c r="D34" s="38"/>
      <c r="E34" s="38"/>
      <c r="F34" s="43" t="s">
        <v>43</v>
      </c>
      <c r="G34" s="38"/>
      <c r="H34" s="38"/>
      <c r="I34" s="43" t="s">
        <v>42</v>
      </c>
      <c r="J34" s="43" t="s">
        <v>44</v>
      </c>
      <c r="K34" s="38"/>
      <c r="L34" s="55"/>
      <c r="S34" s="38"/>
      <c r="T34" s="38"/>
      <c r="U34" s="38"/>
      <c r="V34" s="38"/>
      <c r="W34" s="38"/>
      <c r="X34" s="38"/>
      <c r="Y34" s="38"/>
      <c r="Z34" s="38"/>
      <c r="AA34" s="38"/>
      <c r="AB34" s="38"/>
      <c r="AC34" s="38"/>
      <c r="AD34" s="38"/>
      <c r="AE34" s="38"/>
    </row>
    <row r="35" s="2" customFormat="1" ht="14.4" customHeight="1">
      <c r="A35" s="38"/>
      <c r="B35" s="39"/>
      <c r="C35" s="38"/>
      <c r="D35" s="134" t="s">
        <v>45</v>
      </c>
      <c r="E35" s="32" t="s">
        <v>46</v>
      </c>
      <c r="F35" s="135">
        <f>ROUND((SUM(BE130:BE236)),  2)</f>
        <v>0</v>
      </c>
      <c r="G35" s="38"/>
      <c r="H35" s="38"/>
      <c r="I35" s="136">
        <v>0.20999999999999999</v>
      </c>
      <c r="J35" s="135">
        <f>ROUND(((SUM(BE130:BE236))*I35),  2)</f>
        <v>0</v>
      </c>
      <c r="K35" s="38"/>
      <c r="L35" s="55"/>
      <c r="S35" s="38"/>
      <c r="T35" s="38"/>
      <c r="U35" s="38"/>
      <c r="V35" s="38"/>
      <c r="W35" s="38"/>
      <c r="X35" s="38"/>
      <c r="Y35" s="38"/>
      <c r="Z35" s="38"/>
      <c r="AA35" s="38"/>
      <c r="AB35" s="38"/>
      <c r="AC35" s="38"/>
      <c r="AD35" s="38"/>
      <c r="AE35" s="38"/>
    </row>
    <row r="36" s="2" customFormat="1" ht="14.4" customHeight="1">
      <c r="A36" s="38"/>
      <c r="B36" s="39"/>
      <c r="C36" s="38"/>
      <c r="D36" s="38"/>
      <c r="E36" s="32" t="s">
        <v>47</v>
      </c>
      <c r="F36" s="135">
        <f>ROUND((SUM(BF130:BF236)),  2)</f>
        <v>0</v>
      </c>
      <c r="G36" s="38"/>
      <c r="H36" s="38"/>
      <c r="I36" s="136">
        <v>0.14999999999999999</v>
      </c>
      <c r="J36" s="135">
        <f>ROUND(((SUM(BF130:BF236))*I36),  2)</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48</v>
      </c>
      <c r="F37" s="135">
        <f>ROUND((SUM(BG130:BG236)),  2)</f>
        <v>0</v>
      </c>
      <c r="G37" s="38"/>
      <c r="H37" s="38"/>
      <c r="I37" s="136">
        <v>0.20999999999999999</v>
      </c>
      <c r="J37" s="135">
        <f>0</f>
        <v>0</v>
      </c>
      <c r="K37" s="38"/>
      <c r="L37" s="55"/>
      <c r="S37" s="38"/>
      <c r="T37" s="38"/>
      <c r="U37" s="38"/>
      <c r="V37" s="38"/>
      <c r="W37" s="38"/>
      <c r="X37" s="38"/>
      <c r="Y37" s="38"/>
      <c r="Z37" s="38"/>
      <c r="AA37" s="38"/>
      <c r="AB37" s="38"/>
      <c r="AC37" s="38"/>
      <c r="AD37" s="38"/>
      <c r="AE37" s="38"/>
    </row>
    <row r="38" hidden="1" s="2" customFormat="1" ht="14.4" customHeight="1">
      <c r="A38" s="38"/>
      <c r="B38" s="39"/>
      <c r="C38" s="38"/>
      <c r="D38" s="38"/>
      <c r="E38" s="32" t="s">
        <v>49</v>
      </c>
      <c r="F38" s="135">
        <f>ROUND((SUM(BH130:BH236)),  2)</f>
        <v>0</v>
      </c>
      <c r="G38" s="38"/>
      <c r="H38" s="38"/>
      <c r="I38" s="136">
        <v>0.14999999999999999</v>
      </c>
      <c r="J38" s="135">
        <f>0</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50</v>
      </c>
      <c r="F39" s="135">
        <f>ROUND((SUM(BI130:BI236)),  2)</f>
        <v>0</v>
      </c>
      <c r="G39" s="38"/>
      <c r="H39" s="38"/>
      <c r="I39" s="136">
        <v>0</v>
      </c>
      <c r="J39" s="135">
        <f>0</f>
        <v>0</v>
      </c>
      <c r="K39" s="38"/>
      <c r="L39" s="55"/>
      <c r="S39" s="38"/>
      <c r="T39" s="38"/>
      <c r="U39" s="38"/>
      <c r="V39" s="38"/>
      <c r="W39" s="38"/>
      <c r="X39" s="38"/>
      <c r="Y39" s="38"/>
      <c r="Z39" s="38"/>
      <c r="AA39" s="38"/>
      <c r="AB39" s="38"/>
      <c r="AC39" s="38"/>
      <c r="AD39" s="38"/>
      <c r="AE39" s="38"/>
    </row>
    <row r="40" s="2" customFormat="1" ht="6.96" customHeight="1">
      <c r="A40" s="38"/>
      <c r="B40" s="39"/>
      <c r="C40" s="38"/>
      <c r="D40" s="38"/>
      <c r="E40" s="38"/>
      <c r="F40" s="38"/>
      <c r="G40" s="38"/>
      <c r="H40" s="38"/>
      <c r="I40" s="38"/>
      <c r="J40" s="38"/>
      <c r="K40" s="38"/>
      <c r="L40" s="55"/>
      <c r="S40" s="38"/>
      <c r="T40" s="38"/>
      <c r="U40" s="38"/>
      <c r="V40" s="38"/>
      <c r="W40" s="38"/>
      <c r="X40" s="38"/>
      <c r="Y40" s="38"/>
      <c r="Z40" s="38"/>
      <c r="AA40" s="38"/>
      <c r="AB40" s="38"/>
      <c r="AC40" s="38"/>
      <c r="AD40" s="38"/>
      <c r="AE40" s="38"/>
    </row>
    <row r="41" s="2" customFormat="1" ht="25.44" customHeight="1">
      <c r="A41" s="38"/>
      <c r="B41" s="39"/>
      <c r="C41" s="137"/>
      <c r="D41" s="138" t="s">
        <v>51</v>
      </c>
      <c r="E41" s="81"/>
      <c r="F41" s="81"/>
      <c r="G41" s="139" t="s">
        <v>52</v>
      </c>
      <c r="H41" s="140" t="s">
        <v>53</v>
      </c>
      <c r="I41" s="81"/>
      <c r="J41" s="141">
        <f>SUM(J32:J39)</f>
        <v>0</v>
      </c>
      <c r="K41" s="142"/>
      <c r="L41" s="55"/>
      <c r="S41" s="38"/>
      <c r="T41" s="38"/>
      <c r="U41" s="38"/>
      <c r="V41" s="38"/>
      <c r="W41" s="38"/>
      <c r="X41" s="38"/>
      <c r="Y41" s="38"/>
      <c r="Z41" s="38"/>
      <c r="AA41" s="38"/>
      <c r="AB41" s="38"/>
      <c r="AC41" s="38"/>
      <c r="AD41" s="38"/>
      <c r="AE41" s="38"/>
    </row>
    <row r="42" s="2" customFormat="1" ht="14.4"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54</v>
      </c>
      <c r="E50" s="57"/>
      <c r="F50" s="57"/>
      <c r="G50" s="56" t="s">
        <v>55</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56</v>
      </c>
      <c r="E61" s="41"/>
      <c r="F61" s="143" t="s">
        <v>57</v>
      </c>
      <c r="G61" s="58" t="s">
        <v>56</v>
      </c>
      <c r="H61" s="41"/>
      <c r="I61" s="41"/>
      <c r="J61" s="144" t="s">
        <v>57</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58</v>
      </c>
      <c r="E65" s="59"/>
      <c r="F65" s="59"/>
      <c r="G65" s="56" t="s">
        <v>59</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56</v>
      </c>
      <c r="E76" s="41"/>
      <c r="F76" s="143" t="s">
        <v>57</v>
      </c>
      <c r="G76" s="58" t="s">
        <v>56</v>
      </c>
      <c r="H76" s="41"/>
      <c r="I76" s="41"/>
      <c r="J76" s="144" t="s">
        <v>57</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162</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29" t="str">
        <f>E7</f>
        <v>VD Letovice, rekonstrukce VD</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159</v>
      </c>
      <c r="L86" s="22"/>
    </row>
    <row r="87" s="2" customFormat="1" ht="16.5" customHeight="1">
      <c r="A87" s="38"/>
      <c r="B87" s="39"/>
      <c r="C87" s="38"/>
      <c r="D87" s="38"/>
      <c r="E87" s="129" t="s">
        <v>2088</v>
      </c>
      <c r="F87" s="38"/>
      <c r="G87" s="38"/>
      <c r="H87" s="38"/>
      <c r="I87" s="38"/>
      <c r="J87" s="38"/>
      <c r="K87" s="38"/>
      <c r="L87" s="55"/>
      <c r="S87" s="38"/>
      <c r="T87" s="38"/>
      <c r="U87" s="38"/>
      <c r="V87" s="38"/>
      <c r="W87" s="38"/>
      <c r="X87" s="38"/>
      <c r="Y87" s="38"/>
      <c r="Z87" s="38"/>
      <c r="AA87" s="38"/>
      <c r="AB87" s="38"/>
      <c r="AC87" s="38"/>
      <c r="AD87" s="38"/>
      <c r="AE87" s="38"/>
    </row>
    <row r="88" s="2" customFormat="1" ht="12" customHeight="1">
      <c r="A88" s="38"/>
      <c r="B88" s="39"/>
      <c r="C88" s="32" t="s">
        <v>1101</v>
      </c>
      <c r="D88" s="38"/>
      <c r="E88" s="38"/>
      <c r="F88" s="38"/>
      <c r="G88" s="38"/>
      <c r="H88" s="38"/>
      <c r="I88" s="38"/>
      <c r="J88" s="38"/>
      <c r="K88" s="38"/>
      <c r="L88" s="55"/>
      <c r="S88" s="38"/>
      <c r="T88" s="38"/>
      <c r="U88" s="38"/>
      <c r="V88" s="38"/>
      <c r="W88" s="38"/>
      <c r="X88" s="38"/>
      <c r="Y88" s="38"/>
      <c r="Z88" s="38"/>
      <c r="AA88" s="38"/>
      <c r="AB88" s="38"/>
      <c r="AC88" s="38"/>
      <c r="AD88" s="38"/>
      <c r="AE88" s="38"/>
    </row>
    <row r="89" s="2" customFormat="1" ht="16.5" customHeight="1">
      <c r="A89" s="38"/>
      <c r="B89" s="39"/>
      <c r="C89" s="38"/>
      <c r="D89" s="38"/>
      <c r="E89" s="67" t="str">
        <f>E11</f>
        <v>SO 08.1 - Měření HPV</v>
      </c>
      <c r="F89" s="38"/>
      <c r="G89" s="38"/>
      <c r="H89" s="38"/>
      <c r="I89" s="38"/>
      <c r="J89" s="38"/>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2" customHeight="1">
      <c r="A91" s="38"/>
      <c r="B91" s="39"/>
      <c r="C91" s="32" t="s">
        <v>20</v>
      </c>
      <c r="D91" s="38"/>
      <c r="E91" s="38"/>
      <c r="F91" s="27" t="str">
        <f>F14</f>
        <v>VD Letovice</v>
      </c>
      <c r="G91" s="38"/>
      <c r="H91" s="38"/>
      <c r="I91" s="32" t="s">
        <v>22</v>
      </c>
      <c r="J91" s="69" t="str">
        <f>IF(J14="","",J14)</f>
        <v>2. 12. 2020</v>
      </c>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25.65" customHeight="1">
      <c r="A93" s="38"/>
      <c r="B93" s="39"/>
      <c r="C93" s="32" t="s">
        <v>24</v>
      </c>
      <c r="D93" s="38"/>
      <c r="E93" s="38"/>
      <c r="F93" s="27" t="str">
        <f>E17</f>
        <v>Povodí Moravy, s.p., Dřevařská 11, 60175 Brno</v>
      </c>
      <c r="G93" s="38"/>
      <c r="H93" s="38"/>
      <c r="I93" s="32" t="s">
        <v>32</v>
      </c>
      <c r="J93" s="36" t="str">
        <f>E23</f>
        <v>Sweco Hydroprojekt a.s.</v>
      </c>
      <c r="K93" s="38"/>
      <c r="L93" s="55"/>
      <c r="S93" s="38"/>
      <c r="T93" s="38"/>
      <c r="U93" s="38"/>
      <c r="V93" s="38"/>
      <c r="W93" s="38"/>
      <c r="X93" s="38"/>
      <c r="Y93" s="38"/>
      <c r="Z93" s="38"/>
      <c r="AA93" s="38"/>
      <c r="AB93" s="38"/>
      <c r="AC93" s="38"/>
      <c r="AD93" s="38"/>
      <c r="AE93" s="38"/>
    </row>
    <row r="94" s="2" customFormat="1" ht="15.15" customHeight="1">
      <c r="A94" s="38"/>
      <c r="B94" s="39"/>
      <c r="C94" s="32" t="s">
        <v>30</v>
      </c>
      <c r="D94" s="38"/>
      <c r="E94" s="38"/>
      <c r="F94" s="27" t="str">
        <f>IF(E20="","",E20)</f>
        <v>Vyplň údaj</v>
      </c>
      <c r="G94" s="38"/>
      <c r="H94" s="38"/>
      <c r="I94" s="32" t="s">
        <v>37</v>
      </c>
      <c r="J94" s="36" t="str">
        <f>E26</f>
        <v xml:space="preserve"> </v>
      </c>
      <c r="K94" s="38"/>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38"/>
      <c r="J95" s="38"/>
      <c r="K95" s="38"/>
      <c r="L95" s="55"/>
      <c r="S95" s="38"/>
      <c r="T95" s="38"/>
      <c r="U95" s="38"/>
      <c r="V95" s="38"/>
      <c r="W95" s="38"/>
      <c r="X95" s="38"/>
      <c r="Y95" s="38"/>
      <c r="Z95" s="38"/>
      <c r="AA95" s="38"/>
      <c r="AB95" s="38"/>
      <c r="AC95" s="38"/>
      <c r="AD95" s="38"/>
      <c r="AE95" s="38"/>
    </row>
    <row r="96" s="2" customFormat="1" ht="29.28" customHeight="1">
      <c r="A96" s="38"/>
      <c r="B96" s="39"/>
      <c r="C96" s="145" t="s">
        <v>163</v>
      </c>
      <c r="D96" s="137"/>
      <c r="E96" s="137"/>
      <c r="F96" s="137"/>
      <c r="G96" s="137"/>
      <c r="H96" s="137"/>
      <c r="I96" s="137"/>
      <c r="J96" s="146" t="s">
        <v>164</v>
      </c>
      <c r="K96" s="137"/>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2.8" customHeight="1">
      <c r="A98" s="38"/>
      <c r="B98" s="39"/>
      <c r="C98" s="147" t="s">
        <v>165</v>
      </c>
      <c r="D98" s="38"/>
      <c r="E98" s="38"/>
      <c r="F98" s="38"/>
      <c r="G98" s="38"/>
      <c r="H98" s="38"/>
      <c r="I98" s="38"/>
      <c r="J98" s="96">
        <f>J130</f>
        <v>0</v>
      </c>
      <c r="K98" s="38"/>
      <c r="L98" s="55"/>
      <c r="S98" s="38"/>
      <c r="T98" s="38"/>
      <c r="U98" s="38"/>
      <c r="V98" s="38"/>
      <c r="W98" s="38"/>
      <c r="X98" s="38"/>
      <c r="Y98" s="38"/>
      <c r="Z98" s="38"/>
      <c r="AA98" s="38"/>
      <c r="AB98" s="38"/>
      <c r="AC98" s="38"/>
      <c r="AD98" s="38"/>
      <c r="AE98" s="38"/>
      <c r="AU98" s="19" t="s">
        <v>166</v>
      </c>
    </row>
    <row r="99" s="9" customFormat="1" ht="24.96" customHeight="1">
      <c r="A99" s="9"/>
      <c r="B99" s="148"/>
      <c r="C99" s="9"/>
      <c r="D99" s="149" t="s">
        <v>167</v>
      </c>
      <c r="E99" s="150"/>
      <c r="F99" s="150"/>
      <c r="G99" s="150"/>
      <c r="H99" s="150"/>
      <c r="I99" s="150"/>
      <c r="J99" s="151">
        <f>J131</f>
        <v>0</v>
      </c>
      <c r="K99" s="9"/>
      <c r="L99" s="148"/>
      <c r="S99" s="9"/>
      <c r="T99" s="9"/>
      <c r="U99" s="9"/>
      <c r="V99" s="9"/>
      <c r="W99" s="9"/>
      <c r="X99" s="9"/>
      <c r="Y99" s="9"/>
      <c r="Z99" s="9"/>
      <c r="AA99" s="9"/>
      <c r="AB99" s="9"/>
      <c r="AC99" s="9"/>
      <c r="AD99" s="9"/>
      <c r="AE99" s="9"/>
    </row>
    <row r="100" s="10" customFormat="1" ht="19.92" customHeight="1">
      <c r="A100" s="10"/>
      <c r="B100" s="152"/>
      <c r="C100" s="10"/>
      <c r="D100" s="153" t="s">
        <v>168</v>
      </c>
      <c r="E100" s="154"/>
      <c r="F100" s="154"/>
      <c r="G100" s="154"/>
      <c r="H100" s="154"/>
      <c r="I100" s="154"/>
      <c r="J100" s="155">
        <f>J132</f>
        <v>0</v>
      </c>
      <c r="K100" s="10"/>
      <c r="L100" s="152"/>
      <c r="S100" s="10"/>
      <c r="T100" s="10"/>
      <c r="U100" s="10"/>
      <c r="V100" s="10"/>
      <c r="W100" s="10"/>
      <c r="X100" s="10"/>
      <c r="Y100" s="10"/>
      <c r="Z100" s="10"/>
      <c r="AA100" s="10"/>
      <c r="AB100" s="10"/>
      <c r="AC100" s="10"/>
      <c r="AD100" s="10"/>
      <c r="AE100" s="10"/>
    </row>
    <row r="101" s="10" customFormat="1" ht="19.92" customHeight="1">
      <c r="A101" s="10"/>
      <c r="B101" s="152"/>
      <c r="C101" s="10"/>
      <c r="D101" s="153" t="s">
        <v>169</v>
      </c>
      <c r="E101" s="154"/>
      <c r="F101" s="154"/>
      <c r="G101" s="154"/>
      <c r="H101" s="154"/>
      <c r="I101" s="154"/>
      <c r="J101" s="155">
        <f>J141</f>
        <v>0</v>
      </c>
      <c r="K101" s="10"/>
      <c r="L101" s="152"/>
      <c r="S101" s="10"/>
      <c r="T101" s="10"/>
      <c r="U101" s="10"/>
      <c r="V101" s="10"/>
      <c r="W101" s="10"/>
      <c r="X101" s="10"/>
      <c r="Y101" s="10"/>
      <c r="Z101" s="10"/>
      <c r="AA101" s="10"/>
      <c r="AB101" s="10"/>
      <c r="AC101" s="10"/>
      <c r="AD101" s="10"/>
      <c r="AE101" s="10"/>
    </row>
    <row r="102" s="10" customFormat="1" ht="19.92" customHeight="1">
      <c r="A102" s="10"/>
      <c r="B102" s="152"/>
      <c r="C102" s="10"/>
      <c r="D102" s="153" t="s">
        <v>180</v>
      </c>
      <c r="E102" s="154"/>
      <c r="F102" s="154"/>
      <c r="G102" s="154"/>
      <c r="H102" s="154"/>
      <c r="I102" s="154"/>
      <c r="J102" s="155">
        <f>J191</f>
        <v>0</v>
      </c>
      <c r="K102" s="10"/>
      <c r="L102" s="152"/>
      <c r="S102" s="10"/>
      <c r="T102" s="10"/>
      <c r="U102" s="10"/>
      <c r="V102" s="10"/>
      <c r="W102" s="10"/>
      <c r="X102" s="10"/>
      <c r="Y102" s="10"/>
      <c r="Z102" s="10"/>
      <c r="AA102" s="10"/>
      <c r="AB102" s="10"/>
      <c r="AC102" s="10"/>
      <c r="AD102" s="10"/>
      <c r="AE102" s="10"/>
    </row>
    <row r="103" s="10" customFormat="1" ht="19.92" customHeight="1">
      <c r="A103" s="10"/>
      <c r="B103" s="152"/>
      <c r="C103" s="10"/>
      <c r="D103" s="153" t="s">
        <v>181</v>
      </c>
      <c r="E103" s="154"/>
      <c r="F103" s="154"/>
      <c r="G103" s="154"/>
      <c r="H103" s="154"/>
      <c r="I103" s="154"/>
      <c r="J103" s="155">
        <f>J199</f>
        <v>0</v>
      </c>
      <c r="K103" s="10"/>
      <c r="L103" s="152"/>
      <c r="S103" s="10"/>
      <c r="T103" s="10"/>
      <c r="U103" s="10"/>
      <c r="V103" s="10"/>
      <c r="W103" s="10"/>
      <c r="X103" s="10"/>
      <c r="Y103" s="10"/>
      <c r="Z103" s="10"/>
      <c r="AA103" s="10"/>
      <c r="AB103" s="10"/>
      <c r="AC103" s="10"/>
      <c r="AD103" s="10"/>
      <c r="AE103" s="10"/>
    </row>
    <row r="104" s="9" customFormat="1" ht="24.96" customHeight="1">
      <c r="A104" s="9"/>
      <c r="B104" s="148"/>
      <c r="C104" s="9"/>
      <c r="D104" s="149" t="s">
        <v>182</v>
      </c>
      <c r="E104" s="150"/>
      <c r="F104" s="150"/>
      <c r="G104" s="150"/>
      <c r="H104" s="150"/>
      <c r="I104" s="150"/>
      <c r="J104" s="151">
        <f>J204</f>
        <v>0</v>
      </c>
      <c r="K104" s="9"/>
      <c r="L104" s="148"/>
      <c r="S104" s="9"/>
      <c r="T104" s="9"/>
      <c r="U104" s="9"/>
      <c r="V104" s="9"/>
      <c r="W104" s="9"/>
      <c r="X104" s="9"/>
      <c r="Y104" s="9"/>
      <c r="Z104" s="9"/>
      <c r="AA104" s="9"/>
      <c r="AB104" s="9"/>
      <c r="AC104" s="9"/>
      <c r="AD104" s="9"/>
      <c r="AE104" s="9"/>
    </row>
    <row r="105" s="10" customFormat="1" ht="19.92" customHeight="1">
      <c r="A105" s="10"/>
      <c r="B105" s="152"/>
      <c r="C105" s="10"/>
      <c r="D105" s="153" t="s">
        <v>2090</v>
      </c>
      <c r="E105" s="154"/>
      <c r="F105" s="154"/>
      <c r="G105" s="154"/>
      <c r="H105" s="154"/>
      <c r="I105" s="154"/>
      <c r="J105" s="155">
        <f>J205</f>
        <v>0</v>
      </c>
      <c r="K105" s="10"/>
      <c r="L105" s="152"/>
      <c r="S105" s="10"/>
      <c r="T105" s="10"/>
      <c r="U105" s="10"/>
      <c r="V105" s="10"/>
      <c r="W105" s="10"/>
      <c r="X105" s="10"/>
      <c r="Y105" s="10"/>
      <c r="Z105" s="10"/>
      <c r="AA105" s="10"/>
      <c r="AB105" s="10"/>
      <c r="AC105" s="10"/>
      <c r="AD105" s="10"/>
      <c r="AE105" s="10"/>
    </row>
    <row r="106" s="10" customFormat="1" ht="19.92" customHeight="1">
      <c r="A106" s="10"/>
      <c r="B106" s="152"/>
      <c r="C106" s="10"/>
      <c r="D106" s="153" t="s">
        <v>2091</v>
      </c>
      <c r="E106" s="154"/>
      <c r="F106" s="154"/>
      <c r="G106" s="154"/>
      <c r="H106" s="154"/>
      <c r="I106" s="154"/>
      <c r="J106" s="155">
        <f>J215</f>
        <v>0</v>
      </c>
      <c r="K106" s="10"/>
      <c r="L106" s="152"/>
      <c r="S106" s="10"/>
      <c r="T106" s="10"/>
      <c r="U106" s="10"/>
      <c r="V106" s="10"/>
      <c r="W106" s="10"/>
      <c r="X106" s="10"/>
      <c r="Y106" s="10"/>
      <c r="Z106" s="10"/>
      <c r="AA106" s="10"/>
      <c r="AB106" s="10"/>
      <c r="AC106" s="10"/>
      <c r="AD106" s="10"/>
      <c r="AE106" s="10"/>
    </row>
    <row r="107" s="10" customFormat="1" ht="19.92" customHeight="1">
      <c r="A107" s="10"/>
      <c r="B107" s="152"/>
      <c r="C107" s="10"/>
      <c r="D107" s="153" t="s">
        <v>702</v>
      </c>
      <c r="E107" s="154"/>
      <c r="F107" s="154"/>
      <c r="G107" s="154"/>
      <c r="H107" s="154"/>
      <c r="I107" s="154"/>
      <c r="J107" s="155">
        <f>J218</f>
        <v>0</v>
      </c>
      <c r="K107" s="10"/>
      <c r="L107" s="152"/>
      <c r="S107" s="10"/>
      <c r="T107" s="10"/>
      <c r="U107" s="10"/>
      <c r="V107" s="10"/>
      <c r="W107" s="10"/>
      <c r="X107" s="10"/>
      <c r="Y107" s="10"/>
      <c r="Z107" s="10"/>
      <c r="AA107" s="10"/>
      <c r="AB107" s="10"/>
      <c r="AC107" s="10"/>
      <c r="AD107" s="10"/>
      <c r="AE107" s="10"/>
    </row>
    <row r="108" s="9" customFormat="1" ht="24.96" customHeight="1">
      <c r="A108" s="9"/>
      <c r="B108" s="148"/>
      <c r="C108" s="9"/>
      <c r="D108" s="149" t="s">
        <v>2092</v>
      </c>
      <c r="E108" s="150"/>
      <c r="F108" s="150"/>
      <c r="G108" s="150"/>
      <c r="H108" s="150"/>
      <c r="I108" s="150"/>
      <c r="J108" s="151">
        <f>J225</f>
        <v>0</v>
      </c>
      <c r="K108" s="9"/>
      <c r="L108" s="148"/>
      <c r="S108" s="9"/>
      <c r="T108" s="9"/>
      <c r="U108" s="9"/>
      <c r="V108" s="9"/>
      <c r="W108" s="9"/>
      <c r="X108" s="9"/>
      <c r="Y108" s="9"/>
      <c r="Z108" s="9"/>
      <c r="AA108" s="9"/>
      <c r="AB108" s="9"/>
      <c r="AC108" s="9"/>
      <c r="AD108" s="9"/>
      <c r="AE108" s="9"/>
    </row>
    <row r="109" s="2" customFormat="1" ht="21.84" customHeight="1">
      <c r="A109" s="38"/>
      <c r="B109" s="39"/>
      <c r="C109" s="38"/>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6.96" customHeight="1">
      <c r="A110" s="38"/>
      <c r="B110" s="60"/>
      <c r="C110" s="61"/>
      <c r="D110" s="61"/>
      <c r="E110" s="61"/>
      <c r="F110" s="61"/>
      <c r="G110" s="61"/>
      <c r="H110" s="61"/>
      <c r="I110" s="61"/>
      <c r="J110" s="61"/>
      <c r="K110" s="61"/>
      <c r="L110" s="55"/>
      <c r="S110" s="38"/>
      <c r="T110" s="38"/>
      <c r="U110" s="38"/>
      <c r="V110" s="38"/>
      <c r="W110" s="38"/>
      <c r="X110" s="38"/>
      <c r="Y110" s="38"/>
      <c r="Z110" s="38"/>
      <c r="AA110" s="38"/>
      <c r="AB110" s="38"/>
      <c r="AC110" s="38"/>
      <c r="AD110" s="38"/>
      <c r="AE110" s="38"/>
    </row>
    <row r="114" s="2" customFormat="1" ht="6.96" customHeight="1">
      <c r="A114" s="38"/>
      <c r="B114" s="62"/>
      <c r="C114" s="63"/>
      <c r="D114" s="63"/>
      <c r="E114" s="63"/>
      <c r="F114" s="63"/>
      <c r="G114" s="63"/>
      <c r="H114" s="63"/>
      <c r="I114" s="63"/>
      <c r="J114" s="63"/>
      <c r="K114" s="63"/>
      <c r="L114" s="55"/>
      <c r="S114" s="38"/>
      <c r="T114" s="38"/>
      <c r="U114" s="38"/>
      <c r="V114" s="38"/>
      <c r="W114" s="38"/>
      <c r="X114" s="38"/>
      <c r="Y114" s="38"/>
      <c r="Z114" s="38"/>
      <c r="AA114" s="38"/>
      <c r="AB114" s="38"/>
      <c r="AC114" s="38"/>
      <c r="AD114" s="38"/>
      <c r="AE114" s="38"/>
    </row>
    <row r="115" s="2" customFormat="1" ht="24.96" customHeight="1">
      <c r="A115" s="38"/>
      <c r="B115" s="39"/>
      <c r="C115" s="23" t="s">
        <v>184</v>
      </c>
      <c r="D115" s="38"/>
      <c r="E115" s="38"/>
      <c r="F115" s="38"/>
      <c r="G115" s="38"/>
      <c r="H115" s="38"/>
      <c r="I115" s="38"/>
      <c r="J115" s="38"/>
      <c r="K115" s="38"/>
      <c r="L115" s="55"/>
      <c r="S115" s="38"/>
      <c r="T115" s="38"/>
      <c r="U115" s="38"/>
      <c r="V115" s="38"/>
      <c r="W115" s="38"/>
      <c r="X115" s="38"/>
      <c r="Y115" s="38"/>
      <c r="Z115" s="38"/>
      <c r="AA115" s="38"/>
      <c r="AB115" s="38"/>
      <c r="AC115" s="38"/>
      <c r="AD115" s="38"/>
      <c r="AE115" s="38"/>
    </row>
    <row r="116" s="2" customFormat="1" ht="6.96" customHeight="1">
      <c r="A116" s="38"/>
      <c r="B116" s="39"/>
      <c r="C116" s="38"/>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12" customHeight="1">
      <c r="A117" s="38"/>
      <c r="B117" s="39"/>
      <c r="C117" s="32" t="s">
        <v>16</v>
      </c>
      <c r="D117" s="38"/>
      <c r="E117" s="38"/>
      <c r="F117" s="38"/>
      <c r="G117" s="38"/>
      <c r="H117" s="38"/>
      <c r="I117" s="38"/>
      <c r="J117" s="38"/>
      <c r="K117" s="38"/>
      <c r="L117" s="55"/>
      <c r="S117" s="38"/>
      <c r="T117" s="38"/>
      <c r="U117" s="38"/>
      <c r="V117" s="38"/>
      <c r="W117" s="38"/>
      <c r="X117" s="38"/>
      <c r="Y117" s="38"/>
      <c r="Z117" s="38"/>
      <c r="AA117" s="38"/>
      <c r="AB117" s="38"/>
      <c r="AC117" s="38"/>
      <c r="AD117" s="38"/>
      <c r="AE117" s="38"/>
    </row>
    <row r="118" s="2" customFormat="1" ht="16.5" customHeight="1">
      <c r="A118" s="38"/>
      <c r="B118" s="39"/>
      <c r="C118" s="38"/>
      <c r="D118" s="38"/>
      <c r="E118" s="129" t="str">
        <f>E7</f>
        <v>VD Letovice, rekonstrukce VD</v>
      </c>
      <c r="F118" s="32"/>
      <c r="G118" s="32"/>
      <c r="H118" s="32"/>
      <c r="I118" s="38"/>
      <c r="J118" s="38"/>
      <c r="K118" s="38"/>
      <c r="L118" s="55"/>
      <c r="S118" s="38"/>
      <c r="T118" s="38"/>
      <c r="U118" s="38"/>
      <c r="V118" s="38"/>
      <c r="W118" s="38"/>
      <c r="X118" s="38"/>
      <c r="Y118" s="38"/>
      <c r="Z118" s="38"/>
      <c r="AA118" s="38"/>
      <c r="AB118" s="38"/>
      <c r="AC118" s="38"/>
      <c r="AD118" s="38"/>
      <c r="AE118" s="38"/>
    </row>
    <row r="119" s="1" customFormat="1" ht="12" customHeight="1">
      <c r="B119" s="22"/>
      <c r="C119" s="32" t="s">
        <v>159</v>
      </c>
      <c r="L119" s="22"/>
    </row>
    <row r="120" s="2" customFormat="1" ht="16.5" customHeight="1">
      <c r="A120" s="38"/>
      <c r="B120" s="39"/>
      <c r="C120" s="38"/>
      <c r="D120" s="38"/>
      <c r="E120" s="129" t="s">
        <v>2088</v>
      </c>
      <c r="F120" s="38"/>
      <c r="G120" s="38"/>
      <c r="H120" s="38"/>
      <c r="I120" s="38"/>
      <c r="J120" s="38"/>
      <c r="K120" s="38"/>
      <c r="L120" s="55"/>
      <c r="S120" s="38"/>
      <c r="T120" s="38"/>
      <c r="U120" s="38"/>
      <c r="V120" s="38"/>
      <c r="W120" s="38"/>
      <c r="X120" s="38"/>
      <c r="Y120" s="38"/>
      <c r="Z120" s="38"/>
      <c r="AA120" s="38"/>
      <c r="AB120" s="38"/>
      <c r="AC120" s="38"/>
      <c r="AD120" s="38"/>
      <c r="AE120" s="38"/>
    </row>
    <row r="121" s="2" customFormat="1" ht="12" customHeight="1">
      <c r="A121" s="38"/>
      <c r="B121" s="39"/>
      <c r="C121" s="32" t="s">
        <v>1101</v>
      </c>
      <c r="D121" s="38"/>
      <c r="E121" s="38"/>
      <c r="F121" s="38"/>
      <c r="G121" s="38"/>
      <c r="H121" s="38"/>
      <c r="I121" s="38"/>
      <c r="J121" s="38"/>
      <c r="K121" s="38"/>
      <c r="L121" s="55"/>
      <c r="S121" s="38"/>
      <c r="T121" s="38"/>
      <c r="U121" s="38"/>
      <c r="V121" s="38"/>
      <c r="W121" s="38"/>
      <c r="X121" s="38"/>
      <c r="Y121" s="38"/>
      <c r="Z121" s="38"/>
      <c r="AA121" s="38"/>
      <c r="AB121" s="38"/>
      <c r="AC121" s="38"/>
      <c r="AD121" s="38"/>
      <c r="AE121" s="38"/>
    </row>
    <row r="122" s="2" customFormat="1" ht="16.5" customHeight="1">
      <c r="A122" s="38"/>
      <c r="B122" s="39"/>
      <c r="C122" s="38"/>
      <c r="D122" s="38"/>
      <c r="E122" s="67" t="str">
        <f>E11</f>
        <v>SO 08.1 - Měření HPV</v>
      </c>
      <c r="F122" s="38"/>
      <c r="G122" s="38"/>
      <c r="H122" s="38"/>
      <c r="I122" s="38"/>
      <c r="J122" s="38"/>
      <c r="K122" s="38"/>
      <c r="L122" s="55"/>
      <c r="S122" s="38"/>
      <c r="T122" s="38"/>
      <c r="U122" s="38"/>
      <c r="V122" s="38"/>
      <c r="W122" s="38"/>
      <c r="X122" s="38"/>
      <c r="Y122" s="38"/>
      <c r="Z122" s="38"/>
      <c r="AA122" s="38"/>
      <c r="AB122" s="38"/>
      <c r="AC122" s="38"/>
      <c r="AD122" s="38"/>
      <c r="AE122" s="38"/>
    </row>
    <row r="123" s="2" customFormat="1" ht="6.96" customHeight="1">
      <c r="A123" s="38"/>
      <c r="B123" s="39"/>
      <c r="C123" s="38"/>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2" customFormat="1" ht="12" customHeight="1">
      <c r="A124" s="38"/>
      <c r="B124" s="39"/>
      <c r="C124" s="32" t="s">
        <v>20</v>
      </c>
      <c r="D124" s="38"/>
      <c r="E124" s="38"/>
      <c r="F124" s="27" t="str">
        <f>F14</f>
        <v>VD Letovice</v>
      </c>
      <c r="G124" s="38"/>
      <c r="H124" s="38"/>
      <c r="I124" s="32" t="s">
        <v>22</v>
      </c>
      <c r="J124" s="69" t="str">
        <f>IF(J14="","",J14)</f>
        <v>2. 12. 2020</v>
      </c>
      <c r="K124" s="38"/>
      <c r="L124" s="55"/>
      <c r="S124" s="38"/>
      <c r="T124" s="38"/>
      <c r="U124" s="38"/>
      <c r="V124" s="38"/>
      <c r="W124" s="38"/>
      <c r="X124" s="38"/>
      <c r="Y124" s="38"/>
      <c r="Z124" s="38"/>
      <c r="AA124" s="38"/>
      <c r="AB124" s="38"/>
      <c r="AC124" s="38"/>
      <c r="AD124" s="38"/>
      <c r="AE124" s="38"/>
    </row>
    <row r="125" s="2" customFormat="1" ht="6.96" customHeight="1">
      <c r="A125" s="38"/>
      <c r="B125" s="39"/>
      <c r="C125" s="38"/>
      <c r="D125" s="38"/>
      <c r="E125" s="38"/>
      <c r="F125" s="38"/>
      <c r="G125" s="38"/>
      <c r="H125" s="38"/>
      <c r="I125" s="38"/>
      <c r="J125" s="38"/>
      <c r="K125" s="38"/>
      <c r="L125" s="55"/>
      <c r="S125" s="38"/>
      <c r="T125" s="38"/>
      <c r="U125" s="38"/>
      <c r="V125" s="38"/>
      <c r="W125" s="38"/>
      <c r="X125" s="38"/>
      <c r="Y125" s="38"/>
      <c r="Z125" s="38"/>
      <c r="AA125" s="38"/>
      <c r="AB125" s="38"/>
      <c r="AC125" s="38"/>
      <c r="AD125" s="38"/>
      <c r="AE125" s="38"/>
    </row>
    <row r="126" s="2" customFormat="1" ht="25.65" customHeight="1">
      <c r="A126" s="38"/>
      <c r="B126" s="39"/>
      <c r="C126" s="32" t="s">
        <v>24</v>
      </c>
      <c r="D126" s="38"/>
      <c r="E126" s="38"/>
      <c r="F126" s="27" t="str">
        <f>E17</f>
        <v>Povodí Moravy, s.p., Dřevařská 11, 60175 Brno</v>
      </c>
      <c r="G126" s="38"/>
      <c r="H126" s="38"/>
      <c r="I126" s="32" t="s">
        <v>32</v>
      </c>
      <c r="J126" s="36" t="str">
        <f>E23</f>
        <v>Sweco Hydroprojekt a.s.</v>
      </c>
      <c r="K126" s="38"/>
      <c r="L126" s="55"/>
      <c r="S126" s="38"/>
      <c r="T126" s="38"/>
      <c r="U126" s="38"/>
      <c r="V126" s="38"/>
      <c r="W126" s="38"/>
      <c r="X126" s="38"/>
      <c r="Y126" s="38"/>
      <c r="Z126" s="38"/>
      <c r="AA126" s="38"/>
      <c r="AB126" s="38"/>
      <c r="AC126" s="38"/>
      <c r="AD126" s="38"/>
      <c r="AE126" s="38"/>
    </row>
    <row r="127" s="2" customFormat="1" ht="15.15" customHeight="1">
      <c r="A127" s="38"/>
      <c r="B127" s="39"/>
      <c r="C127" s="32" t="s">
        <v>30</v>
      </c>
      <c r="D127" s="38"/>
      <c r="E127" s="38"/>
      <c r="F127" s="27" t="str">
        <f>IF(E20="","",E20)</f>
        <v>Vyplň údaj</v>
      </c>
      <c r="G127" s="38"/>
      <c r="H127" s="38"/>
      <c r="I127" s="32" t="s">
        <v>37</v>
      </c>
      <c r="J127" s="36" t="str">
        <f>E26</f>
        <v xml:space="preserve"> </v>
      </c>
      <c r="K127" s="38"/>
      <c r="L127" s="55"/>
      <c r="S127" s="38"/>
      <c r="T127" s="38"/>
      <c r="U127" s="38"/>
      <c r="V127" s="38"/>
      <c r="W127" s="38"/>
      <c r="X127" s="38"/>
      <c r="Y127" s="38"/>
      <c r="Z127" s="38"/>
      <c r="AA127" s="38"/>
      <c r="AB127" s="38"/>
      <c r="AC127" s="38"/>
      <c r="AD127" s="38"/>
      <c r="AE127" s="38"/>
    </row>
    <row r="128" s="2" customFormat="1" ht="10.32" customHeight="1">
      <c r="A128" s="38"/>
      <c r="B128" s="39"/>
      <c r="C128" s="38"/>
      <c r="D128" s="38"/>
      <c r="E128" s="38"/>
      <c r="F128" s="38"/>
      <c r="G128" s="38"/>
      <c r="H128" s="38"/>
      <c r="I128" s="38"/>
      <c r="J128" s="38"/>
      <c r="K128" s="38"/>
      <c r="L128" s="55"/>
      <c r="S128" s="38"/>
      <c r="T128" s="38"/>
      <c r="U128" s="38"/>
      <c r="V128" s="38"/>
      <c r="W128" s="38"/>
      <c r="X128" s="38"/>
      <c r="Y128" s="38"/>
      <c r="Z128" s="38"/>
      <c r="AA128" s="38"/>
      <c r="AB128" s="38"/>
      <c r="AC128" s="38"/>
      <c r="AD128" s="38"/>
      <c r="AE128" s="38"/>
    </row>
    <row r="129" s="11" customFormat="1" ht="29.28" customHeight="1">
      <c r="A129" s="156"/>
      <c r="B129" s="157"/>
      <c r="C129" s="158" t="s">
        <v>185</v>
      </c>
      <c r="D129" s="159" t="s">
        <v>66</v>
      </c>
      <c r="E129" s="159" t="s">
        <v>62</v>
      </c>
      <c r="F129" s="159" t="s">
        <v>63</v>
      </c>
      <c r="G129" s="159" t="s">
        <v>186</v>
      </c>
      <c r="H129" s="159" t="s">
        <v>187</v>
      </c>
      <c r="I129" s="159" t="s">
        <v>188</v>
      </c>
      <c r="J129" s="159" t="s">
        <v>164</v>
      </c>
      <c r="K129" s="160" t="s">
        <v>189</v>
      </c>
      <c r="L129" s="161"/>
      <c r="M129" s="86" t="s">
        <v>1</v>
      </c>
      <c r="N129" s="87" t="s">
        <v>45</v>
      </c>
      <c r="O129" s="87" t="s">
        <v>190</v>
      </c>
      <c r="P129" s="87" t="s">
        <v>191</v>
      </c>
      <c r="Q129" s="87" t="s">
        <v>192</v>
      </c>
      <c r="R129" s="87" t="s">
        <v>193</v>
      </c>
      <c r="S129" s="87" t="s">
        <v>194</v>
      </c>
      <c r="T129" s="88" t="s">
        <v>195</v>
      </c>
      <c r="U129" s="156"/>
      <c r="V129" s="156"/>
      <c r="W129" s="156"/>
      <c r="X129" s="156"/>
      <c r="Y129" s="156"/>
      <c r="Z129" s="156"/>
      <c r="AA129" s="156"/>
      <c r="AB129" s="156"/>
      <c r="AC129" s="156"/>
      <c r="AD129" s="156"/>
      <c r="AE129" s="156"/>
    </row>
    <row r="130" s="2" customFormat="1" ht="22.8" customHeight="1">
      <c r="A130" s="38"/>
      <c r="B130" s="39"/>
      <c r="C130" s="93" t="s">
        <v>196</v>
      </c>
      <c r="D130" s="38"/>
      <c r="E130" s="38"/>
      <c r="F130" s="38"/>
      <c r="G130" s="38"/>
      <c r="H130" s="38"/>
      <c r="I130" s="38"/>
      <c r="J130" s="162">
        <f>BK130</f>
        <v>0</v>
      </c>
      <c r="K130" s="38"/>
      <c r="L130" s="39"/>
      <c r="M130" s="89"/>
      <c r="N130" s="73"/>
      <c r="O130" s="90"/>
      <c r="P130" s="163">
        <f>P131+P204+P225</f>
        <v>0</v>
      </c>
      <c r="Q130" s="90"/>
      <c r="R130" s="163">
        <f>R131+R204+R225</f>
        <v>0.083779999999999993</v>
      </c>
      <c r="S130" s="90"/>
      <c r="T130" s="164">
        <f>T131+T204+T225</f>
        <v>0</v>
      </c>
      <c r="U130" s="38"/>
      <c r="V130" s="38"/>
      <c r="W130" s="38"/>
      <c r="X130" s="38"/>
      <c r="Y130" s="38"/>
      <c r="Z130" s="38"/>
      <c r="AA130" s="38"/>
      <c r="AB130" s="38"/>
      <c r="AC130" s="38"/>
      <c r="AD130" s="38"/>
      <c r="AE130" s="38"/>
      <c r="AT130" s="19" t="s">
        <v>80</v>
      </c>
      <c r="AU130" s="19" t="s">
        <v>166</v>
      </c>
      <c r="BK130" s="165">
        <f>BK131+BK204+BK225</f>
        <v>0</v>
      </c>
    </row>
    <row r="131" s="12" customFormat="1" ht="25.92" customHeight="1">
      <c r="A131" s="12"/>
      <c r="B131" s="166"/>
      <c r="C131" s="12"/>
      <c r="D131" s="167" t="s">
        <v>80</v>
      </c>
      <c r="E131" s="168" t="s">
        <v>197</v>
      </c>
      <c r="F131" s="168" t="s">
        <v>198</v>
      </c>
      <c r="G131" s="12"/>
      <c r="H131" s="12"/>
      <c r="I131" s="169"/>
      <c r="J131" s="170">
        <f>BK131</f>
        <v>0</v>
      </c>
      <c r="K131" s="12"/>
      <c r="L131" s="166"/>
      <c r="M131" s="171"/>
      <c r="N131" s="172"/>
      <c r="O131" s="172"/>
      <c r="P131" s="173">
        <f>P132+P141+P191+P199</f>
        <v>0</v>
      </c>
      <c r="Q131" s="172"/>
      <c r="R131" s="173">
        <f>R132+R141+R191+R199</f>
        <v>0.083779999999999993</v>
      </c>
      <c r="S131" s="172"/>
      <c r="T131" s="174">
        <f>T132+T141+T191+T199</f>
        <v>0</v>
      </c>
      <c r="U131" s="12"/>
      <c r="V131" s="12"/>
      <c r="W131" s="12"/>
      <c r="X131" s="12"/>
      <c r="Y131" s="12"/>
      <c r="Z131" s="12"/>
      <c r="AA131" s="12"/>
      <c r="AB131" s="12"/>
      <c r="AC131" s="12"/>
      <c r="AD131" s="12"/>
      <c r="AE131" s="12"/>
      <c r="AR131" s="167" t="s">
        <v>89</v>
      </c>
      <c r="AT131" s="175" t="s">
        <v>80</v>
      </c>
      <c r="AU131" s="175" t="s">
        <v>81</v>
      </c>
      <c r="AY131" s="167" t="s">
        <v>199</v>
      </c>
      <c r="BK131" s="176">
        <f>BK132+BK141+BK191+BK199</f>
        <v>0</v>
      </c>
    </row>
    <row r="132" s="12" customFormat="1" ht="22.8" customHeight="1">
      <c r="A132" s="12"/>
      <c r="B132" s="166"/>
      <c r="C132" s="12"/>
      <c r="D132" s="167" t="s">
        <v>80</v>
      </c>
      <c r="E132" s="177" t="s">
        <v>89</v>
      </c>
      <c r="F132" s="177" t="s">
        <v>200</v>
      </c>
      <c r="G132" s="12"/>
      <c r="H132" s="12"/>
      <c r="I132" s="169"/>
      <c r="J132" s="178">
        <f>BK132</f>
        <v>0</v>
      </c>
      <c r="K132" s="12"/>
      <c r="L132" s="166"/>
      <c r="M132" s="171"/>
      <c r="N132" s="172"/>
      <c r="O132" s="172"/>
      <c r="P132" s="173">
        <f>SUM(P133:P140)</f>
        <v>0</v>
      </c>
      <c r="Q132" s="172"/>
      <c r="R132" s="173">
        <f>SUM(R133:R140)</f>
        <v>0</v>
      </c>
      <c r="S132" s="172"/>
      <c r="T132" s="174">
        <f>SUM(T133:T140)</f>
        <v>0</v>
      </c>
      <c r="U132" s="12"/>
      <c r="V132" s="12"/>
      <c r="W132" s="12"/>
      <c r="X132" s="12"/>
      <c r="Y132" s="12"/>
      <c r="Z132" s="12"/>
      <c r="AA132" s="12"/>
      <c r="AB132" s="12"/>
      <c r="AC132" s="12"/>
      <c r="AD132" s="12"/>
      <c r="AE132" s="12"/>
      <c r="AR132" s="167" t="s">
        <v>89</v>
      </c>
      <c r="AT132" s="175" t="s">
        <v>80</v>
      </c>
      <c r="AU132" s="175" t="s">
        <v>89</v>
      </c>
      <c r="AY132" s="167" t="s">
        <v>199</v>
      </c>
      <c r="BK132" s="176">
        <f>SUM(BK133:BK140)</f>
        <v>0</v>
      </c>
    </row>
    <row r="133" s="2" customFormat="1" ht="24.15" customHeight="1">
      <c r="A133" s="38"/>
      <c r="B133" s="179"/>
      <c r="C133" s="180" t="s">
        <v>89</v>
      </c>
      <c r="D133" s="180" t="s">
        <v>201</v>
      </c>
      <c r="E133" s="181" t="s">
        <v>2093</v>
      </c>
      <c r="F133" s="182" t="s">
        <v>2094</v>
      </c>
      <c r="G133" s="183" t="s">
        <v>228</v>
      </c>
      <c r="H133" s="184">
        <v>4.3120000000000003</v>
      </c>
      <c r="I133" s="185"/>
      <c r="J133" s="186">
        <f>ROUND(I133*H133,2)</f>
        <v>0</v>
      </c>
      <c r="K133" s="182" t="s">
        <v>205</v>
      </c>
      <c r="L133" s="39"/>
      <c r="M133" s="187" t="s">
        <v>1</v>
      </c>
      <c r="N133" s="188" t="s">
        <v>46</v>
      </c>
      <c r="O133" s="77"/>
      <c r="P133" s="189">
        <f>O133*H133</f>
        <v>0</v>
      </c>
      <c r="Q133" s="189">
        <v>0</v>
      </c>
      <c r="R133" s="189">
        <f>Q133*H133</f>
        <v>0</v>
      </c>
      <c r="S133" s="189">
        <v>0</v>
      </c>
      <c r="T133" s="190">
        <f>S133*H133</f>
        <v>0</v>
      </c>
      <c r="U133" s="38"/>
      <c r="V133" s="38"/>
      <c r="W133" s="38"/>
      <c r="X133" s="38"/>
      <c r="Y133" s="38"/>
      <c r="Z133" s="38"/>
      <c r="AA133" s="38"/>
      <c r="AB133" s="38"/>
      <c r="AC133" s="38"/>
      <c r="AD133" s="38"/>
      <c r="AE133" s="38"/>
      <c r="AR133" s="191" t="s">
        <v>206</v>
      </c>
      <c r="AT133" s="191" t="s">
        <v>201</v>
      </c>
      <c r="AU133" s="191" t="s">
        <v>91</v>
      </c>
      <c r="AY133" s="19" t="s">
        <v>199</v>
      </c>
      <c r="BE133" s="192">
        <f>IF(N133="základní",J133,0)</f>
        <v>0</v>
      </c>
      <c r="BF133" s="192">
        <f>IF(N133="snížená",J133,0)</f>
        <v>0</v>
      </c>
      <c r="BG133" s="192">
        <f>IF(N133="zákl. přenesená",J133,0)</f>
        <v>0</v>
      </c>
      <c r="BH133" s="192">
        <f>IF(N133="sníž. přenesená",J133,0)</f>
        <v>0</v>
      </c>
      <c r="BI133" s="192">
        <f>IF(N133="nulová",J133,0)</f>
        <v>0</v>
      </c>
      <c r="BJ133" s="19" t="s">
        <v>89</v>
      </c>
      <c r="BK133" s="192">
        <f>ROUND(I133*H133,2)</f>
        <v>0</v>
      </c>
      <c r="BL133" s="19" t="s">
        <v>206</v>
      </c>
      <c r="BM133" s="191" t="s">
        <v>2095</v>
      </c>
    </row>
    <row r="134" s="2" customFormat="1">
      <c r="A134" s="38"/>
      <c r="B134" s="39"/>
      <c r="C134" s="38"/>
      <c r="D134" s="193" t="s">
        <v>208</v>
      </c>
      <c r="E134" s="38"/>
      <c r="F134" s="194" t="s">
        <v>2096</v>
      </c>
      <c r="G134" s="38"/>
      <c r="H134" s="38"/>
      <c r="I134" s="195"/>
      <c r="J134" s="38"/>
      <c r="K134" s="38"/>
      <c r="L134" s="39"/>
      <c r="M134" s="196"/>
      <c r="N134" s="197"/>
      <c r="O134" s="77"/>
      <c r="P134" s="77"/>
      <c r="Q134" s="77"/>
      <c r="R134" s="77"/>
      <c r="S134" s="77"/>
      <c r="T134" s="78"/>
      <c r="U134" s="38"/>
      <c r="V134" s="38"/>
      <c r="W134" s="38"/>
      <c r="X134" s="38"/>
      <c r="Y134" s="38"/>
      <c r="Z134" s="38"/>
      <c r="AA134" s="38"/>
      <c r="AB134" s="38"/>
      <c r="AC134" s="38"/>
      <c r="AD134" s="38"/>
      <c r="AE134" s="38"/>
      <c r="AT134" s="19" t="s">
        <v>208</v>
      </c>
      <c r="AU134" s="19" t="s">
        <v>91</v>
      </c>
    </row>
    <row r="135" s="2" customFormat="1">
      <c r="A135" s="38"/>
      <c r="B135" s="39"/>
      <c r="C135" s="38"/>
      <c r="D135" s="193" t="s">
        <v>210</v>
      </c>
      <c r="E135" s="38"/>
      <c r="F135" s="198" t="s">
        <v>2097</v>
      </c>
      <c r="G135" s="38"/>
      <c r="H135" s="38"/>
      <c r="I135" s="195"/>
      <c r="J135" s="38"/>
      <c r="K135" s="38"/>
      <c r="L135" s="39"/>
      <c r="M135" s="196"/>
      <c r="N135" s="197"/>
      <c r="O135" s="77"/>
      <c r="P135" s="77"/>
      <c r="Q135" s="77"/>
      <c r="R135" s="77"/>
      <c r="S135" s="77"/>
      <c r="T135" s="78"/>
      <c r="U135" s="38"/>
      <c r="V135" s="38"/>
      <c r="W135" s="38"/>
      <c r="X135" s="38"/>
      <c r="Y135" s="38"/>
      <c r="Z135" s="38"/>
      <c r="AA135" s="38"/>
      <c r="AB135" s="38"/>
      <c r="AC135" s="38"/>
      <c r="AD135" s="38"/>
      <c r="AE135" s="38"/>
      <c r="AT135" s="19" t="s">
        <v>210</v>
      </c>
      <c r="AU135" s="19" t="s">
        <v>91</v>
      </c>
    </row>
    <row r="136" s="13" customFormat="1">
      <c r="A136" s="13"/>
      <c r="B136" s="199"/>
      <c r="C136" s="13"/>
      <c r="D136" s="193" t="s">
        <v>212</v>
      </c>
      <c r="E136" s="200" t="s">
        <v>1</v>
      </c>
      <c r="F136" s="201" t="s">
        <v>2098</v>
      </c>
      <c r="G136" s="13"/>
      <c r="H136" s="202">
        <v>4.3120000000000003</v>
      </c>
      <c r="I136" s="203"/>
      <c r="J136" s="13"/>
      <c r="K136" s="13"/>
      <c r="L136" s="199"/>
      <c r="M136" s="204"/>
      <c r="N136" s="205"/>
      <c r="O136" s="205"/>
      <c r="P136" s="205"/>
      <c r="Q136" s="205"/>
      <c r="R136" s="205"/>
      <c r="S136" s="205"/>
      <c r="T136" s="206"/>
      <c r="U136" s="13"/>
      <c r="V136" s="13"/>
      <c r="W136" s="13"/>
      <c r="X136" s="13"/>
      <c r="Y136" s="13"/>
      <c r="Z136" s="13"/>
      <c r="AA136" s="13"/>
      <c r="AB136" s="13"/>
      <c r="AC136" s="13"/>
      <c r="AD136" s="13"/>
      <c r="AE136" s="13"/>
      <c r="AT136" s="200" t="s">
        <v>212</v>
      </c>
      <c r="AU136" s="200" t="s">
        <v>91</v>
      </c>
      <c r="AV136" s="13" t="s">
        <v>91</v>
      </c>
      <c r="AW136" s="13" t="s">
        <v>36</v>
      </c>
      <c r="AX136" s="13" t="s">
        <v>81</v>
      </c>
      <c r="AY136" s="200" t="s">
        <v>199</v>
      </c>
    </row>
    <row r="137" s="15" customFormat="1">
      <c r="A137" s="15"/>
      <c r="B137" s="214"/>
      <c r="C137" s="15"/>
      <c r="D137" s="193" t="s">
        <v>212</v>
      </c>
      <c r="E137" s="215" t="s">
        <v>1</v>
      </c>
      <c r="F137" s="216" t="s">
        <v>234</v>
      </c>
      <c r="G137" s="15"/>
      <c r="H137" s="217">
        <v>4.3120000000000003</v>
      </c>
      <c r="I137" s="218"/>
      <c r="J137" s="15"/>
      <c r="K137" s="15"/>
      <c r="L137" s="214"/>
      <c r="M137" s="219"/>
      <c r="N137" s="220"/>
      <c r="O137" s="220"/>
      <c r="P137" s="220"/>
      <c r="Q137" s="220"/>
      <c r="R137" s="220"/>
      <c r="S137" s="220"/>
      <c r="T137" s="221"/>
      <c r="U137" s="15"/>
      <c r="V137" s="15"/>
      <c r="W137" s="15"/>
      <c r="X137" s="15"/>
      <c r="Y137" s="15"/>
      <c r="Z137" s="15"/>
      <c r="AA137" s="15"/>
      <c r="AB137" s="15"/>
      <c r="AC137" s="15"/>
      <c r="AD137" s="15"/>
      <c r="AE137" s="15"/>
      <c r="AT137" s="215" t="s">
        <v>212</v>
      </c>
      <c r="AU137" s="215" t="s">
        <v>91</v>
      </c>
      <c r="AV137" s="15" t="s">
        <v>206</v>
      </c>
      <c r="AW137" s="15" t="s">
        <v>36</v>
      </c>
      <c r="AX137" s="15" t="s">
        <v>89</v>
      </c>
      <c r="AY137" s="215" t="s">
        <v>199</v>
      </c>
    </row>
    <row r="138" s="2" customFormat="1" ht="14.4" customHeight="1">
      <c r="A138" s="38"/>
      <c r="B138" s="179"/>
      <c r="C138" s="180" t="s">
        <v>91</v>
      </c>
      <c r="D138" s="180" t="s">
        <v>201</v>
      </c>
      <c r="E138" s="181" t="s">
        <v>253</v>
      </c>
      <c r="F138" s="182" t="s">
        <v>254</v>
      </c>
      <c r="G138" s="183" t="s">
        <v>228</v>
      </c>
      <c r="H138" s="184">
        <v>4.3120000000000003</v>
      </c>
      <c r="I138" s="185"/>
      <c r="J138" s="186">
        <f>ROUND(I138*H138,2)</f>
        <v>0</v>
      </c>
      <c r="K138" s="182" t="s">
        <v>246</v>
      </c>
      <c r="L138" s="39"/>
      <c r="M138" s="187" t="s">
        <v>1</v>
      </c>
      <c r="N138" s="188" t="s">
        <v>46</v>
      </c>
      <c r="O138" s="77"/>
      <c r="P138" s="189">
        <f>O138*H138</f>
        <v>0</v>
      </c>
      <c r="Q138" s="189">
        <v>0</v>
      </c>
      <c r="R138" s="189">
        <f>Q138*H138</f>
        <v>0</v>
      </c>
      <c r="S138" s="189">
        <v>0</v>
      </c>
      <c r="T138" s="190">
        <f>S138*H138</f>
        <v>0</v>
      </c>
      <c r="U138" s="38"/>
      <c r="V138" s="38"/>
      <c r="W138" s="38"/>
      <c r="X138" s="38"/>
      <c r="Y138" s="38"/>
      <c r="Z138" s="38"/>
      <c r="AA138" s="38"/>
      <c r="AB138" s="38"/>
      <c r="AC138" s="38"/>
      <c r="AD138" s="38"/>
      <c r="AE138" s="38"/>
      <c r="AR138" s="191" t="s">
        <v>206</v>
      </c>
      <c r="AT138" s="191" t="s">
        <v>201</v>
      </c>
      <c r="AU138" s="191" t="s">
        <v>91</v>
      </c>
      <c r="AY138" s="19" t="s">
        <v>199</v>
      </c>
      <c r="BE138" s="192">
        <f>IF(N138="základní",J138,0)</f>
        <v>0</v>
      </c>
      <c r="BF138" s="192">
        <f>IF(N138="snížená",J138,0)</f>
        <v>0</v>
      </c>
      <c r="BG138" s="192">
        <f>IF(N138="zákl. přenesená",J138,0)</f>
        <v>0</v>
      </c>
      <c r="BH138" s="192">
        <f>IF(N138="sníž. přenesená",J138,0)</f>
        <v>0</v>
      </c>
      <c r="BI138" s="192">
        <f>IF(N138="nulová",J138,0)</f>
        <v>0</v>
      </c>
      <c r="BJ138" s="19" t="s">
        <v>89</v>
      </c>
      <c r="BK138" s="192">
        <f>ROUND(I138*H138,2)</f>
        <v>0</v>
      </c>
      <c r="BL138" s="19" t="s">
        <v>206</v>
      </c>
      <c r="BM138" s="191" t="s">
        <v>2099</v>
      </c>
    </row>
    <row r="139" s="13" customFormat="1">
      <c r="A139" s="13"/>
      <c r="B139" s="199"/>
      <c r="C139" s="13"/>
      <c r="D139" s="193" t="s">
        <v>212</v>
      </c>
      <c r="E139" s="200" t="s">
        <v>1</v>
      </c>
      <c r="F139" s="201" t="s">
        <v>2100</v>
      </c>
      <c r="G139" s="13"/>
      <c r="H139" s="202">
        <v>4.3120000000000003</v>
      </c>
      <c r="I139" s="203"/>
      <c r="J139" s="13"/>
      <c r="K139" s="13"/>
      <c r="L139" s="199"/>
      <c r="M139" s="204"/>
      <c r="N139" s="205"/>
      <c r="O139" s="205"/>
      <c r="P139" s="205"/>
      <c r="Q139" s="205"/>
      <c r="R139" s="205"/>
      <c r="S139" s="205"/>
      <c r="T139" s="206"/>
      <c r="U139" s="13"/>
      <c r="V139" s="13"/>
      <c r="W139" s="13"/>
      <c r="X139" s="13"/>
      <c r="Y139" s="13"/>
      <c r="Z139" s="13"/>
      <c r="AA139" s="13"/>
      <c r="AB139" s="13"/>
      <c r="AC139" s="13"/>
      <c r="AD139" s="13"/>
      <c r="AE139" s="13"/>
      <c r="AT139" s="200" t="s">
        <v>212</v>
      </c>
      <c r="AU139" s="200" t="s">
        <v>91</v>
      </c>
      <c r="AV139" s="13" t="s">
        <v>91</v>
      </c>
      <c r="AW139" s="13" t="s">
        <v>36</v>
      </c>
      <c r="AX139" s="13" t="s">
        <v>81</v>
      </c>
      <c r="AY139" s="200" t="s">
        <v>199</v>
      </c>
    </row>
    <row r="140" s="15" customFormat="1">
      <c r="A140" s="15"/>
      <c r="B140" s="214"/>
      <c r="C140" s="15"/>
      <c r="D140" s="193" t="s">
        <v>212</v>
      </c>
      <c r="E140" s="215" t="s">
        <v>1</v>
      </c>
      <c r="F140" s="216" t="s">
        <v>234</v>
      </c>
      <c r="G140" s="15"/>
      <c r="H140" s="217">
        <v>4.3120000000000003</v>
      </c>
      <c r="I140" s="218"/>
      <c r="J140" s="15"/>
      <c r="K140" s="15"/>
      <c r="L140" s="214"/>
      <c r="M140" s="219"/>
      <c r="N140" s="220"/>
      <c r="O140" s="220"/>
      <c r="P140" s="220"/>
      <c r="Q140" s="220"/>
      <c r="R140" s="220"/>
      <c r="S140" s="220"/>
      <c r="T140" s="221"/>
      <c r="U140" s="15"/>
      <c r="V140" s="15"/>
      <c r="W140" s="15"/>
      <c r="X140" s="15"/>
      <c r="Y140" s="15"/>
      <c r="Z140" s="15"/>
      <c r="AA140" s="15"/>
      <c r="AB140" s="15"/>
      <c r="AC140" s="15"/>
      <c r="AD140" s="15"/>
      <c r="AE140" s="15"/>
      <c r="AT140" s="215" t="s">
        <v>212</v>
      </c>
      <c r="AU140" s="215" t="s">
        <v>91</v>
      </c>
      <c r="AV140" s="15" t="s">
        <v>206</v>
      </c>
      <c r="AW140" s="15" t="s">
        <v>36</v>
      </c>
      <c r="AX140" s="15" t="s">
        <v>89</v>
      </c>
      <c r="AY140" s="215" t="s">
        <v>199</v>
      </c>
    </row>
    <row r="141" s="12" customFormat="1" ht="22.8" customHeight="1">
      <c r="A141" s="12"/>
      <c r="B141" s="166"/>
      <c r="C141" s="12"/>
      <c r="D141" s="167" t="s">
        <v>80</v>
      </c>
      <c r="E141" s="177" t="s">
        <v>91</v>
      </c>
      <c r="F141" s="177" t="s">
        <v>336</v>
      </c>
      <c r="G141" s="12"/>
      <c r="H141" s="12"/>
      <c r="I141" s="169"/>
      <c r="J141" s="178">
        <f>BK141</f>
        <v>0</v>
      </c>
      <c r="K141" s="12"/>
      <c r="L141" s="166"/>
      <c r="M141" s="171"/>
      <c r="N141" s="172"/>
      <c r="O141" s="172"/>
      <c r="P141" s="173">
        <f>SUM(P142:P190)</f>
        <v>0</v>
      </c>
      <c r="Q141" s="172"/>
      <c r="R141" s="173">
        <f>SUM(R142:R190)</f>
        <v>0.083779999999999993</v>
      </c>
      <c r="S141" s="172"/>
      <c r="T141" s="174">
        <f>SUM(T142:T190)</f>
        <v>0</v>
      </c>
      <c r="U141" s="12"/>
      <c r="V141" s="12"/>
      <c r="W141" s="12"/>
      <c r="X141" s="12"/>
      <c r="Y141" s="12"/>
      <c r="Z141" s="12"/>
      <c r="AA141" s="12"/>
      <c r="AB141" s="12"/>
      <c r="AC141" s="12"/>
      <c r="AD141" s="12"/>
      <c r="AE141" s="12"/>
      <c r="AR141" s="167" t="s">
        <v>89</v>
      </c>
      <c r="AT141" s="175" t="s">
        <v>80</v>
      </c>
      <c r="AU141" s="175" t="s">
        <v>89</v>
      </c>
      <c r="AY141" s="167" t="s">
        <v>199</v>
      </c>
      <c r="BK141" s="176">
        <f>SUM(BK142:BK190)</f>
        <v>0</v>
      </c>
    </row>
    <row r="142" s="2" customFormat="1" ht="24.15" customHeight="1">
      <c r="A142" s="38"/>
      <c r="B142" s="179"/>
      <c r="C142" s="180" t="s">
        <v>221</v>
      </c>
      <c r="D142" s="180" t="s">
        <v>201</v>
      </c>
      <c r="E142" s="181" t="s">
        <v>2101</v>
      </c>
      <c r="F142" s="182" t="s">
        <v>2102</v>
      </c>
      <c r="G142" s="183" t="s">
        <v>345</v>
      </c>
      <c r="H142" s="184">
        <v>13</v>
      </c>
      <c r="I142" s="185"/>
      <c r="J142" s="186">
        <f>ROUND(I142*H142,2)</f>
        <v>0</v>
      </c>
      <c r="K142" s="182" t="s">
        <v>205</v>
      </c>
      <c r="L142" s="39"/>
      <c r="M142" s="187" t="s">
        <v>1</v>
      </c>
      <c r="N142" s="188" t="s">
        <v>46</v>
      </c>
      <c r="O142" s="77"/>
      <c r="P142" s="189">
        <f>O142*H142</f>
        <v>0</v>
      </c>
      <c r="Q142" s="189">
        <v>0.00034000000000000002</v>
      </c>
      <c r="R142" s="189">
        <f>Q142*H142</f>
        <v>0.0044200000000000003</v>
      </c>
      <c r="S142" s="189">
        <v>0</v>
      </c>
      <c r="T142" s="190">
        <f>S142*H142</f>
        <v>0</v>
      </c>
      <c r="U142" s="38"/>
      <c r="V142" s="38"/>
      <c r="W142" s="38"/>
      <c r="X142" s="38"/>
      <c r="Y142" s="38"/>
      <c r="Z142" s="38"/>
      <c r="AA142" s="38"/>
      <c r="AB142" s="38"/>
      <c r="AC142" s="38"/>
      <c r="AD142" s="38"/>
      <c r="AE142" s="38"/>
      <c r="AR142" s="191" t="s">
        <v>206</v>
      </c>
      <c r="AT142" s="191" t="s">
        <v>201</v>
      </c>
      <c r="AU142" s="191" t="s">
        <v>91</v>
      </c>
      <c r="AY142" s="19" t="s">
        <v>199</v>
      </c>
      <c r="BE142" s="192">
        <f>IF(N142="základní",J142,0)</f>
        <v>0</v>
      </c>
      <c r="BF142" s="192">
        <f>IF(N142="snížená",J142,0)</f>
        <v>0</v>
      </c>
      <c r="BG142" s="192">
        <f>IF(N142="zákl. přenesená",J142,0)</f>
        <v>0</v>
      </c>
      <c r="BH142" s="192">
        <f>IF(N142="sníž. přenesená",J142,0)</f>
        <v>0</v>
      </c>
      <c r="BI142" s="192">
        <f>IF(N142="nulová",J142,0)</f>
        <v>0</v>
      </c>
      <c r="BJ142" s="19" t="s">
        <v>89</v>
      </c>
      <c r="BK142" s="192">
        <f>ROUND(I142*H142,2)</f>
        <v>0</v>
      </c>
      <c r="BL142" s="19" t="s">
        <v>206</v>
      </c>
      <c r="BM142" s="191" t="s">
        <v>91</v>
      </c>
    </row>
    <row r="143" s="2" customFormat="1">
      <c r="A143" s="38"/>
      <c r="B143" s="39"/>
      <c r="C143" s="38"/>
      <c r="D143" s="193" t="s">
        <v>208</v>
      </c>
      <c r="E143" s="38"/>
      <c r="F143" s="194" t="s">
        <v>2103</v>
      </c>
      <c r="G143" s="38"/>
      <c r="H143" s="38"/>
      <c r="I143" s="195"/>
      <c r="J143" s="38"/>
      <c r="K143" s="38"/>
      <c r="L143" s="39"/>
      <c r="M143" s="196"/>
      <c r="N143" s="197"/>
      <c r="O143" s="77"/>
      <c r="P143" s="77"/>
      <c r="Q143" s="77"/>
      <c r="R143" s="77"/>
      <c r="S143" s="77"/>
      <c r="T143" s="78"/>
      <c r="U143" s="38"/>
      <c r="V143" s="38"/>
      <c r="W143" s="38"/>
      <c r="X143" s="38"/>
      <c r="Y143" s="38"/>
      <c r="Z143" s="38"/>
      <c r="AA143" s="38"/>
      <c r="AB143" s="38"/>
      <c r="AC143" s="38"/>
      <c r="AD143" s="38"/>
      <c r="AE143" s="38"/>
      <c r="AT143" s="19" t="s">
        <v>208</v>
      </c>
      <c r="AU143" s="19" t="s">
        <v>91</v>
      </c>
    </row>
    <row r="144" s="14" customFormat="1">
      <c r="A144" s="14"/>
      <c r="B144" s="207"/>
      <c r="C144" s="14"/>
      <c r="D144" s="193" t="s">
        <v>212</v>
      </c>
      <c r="E144" s="208" t="s">
        <v>1</v>
      </c>
      <c r="F144" s="209" t="s">
        <v>2104</v>
      </c>
      <c r="G144" s="14"/>
      <c r="H144" s="208" t="s">
        <v>1</v>
      </c>
      <c r="I144" s="210"/>
      <c r="J144" s="14"/>
      <c r="K144" s="14"/>
      <c r="L144" s="207"/>
      <c r="M144" s="211"/>
      <c r="N144" s="212"/>
      <c r="O144" s="212"/>
      <c r="P144" s="212"/>
      <c r="Q144" s="212"/>
      <c r="R144" s="212"/>
      <c r="S144" s="212"/>
      <c r="T144" s="213"/>
      <c r="U144" s="14"/>
      <c r="V144" s="14"/>
      <c r="W144" s="14"/>
      <c r="X144" s="14"/>
      <c r="Y144" s="14"/>
      <c r="Z144" s="14"/>
      <c r="AA144" s="14"/>
      <c r="AB144" s="14"/>
      <c r="AC144" s="14"/>
      <c r="AD144" s="14"/>
      <c r="AE144" s="14"/>
      <c r="AT144" s="208" t="s">
        <v>212</v>
      </c>
      <c r="AU144" s="208" t="s">
        <v>91</v>
      </c>
      <c r="AV144" s="14" t="s">
        <v>89</v>
      </c>
      <c r="AW144" s="14" t="s">
        <v>36</v>
      </c>
      <c r="AX144" s="14" t="s">
        <v>81</v>
      </c>
      <c r="AY144" s="208" t="s">
        <v>199</v>
      </c>
    </row>
    <row r="145" s="13" customFormat="1">
      <c r="A145" s="13"/>
      <c r="B145" s="199"/>
      <c r="C145" s="13"/>
      <c r="D145" s="193" t="s">
        <v>212</v>
      </c>
      <c r="E145" s="200" t="s">
        <v>1</v>
      </c>
      <c r="F145" s="201" t="s">
        <v>2105</v>
      </c>
      <c r="G145" s="13"/>
      <c r="H145" s="202">
        <v>13</v>
      </c>
      <c r="I145" s="203"/>
      <c r="J145" s="13"/>
      <c r="K145" s="13"/>
      <c r="L145" s="199"/>
      <c r="M145" s="204"/>
      <c r="N145" s="205"/>
      <c r="O145" s="205"/>
      <c r="P145" s="205"/>
      <c r="Q145" s="205"/>
      <c r="R145" s="205"/>
      <c r="S145" s="205"/>
      <c r="T145" s="206"/>
      <c r="U145" s="13"/>
      <c r="V145" s="13"/>
      <c r="W145" s="13"/>
      <c r="X145" s="13"/>
      <c r="Y145" s="13"/>
      <c r="Z145" s="13"/>
      <c r="AA145" s="13"/>
      <c r="AB145" s="13"/>
      <c r="AC145" s="13"/>
      <c r="AD145" s="13"/>
      <c r="AE145" s="13"/>
      <c r="AT145" s="200" t="s">
        <v>212</v>
      </c>
      <c r="AU145" s="200" t="s">
        <v>91</v>
      </c>
      <c r="AV145" s="13" t="s">
        <v>91</v>
      </c>
      <c r="AW145" s="13" t="s">
        <v>36</v>
      </c>
      <c r="AX145" s="13" t="s">
        <v>89</v>
      </c>
      <c r="AY145" s="200" t="s">
        <v>199</v>
      </c>
    </row>
    <row r="146" s="2" customFormat="1" ht="24.15" customHeight="1">
      <c r="A146" s="38"/>
      <c r="B146" s="179"/>
      <c r="C146" s="180" t="s">
        <v>206</v>
      </c>
      <c r="D146" s="180" t="s">
        <v>201</v>
      </c>
      <c r="E146" s="181" t="s">
        <v>2106</v>
      </c>
      <c r="F146" s="182" t="s">
        <v>2107</v>
      </c>
      <c r="G146" s="183" t="s">
        <v>345</v>
      </c>
      <c r="H146" s="184">
        <v>248</v>
      </c>
      <c r="I146" s="185"/>
      <c r="J146" s="186">
        <f>ROUND(I146*H146,2)</f>
        <v>0</v>
      </c>
      <c r="K146" s="182" t="s">
        <v>205</v>
      </c>
      <c r="L146" s="39"/>
      <c r="M146" s="187" t="s">
        <v>1</v>
      </c>
      <c r="N146" s="188" t="s">
        <v>46</v>
      </c>
      <c r="O146" s="77"/>
      <c r="P146" s="189">
        <f>O146*H146</f>
        <v>0</v>
      </c>
      <c r="Q146" s="189">
        <v>0.00032000000000000003</v>
      </c>
      <c r="R146" s="189">
        <f>Q146*H146</f>
        <v>0.07936</v>
      </c>
      <c r="S146" s="189">
        <v>0</v>
      </c>
      <c r="T146" s="190">
        <f>S146*H146</f>
        <v>0</v>
      </c>
      <c r="U146" s="38"/>
      <c r="V146" s="38"/>
      <c r="W146" s="38"/>
      <c r="X146" s="38"/>
      <c r="Y146" s="38"/>
      <c r="Z146" s="38"/>
      <c r="AA146" s="38"/>
      <c r="AB146" s="38"/>
      <c r="AC146" s="38"/>
      <c r="AD146" s="38"/>
      <c r="AE146" s="38"/>
      <c r="AR146" s="191" t="s">
        <v>206</v>
      </c>
      <c r="AT146" s="191" t="s">
        <v>201</v>
      </c>
      <c r="AU146" s="191" t="s">
        <v>91</v>
      </c>
      <c r="AY146" s="19" t="s">
        <v>199</v>
      </c>
      <c r="BE146" s="192">
        <f>IF(N146="základní",J146,0)</f>
        <v>0</v>
      </c>
      <c r="BF146" s="192">
        <f>IF(N146="snížená",J146,0)</f>
        <v>0</v>
      </c>
      <c r="BG146" s="192">
        <f>IF(N146="zákl. přenesená",J146,0)</f>
        <v>0</v>
      </c>
      <c r="BH146" s="192">
        <f>IF(N146="sníž. přenesená",J146,0)</f>
        <v>0</v>
      </c>
      <c r="BI146" s="192">
        <f>IF(N146="nulová",J146,0)</f>
        <v>0</v>
      </c>
      <c r="BJ146" s="19" t="s">
        <v>89</v>
      </c>
      <c r="BK146" s="192">
        <f>ROUND(I146*H146,2)</f>
        <v>0</v>
      </c>
      <c r="BL146" s="19" t="s">
        <v>206</v>
      </c>
      <c r="BM146" s="191" t="s">
        <v>206</v>
      </c>
    </row>
    <row r="147" s="2" customFormat="1">
      <c r="A147" s="38"/>
      <c r="B147" s="39"/>
      <c r="C147" s="38"/>
      <c r="D147" s="193" t="s">
        <v>208</v>
      </c>
      <c r="E147" s="38"/>
      <c r="F147" s="194" t="s">
        <v>2108</v>
      </c>
      <c r="G147" s="38"/>
      <c r="H147" s="38"/>
      <c r="I147" s="195"/>
      <c r="J147" s="38"/>
      <c r="K147" s="38"/>
      <c r="L147" s="39"/>
      <c r="M147" s="196"/>
      <c r="N147" s="197"/>
      <c r="O147" s="77"/>
      <c r="P147" s="77"/>
      <c r="Q147" s="77"/>
      <c r="R147" s="77"/>
      <c r="S147" s="77"/>
      <c r="T147" s="78"/>
      <c r="U147" s="38"/>
      <c r="V147" s="38"/>
      <c r="W147" s="38"/>
      <c r="X147" s="38"/>
      <c r="Y147" s="38"/>
      <c r="Z147" s="38"/>
      <c r="AA147" s="38"/>
      <c r="AB147" s="38"/>
      <c r="AC147" s="38"/>
      <c r="AD147" s="38"/>
      <c r="AE147" s="38"/>
      <c r="AT147" s="19" t="s">
        <v>208</v>
      </c>
      <c r="AU147" s="19" t="s">
        <v>91</v>
      </c>
    </row>
    <row r="148" s="14" customFormat="1">
      <c r="A148" s="14"/>
      <c r="B148" s="207"/>
      <c r="C148" s="14"/>
      <c r="D148" s="193" t="s">
        <v>212</v>
      </c>
      <c r="E148" s="208" t="s">
        <v>1</v>
      </c>
      <c r="F148" s="209" t="s">
        <v>2109</v>
      </c>
      <c r="G148" s="14"/>
      <c r="H148" s="208" t="s">
        <v>1</v>
      </c>
      <c r="I148" s="210"/>
      <c r="J148" s="14"/>
      <c r="K148" s="14"/>
      <c r="L148" s="207"/>
      <c r="M148" s="211"/>
      <c r="N148" s="212"/>
      <c r="O148" s="212"/>
      <c r="P148" s="212"/>
      <c r="Q148" s="212"/>
      <c r="R148" s="212"/>
      <c r="S148" s="212"/>
      <c r="T148" s="213"/>
      <c r="U148" s="14"/>
      <c r="V148" s="14"/>
      <c r="W148" s="14"/>
      <c r="X148" s="14"/>
      <c r="Y148" s="14"/>
      <c r="Z148" s="14"/>
      <c r="AA148" s="14"/>
      <c r="AB148" s="14"/>
      <c r="AC148" s="14"/>
      <c r="AD148" s="14"/>
      <c r="AE148" s="14"/>
      <c r="AT148" s="208" t="s">
        <v>212</v>
      </c>
      <c r="AU148" s="208" t="s">
        <v>91</v>
      </c>
      <c r="AV148" s="14" t="s">
        <v>89</v>
      </c>
      <c r="AW148" s="14" t="s">
        <v>36</v>
      </c>
      <c r="AX148" s="14" t="s">
        <v>81</v>
      </c>
      <c r="AY148" s="208" t="s">
        <v>199</v>
      </c>
    </row>
    <row r="149" s="13" customFormat="1">
      <c r="A149" s="13"/>
      <c r="B149" s="199"/>
      <c r="C149" s="13"/>
      <c r="D149" s="193" t="s">
        <v>212</v>
      </c>
      <c r="E149" s="200" t="s">
        <v>1</v>
      </c>
      <c r="F149" s="201" t="s">
        <v>2110</v>
      </c>
      <c r="G149" s="13"/>
      <c r="H149" s="202">
        <v>248</v>
      </c>
      <c r="I149" s="203"/>
      <c r="J149" s="13"/>
      <c r="K149" s="13"/>
      <c r="L149" s="199"/>
      <c r="M149" s="204"/>
      <c r="N149" s="205"/>
      <c r="O149" s="205"/>
      <c r="P149" s="205"/>
      <c r="Q149" s="205"/>
      <c r="R149" s="205"/>
      <c r="S149" s="205"/>
      <c r="T149" s="206"/>
      <c r="U149" s="13"/>
      <c r="V149" s="13"/>
      <c r="W149" s="13"/>
      <c r="X149" s="13"/>
      <c r="Y149" s="13"/>
      <c r="Z149" s="13"/>
      <c r="AA149" s="13"/>
      <c r="AB149" s="13"/>
      <c r="AC149" s="13"/>
      <c r="AD149" s="13"/>
      <c r="AE149" s="13"/>
      <c r="AT149" s="200" t="s">
        <v>212</v>
      </c>
      <c r="AU149" s="200" t="s">
        <v>91</v>
      </c>
      <c r="AV149" s="13" t="s">
        <v>91</v>
      </c>
      <c r="AW149" s="13" t="s">
        <v>36</v>
      </c>
      <c r="AX149" s="13" t="s">
        <v>89</v>
      </c>
      <c r="AY149" s="200" t="s">
        <v>199</v>
      </c>
    </row>
    <row r="150" s="2" customFormat="1" ht="24.15" customHeight="1">
      <c r="A150" s="38"/>
      <c r="B150" s="179"/>
      <c r="C150" s="180" t="s">
        <v>235</v>
      </c>
      <c r="D150" s="180" t="s">
        <v>201</v>
      </c>
      <c r="E150" s="181" t="s">
        <v>2111</v>
      </c>
      <c r="F150" s="182" t="s">
        <v>2112</v>
      </c>
      <c r="G150" s="183" t="s">
        <v>345</v>
      </c>
      <c r="H150" s="184">
        <v>261</v>
      </c>
      <c r="I150" s="185"/>
      <c r="J150" s="186">
        <f>ROUND(I150*H150,2)</f>
        <v>0</v>
      </c>
      <c r="K150" s="182" t="s">
        <v>205</v>
      </c>
      <c r="L150" s="39"/>
      <c r="M150" s="187" t="s">
        <v>1</v>
      </c>
      <c r="N150" s="188" t="s">
        <v>46</v>
      </c>
      <c r="O150" s="77"/>
      <c r="P150" s="189">
        <f>O150*H150</f>
        <v>0</v>
      </c>
      <c r="Q150" s="189">
        <v>0</v>
      </c>
      <c r="R150" s="189">
        <f>Q150*H150</f>
        <v>0</v>
      </c>
      <c r="S150" s="189">
        <v>0</v>
      </c>
      <c r="T150" s="190">
        <f>S150*H150</f>
        <v>0</v>
      </c>
      <c r="U150" s="38"/>
      <c r="V150" s="38"/>
      <c r="W150" s="38"/>
      <c r="X150" s="38"/>
      <c r="Y150" s="38"/>
      <c r="Z150" s="38"/>
      <c r="AA150" s="38"/>
      <c r="AB150" s="38"/>
      <c r="AC150" s="38"/>
      <c r="AD150" s="38"/>
      <c r="AE150" s="38"/>
      <c r="AR150" s="191" t="s">
        <v>206</v>
      </c>
      <c r="AT150" s="191" t="s">
        <v>201</v>
      </c>
      <c r="AU150" s="191" t="s">
        <v>91</v>
      </c>
      <c r="AY150" s="19" t="s">
        <v>199</v>
      </c>
      <c r="BE150" s="192">
        <f>IF(N150="základní",J150,0)</f>
        <v>0</v>
      </c>
      <c r="BF150" s="192">
        <f>IF(N150="snížená",J150,0)</f>
        <v>0</v>
      </c>
      <c r="BG150" s="192">
        <f>IF(N150="zákl. přenesená",J150,0)</f>
        <v>0</v>
      </c>
      <c r="BH150" s="192">
        <f>IF(N150="sníž. přenesená",J150,0)</f>
        <v>0</v>
      </c>
      <c r="BI150" s="192">
        <f>IF(N150="nulová",J150,0)</f>
        <v>0</v>
      </c>
      <c r="BJ150" s="19" t="s">
        <v>89</v>
      </c>
      <c r="BK150" s="192">
        <f>ROUND(I150*H150,2)</f>
        <v>0</v>
      </c>
      <c r="BL150" s="19" t="s">
        <v>206</v>
      </c>
      <c r="BM150" s="191" t="s">
        <v>243</v>
      </c>
    </row>
    <row r="151" s="2" customFormat="1">
      <c r="A151" s="38"/>
      <c r="B151" s="39"/>
      <c r="C151" s="38"/>
      <c r="D151" s="193" t="s">
        <v>208</v>
      </c>
      <c r="E151" s="38"/>
      <c r="F151" s="194" t="s">
        <v>2113</v>
      </c>
      <c r="G151" s="38"/>
      <c r="H151" s="38"/>
      <c r="I151" s="195"/>
      <c r="J151" s="38"/>
      <c r="K151" s="38"/>
      <c r="L151" s="39"/>
      <c r="M151" s="196"/>
      <c r="N151" s="197"/>
      <c r="O151" s="77"/>
      <c r="P151" s="77"/>
      <c r="Q151" s="77"/>
      <c r="R151" s="77"/>
      <c r="S151" s="77"/>
      <c r="T151" s="78"/>
      <c r="U151" s="38"/>
      <c r="V151" s="38"/>
      <c r="W151" s="38"/>
      <c r="X151" s="38"/>
      <c r="Y151" s="38"/>
      <c r="Z151" s="38"/>
      <c r="AA151" s="38"/>
      <c r="AB151" s="38"/>
      <c r="AC151" s="38"/>
      <c r="AD151" s="38"/>
      <c r="AE151" s="38"/>
      <c r="AT151" s="19" t="s">
        <v>208</v>
      </c>
      <c r="AU151" s="19" t="s">
        <v>91</v>
      </c>
    </row>
    <row r="152" s="14" customFormat="1">
      <c r="A152" s="14"/>
      <c r="B152" s="207"/>
      <c r="C152" s="14"/>
      <c r="D152" s="193" t="s">
        <v>212</v>
      </c>
      <c r="E152" s="208" t="s">
        <v>1</v>
      </c>
      <c r="F152" s="209" t="s">
        <v>2114</v>
      </c>
      <c r="G152" s="14"/>
      <c r="H152" s="208" t="s">
        <v>1</v>
      </c>
      <c r="I152" s="210"/>
      <c r="J152" s="14"/>
      <c r="K152" s="14"/>
      <c r="L152" s="207"/>
      <c r="M152" s="211"/>
      <c r="N152" s="212"/>
      <c r="O152" s="212"/>
      <c r="P152" s="212"/>
      <c r="Q152" s="212"/>
      <c r="R152" s="212"/>
      <c r="S152" s="212"/>
      <c r="T152" s="213"/>
      <c r="U152" s="14"/>
      <c r="V152" s="14"/>
      <c r="W152" s="14"/>
      <c r="X152" s="14"/>
      <c r="Y152" s="14"/>
      <c r="Z152" s="14"/>
      <c r="AA152" s="14"/>
      <c r="AB152" s="14"/>
      <c r="AC152" s="14"/>
      <c r="AD152" s="14"/>
      <c r="AE152" s="14"/>
      <c r="AT152" s="208" t="s">
        <v>212</v>
      </c>
      <c r="AU152" s="208" t="s">
        <v>91</v>
      </c>
      <c r="AV152" s="14" t="s">
        <v>89</v>
      </c>
      <c r="AW152" s="14" t="s">
        <v>36</v>
      </c>
      <c r="AX152" s="14" t="s">
        <v>81</v>
      </c>
      <c r="AY152" s="208" t="s">
        <v>199</v>
      </c>
    </row>
    <row r="153" s="13" customFormat="1">
      <c r="A153" s="13"/>
      <c r="B153" s="199"/>
      <c r="C153" s="13"/>
      <c r="D153" s="193" t="s">
        <v>212</v>
      </c>
      <c r="E153" s="200" t="s">
        <v>1</v>
      </c>
      <c r="F153" s="201" t="s">
        <v>2115</v>
      </c>
      <c r="G153" s="13"/>
      <c r="H153" s="202">
        <v>261</v>
      </c>
      <c r="I153" s="203"/>
      <c r="J153" s="13"/>
      <c r="K153" s="13"/>
      <c r="L153" s="199"/>
      <c r="M153" s="204"/>
      <c r="N153" s="205"/>
      <c r="O153" s="205"/>
      <c r="P153" s="205"/>
      <c r="Q153" s="205"/>
      <c r="R153" s="205"/>
      <c r="S153" s="205"/>
      <c r="T153" s="206"/>
      <c r="U153" s="13"/>
      <c r="V153" s="13"/>
      <c r="W153" s="13"/>
      <c r="X153" s="13"/>
      <c r="Y153" s="13"/>
      <c r="Z153" s="13"/>
      <c r="AA153" s="13"/>
      <c r="AB153" s="13"/>
      <c r="AC153" s="13"/>
      <c r="AD153" s="13"/>
      <c r="AE153" s="13"/>
      <c r="AT153" s="200" t="s">
        <v>212</v>
      </c>
      <c r="AU153" s="200" t="s">
        <v>91</v>
      </c>
      <c r="AV153" s="13" t="s">
        <v>91</v>
      </c>
      <c r="AW153" s="13" t="s">
        <v>36</v>
      </c>
      <c r="AX153" s="13" t="s">
        <v>89</v>
      </c>
      <c r="AY153" s="200" t="s">
        <v>199</v>
      </c>
    </row>
    <row r="154" s="2" customFormat="1" ht="14.4" customHeight="1">
      <c r="A154" s="38"/>
      <c r="B154" s="179"/>
      <c r="C154" s="180" t="s">
        <v>243</v>
      </c>
      <c r="D154" s="180" t="s">
        <v>201</v>
      </c>
      <c r="E154" s="181" t="s">
        <v>2116</v>
      </c>
      <c r="F154" s="182" t="s">
        <v>2117</v>
      </c>
      <c r="G154" s="183" t="s">
        <v>228</v>
      </c>
      <c r="H154" s="184">
        <v>4.851</v>
      </c>
      <c r="I154" s="185"/>
      <c r="J154" s="186">
        <f>ROUND(I154*H154,2)</f>
        <v>0</v>
      </c>
      <c r="K154" s="182" t="s">
        <v>205</v>
      </c>
      <c r="L154" s="39"/>
      <c r="M154" s="187" t="s">
        <v>1</v>
      </c>
      <c r="N154" s="188" t="s">
        <v>46</v>
      </c>
      <c r="O154" s="77"/>
      <c r="P154" s="189">
        <f>O154*H154</f>
        <v>0</v>
      </c>
      <c r="Q154" s="189">
        <v>0</v>
      </c>
      <c r="R154" s="189">
        <f>Q154*H154</f>
        <v>0</v>
      </c>
      <c r="S154" s="189">
        <v>0</v>
      </c>
      <c r="T154" s="190">
        <f>S154*H154</f>
        <v>0</v>
      </c>
      <c r="U154" s="38"/>
      <c r="V154" s="38"/>
      <c r="W154" s="38"/>
      <c r="X154" s="38"/>
      <c r="Y154" s="38"/>
      <c r="Z154" s="38"/>
      <c r="AA154" s="38"/>
      <c r="AB154" s="38"/>
      <c r="AC154" s="38"/>
      <c r="AD154" s="38"/>
      <c r="AE154" s="38"/>
      <c r="AR154" s="191" t="s">
        <v>206</v>
      </c>
      <c r="AT154" s="191" t="s">
        <v>201</v>
      </c>
      <c r="AU154" s="191" t="s">
        <v>91</v>
      </c>
      <c r="AY154" s="19" t="s">
        <v>199</v>
      </c>
      <c r="BE154" s="192">
        <f>IF(N154="základní",J154,0)</f>
        <v>0</v>
      </c>
      <c r="BF154" s="192">
        <f>IF(N154="snížená",J154,0)</f>
        <v>0</v>
      </c>
      <c r="BG154" s="192">
        <f>IF(N154="zákl. přenesená",J154,0)</f>
        <v>0</v>
      </c>
      <c r="BH154" s="192">
        <f>IF(N154="sníž. přenesená",J154,0)</f>
        <v>0</v>
      </c>
      <c r="BI154" s="192">
        <f>IF(N154="nulová",J154,0)</f>
        <v>0</v>
      </c>
      <c r="BJ154" s="19" t="s">
        <v>89</v>
      </c>
      <c r="BK154" s="192">
        <f>ROUND(I154*H154,2)</f>
        <v>0</v>
      </c>
      <c r="BL154" s="19" t="s">
        <v>206</v>
      </c>
      <c r="BM154" s="191" t="s">
        <v>342</v>
      </c>
    </row>
    <row r="155" s="2" customFormat="1">
      <c r="A155" s="38"/>
      <c r="B155" s="39"/>
      <c r="C155" s="38"/>
      <c r="D155" s="193" t="s">
        <v>208</v>
      </c>
      <c r="E155" s="38"/>
      <c r="F155" s="194" t="s">
        <v>2117</v>
      </c>
      <c r="G155" s="38"/>
      <c r="H155" s="38"/>
      <c r="I155" s="195"/>
      <c r="J155" s="38"/>
      <c r="K155" s="38"/>
      <c r="L155" s="39"/>
      <c r="M155" s="196"/>
      <c r="N155" s="197"/>
      <c r="O155" s="77"/>
      <c r="P155" s="77"/>
      <c r="Q155" s="77"/>
      <c r="R155" s="77"/>
      <c r="S155" s="77"/>
      <c r="T155" s="78"/>
      <c r="U155" s="38"/>
      <c r="V155" s="38"/>
      <c r="W155" s="38"/>
      <c r="X155" s="38"/>
      <c r="Y155" s="38"/>
      <c r="Z155" s="38"/>
      <c r="AA155" s="38"/>
      <c r="AB155" s="38"/>
      <c r="AC155" s="38"/>
      <c r="AD155" s="38"/>
      <c r="AE155" s="38"/>
      <c r="AT155" s="19" t="s">
        <v>208</v>
      </c>
      <c r="AU155" s="19" t="s">
        <v>91</v>
      </c>
    </row>
    <row r="156" s="2" customFormat="1">
      <c r="A156" s="38"/>
      <c r="B156" s="39"/>
      <c r="C156" s="38"/>
      <c r="D156" s="193" t="s">
        <v>210</v>
      </c>
      <c r="E156" s="38"/>
      <c r="F156" s="198" t="s">
        <v>2118</v>
      </c>
      <c r="G156" s="38"/>
      <c r="H156" s="38"/>
      <c r="I156" s="195"/>
      <c r="J156" s="38"/>
      <c r="K156" s="38"/>
      <c r="L156" s="39"/>
      <c r="M156" s="196"/>
      <c r="N156" s="197"/>
      <c r="O156" s="77"/>
      <c r="P156" s="77"/>
      <c r="Q156" s="77"/>
      <c r="R156" s="77"/>
      <c r="S156" s="77"/>
      <c r="T156" s="78"/>
      <c r="U156" s="38"/>
      <c r="V156" s="38"/>
      <c r="W156" s="38"/>
      <c r="X156" s="38"/>
      <c r="Y156" s="38"/>
      <c r="Z156" s="38"/>
      <c r="AA156" s="38"/>
      <c r="AB156" s="38"/>
      <c r="AC156" s="38"/>
      <c r="AD156" s="38"/>
      <c r="AE156" s="38"/>
      <c r="AT156" s="19" t="s">
        <v>210</v>
      </c>
      <c r="AU156" s="19" t="s">
        <v>91</v>
      </c>
    </row>
    <row r="157" s="13" customFormat="1">
      <c r="A157" s="13"/>
      <c r="B157" s="199"/>
      <c r="C157" s="13"/>
      <c r="D157" s="193" t="s">
        <v>212</v>
      </c>
      <c r="E157" s="200" t="s">
        <v>1</v>
      </c>
      <c r="F157" s="201" t="s">
        <v>2119</v>
      </c>
      <c r="G157" s="13"/>
      <c r="H157" s="202">
        <v>4.851</v>
      </c>
      <c r="I157" s="203"/>
      <c r="J157" s="13"/>
      <c r="K157" s="13"/>
      <c r="L157" s="199"/>
      <c r="M157" s="204"/>
      <c r="N157" s="205"/>
      <c r="O157" s="205"/>
      <c r="P157" s="205"/>
      <c r="Q157" s="205"/>
      <c r="R157" s="205"/>
      <c r="S157" s="205"/>
      <c r="T157" s="206"/>
      <c r="U157" s="13"/>
      <c r="V157" s="13"/>
      <c r="W157" s="13"/>
      <c r="X157" s="13"/>
      <c r="Y157" s="13"/>
      <c r="Z157" s="13"/>
      <c r="AA157" s="13"/>
      <c r="AB157" s="13"/>
      <c r="AC157" s="13"/>
      <c r="AD157" s="13"/>
      <c r="AE157" s="13"/>
      <c r="AT157" s="200" t="s">
        <v>212</v>
      </c>
      <c r="AU157" s="200" t="s">
        <v>91</v>
      </c>
      <c r="AV157" s="13" t="s">
        <v>91</v>
      </c>
      <c r="AW157" s="13" t="s">
        <v>36</v>
      </c>
      <c r="AX157" s="13" t="s">
        <v>89</v>
      </c>
      <c r="AY157" s="200" t="s">
        <v>199</v>
      </c>
    </row>
    <row r="158" s="2" customFormat="1" ht="14.4" customHeight="1">
      <c r="A158" s="38"/>
      <c r="B158" s="179"/>
      <c r="C158" s="180" t="s">
        <v>252</v>
      </c>
      <c r="D158" s="180" t="s">
        <v>201</v>
      </c>
      <c r="E158" s="181" t="s">
        <v>2120</v>
      </c>
      <c r="F158" s="182" t="s">
        <v>2121</v>
      </c>
      <c r="G158" s="183" t="s">
        <v>345</v>
      </c>
      <c r="H158" s="184">
        <v>58</v>
      </c>
      <c r="I158" s="185"/>
      <c r="J158" s="186">
        <f>ROUND(I158*H158,2)</f>
        <v>0</v>
      </c>
      <c r="K158" s="182" t="s">
        <v>246</v>
      </c>
      <c r="L158" s="39"/>
      <c r="M158" s="187" t="s">
        <v>1</v>
      </c>
      <c r="N158" s="188" t="s">
        <v>46</v>
      </c>
      <c r="O158" s="77"/>
      <c r="P158" s="189">
        <f>O158*H158</f>
        <v>0</v>
      </c>
      <c r="Q158" s="189">
        <v>0</v>
      </c>
      <c r="R158" s="189">
        <f>Q158*H158</f>
        <v>0</v>
      </c>
      <c r="S158" s="189">
        <v>0</v>
      </c>
      <c r="T158" s="190">
        <f>S158*H158</f>
        <v>0</v>
      </c>
      <c r="U158" s="38"/>
      <c r="V158" s="38"/>
      <c r="W158" s="38"/>
      <c r="X158" s="38"/>
      <c r="Y158" s="38"/>
      <c r="Z158" s="38"/>
      <c r="AA158" s="38"/>
      <c r="AB158" s="38"/>
      <c r="AC158" s="38"/>
      <c r="AD158" s="38"/>
      <c r="AE158" s="38"/>
      <c r="AR158" s="191" t="s">
        <v>206</v>
      </c>
      <c r="AT158" s="191" t="s">
        <v>201</v>
      </c>
      <c r="AU158" s="191" t="s">
        <v>91</v>
      </c>
      <c r="AY158" s="19" t="s">
        <v>199</v>
      </c>
      <c r="BE158" s="192">
        <f>IF(N158="základní",J158,0)</f>
        <v>0</v>
      </c>
      <c r="BF158" s="192">
        <f>IF(N158="snížená",J158,0)</f>
        <v>0</v>
      </c>
      <c r="BG158" s="192">
        <f>IF(N158="zákl. přenesená",J158,0)</f>
        <v>0</v>
      </c>
      <c r="BH158" s="192">
        <f>IF(N158="sníž. přenesená",J158,0)</f>
        <v>0</v>
      </c>
      <c r="BI158" s="192">
        <f>IF(N158="nulová",J158,0)</f>
        <v>0</v>
      </c>
      <c r="BJ158" s="19" t="s">
        <v>89</v>
      </c>
      <c r="BK158" s="192">
        <f>ROUND(I158*H158,2)</f>
        <v>0</v>
      </c>
      <c r="BL158" s="19" t="s">
        <v>206</v>
      </c>
      <c r="BM158" s="191" t="s">
        <v>368</v>
      </c>
    </row>
    <row r="159" s="2" customFormat="1">
      <c r="A159" s="38"/>
      <c r="B159" s="39"/>
      <c r="C159" s="38"/>
      <c r="D159" s="193" t="s">
        <v>248</v>
      </c>
      <c r="E159" s="38"/>
      <c r="F159" s="198" t="s">
        <v>2122</v>
      </c>
      <c r="G159" s="38"/>
      <c r="H159" s="38"/>
      <c r="I159" s="195"/>
      <c r="J159" s="38"/>
      <c r="K159" s="38"/>
      <c r="L159" s="39"/>
      <c r="M159" s="196"/>
      <c r="N159" s="197"/>
      <c r="O159" s="77"/>
      <c r="P159" s="77"/>
      <c r="Q159" s="77"/>
      <c r="R159" s="77"/>
      <c r="S159" s="77"/>
      <c r="T159" s="78"/>
      <c r="U159" s="38"/>
      <c r="V159" s="38"/>
      <c r="W159" s="38"/>
      <c r="X159" s="38"/>
      <c r="Y159" s="38"/>
      <c r="Z159" s="38"/>
      <c r="AA159" s="38"/>
      <c r="AB159" s="38"/>
      <c r="AC159" s="38"/>
      <c r="AD159" s="38"/>
      <c r="AE159" s="38"/>
      <c r="AT159" s="19" t="s">
        <v>248</v>
      </c>
      <c r="AU159" s="19" t="s">
        <v>91</v>
      </c>
    </row>
    <row r="160" s="2" customFormat="1" ht="14.4" customHeight="1">
      <c r="A160" s="38"/>
      <c r="B160" s="179"/>
      <c r="C160" s="180" t="s">
        <v>259</v>
      </c>
      <c r="D160" s="180" t="s">
        <v>201</v>
      </c>
      <c r="E160" s="181" t="s">
        <v>2123</v>
      </c>
      <c r="F160" s="182" t="s">
        <v>2124</v>
      </c>
      <c r="G160" s="183" t="s">
        <v>404</v>
      </c>
      <c r="H160" s="184">
        <v>13</v>
      </c>
      <c r="I160" s="185"/>
      <c r="J160" s="186">
        <f>ROUND(I160*H160,2)</f>
        <v>0</v>
      </c>
      <c r="K160" s="182" t="s">
        <v>246</v>
      </c>
      <c r="L160" s="39"/>
      <c r="M160" s="187" t="s">
        <v>1</v>
      </c>
      <c r="N160" s="188" t="s">
        <v>46</v>
      </c>
      <c r="O160" s="77"/>
      <c r="P160" s="189">
        <f>O160*H160</f>
        <v>0</v>
      </c>
      <c r="Q160" s="189">
        <v>0</v>
      </c>
      <c r="R160" s="189">
        <f>Q160*H160</f>
        <v>0</v>
      </c>
      <c r="S160" s="189">
        <v>0</v>
      </c>
      <c r="T160" s="190">
        <f>S160*H160</f>
        <v>0</v>
      </c>
      <c r="U160" s="38"/>
      <c r="V160" s="38"/>
      <c r="W160" s="38"/>
      <c r="X160" s="38"/>
      <c r="Y160" s="38"/>
      <c r="Z160" s="38"/>
      <c r="AA160" s="38"/>
      <c r="AB160" s="38"/>
      <c r="AC160" s="38"/>
      <c r="AD160" s="38"/>
      <c r="AE160" s="38"/>
      <c r="AR160" s="191" t="s">
        <v>206</v>
      </c>
      <c r="AT160" s="191" t="s">
        <v>201</v>
      </c>
      <c r="AU160" s="191" t="s">
        <v>91</v>
      </c>
      <c r="AY160" s="19" t="s">
        <v>199</v>
      </c>
      <c r="BE160" s="192">
        <f>IF(N160="základní",J160,0)</f>
        <v>0</v>
      </c>
      <c r="BF160" s="192">
        <f>IF(N160="snížená",J160,0)</f>
        <v>0</v>
      </c>
      <c r="BG160" s="192">
        <f>IF(N160="zákl. přenesená",J160,0)</f>
        <v>0</v>
      </c>
      <c r="BH160" s="192">
        <f>IF(N160="sníž. přenesená",J160,0)</f>
        <v>0</v>
      </c>
      <c r="BI160" s="192">
        <f>IF(N160="nulová",J160,0)</f>
        <v>0</v>
      </c>
      <c r="BJ160" s="19" t="s">
        <v>89</v>
      </c>
      <c r="BK160" s="192">
        <f>ROUND(I160*H160,2)</f>
        <v>0</v>
      </c>
      <c r="BL160" s="19" t="s">
        <v>206</v>
      </c>
      <c r="BM160" s="191" t="s">
        <v>382</v>
      </c>
    </row>
    <row r="161" s="14" customFormat="1">
      <c r="A161" s="14"/>
      <c r="B161" s="207"/>
      <c r="C161" s="14"/>
      <c r="D161" s="193" t="s">
        <v>212</v>
      </c>
      <c r="E161" s="208" t="s">
        <v>1</v>
      </c>
      <c r="F161" s="209" t="s">
        <v>2125</v>
      </c>
      <c r="G161" s="14"/>
      <c r="H161" s="208" t="s">
        <v>1</v>
      </c>
      <c r="I161" s="210"/>
      <c r="J161" s="14"/>
      <c r="K161" s="14"/>
      <c r="L161" s="207"/>
      <c r="M161" s="211"/>
      <c r="N161" s="212"/>
      <c r="O161" s="212"/>
      <c r="P161" s="212"/>
      <c r="Q161" s="212"/>
      <c r="R161" s="212"/>
      <c r="S161" s="212"/>
      <c r="T161" s="213"/>
      <c r="U161" s="14"/>
      <c r="V161" s="14"/>
      <c r="W161" s="14"/>
      <c r="X161" s="14"/>
      <c r="Y161" s="14"/>
      <c r="Z161" s="14"/>
      <c r="AA161" s="14"/>
      <c r="AB161" s="14"/>
      <c r="AC161" s="14"/>
      <c r="AD161" s="14"/>
      <c r="AE161" s="14"/>
      <c r="AT161" s="208" t="s">
        <v>212</v>
      </c>
      <c r="AU161" s="208" t="s">
        <v>91</v>
      </c>
      <c r="AV161" s="14" t="s">
        <v>89</v>
      </c>
      <c r="AW161" s="14" t="s">
        <v>36</v>
      </c>
      <c r="AX161" s="14" t="s">
        <v>81</v>
      </c>
      <c r="AY161" s="208" t="s">
        <v>199</v>
      </c>
    </row>
    <row r="162" s="13" customFormat="1">
      <c r="A162" s="13"/>
      <c r="B162" s="199"/>
      <c r="C162" s="13"/>
      <c r="D162" s="193" t="s">
        <v>212</v>
      </c>
      <c r="E162" s="200" t="s">
        <v>1</v>
      </c>
      <c r="F162" s="201" t="s">
        <v>2126</v>
      </c>
      <c r="G162" s="13"/>
      <c r="H162" s="202">
        <v>13</v>
      </c>
      <c r="I162" s="203"/>
      <c r="J162" s="13"/>
      <c r="K162" s="13"/>
      <c r="L162" s="199"/>
      <c r="M162" s="204"/>
      <c r="N162" s="205"/>
      <c r="O162" s="205"/>
      <c r="P162" s="205"/>
      <c r="Q162" s="205"/>
      <c r="R162" s="205"/>
      <c r="S162" s="205"/>
      <c r="T162" s="206"/>
      <c r="U162" s="13"/>
      <c r="V162" s="13"/>
      <c r="W162" s="13"/>
      <c r="X162" s="13"/>
      <c r="Y162" s="13"/>
      <c r="Z162" s="13"/>
      <c r="AA162" s="13"/>
      <c r="AB162" s="13"/>
      <c r="AC162" s="13"/>
      <c r="AD162" s="13"/>
      <c r="AE162" s="13"/>
      <c r="AT162" s="200" t="s">
        <v>212</v>
      </c>
      <c r="AU162" s="200" t="s">
        <v>91</v>
      </c>
      <c r="AV162" s="13" t="s">
        <v>91</v>
      </c>
      <c r="AW162" s="13" t="s">
        <v>36</v>
      </c>
      <c r="AX162" s="13" t="s">
        <v>89</v>
      </c>
      <c r="AY162" s="200" t="s">
        <v>199</v>
      </c>
    </row>
    <row r="163" s="2" customFormat="1" ht="14.4" customHeight="1">
      <c r="A163" s="38"/>
      <c r="B163" s="179"/>
      <c r="C163" s="180" t="s">
        <v>271</v>
      </c>
      <c r="D163" s="180" t="s">
        <v>201</v>
      </c>
      <c r="E163" s="181" t="s">
        <v>2127</v>
      </c>
      <c r="F163" s="182" t="s">
        <v>2128</v>
      </c>
      <c r="G163" s="183" t="s">
        <v>404</v>
      </c>
      <c r="H163" s="184">
        <v>4</v>
      </c>
      <c r="I163" s="185"/>
      <c r="J163" s="186">
        <f>ROUND(I163*H163,2)</f>
        <v>0</v>
      </c>
      <c r="K163" s="182" t="s">
        <v>246</v>
      </c>
      <c r="L163" s="39"/>
      <c r="M163" s="187" t="s">
        <v>1</v>
      </c>
      <c r="N163" s="188" t="s">
        <v>46</v>
      </c>
      <c r="O163" s="77"/>
      <c r="P163" s="189">
        <f>O163*H163</f>
        <v>0</v>
      </c>
      <c r="Q163" s="189">
        <v>0</v>
      </c>
      <c r="R163" s="189">
        <f>Q163*H163</f>
        <v>0</v>
      </c>
      <c r="S163" s="189">
        <v>0</v>
      </c>
      <c r="T163" s="190">
        <f>S163*H163</f>
        <v>0</v>
      </c>
      <c r="U163" s="38"/>
      <c r="V163" s="38"/>
      <c r="W163" s="38"/>
      <c r="X163" s="38"/>
      <c r="Y163" s="38"/>
      <c r="Z163" s="38"/>
      <c r="AA163" s="38"/>
      <c r="AB163" s="38"/>
      <c r="AC163" s="38"/>
      <c r="AD163" s="38"/>
      <c r="AE163" s="38"/>
      <c r="AR163" s="191" t="s">
        <v>206</v>
      </c>
      <c r="AT163" s="191" t="s">
        <v>201</v>
      </c>
      <c r="AU163" s="191" t="s">
        <v>91</v>
      </c>
      <c r="AY163" s="19" t="s">
        <v>199</v>
      </c>
      <c r="BE163" s="192">
        <f>IF(N163="základní",J163,0)</f>
        <v>0</v>
      </c>
      <c r="BF163" s="192">
        <f>IF(N163="snížená",J163,0)</f>
        <v>0</v>
      </c>
      <c r="BG163" s="192">
        <f>IF(N163="zákl. přenesená",J163,0)</f>
        <v>0</v>
      </c>
      <c r="BH163" s="192">
        <f>IF(N163="sníž. přenesená",J163,0)</f>
        <v>0</v>
      </c>
      <c r="BI163" s="192">
        <f>IF(N163="nulová",J163,0)</f>
        <v>0</v>
      </c>
      <c r="BJ163" s="19" t="s">
        <v>89</v>
      </c>
      <c r="BK163" s="192">
        <f>ROUND(I163*H163,2)</f>
        <v>0</v>
      </c>
      <c r="BL163" s="19" t="s">
        <v>206</v>
      </c>
      <c r="BM163" s="191" t="s">
        <v>401</v>
      </c>
    </row>
    <row r="164" s="14" customFormat="1">
      <c r="A164" s="14"/>
      <c r="B164" s="207"/>
      <c r="C164" s="14"/>
      <c r="D164" s="193" t="s">
        <v>212</v>
      </c>
      <c r="E164" s="208" t="s">
        <v>1</v>
      </c>
      <c r="F164" s="209" t="s">
        <v>2129</v>
      </c>
      <c r="G164" s="14"/>
      <c r="H164" s="208" t="s">
        <v>1</v>
      </c>
      <c r="I164" s="210"/>
      <c r="J164" s="14"/>
      <c r="K164" s="14"/>
      <c r="L164" s="207"/>
      <c r="M164" s="211"/>
      <c r="N164" s="212"/>
      <c r="O164" s="212"/>
      <c r="P164" s="212"/>
      <c r="Q164" s="212"/>
      <c r="R164" s="212"/>
      <c r="S164" s="212"/>
      <c r="T164" s="213"/>
      <c r="U164" s="14"/>
      <c r="V164" s="14"/>
      <c r="W164" s="14"/>
      <c r="X164" s="14"/>
      <c r="Y164" s="14"/>
      <c r="Z164" s="14"/>
      <c r="AA164" s="14"/>
      <c r="AB164" s="14"/>
      <c r="AC164" s="14"/>
      <c r="AD164" s="14"/>
      <c r="AE164" s="14"/>
      <c r="AT164" s="208" t="s">
        <v>212</v>
      </c>
      <c r="AU164" s="208" t="s">
        <v>91</v>
      </c>
      <c r="AV164" s="14" t="s">
        <v>89</v>
      </c>
      <c r="AW164" s="14" t="s">
        <v>36</v>
      </c>
      <c r="AX164" s="14" t="s">
        <v>81</v>
      </c>
      <c r="AY164" s="208" t="s">
        <v>199</v>
      </c>
    </row>
    <row r="165" s="13" customFormat="1">
      <c r="A165" s="13"/>
      <c r="B165" s="199"/>
      <c r="C165" s="13"/>
      <c r="D165" s="193" t="s">
        <v>212</v>
      </c>
      <c r="E165" s="200" t="s">
        <v>1</v>
      </c>
      <c r="F165" s="201" t="s">
        <v>2130</v>
      </c>
      <c r="G165" s="13"/>
      <c r="H165" s="202">
        <v>4</v>
      </c>
      <c r="I165" s="203"/>
      <c r="J165" s="13"/>
      <c r="K165" s="13"/>
      <c r="L165" s="199"/>
      <c r="M165" s="204"/>
      <c r="N165" s="205"/>
      <c r="O165" s="205"/>
      <c r="P165" s="205"/>
      <c r="Q165" s="205"/>
      <c r="R165" s="205"/>
      <c r="S165" s="205"/>
      <c r="T165" s="206"/>
      <c r="U165" s="13"/>
      <c r="V165" s="13"/>
      <c r="W165" s="13"/>
      <c r="X165" s="13"/>
      <c r="Y165" s="13"/>
      <c r="Z165" s="13"/>
      <c r="AA165" s="13"/>
      <c r="AB165" s="13"/>
      <c r="AC165" s="13"/>
      <c r="AD165" s="13"/>
      <c r="AE165" s="13"/>
      <c r="AT165" s="200" t="s">
        <v>212</v>
      </c>
      <c r="AU165" s="200" t="s">
        <v>91</v>
      </c>
      <c r="AV165" s="13" t="s">
        <v>91</v>
      </c>
      <c r="AW165" s="13" t="s">
        <v>36</v>
      </c>
      <c r="AX165" s="13" t="s">
        <v>89</v>
      </c>
      <c r="AY165" s="200" t="s">
        <v>199</v>
      </c>
    </row>
    <row r="166" s="2" customFormat="1" ht="14.4" customHeight="1">
      <c r="A166" s="38"/>
      <c r="B166" s="179"/>
      <c r="C166" s="180" t="s">
        <v>279</v>
      </c>
      <c r="D166" s="180" t="s">
        <v>201</v>
      </c>
      <c r="E166" s="181" t="s">
        <v>2131</v>
      </c>
      <c r="F166" s="182" t="s">
        <v>2132</v>
      </c>
      <c r="G166" s="183" t="s">
        <v>404</v>
      </c>
      <c r="H166" s="184">
        <v>22</v>
      </c>
      <c r="I166" s="185"/>
      <c r="J166" s="186">
        <f>ROUND(I166*H166,2)</f>
        <v>0</v>
      </c>
      <c r="K166" s="182" t="s">
        <v>246</v>
      </c>
      <c r="L166" s="39"/>
      <c r="M166" s="187" t="s">
        <v>1</v>
      </c>
      <c r="N166" s="188" t="s">
        <v>46</v>
      </c>
      <c r="O166" s="77"/>
      <c r="P166" s="189">
        <f>O166*H166</f>
        <v>0</v>
      </c>
      <c r="Q166" s="189">
        <v>0</v>
      </c>
      <c r="R166" s="189">
        <f>Q166*H166</f>
        <v>0</v>
      </c>
      <c r="S166" s="189">
        <v>0</v>
      </c>
      <c r="T166" s="190">
        <f>S166*H166</f>
        <v>0</v>
      </c>
      <c r="U166" s="38"/>
      <c r="V166" s="38"/>
      <c r="W166" s="38"/>
      <c r="X166" s="38"/>
      <c r="Y166" s="38"/>
      <c r="Z166" s="38"/>
      <c r="AA166" s="38"/>
      <c r="AB166" s="38"/>
      <c r="AC166" s="38"/>
      <c r="AD166" s="38"/>
      <c r="AE166" s="38"/>
      <c r="AR166" s="191" t="s">
        <v>206</v>
      </c>
      <c r="AT166" s="191" t="s">
        <v>201</v>
      </c>
      <c r="AU166" s="191" t="s">
        <v>91</v>
      </c>
      <c r="AY166" s="19" t="s">
        <v>199</v>
      </c>
      <c r="BE166" s="192">
        <f>IF(N166="základní",J166,0)</f>
        <v>0</v>
      </c>
      <c r="BF166" s="192">
        <f>IF(N166="snížená",J166,0)</f>
        <v>0</v>
      </c>
      <c r="BG166" s="192">
        <f>IF(N166="zákl. přenesená",J166,0)</f>
        <v>0</v>
      </c>
      <c r="BH166" s="192">
        <f>IF(N166="sníž. přenesená",J166,0)</f>
        <v>0</v>
      </c>
      <c r="BI166" s="192">
        <f>IF(N166="nulová",J166,0)</f>
        <v>0</v>
      </c>
      <c r="BJ166" s="19" t="s">
        <v>89</v>
      </c>
      <c r="BK166" s="192">
        <f>ROUND(I166*H166,2)</f>
        <v>0</v>
      </c>
      <c r="BL166" s="19" t="s">
        <v>206</v>
      </c>
      <c r="BM166" s="191" t="s">
        <v>414</v>
      </c>
    </row>
    <row r="167" s="14" customFormat="1">
      <c r="A167" s="14"/>
      <c r="B167" s="207"/>
      <c r="C167" s="14"/>
      <c r="D167" s="193" t="s">
        <v>212</v>
      </c>
      <c r="E167" s="208" t="s">
        <v>1</v>
      </c>
      <c r="F167" s="209" t="s">
        <v>2129</v>
      </c>
      <c r="G167" s="14"/>
      <c r="H167" s="208" t="s">
        <v>1</v>
      </c>
      <c r="I167" s="210"/>
      <c r="J167" s="14"/>
      <c r="K167" s="14"/>
      <c r="L167" s="207"/>
      <c r="M167" s="211"/>
      <c r="N167" s="212"/>
      <c r="O167" s="212"/>
      <c r="P167" s="212"/>
      <c r="Q167" s="212"/>
      <c r="R167" s="212"/>
      <c r="S167" s="212"/>
      <c r="T167" s="213"/>
      <c r="U167" s="14"/>
      <c r="V167" s="14"/>
      <c r="W167" s="14"/>
      <c r="X167" s="14"/>
      <c r="Y167" s="14"/>
      <c r="Z167" s="14"/>
      <c r="AA167" s="14"/>
      <c r="AB167" s="14"/>
      <c r="AC167" s="14"/>
      <c r="AD167" s="14"/>
      <c r="AE167" s="14"/>
      <c r="AT167" s="208" t="s">
        <v>212</v>
      </c>
      <c r="AU167" s="208" t="s">
        <v>91</v>
      </c>
      <c r="AV167" s="14" t="s">
        <v>89</v>
      </c>
      <c r="AW167" s="14" t="s">
        <v>36</v>
      </c>
      <c r="AX167" s="14" t="s">
        <v>81</v>
      </c>
      <c r="AY167" s="208" t="s">
        <v>199</v>
      </c>
    </row>
    <row r="168" s="13" customFormat="1">
      <c r="A168" s="13"/>
      <c r="B168" s="199"/>
      <c r="C168" s="13"/>
      <c r="D168" s="193" t="s">
        <v>212</v>
      </c>
      <c r="E168" s="200" t="s">
        <v>1</v>
      </c>
      <c r="F168" s="201" t="s">
        <v>2133</v>
      </c>
      <c r="G168" s="13"/>
      <c r="H168" s="202">
        <v>22</v>
      </c>
      <c r="I168" s="203"/>
      <c r="J168" s="13"/>
      <c r="K168" s="13"/>
      <c r="L168" s="199"/>
      <c r="M168" s="204"/>
      <c r="N168" s="205"/>
      <c r="O168" s="205"/>
      <c r="P168" s="205"/>
      <c r="Q168" s="205"/>
      <c r="R168" s="205"/>
      <c r="S168" s="205"/>
      <c r="T168" s="206"/>
      <c r="U168" s="13"/>
      <c r="V168" s="13"/>
      <c r="W168" s="13"/>
      <c r="X168" s="13"/>
      <c r="Y168" s="13"/>
      <c r="Z168" s="13"/>
      <c r="AA168" s="13"/>
      <c r="AB168" s="13"/>
      <c r="AC168" s="13"/>
      <c r="AD168" s="13"/>
      <c r="AE168" s="13"/>
      <c r="AT168" s="200" t="s">
        <v>212</v>
      </c>
      <c r="AU168" s="200" t="s">
        <v>91</v>
      </c>
      <c r="AV168" s="13" t="s">
        <v>91</v>
      </c>
      <c r="AW168" s="13" t="s">
        <v>36</v>
      </c>
      <c r="AX168" s="13" t="s">
        <v>89</v>
      </c>
      <c r="AY168" s="200" t="s">
        <v>199</v>
      </c>
    </row>
    <row r="169" s="2" customFormat="1" ht="14.4" customHeight="1">
      <c r="A169" s="38"/>
      <c r="B169" s="179"/>
      <c r="C169" s="222" t="s">
        <v>284</v>
      </c>
      <c r="D169" s="222" t="s">
        <v>272</v>
      </c>
      <c r="E169" s="223" t="s">
        <v>2134</v>
      </c>
      <c r="F169" s="224" t="s">
        <v>2135</v>
      </c>
      <c r="G169" s="225" t="s">
        <v>345</v>
      </c>
      <c r="H169" s="226">
        <v>11.199999999999999</v>
      </c>
      <c r="I169" s="227"/>
      <c r="J169" s="228">
        <f>ROUND(I169*H169,2)</f>
        <v>0</v>
      </c>
      <c r="K169" s="224" t="s">
        <v>246</v>
      </c>
      <c r="L169" s="229"/>
      <c r="M169" s="230" t="s">
        <v>1</v>
      </c>
      <c r="N169" s="231" t="s">
        <v>46</v>
      </c>
      <c r="O169" s="77"/>
      <c r="P169" s="189">
        <f>O169*H169</f>
        <v>0</v>
      </c>
      <c r="Q169" s="189">
        <v>0</v>
      </c>
      <c r="R169" s="189">
        <f>Q169*H169</f>
        <v>0</v>
      </c>
      <c r="S169" s="189">
        <v>0</v>
      </c>
      <c r="T169" s="190">
        <f>S169*H169</f>
        <v>0</v>
      </c>
      <c r="U169" s="38"/>
      <c r="V169" s="38"/>
      <c r="W169" s="38"/>
      <c r="X169" s="38"/>
      <c r="Y169" s="38"/>
      <c r="Z169" s="38"/>
      <c r="AA169" s="38"/>
      <c r="AB169" s="38"/>
      <c r="AC169" s="38"/>
      <c r="AD169" s="38"/>
      <c r="AE169" s="38"/>
      <c r="AR169" s="191" t="s">
        <v>259</v>
      </c>
      <c r="AT169" s="191" t="s">
        <v>272</v>
      </c>
      <c r="AU169" s="191" t="s">
        <v>91</v>
      </c>
      <c r="AY169" s="19" t="s">
        <v>199</v>
      </c>
      <c r="BE169" s="192">
        <f>IF(N169="základní",J169,0)</f>
        <v>0</v>
      </c>
      <c r="BF169" s="192">
        <f>IF(N169="snížená",J169,0)</f>
        <v>0</v>
      </c>
      <c r="BG169" s="192">
        <f>IF(N169="zákl. přenesená",J169,0)</f>
        <v>0</v>
      </c>
      <c r="BH169" s="192">
        <f>IF(N169="sníž. přenesená",J169,0)</f>
        <v>0</v>
      </c>
      <c r="BI169" s="192">
        <f>IF(N169="nulová",J169,0)</f>
        <v>0</v>
      </c>
      <c r="BJ169" s="19" t="s">
        <v>89</v>
      </c>
      <c r="BK169" s="192">
        <f>ROUND(I169*H169,2)</f>
        <v>0</v>
      </c>
      <c r="BL169" s="19" t="s">
        <v>206</v>
      </c>
      <c r="BM169" s="191" t="s">
        <v>2136</v>
      </c>
    </row>
    <row r="170" s="14" customFormat="1">
      <c r="A170" s="14"/>
      <c r="B170" s="207"/>
      <c r="C170" s="14"/>
      <c r="D170" s="193" t="s">
        <v>212</v>
      </c>
      <c r="E170" s="208" t="s">
        <v>1</v>
      </c>
      <c r="F170" s="209" t="s">
        <v>2137</v>
      </c>
      <c r="G170" s="14"/>
      <c r="H170" s="208" t="s">
        <v>1</v>
      </c>
      <c r="I170" s="210"/>
      <c r="J170" s="14"/>
      <c r="K170" s="14"/>
      <c r="L170" s="207"/>
      <c r="M170" s="211"/>
      <c r="N170" s="212"/>
      <c r="O170" s="212"/>
      <c r="P170" s="212"/>
      <c r="Q170" s="212"/>
      <c r="R170" s="212"/>
      <c r="S170" s="212"/>
      <c r="T170" s="213"/>
      <c r="U170" s="14"/>
      <c r="V170" s="14"/>
      <c r="W170" s="14"/>
      <c r="X170" s="14"/>
      <c r="Y170" s="14"/>
      <c r="Z170" s="14"/>
      <c r="AA170" s="14"/>
      <c r="AB170" s="14"/>
      <c r="AC170" s="14"/>
      <c r="AD170" s="14"/>
      <c r="AE170" s="14"/>
      <c r="AT170" s="208" t="s">
        <v>212</v>
      </c>
      <c r="AU170" s="208" t="s">
        <v>91</v>
      </c>
      <c r="AV170" s="14" t="s">
        <v>89</v>
      </c>
      <c r="AW170" s="14" t="s">
        <v>36</v>
      </c>
      <c r="AX170" s="14" t="s">
        <v>81</v>
      </c>
      <c r="AY170" s="208" t="s">
        <v>199</v>
      </c>
    </row>
    <row r="171" s="13" customFormat="1">
      <c r="A171" s="13"/>
      <c r="B171" s="199"/>
      <c r="C171" s="13"/>
      <c r="D171" s="193" t="s">
        <v>212</v>
      </c>
      <c r="E171" s="200" t="s">
        <v>1</v>
      </c>
      <c r="F171" s="201" t="s">
        <v>2138</v>
      </c>
      <c r="G171" s="13"/>
      <c r="H171" s="202">
        <v>11.199999999999999</v>
      </c>
      <c r="I171" s="203"/>
      <c r="J171" s="13"/>
      <c r="K171" s="13"/>
      <c r="L171" s="199"/>
      <c r="M171" s="204"/>
      <c r="N171" s="205"/>
      <c r="O171" s="205"/>
      <c r="P171" s="205"/>
      <c r="Q171" s="205"/>
      <c r="R171" s="205"/>
      <c r="S171" s="205"/>
      <c r="T171" s="206"/>
      <c r="U171" s="13"/>
      <c r="V171" s="13"/>
      <c r="W171" s="13"/>
      <c r="X171" s="13"/>
      <c r="Y171" s="13"/>
      <c r="Z171" s="13"/>
      <c r="AA171" s="13"/>
      <c r="AB171" s="13"/>
      <c r="AC171" s="13"/>
      <c r="AD171" s="13"/>
      <c r="AE171" s="13"/>
      <c r="AT171" s="200" t="s">
        <v>212</v>
      </c>
      <c r="AU171" s="200" t="s">
        <v>91</v>
      </c>
      <c r="AV171" s="13" t="s">
        <v>91</v>
      </c>
      <c r="AW171" s="13" t="s">
        <v>36</v>
      </c>
      <c r="AX171" s="13" t="s">
        <v>89</v>
      </c>
      <c r="AY171" s="200" t="s">
        <v>199</v>
      </c>
    </row>
    <row r="172" s="2" customFormat="1" ht="14.4" customHeight="1">
      <c r="A172" s="38"/>
      <c r="B172" s="179"/>
      <c r="C172" s="222" t="s">
        <v>290</v>
      </c>
      <c r="D172" s="222" t="s">
        <v>272</v>
      </c>
      <c r="E172" s="223" t="s">
        <v>2139</v>
      </c>
      <c r="F172" s="224" t="s">
        <v>2140</v>
      </c>
      <c r="G172" s="225" t="s">
        <v>345</v>
      </c>
      <c r="H172" s="226">
        <v>228.19999999999999</v>
      </c>
      <c r="I172" s="227"/>
      <c r="J172" s="228">
        <f>ROUND(I172*H172,2)</f>
        <v>0</v>
      </c>
      <c r="K172" s="224" t="s">
        <v>246</v>
      </c>
      <c r="L172" s="229"/>
      <c r="M172" s="230" t="s">
        <v>1</v>
      </c>
      <c r="N172" s="231" t="s">
        <v>46</v>
      </c>
      <c r="O172" s="77"/>
      <c r="P172" s="189">
        <f>O172*H172</f>
        <v>0</v>
      </c>
      <c r="Q172" s="189">
        <v>0</v>
      </c>
      <c r="R172" s="189">
        <f>Q172*H172</f>
        <v>0</v>
      </c>
      <c r="S172" s="189">
        <v>0</v>
      </c>
      <c r="T172" s="190">
        <f>S172*H172</f>
        <v>0</v>
      </c>
      <c r="U172" s="38"/>
      <c r="V172" s="38"/>
      <c r="W172" s="38"/>
      <c r="X172" s="38"/>
      <c r="Y172" s="38"/>
      <c r="Z172" s="38"/>
      <c r="AA172" s="38"/>
      <c r="AB172" s="38"/>
      <c r="AC172" s="38"/>
      <c r="AD172" s="38"/>
      <c r="AE172" s="38"/>
      <c r="AR172" s="191" t="s">
        <v>259</v>
      </c>
      <c r="AT172" s="191" t="s">
        <v>272</v>
      </c>
      <c r="AU172" s="191" t="s">
        <v>91</v>
      </c>
      <c r="AY172" s="19" t="s">
        <v>199</v>
      </c>
      <c r="BE172" s="192">
        <f>IF(N172="základní",J172,0)</f>
        <v>0</v>
      </c>
      <c r="BF172" s="192">
        <f>IF(N172="snížená",J172,0)</f>
        <v>0</v>
      </c>
      <c r="BG172" s="192">
        <f>IF(N172="zákl. přenesená",J172,0)</f>
        <v>0</v>
      </c>
      <c r="BH172" s="192">
        <f>IF(N172="sníž. přenesená",J172,0)</f>
        <v>0</v>
      </c>
      <c r="BI172" s="192">
        <f>IF(N172="nulová",J172,0)</f>
        <v>0</v>
      </c>
      <c r="BJ172" s="19" t="s">
        <v>89</v>
      </c>
      <c r="BK172" s="192">
        <f>ROUND(I172*H172,2)</f>
        <v>0</v>
      </c>
      <c r="BL172" s="19" t="s">
        <v>206</v>
      </c>
      <c r="BM172" s="191" t="s">
        <v>2141</v>
      </c>
    </row>
    <row r="173" s="14" customFormat="1">
      <c r="A173" s="14"/>
      <c r="B173" s="207"/>
      <c r="C173" s="14"/>
      <c r="D173" s="193" t="s">
        <v>212</v>
      </c>
      <c r="E173" s="208" t="s">
        <v>1</v>
      </c>
      <c r="F173" s="209" t="s">
        <v>2137</v>
      </c>
      <c r="G173" s="14"/>
      <c r="H173" s="208" t="s">
        <v>1</v>
      </c>
      <c r="I173" s="210"/>
      <c r="J173" s="14"/>
      <c r="K173" s="14"/>
      <c r="L173" s="207"/>
      <c r="M173" s="211"/>
      <c r="N173" s="212"/>
      <c r="O173" s="212"/>
      <c r="P173" s="212"/>
      <c r="Q173" s="212"/>
      <c r="R173" s="212"/>
      <c r="S173" s="212"/>
      <c r="T173" s="213"/>
      <c r="U173" s="14"/>
      <c r="V173" s="14"/>
      <c r="W173" s="14"/>
      <c r="X173" s="14"/>
      <c r="Y173" s="14"/>
      <c r="Z173" s="14"/>
      <c r="AA173" s="14"/>
      <c r="AB173" s="14"/>
      <c r="AC173" s="14"/>
      <c r="AD173" s="14"/>
      <c r="AE173" s="14"/>
      <c r="AT173" s="208" t="s">
        <v>212</v>
      </c>
      <c r="AU173" s="208" t="s">
        <v>91</v>
      </c>
      <c r="AV173" s="14" t="s">
        <v>89</v>
      </c>
      <c r="AW173" s="14" t="s">
        <v>36</v>
      </c>
      <c r="AX173" s="14" t="s">
        <v>81</v>
      </c>
      <c r="AY173" s="208" t="s">
        <v>199</v>
      </c>
    </row>
    <row r="174" s="13" customFormat="1">
      <c r="A174" s="13"/>
      <c r="B174" s="199"/>
      <c r="C174" s="13"/>
      <c r="D174" s="193" t="s">
        <v>212</v>
      </c>
      <c r="E174" s="200" t="s">
        <v>1</v>
      </c>
      <c r="F174" s="201" t="s">
        <v>2142</v>
      </c>
      <c r="G174" s="13"/>
      <c r="H174" s="202">
        <v>228.19999999999999</v>
      </c>
      <c r="I174" s="203"/>
      <c r="J174" s="13"/>
      <c r="K174" s="13"/>
      <c r="L174" s="199"/>
      <c r="M174" s="204"/>
      <c r="N174" s="205"/>
      <c r="O174" s="205"/>
      <c r="P174" s="205"/>
      <c r="Q174" s="205"/>
      <c r="R174" s="205"/>
      <c r="S174" s="205"/>
      <c r="T174" s="206"/>
      <c r="U174" s="13"/>
      <c r="V174" s="13"/>
      <c r="W174" s="13"/>
      <c r="X174" s="13"/>
      <c r="Y174" s="13"/>
      <c r="Z174" s="13"/>
      <c r="AA174" s="13"/>
      <c r="AB174" s="13"/>
      <c r="AC174" s="13"/>
      <c r="AD174" s="13"/>
      <c r="AE174" s="13"/>
      <c r="AT174" s="200" t="s">
        <v>212</v>
      </c>
      <c r="AU174" s="200" t="s">
        <v>91</v>
      </c>
      <c r="AV174" s="13" t="s">
        <v>91</v>
      </c>
      <c r="AW174" s="13" t="s">
        <v>36</v>
      </c>
      <c r="AX174" s="13" t="s">
        <v>89</v>
      </c>
      <c r="AY174" s="200" t="s">
        <v>199</v>
      </c>
    </row>
    <row r="175" s="2" customFormat="1" ht="24.15" customHeight="1">
      <c r="A175" s="38"/>
      <c r="B175" s="179"/>
      <c r="C175" s="180" t="s">
        <v>298</v>
      </c>
      <c r="D175" s="180" t="s">
        <v>201</v>
      </c>
      <c r="E175" s="181" t="s">
        <v>2143</v>
      </c>
      <c r="F175" s="182" t="s">
        <v>2144</v>
      </c>
      <c r="G175" s="183" t="s">
        <v>345</v>
      </c>
      <c r="H175" s="184">
        <v>3</v>
      </c>
      <c r="I175" s="185"/>
      <c r="J175" s="186">
        <f>ROUND(I175*H175,2)</f>
        <v>0</v>
      </c>
      <c r="K175" s="182" t="s">
        <v>246</v>
      </c>
      <c r="L175" s="39"/>
      <c r="M175" s="187" t="s">
        <v>1</v>
      </c>
      <c r="N175" s="188" t="s">
        <v>46</v>
      </c>
      <c r="O175" s="77"/>
      <c r="P175" s="189">
        <f>O175*H175</f>
        <v>0</v>
      </c>
      <c r="Q175" s="189">
        <v>0</v>
      </c>
      <c r="R175" s="189">
        <f>Q175*H175</f>
        <v>0</v>
      </c>
      <c r="S175" s="189">
        <v>0</v>
      </c>
      <c r="T175" s="190">
        <f>S175*H175</f>
        <v>0</v>
      </c>
      <c r="U175" s="38"/>
      <c r="V175" s="38"/>
      <c r="W175" s="38"/>
      <c r="X175" s="38"/>
      <c r="Y175" s="38"/>
      <c r="Z175" s="38"/>
      <c r="AA175" s="38"/>
      <c r="AB175" s="38"/>
      <c r="AC175" s="38"/>
      <c r="AD175" s="38"/>
      <c r="AE175" s="38"/>
      <c r="AR175" s="191" t="s">
        <v>206</v>
      </c>
      <c r="AT175" s="191" t="s">
        <v>201</v>
      </c>
      <c r="AU175" s="191" t="s">
        <v>91</v>
      </c>
      <c r="AY175" s="19" t="s">
        <v>199</v>
      </c>
      <c r="BE175" s="192">
        <f>IF(N175="základní",J175,0)</f>
        <v>0</v>
      </c>
      <c r="BF175" s="192">
        <f>IF(N175="snížená",J175,0)</f>
        <v>0</v>
      </c>
      <c r="BG175" s="192">
        <f>IF(N175="zákl. přenesená",J175,0)</f>
        <v>0</v>
      </c>
      <c r="BH175" s="192">
        <f>IF(N175="sníž. přenesená",J175,0)</f>
        <v>0</v>
      </c>
      <c r="BI175" s="192">
        <f>IF(N175="nulová",J175,0)</f>
        <v>0</v>
      </c>
      <c r="BJ175" s="19" t="s">
        <v>89</v>
      </c>
      <c r="BK175" s="192">
        <f>ROUND(I175*H175,2)</f>
        <v>0</v>
      </c>
      <c r="BL175" s="19" t="s">
        <v>206</v>
      </c>
      <c r="BM175" s="191" t="s">
        <v>475</v>
      </c>
    </row>
    <row r="176" s="14" customFormat="1">
      <c r="A176" s="14"/>
      <c r="B176" s="207"/>
      <c r="C176" s="14"/>
      <c r="D176" s="193" t="s">
        <v>212</v>
      </c>
      <c r="E176" s="208" t="s">
        <v>1</v>
      </c>
      <c r="F176" s="209" t="s">
        <v>2129</v>
      </c>
      <c r="G176" s="14"/>
      <c r="H176" s="208" t="s">
        <v>1</v>
      </c>
      <c r="I176" s="210"/>
      <c r="J176" s="14"/>
      <c r="K176" s="14"/>
      <c r="L176" s="207"/>
      <c r="M176" s="211"/>
      <c r="N176" s="212"/>
      <c r="O176" s="212"/>
      <c r="P176" s="212"/>
      <c r="Q176" s="212"/>
      <c r="R176" s="212"/>
      <c r="S176" s="212"/>
      <c r="T176" s="213"/>
      <c r="U176" s="14"/>
      <c r="V176" s="14"/>
      <c r="W176" s="14"/>
      <c r="X176" s="14"/>
      <c r="Y176" s="14"/>
      <c r="Z176" s="14"/>
      <c r="AA176" s="14"/>
      <c r="AB176" s="14"/>
      <c r="AC176" s="14"/>
      <c r="AD176" s="14"/>
      <c r="AE176" s="14"/>
      <c r="AT176" s="208" t="s">
        <v>212</v>
      </c>
      <c r="AU176" s="208" t="s">
        <v>91</v>
      </c>
      <c r="AV176" s="14" t="s">
        <v>89</v>
      </c>
      <c r="AW176" s="14" t="s">
        <v>36</v>
      </c>
      <c r="AX176" s="14" t="s">
        <v>81</v>
      </c>
      <c r="AY176" s="208" t="s">
        <v>199</v>
      </c>
    </row>
    <row r="177" s="13" customFormat="1">
      <c r="A177" s="13"/>
      <c r="B177" s="199"/>
      <c r="C177" s="13"/>
      <c r="D177" s="193" t="s">
        <v>212</v>
      </c>
      <c r="E177" s="200" t="s">
        <v>1</v>
      </c>
      <c r="F177" s="201" t="s">
        <v>2145</v>
      </c>
      <c r="G177" s="13"/>
      <c r="H177" s="202">
        <v>3</v>
      </c>
      <c r="I177" s="203"/>
      <c r="J177" s="13"/>
      <c r="K177" s="13"/>
      <c r="L177" s="199"/>
      <c r="M177" s="204"/>
      <c r="N177" s="205"/>
      <c r="O177" s="205"/>
      <c r="P177" s="205"/>
      <c r="Q177" s="205"/>
      <c r="R177" s="205"/>
      <c r="S177" s="205"/>
      <c r="T177" s="206"/>
      <c r="U177" s="13"/>
      <c r="V177" s="13"/>
      <c r="W177" s="13"/>
      <c r="X177" s="13"/>
      <c r="Y177" s="13"/>
      <c r="Z177" s="13"/>
      <c r="AA177" s="13"/>
      <c r="AB177" s="13"/>
      <c r="AC177" s="13"/>
      <c r="AD177" s="13"/>
      <c r="AE177" s="13"/>
      <c r="AT177" s="200" t="s">
        <v>212</v>
      </c>
      <c r="AU177" s="200" t="s">
        <v>91</v>
      </c>
      <c r="AV177" s="13" t="s">
        <v>91</v>
      </c>
      <c r="AW177" s="13" t="s">
        <v>36</v>
      </c>
      <c r="AX177" s="13" t="s">
        <v>89</v>
      </c>
      <c r="AY177" s="200" t="s">
        <v>199</v>
      </c>
    </row>
    <row r="178" s="2" customFormat="1" ht="24.15" customHeight="1">
      <c r="A178" s="38"/>
      <c r="B178" s="179"/>
      <c r="C178" s="180" t="s">
        <v>306</v>
      </c>
      <c r="D178" s="180" t="s">
        <v>201</v>
      </c>
      <c r="E178" s="181" t="s">
        <v>2146</v>
      </c>
      <c r="F178" s="182" t="s">
        <v>2147</v>
      </c>
      <c r="G178" s="183" t="s">
        <v>345</v>
      </c>
      <c r="H178" s="184">
        <v>55</v>
      </c>
      <c r="I178" s="185"/>
      <c r="J178" s="186">
        <f>ROUND(I178*H178,2)</f>
        <v>0</v>
      </c>
      <c r="K178" s="182" t="s">
        <v>246</v>
      </c>
      <c r="L178" s="39"/>
      <c r="M178" s="187" t="s">
        <v>1</v>
      </c>
      <c r="N178" s="188" t="s">
        <v>46</v>
      </c>
      <c r="O178" s="77"/>
      <c r="P178" s="189">
        <f>O178*H178</f>
        <v>0</v>
      </c>
      <c r="Q178" s="189">
        <v>0</v>
      </c>
      <c r="R178" s="189">
        <f>Q178*H178</f>
        <v>0</v>
      </c>
      <c r="S178" s="189">
        <v>0</v>
      </c>
      <c r="T178" s="190">
        <f>S178*H178</f>
        <v>0</v>
      </c>
      <c r="U178" s="38"/>
      <c r="V178" s="38"/>
      <c r="W178" s="38"/>
      <c r="X178" s="38"/>
      <c r="Y178" s="38"/>
      <c r="Z178" s="38"/>
      <c r="AA178" s="38"/>
      <c r="AB178" s="38"/>
      <c r="AC178" s="38"/>
      <c r="AD178" s="38"/>
      <c r="AE178" s="38"/>
      <c r="AR178" s="191" t="s">
        <v>206</v>
      </c>
      <c r="AT178" s="191" t="s">
        <v>201</v>
      </c>
      <c r="AU178" s="191" t="s">
        <v>91</v>
      </c>
      <c r="AY178" s="19" t="s">
        <v>199</v>
      </c>
      <c r="BE178" s="192">
        <f>IF(N178="základní",J178,0)</f>
        <v>0</v>
      </c>
      <c r="BF178" s="192">
        <f>IF(N178="snížená",J178,0)</f>
        <v>0</v>
      </c>
      <c r="BG178" s="192">
        <f>IF(N178="zákl. přenesená",J178,0)</f>
        <v>0</v>
      </c>
      <c r="BH178" s="192">
        <f>IF(N178="sníž. přenesená",J178,0)</f>
        <v>0</v>
      </c>
      <c r="BI178" s="192">
        <f>IF(N178="nulová",J178,0)</f>
        <v>0</v>
      </c>
      <c r="BJ178" s="19" t="s">
        <v>89</v>
      </c>
      <c r="BK178" s="192">
        <f>ROUND(I178*H178,2)</f>
        <v>0</v>
      </c>
      <c r="BL178" s="19" t="s">
        <v>206</v>
      </c>
      <c r="BM178" s="191" t="s">
        <v>2148</v>
      </c>
    </row>
    <row r="179" s="14" customFormat="1">
      <c r="A179" s="14"/>
      <c r="B179" s="207"/>
      <c r="C179" s="14"/>
      <c r="D179" s="193" t="s">
        <v>212</v>
      </c>
      <c r="E179" s="208" t="s">
        <v>1</v>
      </c>
      <c r="F179" s="209" t="s">
        <v>2129</v>
      </c>
      <c r="G179" s="14"/>
      <c r="H179" s="208" t="s">
        <v>1</v>
      </c>
      <c r="I179" s="210"/>
      <c r="J179" s="14"/>
      <c r="K179" s="14"/>
      <c r="L179" s="207"/>
      <c r="M179" s="211"/>
      <c r="N179" s="212"/>
      <c r="O179" s="212"/>
      <c r="P179" s="212"/>
      <c r="Q179" s="212"/>
      <c r="R179" s="212"/>
      <c r="S179" s="212"/>
      <c r="T179" s="213"/>
      <c r="U179" s="14"/>
      <c r="V179" s="14"/>
      <c r="W179" s="14"/>
      <c r="X179" s="14"/>
      <c r="Y179" s="14"/>
      <c r="Z179" s="14"/>
      <c r="AA179" s="14"/>
      <c r="AB179" s="14"/>
      <c r="AC179" s="14"/>
      <c r="AD179" s="14"/>
      <c r="AE179" s="14"/>
      <c r="AT179" s="208" t="s">
        <v>212</v>
      </c>
      <c r="AU179" s="208" t="s">
        <v>91</v>
      </c>
      <c r="AV179" s="14" t="s">
        <v>89</v>
      </c>
      <c r="AW179" s="14" t="s">
        <v>36</v>
      </c>
      <c r="AX179" s="14" t="s">
        <v>81</v>
      </c>
      <c r="AY179" s="208" t="s">
        <v>199</v>
      </c>
    </row>
    <row r="180" s="13" customFormat="1">
      <c r="A180" s="13"/>
      <c r="B180" s="199"/>
      <c r="C180" s="13"/>
      <c r="D180" s="193" t="s">
        <v>212</v>
      </c>
      <c r="E180" s="200" t="s">
        <v>1</v>
      </c>
      <c r="F180" s="201" t="s">
        <v>2149</v>
      </c>
      <c r="G180" s="13"/>
      <c r="H180" s="202">
        <v>55</v>
      </c>
      <c r="I180" s="203"/>
      <c r="J180" s="13"/>
      <c r="K180" s="13"/>
      <c r="L180" s="199"/>
      <c r="M180" s="204"/>
      <c r="N180" s="205"/>
      <c r="O180" s="205"/>
      <c r="P180" s="205"/>
      <c r="Q180" s="205"/>
      <c r="R180" s="205"/>
      <c r="S180" s="205"/>
      <c r="T180" s="206"/>
      <c r="U180" s="13"/>
      <c r="V180" s="13"/>
      <c r="W180" s="13"/>
      <c r="X180" s="13"/>
      <c r="Y180" s="13"/>
      <c r="Z180" s="13"/>
      <c r="AA180" s="13"/>
      <c r="AB180" s="13"/>
      <c r="AC180" s="13"/>
      <c r="AD180" s="13"/>
      <c r="AE180" s="13"/>
      <c r="AT180" s="200" t="s">
        <v>212</v>
      </c>
      <c r="AU180" s="200" t="s">
        <v>91</v>
      </c>
      <c r="AV180" s="13" t="s">
        <v>91</v>
      </c>
      <c r="AW180" s="13" t="s">
        <v>36</v>
      </c>
      <c r="AX180" s="13" t="s">
        <v>89</v>
      </c>
      <c r="AY180" s="200" t="s">
        <v>199</v>
      </c>
    </row>
    <row r="181" s="2" customFormat="1" ht="24.15" customHeight="1">
      <c r="A181" s="38"/>
      <c r="B181" s="179"/>
      <c r="C181" s="180" t="s">
        <v>8</v>
      </c>
      <c r="D181" s="180" t="s">
        <v>201</v>
      </c>
      <c r="E181" s="181" t="s">
        <v>2150</v>
      </c>
      <c r="F181" s="182" t="s">
        <v>2151</v>
      </c>
      <c r="G181" s="183" t="s">
        <v>345</v>
      </c>
      <c r="H181" s="184">
        <v>58</v>
      </c>
      <c r="I181" s="185"/>
      <c r="J181" s="186">
        <f>ROUND(I181*H181,2)</f>
        <v>0</v>
      </c>
      <c r="K181" s="182" t="s">
        <v>246</v>
      </c>
      <c r="L181" s="39"/>
      <c r="M181" s="187" t="s">
        <v>1</v>
      </c>
      <c r="N181" s="188" t="s">
        <v>46</v>
      </c>
      <c r="O181" s="77"/>
      <c r="P181" s="189">
        <f>O181*H181</f>
        <v>0</v>
      </c>
      <c r="Q181" s="189">
        <v>0</v>
      </c>
      <c r="R181" s="189">
        <f>Q181*H181</f>
        <v>0</v>
      </c>
      <c r="S181" s="189">
        <v>0</v>
      </c>
      <c r="T181" s="190">
        <f>S181*H181</f>
        <v>0</v>
      </c>
      <c r="U181" s="38"/>
      <c r="V181" s="38"/>
      <c r="W181" s="38"/>
      <c r="X181" s="38"/>
      <c r="Y181" s="38"/>
      <c r="Z181" s="38"/>
      <c r="AA181" s="38"/>
      <c r="AB181" s="38"/>
      <c r="AC181" s="38"/>
      <c r="AD181" s="38"/>
      <c r="AE181" s="38"/>
      <c r="AR181" s="191" t="s">
        <v>206</v>
      </c>
      <c r="AT181" s="191" t="s">
        <v>201</v>
      </c>
      <c r="AU181" s="191" t="s">
        <v>91</v>
      </c>
      <c r="AY181" s="19" t="s">
        <v>199</v>
      </c>
      <c r="BE181" s="192">
        <f>IF(N181="základní",J181,0)</f>
        <v>0</v>
      </c>
      <c r="BF181" s="192">
        <f>IF(N181="snížená",J181,0)</f>
        <v>0</v>
      </c>
      <c r="BG181" s="192">
        <f>IF(N181="zákl. přenesená",J181,0)</f>
        <v>0</v>
      </c>
      <c r="BH181" s="192">
        <f>IF(N181="sníž. přenesená",J181,0)</f>
        <v>0</v>
      </c>
      <c r="BI181" s="192">
        <f>IF(N181="nulová",J181,0)</f>
        <v>0</v>
      </c>
      <c r="BJ181" s="19" t="s">
        <v>89</v>
      </c>
      <c r="BK181" s="192">
        <f>ROUND(I181*H181,2)</f>
        <v>0</v>
      </c>
      <c r="BL181" s="19" t="s">
        <v>206</v>
      </c>
      <c r="BM181" s="191" t="s">
        <v>488</v>
      </c>
    </row>
    <row r="182" s="14" customFormat="1">
      <c r="A182" s="14"/>
      <c r="B182" s="207"/>
      <c r="C182" s="14"/>
      <c r="D182" s="193" t="s">
        <v>212</v>
      </c>
      <c r="E182" s="208" t="s">
        <v>1</v>
      </c>
      <c r="F182" s="209" t="s">
        <v>2129</v>
      </c>
      <c r="G182" s="14"/>
      <c r="H182" s="208" t="s">
        <v>1</v>
      </c>
      <c r="I182" s="210"/>
      <c r="J182" s="14"/>
      <c r="K182" s="14"/>
      <c r="L182" s="207"/>
      <c r="M182" s="211"/>
      <c r="N182" s="212"/>
      <c r="O182" s="212"/>
      <c r="P182" s="212"/>
      <c r="Q182" s="212"/>
      <c r="R182" s="212"/>
      <c r="S182" s="212"/>
      <c r="T182" s="213"/>
      <c r="U182" s="14"/>
      <c r="V182" s="14"/>
      <c r="W182" s="14"/>
      <c r="X182" s="14"/>
      <c r="Y182" s="14"/>
      <c r="Z182" s="14"/>
      <c r="AA182" s="14"/>
      <c r="AB182" s="14"/>
      <c r="AC182" s="14"/>
      <c r="AD182" s="14"/>
      <c r="AE182" s="14"/>
      <c r="AT182" s="208" t="s">
        <v>212</v>
      </c>
      <c r="AU182" s="208" t="s">
        <v>91</v>
      </c>
      <c r="AV182" s="14" t="s">
        <v>89</v>
      </c>
      <c r="AW182" s="14" t="s">
        <v>36</v>
      </c>
      <c r="AX182" s="14" t="s">
        <v>81</v>
      </c>
      <c r="AY182" s="208" t="s">
        <v>199</v>
      </c>
    </row>
    <row r="183" s="13" customFormat="1">
      <c r="A183" s="13"/>
      <c r="B183" s="199"/>
      <c r="C183" s="13"/>
      <c r="D183" s="193" t="s">
        <v>212</v>
      </c>
      <c r="E183" s="200" t="s">
        <v>1</v>
      </c>
      <c r="F183" s="201" t="s">
        <v>2152</v>
      </c>
      <c r="G183" s="13"/>
      <c r="H183" s="202">
        <v>58</v>
      </c>
      <c r="I183" s="203"/>
      <c r="J183" s="13"/>
      <c r="K183" s="13"/>
      <c r="L183" s="199"/>
      <c r="M183" s="204"/>
      <c r="N183" s="205"/>
      <c r="O183" s="205"/>
      <c r="P183" s="205"/>
      <c r="Q183" s="205"/>
      <c r="R183" s="205"/>
      <c r="S183" s="205"/>
      <c r="T183" s="206"/>
      <c r="U183" s="13"/>
      <c r="V183" s="13"/>
      <c r="W183" s="13"/>
      <c r="X183" s="13"/>
      <c r="Y183" s="13"/>
      <c r="Z183" s="13"/>
      <c r="AA183" s="13"/>
      <c r="AB183" s="13"/>
      <c r="AC183" s="13"/>
      <c r="AD183" s="13"/>
      <c r="AE183" s="13"/>
      <c r="AT183" s="200" t="s">
        <v>212</v>
      </c>
      <c r="AU183" s="200" t="s">
        <v>91</v>
      </c>
      <c r="AV183" s="13" t="s">
        <v>91</v>
      </c>
      <c r="AW183" s="13" t="s">
        <v>36</v>
      </c>
      <c r="AX183" s="13" t="s">
        <v>89</v>
      </c>
      <c r="AY183" s="200" t="s">
        <v>199</v>
      </c>
    </row>
    <row r="184" s="2" customFormat="1" ht="14.4" customHeight="1">
      <c r="A184" s="38"/>
      <c r="B184" s="179"/>
      <c r="C184" s="180" t="s">
        <v>318</v>
      </c>
      <c r="D184" s="180" t="s">
        <v>201</v>
      </c>
      <c r="E184" s="181" t="s">
        <v>2153</v>
      </c>
      <c r="F184" s="182" t="s">
        <v>2154</v>
      </c>
      <c r="G184" s="183" t="s">
        <v>345</v>
      </c>
      <c r="H184" s="184">
        <v>203</v>
      </c>
      <c r="I184" s="185"/>
      <c r="J184" s="186">
        <f>ROUND(I184*H184,2)</f>
        <v>0</v>
      </c>
      <c r="K184" s="182" t="s">
        <v>246</v>
      </c>
      <c r="L184" s="39"/>
      <c r="M184" s="187" t="s">
        <v>1</v>
      </c>
      <c r="N184" s="188" t="s">
        <v>46</v>
      </c>
      <c r="O184" s="77"/>
      <c r="P184" s="189">
        <f>O184*H184</f>
        <v>0</v>
      </c>
      <c r="Q184" s="189">
        <v>0</v>
      </c>
      <c r="R184" s="189">
        <f>Q184*H184</f>
        <v>0</v>
      </c>
      <c r="S184" s="189">
        <v>0</v>
      </c>
      <c r="T184" s="190">
        <f>S184*H184</f>
        <v>0</v>
      </c>
      <c r="U184" s="38"/>
      <c r="V184" s="38"/>
      <c r="W184" s="38"/>
      <c r="X184" s="38"/>
      <c r="Y184" s="38"/>
      <c r="Z184" s="38"/>
      <c r="AA184" s="38"/>
      <c r="AB184" s="38"/>
      <c r="AC184" s="38"/>
      <c r="AD184" s="38"/>
      <c r="AE184" s="38"/>
      <c r="AR184" s="191" t="s">
        <v>206</v>
      </c>
      <c r="AT184" s="191" t="s">
        <v>201</v>
      </c>
      <c r="AU184" s="191" t="s">
        <v>91</v>
      </c>
      <c r="AY184" s="19" t="s">
        <v>199</v>
      </c>
      <c r="BE184" s="192">
        <f>IF(N184="základní",J184,0)</f>
        <v>0</v>
      </c>
      <c r="BF184" s="192">
        <f>IF(N184="snížená",J184,0)</f>
        <v>0</v>
      </c>
      <c r="BG184" s="192">
        <f>IF(N184="zákl. přenesená",J184,0)</f>
        <v>0</v>
      </c>
      <c r="BH184" s="192">
        <f>IF(N184="sníž. přenesená",J184,0)</f>
        <v>0</v>
      </c>
      <c r="BI184" s="192">
        <f>IF(N184="nulová",J184,0)</f>
        <v>0</v>
      </c>
      <c r="BJ184" s="19" t="s">
        <v>89</v>
      </c>
      <c r="BK184" s="192">
        <f>ROUND(I184*H184,2)</f>
        <v>0</v>
      </c>
      <c r="BL184" s="19" t="s">
        <v>206</v>
      </c>
      <c r="BM184" s="191" t="s">
        <v>501</v>
      </c>
    </row>
    <row r="185" s="14" customFormat="1">
      <c r="A185" s="14"/>
      <c r="B185" s="207"/>
      <c r="C185" s="14"/>
      <c r="D185" s="193" t="s">
        <v>212</v>
      </c>
      <c r="E185" s="208" t="s">
        <v>1</v>
      </c>
      <c r="F185" s="209" t="s">
        <v>2155</v>
      </c>
      <c r="G185" s="14"/>
      <c r="H185" s="208" t="s">
        <v>1</v>
      </c>
      <c r="I185" s="210"/>
      <c r="J185" s="14"/>
      <c r="K185" s="14"/>
      <c r="L185" s="207"/>
      <c r="M185" s="211"/>
      <c r="N185" s="212"/>
      <c r="O185" s="212"/>
      <c r="P185" s="212"/>
      <c r="Q185" s="212"/>
      <c r="R185" s="212"/>
      <c r="S185" s="212"/>
      <c r="T185" s="213"/>
      <c r="U185" s="14"/>
      <c r="V185" s="14"/>
      <c r="W185" s="14"/>
      <c r="X185" s="14"/>
      <c r="Y185" s="14"/>
      <c r="Z185" s="14"/>
      <c r="AA185" s="14"/>
      <c r="AB185" s="14"/>
      <c r="AC185" s="14"/>
      <c r="AD185" s="14"/>
      <c r="AE185" s="14"/>
      <c r="AT185" s="208" t="s">
        <v>212</v>
      </c>
      <c r="AU185" s="208" t="s">
        <v>91</v>
      </c>
      <c r="AV185" s="14" t="s">
        <v>89</v>
      </c>
      <c r="AW185" s="14" t="s">
        <v>36</v>
      </c>
      <c r="AX185" s="14" t="s">
        <v>81</v>
      </c>
      <c r="AY185" s="208" t="s">
        <v>199</v>
      </c>
    </row>
    <row r="186" s="13" customFormat="1">
      <c r="A186" s="13"/>
      <c r="B186" s="199"/>
      <c r="C186" s="13"/>
      <c r="D186" s="193" t="s">
        <v>212</v>
      </c>
      <c r="E186" s="200" t="s">
        <v>1</v>
      </c>
      <c r="F186" s="201" t="s">
        <v>2156</v>
      </c>
      <c r="G186" s="13"/>
      <c r="H186" s="202">
        <v>203</v>
      </c>
      <c r="I186" s="203"/>
      <c r="J186" s="13"/>
      <c r="K186" s="13"/>
      <c r="L186" s="199"/>
      <c r="M186" s="204"/>
      <c r="N186" s="205"/>
      <c r="O186" s="205"/>
      <c r="P186" s="205"/>
      <c r="Q186" s="205"/>
      <c r="R186" s="205"/>
      <c r="S186" s="205"/>
      <c r="T186" s="206"/>
      <c r="U186" s="13"/>
      <c r="V186" s="13"/>
      <c r="W186" s="13"/>
      <c r="X186" s="13"/>
      <c r="Y186" s="13"/>
      <c r="Z186" s="13"/>
      <c r="AA186" s="13"/>
      <c r="AB186" s="13"/>
      <c r="AC186" s="13"/>
      <c r="AD186" s="13"/>
      <c r="AE186" s="13"/>
      <c r="AT186" s="200" t="s">
        <v>212</v>
      </c>
      <c r="AU186" s="200" t="s">
        <v>91</v>
      </c>
      <c r="AV186" s="13" t="s">
        <v>91</v>
      </c>
      <c r="AW186" s="13" t="s">
        <v>36</v>
      </c>
      <c r="AX186" s="13" t="s">
        <v>89</v>
      </c>
      <c r="AY186" s="200" t="s">
        <v>199</v>
      </c>
    </row>
    <row r="187" s="2" customFormat="1" ht="14.4" customHeight="1">
      <c r="A187" s="38"/>
      <c r="B187" s="179"/>
      <c r="C187" s="180" t="s">
        <v>325</v>
      </c>
      <c r="D187" s="180" t="s">
        <v>201</v>
      </c>
      <c r="E187" s="181" t="s">
        <v>2157</v>
      </c>
      <c r="F187" s="182" t="s">
        <v>2158</v>
      </c>
      <c r="G187" s="183" t="s">
        <v>802</v>
      </c>
      <c r="H187" s="184">
        <v>13</v>
      </c>
      <c r="I187" s="185"/>
      <c r="J187" s="186">
        <f>ROUND(I187*H187,2)</f>
        <v>0</v>
      </c>
      <c r="K187" s="182" t="s">
        <v>246</v>
      </c>
      <c r="L187" s="39"/>
      <c r="M187" s="187" t="s">
        <v>1</v>
      </c>
      <c r="N187" s="188" t="s">
        <v>46</v>
      </c>
      <c r="O187" s="77"/>
      <c r="P187" s="189">
        <f>O187*H187</f>
        <v>0</v>
      </c>
      <c r="Q187" s="189">
        <v>0</v>
      </c>
      <c r="R187" s="189">
        <f>Q187*H187</f>
        <v>0</v>
      </c>
      <c r="S187" s="189">
        <v>0</v>
      </c>
      <c r="T187" s="190">
        <f>S187*H187</f>
        <v>0</v>
      </c>
      <c r="U187" s="38"/>
      <c r="V187" s="38"/>
      <c r="W187" s="38"/>
      <c r="X187" s="38"/>
      <c r="Y187" s="38"/>
      <c r="Z187" s="38"/>
      <c r="AA187" s="38"/>
      <c r="AB187" s="38"/>
      <c r="AC187" s="38"/>
      <c r="AD187" s="38"/>
      <c r="AE187" s="38"/>
      <c r="AR187" s="191" t="s">
        <v>206</v>
      </c>
      <c r="AT187" s="191" t="s">
        <v>201</v>
      </c>
      <c r="AU187" s="191" t="s">
        <v>91</v>
      </c>
      <c r="AY187" s="19" t="s">
        <v>199</v>
      </c>
      <c r="BE187" s="192">
        <f>IF(N187="základní",J187,0)</f>
        <v>0</v>
      </c>
      <c r="BF187" s="192">
        <f>IF(N187="snížená",J187,0)</f>
        <v>0</v>
      </c>
      <c r="BG187" s="192">
        <f>IF(N187="zákl. přenesená",J187,0)</f>
        <v>0</v>
      </c>
      <c r="BH187" s="192">
        <f>IF(N187="sníž. přenesená",J187,0)</f>
        <v>0</v>
      </c>
      <c r="BI187" s="192">
        <f>IF(N187="nulová",J187,0)</f>
        <v>0</v>
      </c>
      <c r="BJ187" s="19" t="s">
        <v>89</v>
      </c>
      <c r="BK187" s="192">
        <f>ROUND(I187*H187,2)</f>
        <v>0</v>
      </c>
      <c r="BL187" s="19" t="s">
        <v>206</v>
      </c>
      <c r="BM187" s="191" t="s">
        <v>524</v>
      </c>
    </row>
    <row r="188" s="2" customFormat="1">
      <c r="A188" s="38"/>
      <c r="B188" s="39"/>
      <c r="C188" s="38"/>
      <c r="D188" s="193" t="s">
        <v>248</v>
      </c>
      <c r="E188" s="38"/>
      <c r="F188" s="198" t="s">
        <v>2159</v>
      </c>
      <c r="G188" s="38"/>
      <c r="H188" s="38"/>
      <c r="I188" s="195"/>
      <c r="J188" s="38"/>
      <c r="K188" s="38"/>
      <c r="L188" s="39"/>
      <c r="M188" s="196"/>
      <c r="N188" s="197"/>
      <c r="O188" s="77"/>
      <c r="P188" s="77"/>
      <c r="Q188" s="77"/>
      <c r="R188" s="77"/>
      <c r="S188" s="77"/>
      <c r="T188" s="78"/>
      <c r="U188" s="38"/>
      <c r="V188" s="38"/>
      <c r="W188" s="38"/>
      <c r="X188" s="38"/>
      <c r="Y188" s="38"/>
      <c r="Z188" s="38"/>
      <c r="AA188" s="38"/>
      <c r="AB188" s="38"/>
      <c r="AC188" s="38"/>
      <c r="AD188" s="38"/>
      <c r="AE188" s="38"/>
      <c r="AT188" s="19" t="s">
        <v>248</v>
      </c>
      <c r="AU188" s="19" t="s">
        <v>91</v>
      </c>
    </row>
    <row r="189" s="14" customFormat="1">
      <c r="A189" s="14"/>
      <c r="B189" s="207"/>
      <c r="C189" s="14"/>
      <c r="D189" s="193" t="s">
        <v>212</v>
      </c>
      <c r="E189" s="208" t="s">
        <v>1</v>
      </c>
      <c r="F189" s="209" t="s">
        <v>2160</v>
      </c>
      <c r="G189" s="14"/>
      <c r="H189" s="208" t="s">
        <v>1</v>
      </c>
      <c r="I189" s="210"/>
      <c r="J189" s="14"/>
      <c r="K189" s="14"/>
      <c r="L189" s="207"/>
      <c r="M189" s="211"/>
      <c r="N189" s="212"/>
      <c r="O189" s="212"/>
      <c r="P189" s="212"/>
      <c r="Q189" s="212"/>
      <c r="R189" s="212"/>
      <c r="S189" s="212"/>
      <c r="T189" s="213"/>
      <c r="U189" s="14"/>
      <c r="V189" s="14"/>
      <c r="W189" s="14"/>
      <c r="X189" s="14"/>
      <c r="Y189" s="14"/>
      <c r="Z189" s="14"/>
      <c r="AA189" s="14"/>
      <c r="AB189" s="14"/>
      <c r="AC189" s="14"/>
      <c r="AD189" s="14"/>
      <c r="AE189" s="14"/>
      <c r="AT189" s="208" t="s">
        <v>212</v>
      </c>
      <c r="AU189" s="208" t="s">
        <v>91</v>
      </c>
      <c r="AV189" s="14" t="s">
        <v>89</v>
      </c>
      <c r="AW189" s="14" t="s">
        <v>36</v>
      </c>
      <c r="AX189" s="14" t="s">
        <v>81</v>
      </c>
      <c r="AY189" s="208" t="s">
        <v>199</v>
      </c>
    </row>
    <row r="190" s="13" customFormat="1">
      <c r="A190" s="13"/>
      <c r="B190" s="199"/>
      <c r="C190" s="13"/>
      <c r="D190" s="193" t="s">
        <v>212</v>
      </c>
      <c r="E190" s="200" t="s">
        <v>1</v>
      </c>
      <c r="F190" s="201" t="s">
        <v>2161</v>
      </c>
      <c r="G190" s="13"/>
      <c r="H190" s="202">
        <v>13</v>
      </c>
      <c r="I190" s="203"/>
      <c r="J190" s="13"/>
      <c r="K190" s="13"/>
      <c r="L190" s="199"/>
      <c r="M190" s="204"/>
      <c r="N190" s="205"/>
      <c r="O190" s="205"/>
      <c r="P190" s="205"/>
      <c r="Q190" s="205"/>
      <c r="R190" s="205"/>
      <c r="S190" s="205"/>
      <c r="T190" s="206"/>
      <c r="U190" s="13"/>
      <c r="V190" s="13"/>
      <c r="W190" s="13"/>
      <c r="X190" s="13"/>
      <c r="Y190" s="13"/>
      <c r="Z190" s="13"/>
      <c r="AA190" s="13"/>
      <c r="AB190" s="13"/>
      <c r="AC190" s="13"/>
      <c r="AD190" s="13"/>
      <c r="AE190" s="13"/>
      <c r="AT190" s="200" t="s">
        <v>212</v>
      </c>
      <c r="AU190" s="200" t="s">
        <v>91</v>
      </c>
      <c r="AV190" s="13" t="s">
        <v>91</v>
      </c>
      <c r="AW190" s="13" t="s">
        <v>36</v>
      </c>
      <c r="AX190" s="13" t="s">
        <v>89</v>
      </c>
      <c r="AY190" s="200" t="s">
        <v>199</v>
      </c>
    </row>
    <row r="191" s="12" customFormat="1" ht="22.8" customHeight="1">
      <c r="A191" s="12"/>
      <c r="B191" s="166"/>
      <c r="C191" s="12"/>
      <c r="D191" s="167" t="s">
        <v>80</v>
      </c>
      <c r="E191" s="177" t="s">
        <v>613</v>
      </c>
      <c r="F191" s="177" t="s">
        <v>614</v>
      </c>
      <c r="G191" s="12"/>
      <c r="H191" s="12"/>
      <c r="I191" s="169"/>
      <c r="J191" s="178">
        <f>BK191</f>
        <v>0</v>
      </c>
      <c r="K191" s="12"/>
      <c r="L191" s="166"/>
      <c r="M191" s="171"/>
      <c r="N191" s="172"/>
      <c r="O191" s="172"/>
      <c r="P191" s="173">
        <f>SUM(P192:P198)</f>
        <v>0</v>
      </c>
      <c r="Q191" s="172"/>
      <c r="R191" s="173">
        <f>SUM(R192:R198)</f>
        <v>0</v>
      </c>
      <c r="S191" s="172"/>
      <c r="T191" s="174">
        <f>SUM(T192:T198)</f>
        <v>0</v>
      </c>
      <c r="U191" s="12"/>
      <c r="V191" s="12"/>
      <c r="W191" s="12"/>
      <c r="X191" s="12"/>
      <c r="Y191" s="12"/>
      <c r="Z191" s="12"/>
      <c r="AA191" s="12"/>
      <c r="AB191" s="12"/>
      <c r="AC191" s="12"/>
      <c r="AD191" s="12"/>
      <c r="AE191" s="12"/>
      <c r="AR191" s="167" t="s">
        <v>89</v>
      </c>
      <c r="AT191" s="175" t="s">
        <v>80</v>
      </c>
      <c r="AU191" s="175" t="s">
        <v>89</v>
      </c>
      <c r="AY191" s="167" t="s">
        <v>199</v>
      </c>
      <c r="BK191" s="176">
        <f>SUM(BK192:BK198)</f>
        <v>0</v>
      </c>
    </row>
    <row r="192" s="2" customFormat="1" ht="14.4" customHeight="1">
      <c r="A192" s="38"/>
      <c r="B192" s="179"/>
      <c r="C192" s="180" t="s">
        <v>331</v>
      </c>
      <c r="D192" s="180" t="s">
        <v>201</v>
      </c>
      <c r="E192" s="181" t="s">
        <v>2162</v>
      </c>
      <c r="F192" s="182" t="s">
        <v>2163</v>
      </c>
      <c r="G192" s="183" t="s">
        <v>275</v>
      </c>
      <c r="H192" s="184">
        <v>10.964</v>
      </c>
      <c r="I192" s="185"/>
      <c r="J192" s="186">
        <f>ROUND(I192*H192,2)</f>
        <v>0</v>
      </c>
      <c r="K192" s="182" t="s">
        <v>205</v>
      </c>
      <c r="L192" s="39"/>
      <c r="M192" s="187" t="s">
        <v>1</v>
      </c>
      <c r="N192" s="188" t="s">
        <v>46</v>
      </c>
      <c r="O192" s="77"/>
      <c r="P192" s="189">
        <f>O192*H192</f>
        <v>0</v>
      </c>
      <c r="Q192" s="189">
        <v>0</v>
      </c>
      <c r="R192" s="189">
        <f>Q192*H192</f>
        <v>0</v>
      </c>
      <c r="S192" s="189">
        <v>0</v>
      </c>
      <c r="T192" s="190">
        <f>S192*H192</f>
        <v>0</v>
      </c>
      <c r="U192" s="38"/>
      <c r="V192" s="38"/>
      <c r="W192" s="38"/>
      <c r="X192" s="38"/>
      <c r="Y192" s="38"/>
      <c r="Z192" s="38"/>
      <c r="AA192" s="38"/>
      <c r="AB192" s="38"/>
      <c r="AC192" s="38"/>
      <c r="AD192" s="38"/>
      <c r="AE192" s="38"/>
      <c r="AR192" s="191" t="s">
        <v>206</v>
      </c>
      <c r="AT192" s="191" t="s">
        <v>201</v>
      </c>
      <c r="AU192" s="191" t="s">
        <v>91</v>
      </c>
      <c r="AY192" s="19" t="s">
        <v>199</v>
      </c>
      <c r="BE192" s="192">
        <f>IF(N192="základní",J192,0)</f>
        <v>0</v>
      </c>
      <c r="BF192" s="192">
        <f>IF(N192="snížená",J192,0)</f>
        <v>0</v>
      </c>
      <c r="BG192" s="192">
        <f>IF(N192="zákl. přenesená",J192,0)</f>
        <v>0</v>
      </c>
      <c r="BH192" s="192">
        <f>IF(N192="sníž. přenesená",J192,0)</f>
        <v>0</v>
      </c>
      <c r="BI192" s="192">
        <f>IF(N192="nulová",J192,0)</f>
        <v>0</v>
      </c>
      <c r="BJ192" s="19" t="s">
        <v>89</v>
      </c>
      <c r="BK192" s="192">
        <f>ROUND(I192*H192,2)</f>
        <v>0</v>
      </c>
      <c r="BL192" s="19" t="s">
        <v>206</v>
      </c>
      <c r="BM192" s="191" t="s">
        <v>2164</v>
      </c>
    </row>
    <row r="193" s="2" customFormat="1">
      <c r="A193" s="38"/>
      <c r="B193" s="39"/>
      <c r="C193" s="38"/>
      <c r="D193" s="193" t="s">
        <v>208</v>
      </c>
      <c r="E193" s="38"/>
      <c r="F193" s="194" t="s">
        <v>2165</v>
      </c>
      <c r="G193" s="38"/>
      <c r="H193" s="38"/>
      <c r="I193" s="195"/>
      <c r="J193" s="38"/>
      <c r="K193" s="38"/>
      <c r="L193" s="39"/>
      <c r="M193" s="196"/>
      <c r="N193" s="197"/>
      <c r="O193" s="77"/>
      <c r="P193" s="77"/>
      <c r="Q193" s="77"/>
      <c r="R193" s="77"/>
      <c r="S193" s="77"/>
      <c r="T193" s="78"/>
      <c r="U193" s="38"/>
      <c r="V193" s="38"/>
      <c r="W193" s="38"/>
      <c r="X193" s="38"/>
      <c r="Y193" s="38"/>
      <c r="Z193" s="38"/>
      <c r="AA193" s="38"/>
      <c r="AB193" s="38"/>
      <c r="AC193" s="38"/>
      <c r="AD193" s="38"/>
      <c r="AE193" s="38"/>
      <c r="AT193" s="19" t="s">
        <v>208</v>
      </c>
      <c r="AU193" s="19" t="s">
        <v>91</v>
      </c>
    </row>
    <row r="194" s="2" customFormat="1">
      <c r="A194" s="38"/>
      <c r="B194" s="39"/>
      <c r="C194" s="38"/>
      <c r="D194" s="193" t="s">
        <v>210</v>
      </c>
      <c r="E194" s="38"/>
      <c r="F194" s="198" t="s">
        <v>2166</v>
      </c>
      <c r="G194" s="38"/>
      <c r="H194" s="38"/>
      <c r="I194" s="195"/>
      <c r="J194" s="38"/>
      <c r="K194" s="38"/>
      <c r="L194" s="39"/>
      <c r="M194" s="196"/>
      <c r="N194" s="197"/>
      <c r="O194" s="77"/>
      <c r="P194" s="77"/>
      <c r="Q194" s="77"/>
      <c r="R194" s="77"/>
      <c r="S194" s="77"/>
      <c r="T194" s="78"/>
      <c r="U194" s="38"/>
      <c r="V194" s="38"/>
      <c r="W194" s="38"/>
      <c r="X194" s="38"/>
      <c r="Y194" s="38"/>
      <c r="Z194" s="38"/>
      <c r="AA194" s="38"/>
      <c r="AB194" s="38"/>
      <c r="AC194" s="38"/>
      <c r="AD194" s="38"/>
      <c r="AE194" s="38"/>
      <c r="AT194" s="19" t="s">
        <v>210</v>
      </c>
      <c r="AU194" s="19" t="s">
        <v>91</v>
      </c>
    </row>
    <row r="195" s="14" customFormat="1">
      <c r="A195" s="14"/>
      <c r="B195" s="207"/>
      <c r="C195" s="14"/>
      <c r="D195" s="193" t="s">
        <v>212</v>
      </c>
      <c r="E195" s="208" t="s">
        <v>1</v>
      </c>
      <c r="F195" s="209" t="s">
        <v>2167</v>
      </c>
      <c r="G195" s="14"/>
      <c r="H195" s="208" t="s">
        <v>1</v>
      </c>
      <c r="I195" s="210"/>
      <c r="J195" s="14"/>
      <c r="K195" s="14"/>
      <c r="L195" s="207"/>
      <c r="M195" s="211"/>
      <c r="N195" s="212"/>
      <c r="O195" s="212"/>
      <c r="P195" s="212"/>
      <c r="Q195" s="212"/>
      <c r="R195" s="212"/>
      <c r="S195" s="212"/>
      <c r="T195" s="213"/>
      <c r="U195" s="14"/>
      <c r="V195" s="14"/>
      <c r="W195" s="14"/>
      <c r="X195" s="14"/>
      <c r="Y195" s="14"/>
      <c r="Z195" s="14"/>
      <c r="AA195" s="14"/>
      <c r="AB195" s="14"/>
      <c r="AC195" s="14"/>
      <c r="AD195" s="14"/>
      <c r="AE195" s="14"/>
      <c r="AT195" s="208" t="s">
        <v>212</v>
      </c>
      <c r="AU195" s="208" t="s">
        <v>91</v>
      </c>
      <c r="AV195" s="14" t="s">
        <v>89</v>
      </c>
      <c r="AW195" s="14" t="s">
        <v>36</v>
      </c>
      <c r="AX195" s="14" t="s">
        <v>81</v>
      </c>
      <c r="AY195" s="208" t="s">
        <v>199</v>
      </c>
    </row>
    <row r="196" s="13" customFormat="1">
      <c r="A196" s="13"/>
      <c r="B196" s="199"/>
      <c r="C196" s="13"/>
      <c r="D196" s="193" t="s">
        <v>212</v>
      </c>
      <c r="E196" s="200" t="s">
        <v>1</v>
      </c>
      <c r="F196" s="201" t="s">
        <v>2168</v>
      </c>
      <c r="G196" s="13"/>
      <c r="H196" s="202">
        <v>10.964</v>
      </c>
      <c r="I196" s="203"/>
      <c r="J196" s="13"/>
      <c r="K196" s="13"/>
      <c r="L196" s="199"/>
      <c r="M196" s="204"/>
      <c r="N196" s="205"/>
      <c r="O196" s="205"/>
      <c r="P196" s="205"/>
      <c r="Q196" s="205"/>
      <c r="R196" s="205"/>
      <c r="S196" s="205"/>
      <c r="T196" s="206"/>
      <c r="U196" s="13"/>
      <c r="V196" s="13"/>
      <c r="W196" s="13"/>
      <c r="X196" s="13"/>
      <c r="Y196" s="13"/>
      <c r="Z196" s="13"/>
      <c r="AA196" s="13"/>
      <c r="AB196" s="13"/>
      <c r="AC196" s="13"/>
      <c r="AD196" s="13"/>
      <c r="AE196" s="13"/>
      <c r="AT196" s="200" t="s">
        <v>212</v>
      </c>
      <c r="AU196" s="200" t="s">
        <v>91</v>
      </c>
      <c r="AV196" s="13" t="s">
        <v>91</v>
      </c>
      <c r="AW196" s="13" t="s">
        <v>36</v>
      </c>
      <c r="AX196" s="13" t="s">
        <v>89</v>
      </c>
      <c r="AY196" s="200" t="s">
        <v>199</v>
      </c>
    </row>
    <row r="197" s="2" customFormat="1" ht="24.15" customHeight="1">
      <c r="A197" s="38"/>
      <c r="B197" s="179"/>
      <c r="C197" s="180" t="s">
        <v>337</v>
      </c>
      <c r="D197" s="180" t="s">
        <v>201</v>
      </c>
      <c r="E197" s="181" t="s">
        <v>616</v>
      </c>
      <c r="F197" s="182" t="s">
        <v>617</v>
      </c>
      <c r="G197" s="183" t="s">
        <v>275</v>
      </c>
      <c r="H197" s="184">
        <v>10.964</v>
      </c>
      <c r="I197" s="185"/>
      <c r="J197" s="186">
        <f>ROUND(I197*H197,2)</f>
        <v>0</v>
      </c>
      <c r="K197" s="182" t="s">
        <v>246</v>
      </c>
      <c r="L197" s="39"/>
      <c r="M197" s="187" t="s">
        <v>1</v>
      </c>
      <c r="N197" s="188" t="s">
        <v>46</v>
      </c>
      <c r="O197" s="77"/>
      <c r="P197" s="189">
        <f>O197*H197</f>
        <v>0</v>
      </c>
      <c r="Q197" s="189">
        <v>0</v>
      </c>
      <c r="R197" s="189">
        <f>Q197*H197</f>
        <v>0</v>
      </c>
      <c r="S197" s="189">
        <v>0</v>
      </c>
      <c r="T197" s="190">
        <f>S197*H197</f>
        <v>0</v>
      </c>
      <c r="U197" s="38"/>
      <c r="V197" s="38"/>
      <c r="W197" s="38"/>
      <c r="X197" s="38"/>
      <c r="Y197" s="38"/>
      <c r="Z197" s="38"/>
      <c r="AA197" s="38"/>
      <c r="AB197" s="38"/>
      <c r="AC197" s="38"/>
      <c r="AD197" s="38"/>
      <c r="AE197" s="38"/>
      <c r="AR197" s="191" t="s">
        <v>206</v>
      </c>
      <c r="AT197" s="191" t="s">
        <v>201</v>
      </c>
      <c r="AU197" s="191" t="s">
        <v>91</v>
      </c>
      <c r="AY197" s="19" t="s">
        <v>199</v>
      </c>
      <c r="BE197" s="192">
        <f>IF(N197="základní",J197,0)</f>
        <v>0</v>
      </c>
      <c r="BF197" s="192">
        <f>IF(N197="snížená",J197,0)</f>
        <v>0</v>
      </c>
      <c r="BG197" s="192">
        <f>IF(N197="zákl. přenesená",J197,0)</f>
        <v>0</v>
      </c>
      <c r="BH197" s="192">
        <f>IF(N197="sníž. přenesená",J197,0)</f>
        <v>0</v>
      </c>
      <c r="BI197" s="192">
        <f>IF(N197="nulová",J197,0)</f>
        <v>0</v>
      </c>
      <c r="BJ197" s="19" t="s">
        <v>89</v>
      </c>
      <c r="BK197" s="192">
        <f>ROUND(I197*H197,2)</f>
        <v>0</v>
      </c>
      <c r="BL197" s="19" t="s">
        <v>206</v>
      </c>
      <c r="BM197" s="191" t="s">
        <v>2169</v>
      </c>
    </row>
    <row r="198" s="13" customFormat="1">
      <c r="A198" s="13"/>
      <c r="B198" s="199"/>
      <c r="C198" s="13"/>
      <c r="D198" s="193" t="s">
        <v>212</v>
      </c>
      <c r="E198" s="200" t="s">
        <v>1</v>
      </c>
      <c r="F198" s="201" t="s">
        <v>2168</v>
      </c>
      <c r="G198" s="13"/>
      <c r="H198" s="202">
        <v>10.964</v>
      </c>
      <c r="I198" s="203"/>
      <c r="J198" s="13"/>
      <c r="K198" s="13"/>
      <c r="L198" s="199"/>
      <c r="M198" s="204"/>
      <c r="N198" s="205"/>
      <c r="O198" s="205"/>
      <c r="P198" s="205"/>
      <c r="Q198" s="205"/>
      <c r="R198" s="205"/>
      <c r="S198" s="205"/>
      <c r="T198" s="206"/>
      <c r="U198" s="13"/>
      <c r="V198" s="13"/>
      <c r="W198" s="13"/>
      <c r="X198" s="13"/>
      <c r="Y198" s="13"/>
      <c r="Z198" s="13"/>
      <c r="AA198" s="13"/>
      <c r="AB198" s="13"/>
      <c r="AC198" s="13"/>
      <c r="AD198" s="13"/>
      <c r="AE198" s="13"/>
      <c r="AT198" s="200" t="s">
        <v>212</v>
      </c>
      <c r="AU198" s="200" t="s">
        <v>91</v>
      </c>
      <c r="AV198" s="13" t="s">
        <v>91</v>
      </c>
      <c r="AW198" s="13" t="s">
        <v>36</v>
      </c>
      <c r="AX198" s="13" t="s">
        <v>89</v>
      </c>
      <c r="AY198" s="200" t="s">
        <v>199</v>
      </c>
    </row>
    <row r="199" s="12" customFormat="1" ht="22.8" customHeight="1">
      <c r="A199" s="12"/>
      <c r="B199" s="166"/>
      <c r="C199" s="12"/>
      <c r="D199" s="167" t="s">
        <v>80</v>
      </c>
      <c r="E199" s="177" t="s">
        <v>627</v>
      </c>
      <c r="F199" s="177" t="s">
        <v>628</v>
      </c>
      <c r="G199" s="12"/>
      <c r="H199" s="12"/>
      <c r="I199" s="169"/>
      <c r="J199" s="178">
        <f>BK199</f>
        <v>0</v>
      </c>
      <c r="K199" s="12"/>
      <c r="L199" s="166"/>
      <c r="M199" s="171"/>
      <c r="N199" s="172"/>
      <c r="O199" s="172"/>
      <c r="P199" s="173">
        <f>SUM(P200:P203)</f>
        <v>0</v>
      </c>
      <c r="Q199" s="172"/>
      <c r="R199" s="173">
        <f>SUM(R200:R203)</f>
        <v>0</v>
      </c>
      <c r="S199" s="172"/>
      <c r="T199" s="174">
        <f>SUM(T200:T203)</f>
        <v>0</v>
      </c>
      <c r="U199" s="12"/>
      <c r="V199" s="12"/>
      <c r="W199" s="12"/>
      <c r="X199" s="12"/>
      <c r="Y199" s="12"/>
      <c r="Z199" s="12"/>
      <c r="AA199" s="12"/>
      <c r="AB199" s="12"/>
      <c r="AC199" s="12"/>
      <c r="AD199" s="12"/>
      <c r="AE199" s="12"/>
      <c r="AR199" s="167" t="s">
        <v>89</v>
      </c>
      <c r="AT199" s="175" t="s">
        <v>80</v>
      </c>
      <c r="AU199" s="175" t="s">
        <v>89</v>
      </c>
      <c r="AY199" s="167" t="s">
        <v>199</v>
      </c>
      <c r="BK199" s="176">
        <f>SUM(BK200:BK203)</f>
        <v>0</v>
      </c>
    </row>
    <row r="200" s="2" customFormat="1" ht="14.4" customHeight="1">
      <c r="A200" s="38"/>
      <c r="B200" s="179"/>
      <c r="C200" s="180" t="s">
        <v>342</v>
      </c>
      <c r="D200" s="180" t="s">
        <v>201</v>
      </c>
      <c r="E200" s="181" t="s">
        <v>630</v>
      </c>
      <c r="F200" s="182" t="s">
        <v>631</v>
      </c>
      <c r="G200" s="183" t="s">
        <v>275</v>
      </c>
      <c r="H200" s="184">
        <v>0.084000000000000005</v>
      </c>
      <c r="I200" s="185"/>
      <c r="J200" s="186">
        <f>ROUND(I200*H200,2)</f>
        <v>0</v>
      </c>
      <c r="K200" s="182" t="s">
        <v>205</v>
      </c>
      <c r="L200" s="39"/>
      <c r="M200" s="187" t="s">
        <v>1</v>
      </c>
      <c r="N200" s="188" t="s">
        <v>46</v>
      </c>
      <c r="O200" s="77"/>
      <c r="P200" s="189">
        <f>O200*H200</f>
        <v>0</v>
      </c>
      <c r="Q200" s="189">
        <v>0</v>
      </c>
      <c r="R200" s="189">
        <f>Q200*H200</f>
        <v>0</v>
      </c>
      <c r="S200" s="189">
        <v>0</v>
      </c>
      <c r="T200" s="190">
        <f>S200*H200</f>
        <v>0</v>
      </c>
      <c r="U200" s="38"/>
      <c r="V200" s="38"/>
      <c r="W200" s="38"/>
      <c r="X200" s="38"/>
      <c r="Y200" s="38"/>
      <c r="Z200" s="38"/>
      <c r="AA200" s="38"/>
      <c r="AB200" s="38"/>
      <c r="AC200" s="38"/>
      <c r="AD200" s="38"/>
      <c r="AE200" s="38"/>
      <c r="AR200" s="191" t="s">
        <v>206</v>
      </c>
      <c r="AT200" s="191" t="s">
        <v>201</v>
      </c>
      <c r="AU200" s="191" t="s">
        <v>91</v>
      </c>
      <c r="AY200" s="19" t="s">
        <v>199</v>
      </c>
      <c r="BE200" s="192">
        <f>IF(N200="základní",J200,0)</f>
        <v>0</v>
      </c>
      <c r="BF200" s="192">
        <f>IF(N200="snížená",J200,0)</f>
        <v>0</v>
      </c>
      <c r="BG200" s="192">
        <f>IF(N200="zákl. přenesená",J200,0)</f>
        <v>0</v>
      </c>
      <c r="BH200" s="192">
        <f>IF(N200="sníž. přenesená",J200,0)</f>
        <v>0</v>
      </c>
      <c r="BI200" s="192">
        <f>IF(N200="nulová",J200,0)</f>
        <v>0</v>
      </c>
      <c r="BJ200" s="19" t="s">
        <v>89</v>
      </c>
      <c r="BK200" s="192">
        <f>ROUND(I200*H200,2)</f>
        <v>0</v>
      </c>
      <c r="BL200" s="19" t="s">
        <v>206</v>
      </c>
      <c r="BM200" s="191" t="s">
        <v>2170</v>
      </c>
    </row>
    <row r="201" s="2" customFormat="1">
      <c r="A201" s="38"/>
      <c r="B201" s="39"/>
      <c r="C201" s="38"/>
      <c r="D201" s="193" t="s">
        <v>208</v>
      </c>
      <c r="E201" s="38"/>
      <c r="F201" s="194" t="s">
        <v>633</v>
      </c>
      <c r="G201" s="38"/>
      <c r="H201" s="38"/>
      <c r="I201" s="195"/>
      <c r="J201" s="38"/>
      <c r="K201" s="38"/>
      <c r="L201" s="39"/>
      <c r="M201" s="196"/>
      <c r="N201" s="197"/>
      <c r="O201" s="77"/>
      <c r="P201" s="77"/>
      <c r="Q201" s="77"/>
      <c r="R201" s="77"/>
      <c r="S201" s="77"/>
      <c r="T201" s="78"/>
      <c r="U201" s="38"/>
      <c r="V201" s="38"/>
      <c r="W201" s="38"/>
      <c r="X201" s="38"/>
      <c r="Y201" s="38"/>
      <c r="Z201" s="38"/>
      <c r="AA201" s="38"/>
      <c r="AB201" s="38"/>
      <c r="AC201" s="38"/>
      <c r="AD201" s="38"/>
      <c r="AE201" s="38"/>
      <c r="AT201" s="19" t="s">
        <v>208</v>
      </c>
      <c r="AU201" s="19" t="s">
        <v>91</v>
      </c>
    </row>
    <row r="202" s="2" customFormat="1" ht="24.15" customHeight="1">
      <c r="A202" s="38"/>
      <c r="B202" s="179"/>
      <c r="C202" s="180" t="s">
        <v>7</v>
      </c>
      <c r="D202" s="180" t="s">
        <v>201</v>
      </c>
      <c r="E202" s="181" t="s">
        <v>635</v>
      </c>
      <c r="F202" s="182" t="s">
        <v>636</v>
      </c>
      <c r="G202" s="183" t="s">
        <v>275</v>
      </c>
      <c r="H202" s="184">
        <v>0.084000000000000005</v>
      </c>
      <c r="I202" s="185"/>
      <c r="J202" s="186">
        <f>ROUND(I202*H202,2)</f>
        <v>0</v>
      </c>
      <c r="K202" s="182" t="s">
        <v>205</v>
      </c>
      <c r="L202" s="39"/>
      <c r="M202" s="187" t="s">
        <v>1</v>
      </c>
      <c r="N202" s="188" t="s">
        <v>46</v>
      </c>
      <c r="O202" s="77"/>
      <c r="P202" s="189">
        <f>O202*H202</f>
        <v>0</v>
      </c>
      <c r="Q202" s="189">
        <v>0</v>
      </c>
      <c r="R202" s="189">
        <f>Q202*H202</f>
        <v>0</v>
      </c>
      <c r="S202" s="189">
        <v>0</v>
      </c>
      <c r="T202" s="190">
        <f>S202*H202</f>
        <v>0</v>
      </c>
      <c r="U202" s="38"/>
      <c r="V202" s="38"/>
      <c r="W202" s="38"/>
      <c r="X202" s="38"/>
      <c r="Y202" s="38"/>
      <c r="Z202" s="38"/>
      <c r="AA202" s="38"/>
      <c r="AB202" s="38"/>
      <c r="AC202" s="38"/>
      <c r="AD202" s="38"/>
      <c r="AE202" s="38"/>
      <c r="AR202" s="191" t="s">
        <v>206</v>
      </c>
      <c r="AT202" s="191" t="s">
        <v>201</v>
      </c>
      <c r="AU202" s="191" t="s">
        <v>91</v>
      </c>
      <c r="AY202" s="19" t="s">
        <v>199</v>
      </c>
      <c r="BE202" s="192">
        <f>IF(N202="základní",J202,0)</f>
        <v>0</v>
      </c>
      <c r="BF202" s="192">
        <f>IF(N202="snížená",J202,0)</f>
        <v>0</v>
      </c>
      <c r="BG202" s="192">
        <f>IF(N202="zákl. přenesená",J202,0)</f>
        <v>0</v>
      </c>
      <c r="BH202" s="192">
        <f>IF(N202="sníž. přenesená",J202,0)</f>
        <v>0</v>
      </c>
      <c r="BI202" s="192">
        <f>IF(N202="nulová",J202,0)</f>
        <v>0</v>
      </c>
      <c r="BJ202" s="19" t="s">
        <v>89</v>
      </c>
      <c r="BK202" s="192">
        <f>ROUND(I202*H202,2)</f>
        <v>0</v>
      </c>
      <c r="BL202" s="19" t="s">
        <v>206</v>
      </c>
      <c r="BM202" s="191" t="s">
        <v>2171</v>
      </c>
    </row>
    <row r="203" s="2" customFormat="1">
      <c r="A203" s="38"/>
      <c r="B203" s="39"/>
      <c r="C203" s="38"/>
      <c r="D203" s="193" t="s">
        <v>208</v>
      </c>
      <c r="E203" s="38"/>
      <c r="F203" s="194" t="s">
        <v>638</v>
      </c>
      <c r="G203" s="38"/>
      <c r="H203" s="38"/>
      <c r="I203" s="195"/>
      <c r="J203" s="38"/>
      <c r="K203" s="38"/>
      <c r="L203" s="39"/>
      <c r="M203" s="196"/>
      <c r="N203" s="197"/>
      <c r="O203" s="77"/>
      <c r="P203" s="77"/>
      <c r="Q203" s="77"/>
      <c r="R203" s="77"/>
      <c r="S203" s="77"/>
      <c r="T203" s="78"/>
      <c r="U203" s="38"/>
      <c r="V203" s="38"/>
      <c r="W203" s="38"/>
      <c r="X203" s="38"/>
      <c r="Y203" s="38"/>
      <c r="Z203" s="38"/>
      <c r="AA203" s="38"/>
      <c r="AB203" s="38"/>
      <c r="AC203" s="38"/>
      <c r="AD203" s="38"/>
      <c r="AE203" s="38"/>
      <c r="AT203" s="19" t="s">
        <v>208</v>
      </c>
      <c r="AU203" s="19" t="s">
        <v>91</v>
      </c>
    </row>
    <row r="204" s="12" customFormat="1" ht="25.92" customHeight="1">
      <c r="A204" s="12"/>
      <c r="B204" s="166"/>
      <c r="C204" s="12"/>
      <c r="D204" s="167" t="s">
        <v>80</v>
      </c>
      <c r="E204" s="168" t="s">
        <v>639</v>
      </c>
      <c r="F204" s="168" t="s">
        <v>640</v>
      </c>
      <c r="G204" s="12"/>
      <c r="H204" s="12"/>
      <c r="I204" s="169"/>
      <c r="J204" s="170">
        <f>BK204</f>
        <v>0</v>
      </c>
      <c r="K204" s="12"/>
      <c r="L204" s="166"/>
      <c r="M204" s="171"/>
      <c r="N204" s="172"/>
      <c r="O204" s="172"/>
      <c r="P204" s="173">
        <f>P205+P215+P218</f>
        <v>0</v>
      </c>
      <c r="Q204" s="172"/>
      <c r="R204" s="173">
        <f>R205+R215+R218</f>
        <v>0</v>
      </c>
      <c r="S204" s="172"/>
      <c r="T204" s="174">
        <f>T205+T215+T218</f>
        <v>0</v>
      </c>
      <c r="U204" s="12"/>
      <c r="V204" s="12"/>
      <c r="W204" s="12"/>
      <c r="X204" s="12"/>
      <c r="Y204" s="12"/>
      <c r="Z204" s="12"/>
      <c r="AA204" s="12"/>
      <c r="AB204" s="12"/>
      <c r="AC204" s="12"/>
      <c r="AD204" s="12"/>
      <c r="AE204" s="12"/>
      <c r="AR204" s="167" t="s">
        <v>91</v>
      </c>
      <c r="AT204" s="175" t="s">
        <v>80</v>
      </c>
      <c r="AU204" s="175" t="s">
        <v>81</v>
      </c>
      <c r="AY204" s="167" t="s">
        <v>199</v>
      </c>
      <c r="BK204" s="176">
        <f>BK205+BK215+BK218</f>
        <v>0</v>
      </c>
    </row>
    <row r="205" s="12" customFormat="1" ht="22.8" customHeight="1">
      <c r="A205" s="12"/>
      <c r="B205" s="166"/>
      <c r="C205" s="12"/>
      <c r="D205" s="167" t="s">
        <v>80</v>
      </c>
      <c r="E205" s="177" t="s">
        <v>2172</v>
      </c>
      <c r="F205" s="177" t="s">
        <v>2173</v>
      </c>
      <c r="G205" s="12"/>
      <c r="H205" s="12"/>
      <c r="I205" s="169"/>
      <c r="J205" s="178">
        <f>BK205</f>
        <v>0</v>
      </c>
      <c r="K205" s="12"/>
      <c r="L205" s="166"/>
      <c r="M205" s="171"/>
      <c r="N205" s="172"/>
      <c r="O205" s="172"/>
      <c r="P205" s="173">
        <f>SUM(P206:P214)</f>
        <v>0</v>
      </c>
      <c r="Q205" s="172"/>
      <c r="R205" s="173">
        <f>SUM(R206:R214)</f>
        <v>0</v>
      </c>
      <c r="S205" s="172"/>
      <c r="T205" s="174">
        <f>SUM(T206:T214)</f>
        <v>0</v>
      </c>
      <c r="U205" s="12"/>
      <c r="V205" s="12"/>
      <c r="W205" s="12"/>
      <c r="X205" s="12"/>
      <c r="Y205" s="12"/>
      <c r="Z205" s="12"/>
      <c r="AA205" s="12"/>
      <c r="AB205" s="12"/>
      <c r="AC205" s="12"/>
      <c r="AD205" s="12"/>
      <c r="AE205" s="12"/>
      <c r="AR205" s="167" t="s">
        <v>91</v>
      </c>
      <c r="AT205" s="175" t="s">
        <v>80</v>
      </c>
      <c r="AU205" s="175" t="s">
        <v>89</v>
      </c>
      <c r="AY205" s="167" t="s">
        <v>199</v>
      </c>
      <c r="BK205" s="176">
        <f>SUM(BK206:BK214)</f>
        <v>0</v>
      </c>
    </row>
    <row r="206" s="2" customFormat="1" ht="14.4" customHeight="1">
      <c r="A206" s="38"/>
      <c r="B206" s="179"/>
      <c r="C206" s="180" t="s">
        <v>354</v>
      </c>
      <c r="D206" s="180" t="s">
        <v>201</v>
      </c>
      <c r="E206" s="181" t="s">
        <v>2174</v>
      </c>
      <c r="F206" s="182" t="s">
        <v>2175</v>
      </c>
      <c r="G206" s="183" t="s">
        <v>404</v>
      </c>
      <c r="H206" s="184">
        <v>21</v>
      </c>
      <c r="I206" s="185"/>
      <c r="J206" s="186">
        <f>ROUND(I206*H206,2)</f>
        <v>0</v>
      </c>
      <c r="K206" s="182" t="s">
        <v>246</v>
      </c>
      <c r="L206" s="39"/>
      <c r="M206" s="187" t="s">
        <v>1</v>
      </c>
      <c r="N206" s="188" t="s">
        <v>46</v>
      </c>
      <c r="O206" s="77"/>
      <c r="P206" s="189">
        <f>O206*H206</f>
        <v>0</v>
      </c>
      <c r="Q206" s="189">
        <v>0</v>
      </c>
      <c r="R206" s="189">
        <f>Q206*H206</f>
        <v>0</v>
      </c>
      <c r="S206" s="189">
        <v>0</v>
      </c>
      <c r="T206" s="190">
        <f>S206*H206</f>
        <v>0</v>
      </c>
      <c r="U206" s="38"/>
      <c r="V206" s="38"/>
      <c r="W206" s="38"/>
      <c r="X206" s="38"/>
      <c r="Y206" s="38"/>
      <c r="Z206" s="38"/>
      <c r="AA206" s="38"/>
      <c r="AB206" s="38"/>
      <c r="AC206" s="38"/>
      <c r="AD206" s="38"/>
      <c r="AE206" s="38"/>
      <c r="AR206" s="191" t="s">
        <v>318</v>
      </c>
      <c r="AT206" s="191" t="s">
        <v>201</v>
      </c>
      <c r="AU206" s="191" t="s">
        <v>91</v>
      </c>
      <c r="AY206" s="19" t="s">
        <v>199</v>
      </c>
      <c r="BE206" s="192">
        <f>IF(N206="základní",J206,0)</f>
        <v>0</v>
      </c>
      <c r="BF206" s="192">
        <f>IF(N206="snížená",J206,0)</f>
        <v>0</v>
      </c>
      <c r="BG206" s="192">
        <f>IF(N206="zákl. přenesená",J206,0)</f>
        <v>0</v>
      </c>
      <c r="BH206" s="192">
        <f>IF(N206="sníž. přenesená",J206,0)</f>
        <v>0</v>
      </c>
      <c r="BI206" s="192">
        <f>IF(N206="nulová",J206,0)</f>
        <v>0</v>
      </c>
      <c r="BJ206" s="19" t="s">
        <v>89</v>
      </c>
      <c r="BK206" s="192">
        <f>ROUND(I206*H206,2)</f>
        <v>0</v>
      </c>
      <c r="BL206" s="19" t="s">
        <v>318</v>
      </c>
      <c r="BM206" s="191" t="s">
        <v>2176</v>
      </c>
    </row>
    <row r="207" s="2" customFormat="1">
      <c r="A207" s="38"/>
      <c r="B207" s="39"/>
      <c r="C207" s="38"/>
      <c r="D207" s="193" t="s">
        <v>248</v>
      </c>
      <c r="E207" s="38"/>
      <c r="F207" s="198" t="s">
        <v>2177</v>
      </c>
      <c r="G207" s="38"/>
      <c r="H207" s="38"/>
      <c r="I207" s="195"/>
      <c r="J207" s="38"/>
      <c r="K207" s="38"/>
      <c r="L207" s="39"/>
      <c r="M207" s="196"/>
      <c r="N207" s="197"/>
      <c r="O207" s="77"/>
      <c r="P207" s="77"/>
      <c r="Q207" s="77"/>
      <c r="R207" s="77"/>
      <c r="S207" s="77"/>
      <c r="T207" s="78"/>
      <c r="U207" s="38"/>
      <c r="V207" s="38"/>
      <c r="W207" s="38"/>
      <c r="X207" s="38"/>
      <c r="Y207" s="38"/>
      <c r="Z207" s="38"/>
      <c r="AA207" s="38"/>
      <c r="AB207" s="38"/>
      <c r="AC207" s="38"/>
      <c r="AD207" s="38"/>
      <c r="AE207" s="38"/>
      <c r="AT207" s="19" t="s">
        <v>248</v>
      </c>
      <c r="AU207" s="19" t="s">
        <v>91</v>
      </c>
    </row>
    <row r="208" s="2" customFormat="1" ht="62.7" customHeight="1">
      <c r="A208" s="38"/>
      <c r="B208" s="179"/>
      <c r="C208" s="222" t="s">
        <v>360</v>
      </c>
      <c r="D208" s="222" t="s">
        <v>272</v>
      </c>
      <c r="E208" s="223" t="s">
        <v>2178</v>
      </c>
      <c r="F208" s="224" t="s">
        <v>2179</v>
      </c>
      <c r="G208" s="225" t="s">
        <v>404</v>
      </c>
      <c r="H208" s="226">
        <v>21</v>
      </c>
      <c r="I208" s="227"/>
      <c r="J208" s="228">
        <f>ROUND(I208*H208,2)</f>
        <v>0</v>
      </c>
      <c r="K208" s="224" t="s">
        <v>246</v>
      </c>
      <c r="L208" s="229"/>
      <c r="M208" s="230" t="s">
        <v>1</v>
      </c>
      <c r="N208" s="231" t="s">
        <v>46</v>
      </c>
      <c r="O208" s="77"/>
      <c r="P208" s="189">
        <f>O208*H208</f>
        <v>0</v>
      </c>
      <c r="Q208" s="189">
        <v>0</v>
      </c>
      <c r="R208" s="189">
        <f>Q208*H208</f>
        <v>0</v>
      </c>
      <c r="S208" s="189">
        <v>0</v>
      </c>
      <c r="T208" s="190">
        <f>S208*H208</f>
        <v>0</v>
      </c>
      <c r="U208" s="38"/>
      <c r="V208" s="38"/>
      <c r="W208" s="38"/>
      <c r="X208" s="38"/>
      <c r="Y208" s="38"/>
      <c r="Z208" s="38"/>
      <c r="AA208" s="38"/>
      <c r="AB208" s="38"/>
      <c r="AC208" s="38"/>
      <c r="AD208" s="38"/>
      <c r="AE208" s="38"/>
      <c r="AR208" s="191" t="s">
        <v>427</v>
      </c>
      <c r="AT208" s="191" t="s">
        <v>272</v>
      </c>
      <c r="AU208" s="191" t="s">
        <v>91</v>
      </c>
      <c r="AY208" s="19" t="s">
        <v>199</v>
      </c>
      <c r="BE208" s="192">
        <f>IF(N208="základní",J208,0)</f>
        <v>0</v>
      </c>
      <c r="BF208" s="192">
        <f>IF(N208="snížená",J208,0)</f>
        <v>0</v>
      </c>
      <c r="BG208" s="192">
        <f>IF(N208="zákl. přenesená",J208,0)</f>
        <v>0</v>
      </c>
      <c r="BH208" s="192">
        <f>IF(N208="sníž. přenesená",J208,0)</f>
        <v>0</v>
      </c>
      <c r="BI208" s="192">
        <f>IF(N208="nulová",J208,0)</f>
        <v>0</v>
      </c>
      <c r="BJ208" s="19" t="s">
        <v>89</v>
      </c>
      <c r="BK208" s="192">
        <f>ROUND(I208*H208,2)</f>
        <v>0</v>
      </c>
      <c r="BL208" s="19" t="s">
        <v>318</v>
      </c>
      <c r="BM208" s="191" t="s">
        <v>2180</v>
      </c>
    </row>
    <row r="209" s="2" customFormat="1" ht="14.4" customHeight="1">
      <c r="A209" s="38"/>
      <c r="B209" s="179"/>
      <c r="C209" s="222" t="s">
        <v>368</v>
      </c>
      <c r="D209" s="222" t="s">
        <v>272</v>
      </c>
      <c r="E209" s="223" t="s">
        <v>2181</v>
      </c>
      <c r="F209" s="224" t="s">
        <v>2182</v>
      </c>
      <c r="G209" s="225" t="s">
        <v>345</v>
      </c>
      <c r="H209" s="226">
        <v>11.199999999999999</v>
      </c>
      <c r="I209" s="227"/>
      <c r="J209" s="228">
        <f>ROUND(I209*H209,2)</f>
        <v>0</v>
      </c>
      <c r="K209" s="224" t="s">
        <v>246</v>
      </c>
      <c r="L209" s="229"/>
      <c r="M209" s="230" t="s">
        <v>1</v>
      </c>
      <c r="N209" s="231" t="s">
        <v>46</v>
      </c>
      <c r="O209" s="77"/>
      <c r="P209" s="189">
        <f>O209*H209</f>
        <v>0</v>
      </c>
      <c r="Q209" s="189">
        <v>0</v>
      </c>
      <c r="R209" s="189">
        <f>Q209*H209</f>
        <v>0</v>
      </c>
      <c r="S209" s="189">
        <v>0</v>
      </c>
      <c r="T209" s="190">
        <f>S209*H209</f>
        <v>0</v>
      </c>
      <c r="U209" s="38"/>
      <c r="V209" s="38"/>
      <c r="W209" s="38"/>
      <c r="X209" s="38"/>
      <c r="Y209" s="38"/>
      <c r="Z209" s="38"/>
      <c r="AA209" s="38"/>
      <c r="AB209" s="38"/>
      <c r="AC209" s="38"/>
      <c r="AD209" s="38"/>
      <c r="AE209" s="38"/>
      <c r="AR209" s="191" t="s">
        <v>427</v>
      </c>
      <c r="AT209" s="191" t="s">
        <v>272</v>
      </c>
      <c r="AU209" s="191" t="s">
        <v>91</v>
      </c>
      <c r="AY209" s="19" t="s">
        <v>199</v>
      </c>
      <c r="BE209" s="192">
        <f>IF(N209="základní",J209,0)</f>
        <v>0</v>
      </c>
      <c r="BF209" s="192">
        <f>IF(N209="snížená",J209,0)</f>
        <v>0</v>
      </c>
      <c r="BG209" s="192">
        <f>IF(N209="zákl. přenesená",J209,0)</f>
        <v>0</v>
      </c>
      <c r="BH209" s="192">
        <f>IF(N209="sníž. přenesená",J209,0)</f>
        <v>0</v>
      </c>
      <c r="BI209" s="192">
        <f>IF(N209="nulová",J209,0)</f>
        <v>0</v>
      </c>
      <c r="BJ209" s="19" t="s">
        <v>89</v>
      </c>
      <c r="BK209" s="192">
        <f>ROUND(I209*H209,2)</f>
        <v>0</v>
      </c>
      <c r="BL209" s="19" t="s">
        <v>318</v>
      </c>
      <c r="BM209" s="191" t="s">
        <v>615</v>
      </c>
    </row>
    <row r="210" s="2" customFormat="1" ht="24.15" customHeight="1">
      <c r="A210" s="38"/>
      <c r="B210" s="179"/>
      <c r="C210" s="222" t="s">
        <v>376</v>
      </c>
      <c r="D210" s="222" t="s">
        <v>272</v>
      </c>
      <c r="E210" s="223" t="s">
        <v>2183</v>
      </c>
      <c r="F210" s="224" t="s">
        <v>2184</v>
      </c>
      <c r="G210" s="225" t="s">
        <v>345</v>
      </c>
      <c r="H210" s="226">
        <v>2636</v>
      </c>
      <c r="I210" s="227"/>
      <c r="J210" s="228">
        <f>ROUND(I210*H210,2)</f>
        <v>0</v>
      </c>
      <c r="K210" s="224" t="s">
        <v>246</v>
      </c>
      <c r="L210" s="229"/>
      <c r="M210" s="230" t="s">
        <v>1</v>
      </c>
      <c r="N210" s="231" t="s">
        <v>46</v>
      </c>
      <c r="O210" s="77"/>
      <c r="P210" s="189">
        <f>O210*H210</f>
        <v>0</v>
      </c>
      <c r="Q210" s="189">
        <v>0</v>
      </c>
      <c r="R210" s="189">
        <f>Q210*H210</f>
        <v>0</v>
      </c>
      <c r="S210" s="189">
        <v>0</v>
      </c>
      <c r="T210" s="190">
        <f>S210*H210</f>
        <v>0</v>
      </c>
      <c r="U210" s="38"/>
      <c r="V210" s="38"/>
      <c r="W210" s="38"/>
      <c r="X210" s="38"/>
      <c r="Y210" s="38"/>
      <c r="Z210" s="38"/>
      <c r="AA210" s="38"/>
      <c r="AB210" s="38"/>
      <c r="AC210" s="38"/>
      <c r="AD210" s="38"/>
      <c r="AE210" s="38"/>
      <c r="AR210" s="191" t="s">
        <v>427</v>
      </c>
      <c r="AT210" s="191" t="s">
        <v>272</v>
      </c>
      <c r="AU210" s="191" t="s">
        <v>91</v>
      </c>
      <c r="AY210" s="19" t="s">
        <v>199</v>
      </c>
      <c r="BE210" s="192">
        <f>IF(N210="základní",J210,0)</f>
        <v>0</v>
      </c>
      <c r="BF210" s="192">
        <f>IF(N210="snížená",J210,0)</f>
        <v>0</v>
      </c>
      <c r="BG210" s="192">
        <f>IF(N210="zákl. přenesená",J210,0)</f>
        <v>0</v>
      </c>
      <c r="BH210" s="192">
        <f>IF(N210="sníž. přenesená",J210,0)</f>
        <v>0</v>
      </c>
      <c r="BI210" s="192">
        <f>IF(N210="nulová",J210,0)</f>
        <v>0</v>
      </c>
      <c r="BJ210" s="19" t="s">
        <v>89</v>
      </c>
      <c r="BK210" s="192">
        <f>ROUND(I210*H210,2)</f>
        <v>0</v>
      </c>
      <c r="BL210" s="19" t="s">
        <v>318</v>
      </c>
      <c r="BM210" s="191" t="s">
        <v>629</v>
      </c>
    </row>
    <row r="211" s="2" customFormat="1" ht="14.4" customHeight="1">
      <c r="A211" s="38"/>
      <c r="B211" s="179"/>
      <c r="C211" s="180" t="s">
        <v>382</v>
      </c>
      <c r="D211" s="180" t="s">
        <v>201</v>
      </c>
      <c r="E211" s="181" t="s">
        <v>2185</v>
      </c>
      <c r="F211" s="182" t="s">
        <v>2186</v>
      </c>
      <c r="G211" s="183" t="s">
        <v>548</v>
      </c>
      <c r="H211" s="184">
        <v>7</v>
      </c>
      <c r="I211" s="185"/>
      <c r="J211" s="186">
        <f>ROUND(I211*H211,2)</f>
        <v>0</v>
      </c>
      <c r="K211" s="182" t="s">
        <v>246</v>
      </c>
      <c r="L211" s="39"/>
      <c r="M211" s="187" t="s">
        <v>1</v>
      </c>
      <c r="N211" s="188" t="s">
        <v>46</v>
      </c>
      <c r="O211" s="77"/>
      <c r="P211" s="189">
        <f>O211*H211</f>
        <v>0</v>
      </c>
      <c r="Q211" s="189">
        <v>0</v>
      </c>
      <c r="R211" s="189">
        <f>Q211*H211</f>
        <v>0</v>
      </c>
      <c r="S211" s="189">
        <v>0</v>
      </c>
      <c r="T211" s="190">
        <f>S211*H211</f>
        <v>0</v>
      </c>
      <c r="U211" s="38"/>
      <c r="V211" s="38"/>
      <c r="W211" s="38"/>
      <c r="X211" s="38"/>
      <c r="Y211" s="38"/>
      <c r="Z211" s="38"/>
      <c r="AA211" s="38"/>
      <c r="AB211" s="38"/>
      <c r="AC211" s="38"/>
      <c r="AD211" s="38"/>
      <c r="AE211" s="38"/>
      <c r="AR211" s="191" t="s">
        <v>318</v>
      </c>
      <c r="AT211" s="191" t="s">
        <v>201</v>
      </c>
      <c r="AU211" s="191" t="s">
        <v>91</v>
      </c>
      <c r="AY211" s="19" t="s">
        <v>199</v>
      </c>
      <c r="BE211" s="192">
        <f>IF(N211="základní",J211,0)</f>
        <v>0</v>
      </c>
      <c r="BF211" s="192">
        <f>IF(N211="snížená",J211,0)</f>
        <v>0</v>
      </c>
      <c r="BG211" s="192">
        <f>IF(N211="zákl. přenesená",J211,0)</f>
        <v>0</v>
      </c>
      <c r="BH211" s="192">
        <f>IF(N211="sníž. přenesená",J211,0)</f>
        <v>0</v>
      </c>
      <c r="BI211" s="192">
        <f>IF(N211="nulová",J211,0)</f>
        <v>0</v>
      </c>
      <c r="BJ211" s="19" t="s">
        <v>89</v>
      </c>
      <c r="BK211" s="192">
        <f>ROUND(I211*H211,2)</f>
        <v>0</v>
      </c>
      <c r="BL211" s="19" t="s">
        <v>318</v>
      </c>
      <c r="BM211" s="191" t="s">
        <v>2187</v>
      </c>
    </row>
    <row r="212" s="2" customFormat="1">
      <c r="A212" s="38"/>
      <c r="B212" s="39"/>
      <c r="C212" s="38"/>
      <c r="D212" s="193" t="s">
        <v>248</v>
      </c>
      <c r="E212" s="38"/>
      <c r="F212" s="198" t="s">
        <v>2188</v>
      </c>
      <c r="G212" s="38"/>
      <c r="H212" s="38"/>
      <c r="I212" s="195"/>
      <c r="J212" s="38"/>
      <c r="K212" s="38"/>
      <c r="L212" s="39"/>
      <c r="M212" s="196"/>
      <c r="N212" s="197"/>
      <c r="O212" s="77"/>
      <c r="P212" s="77"/>
      <c r="Q212" s="77"/>
      <c r="R212" s="77"/>
      <c r="S212" s="77"/>
      <c r="T212" s="78"/>
      <c r="U212" s="38"/>
      <c r="V212" s="38"/>
      <c r="W212" s="38"/>
      <c r="X212" s="38"/>
      <c r="Y212" s="38"/>
      <c r="Z212" s="38"/>
      <c r="AA212" s="38"/>
      <c r="AB212" s="38"/>
      <c r="AC212" s="38"/>
      <c r="AD212" s="38"/>
      <c r="AE212" s="38"/>
      <c r="AT212" s="19" t="s">
        <v>248</v>
      </c>
      <c r="AU212" s="19" t="s">
        <v>91</v>
      </c>
    </row>
    <row r="213" s="2" customFormat="1" ht="24.15" customHeight="1">
      <c r="A213" s="38"/>
      <c r="B213" s="179"/>
      <c r="C213" s="180" t="s">
        <v>390</v>
      </c>
      <c r="D213" s="180" t="s">
        <v>201</v>
      </c>
      <c r="E213" s="181" t="s">
        <v>2189</v>
      </c>
      <c r="F213" s="182" t="s">
        <v>2190</v>
      </c>
      <c r="G213" s="183" t="s">
        <v>548</v>
      </c>
      <c r="H213" s="184">
        <v>14</v>
      </c>
      <c r="I213" s="185"/>
      <c r="J213" s="186">
        <f>ROUND(I213*H213,2)</f>
        <v>0</v>
      </c>
      <c r="K213" s="182" t="s">
        <v>246</v>
      </c>
      <c r="L213" s="39"/>
      <c r="M213" s="187" t="s">
        <v>1</v>
      </c>
      <c r="N213" s="188" t="s">
        <v>46</v>
      </c>
      <c r="O213" s="77"/>
      <c r="P213" s="189">
        <f>O213*H213</f>
        <v>0</v>
      </c>
      <c r="Q213" s="189">
        <v>0</v>
      </c>
      <c r="R213" s="189">
        <f>Q213*H213</f>
        <v>0</v>
      </c>
      <c r="S213" s="189">
        <v>0</v>
      </c>
      <c r="T213" s="190">
        <f>S213*H213</f>
        <v>0</v>
      </c>
      <c r="U213" s="38"/>
      <c r="V213" s="38"/>
      <c r="W213" s="38"/>
      <c r="X213" s="38"/>
      <c r="Y213" s="38"/>
      <c r="Z213" s="38"/>
      <c r="AA213" s="38"/>
      <c r="AB213" s="38"/>
      <c r="AC213" s="38"/>
      <c r="AD213" s="38"/>
      <c r="AE213" s="38"/>
      <c r="AR213" s="191" t="s">
        <v>318</v>
      </c>
      <c r="AT213" s="191" t="s">
        <v>201</v>
      </c>
      <c r="AU213" s="191" t="s">
        <v>91</v>
      </c>
      <c r="AY213" s="19" t="s">
        <v>199</v>
      </c>
      <c r="BE213" s="192">
        <f>IF(N213="základní",J213,0)</f>
        <v>0</v>
      </c>
      <c r="BF213" s="192">
        <f>IF(N213="snížená",J213,0)</f>
        <v>0</v>
      </c>
      <c r="BG213" s="192">
        <f>IF(N213="zákl. přenesená",J213,0)</f>
        <v>0</v>
      </c>
      <c r="BH213" s="192">
        <f>IF(N213="sníž. přenesená",J213,0)</f>
        <v>0</v>
      </c>
      <c r="BI213" s="192">
        <f>IF(N213="nulová",J213,0)</f>
        <v>0</v>
      </c>
      <c r="BJ213" s="19" t="s">
        <v>89</v>
      </c>
      <c r="BK213" s="192">
        <f>ROUND(I213*H213,2)</f>
        <v>0</v>
      </c>
      <c r="BL213" s="19" t="s">
        <v>318</v>
      </c>
      <c r="BM213" s="191" t="s">
        <v>2191</v>
      </c>
    </row>
    <row r="214" s="2" customFormat="1">
      <c r="A214" s="38"/>
      <c r="B214" s="39"/>
      <c r="C214" s="38"/>
      <c r="D214" s="193" t="s">
        <v>248</v>
      </c>
      <c r="E214" s="38"/>
      <c r="F214" s="198" t="s">
        <v>2188</v>
      </c>
      <c r="G214" s="38"/>
      <c r="H214" s="38"/>
      <c r="I214" s="195"/>
      <c r="J214" s="38"/>
      <c r="K214" s="38"/>
      <c r="L214" s="39"/>
      <c r="M214" s="196"/>
      <c r="N214" s="197"/>
      <c r="O214" s="77"/>
      <c r="P214" s="77"/>
      <c r="Q214" s="77"/>
      <c r="R214" s="77"/>
      <c r="S214" s="77"/>
      <c r="T214" s="78"/>
      <c r="U214" s="38"/>
      <c r="V214" s="38"/>
      <c r="W214" s="38"/>
      <c r="X214" s="38"/>
      <c r="Y214" s="38"/>
      <c r="Z214" s="38"/>
      <c r="AA214" s="38"/>
      <c r="AB214" s="38"/>
      <c r="AC214" s="38"/>
      <c r="AD214" s="38"/>
      <c r="AE214" s="38"/>
      <c r="AT214" s="19" t="s">
        <v>248</v>
      </c>
      <c r="AU214" s="19" t="s">
        <v>91</v>
      </c>
    </row>
    <row r="215" s="12" customFormat="1" ht="22.8" customHeight="1">
      <c r="A215" s="12"/>
      <c r="B215" s="166"/>
      <c r="C215" s="12"/>
      <c r="D215" s="167" t="s">
        <v>80</v>
      </c>
      <c r="E215" s="177" t="s">
        <v>2192</v>
      </c>
      <c r="F215" s="177" t="s">
        <v>2193</v>
      </c>
      <c r="G215" s="12"/>
      <c r="H215" s="12"/>
      <c r="I215" s="169"/>
      <c r="J215" s="178">
        <f>BK215</f>
        <v>0</v>
      </c>
      <c r="K215" s="12"/>
      <c r="L215" s="166"/>
      <c r="M215" s="171"/>
      <c r="N215" s="172"/>
      <c r="O215" s="172"/>
      <c r="P215" s="173">
        <f>SUM(P216:P217)</f>
        <v>0</v>
      </c>
      <c r="Q215" s="172"/>
      <c r="R215" s="173">
        <f>SUM(R216:R217)</f>
        <v>0</v>
      </c>
      <c r="S215" s="172"/>
      <c r="T215" s="174">
        <f>SUM(T216:T217)</f>
        <v>0</v>
      </c>
      <c r="U215" s="12"/>
      <c r="V215" s="12"/>
      <c r="W215" s="12"/>
      <c r="X215" s="12"/>
      <c r="Y215" s="12"/>
      <c r="Z215" s="12"/>
      <c r="AA215" s="12"/>
      <c r="AB215" s="12"/>
      <c r="AC215" s="12"/>
      <c r="AD215" s="12"/>
      <c r="AE215" s="12"/>
      <c r="AR215" s="167" t="s">
        <v>91</v>
      </c>
      <c r="AT215" s="175" t="s">
        <v>80</v>
      </c>
      <c r="AU215" s="175" t="s">
        <v>89</v>
      </c>
      <c r="AY215" s="167" t="s">
        <v>199</v>
      </c>
      <c r="BK215" s="176">
        <f>SUM(BK216:BK217)</f>
        <v>0</v>
      </c>
    </row>
    <row r="216" s="2" customFormat="1" ht="14.4" customHeight="1">
      <c r="A216" s="38"/>
      <c r="B216" s="179"/>
      <c r="C216" s="180" t="s">
        <v>401</v>
      </c>
      <c r="D216" s="180" t="s">
        <v>201</v>
      </c>
      <c r="E216" s="181" t="s">
        <v>2194</v>
      </c>
      <c r="F216" s="182" t="s">
        <v>2195</v>
      </c>
      <c r="G216" s="183" t="s">
        <v>275</v>
      </c>
      <c r="H216" s="184">
        <v>0.55000000000000004</v>
      </c>
      <c r="I216" s="185"/>
      <c r="J216" s="186">
        <f>ROUND(I216*H216,2)</f>
        <v>0</v>
      </c>
      <c r="K216" s="182" t="s">
        <v>205</v>
      </c>
      <c r="L216" s="39"/>
      <c r="M216" s="187" t="s">
        <v>1</v>
      </c>
      <c r="N216" s="188" t="s">
        <v>46</v>
      </c>
      <c r="O216" s="77"/>
      <c r="P216" s="189">
        <f>O216*H216</f>
        <v>0</v>
      </c>
      <c r="Q216" s="189">
        <v>0</v>
      </c>
      <c r="R216" s="189">
        <f>Q216*H216</f>
        <v>0</v>
      </c>
      <c r="S216" s="189">
        <v>0</v>
      </c>
      <c r="T216" s="190">
        <f>S216*H216</f>
        <v>0</v>
      </c>
      <c r="U216" s="38"/>
      <c r="V216" s="38"/>
      <c r="W216" s="38"/>
      <c r="X216" s="38"/>
      <c r="Y216" s="38"/>
      <c r="Z216" s="38"/>
      <c r="AA216" s="38"/>
      <c r="AB216" s="38"/>
      <c r="AC216" s="38"/>
      <c r="AD216" s="38"/>
      <c r="AE216" s="38"/>
      <c r="AR216" s="191" t="s">
        <v>318</v>
      </c>
      <c r="AT216" s="191" t="s">
        <v>201</v>
      </c>
      <c r="AU216" s="191" t="s">
        <v>91</v>
      </c>
      <c r="AY216" s="19" t="s">
        <v>199</v>
      </c>
      <c r="BE216" s="192">
        <f>IF(N216="základní",J216,0)</f>
        <v>0</v>
      </c>
      <c r="BF216" s="192">
        <f>IF(N216="snížená",J216,0)</f>
        <v>0</v>
      </c>
      <c r="BG216" s="192">
        <f>IF(N216="zákl. přenesená",J216,0)</f>
        <v>0</v>
      </c>
      <c r="BH216" s="192">
        <f>IF(N216="sníž. přenesená",J216,0)</f>
        <v>0</v>
      </c>
      <c r="BI216" s="192">
        <f>IF(N216="nulová",J216,0)</f>
        <v>0</v>
      </c>
      <c r="BJ216" s="19" t="s">
        <v>89</v>
      </c>
      <c r="BK216" s="192">
        <f>ROUND(I216*H216,2)</f>
        <v>0</v>
      </c>
      <c r="BL216" s="19" t="s">
        <v>318</v>
      </c>
      <c r="BM216" s="191" t="s">
        <v>1012</v>
      </c>
    </row>
    <row r="217" s="2" customFormat="1">
      <c r="A217" s="38"/>
      <c r="B217" s="39"/>
      <c r="C217" s="38"/>
      <c r="D217" s="193" t="s">
        <v>208</v>
      </c>
      <c r="E217" s="38"/>
      <c r="F217" s="194" t="s">
        <v>2196</v>
      </c>
      <c r="G217" s="38"/>
      <c r="H217" s="38"/>
      <c r="I217" s="195"/>
      <c r="J217" s="38"/>
      <c r="K217" s="38"/>
      <c r="L217" s="39"/>
      <c r="M217" s="196"/>
      <c r="N217" s="197"/>
      <c r="O217" s="77"/>
      <c r="P217" s="77"/>
      <c r="Q217" s="77"/>
      <c r="R217" s="77"/>
      <c r="S217" s="77"/>
      <c r="T217" s="78"/>
      <c r="U217" s="38"/>
      <c r="V217" s="38"/>
      <c r="W217" s="38"/>
      <c r="X217" s="38"/>
      <c r="Y217" s="38"/>
      <c r="Z217" s="38"/>
      <c r="AA217" s="38"/>
      <c r="AB217" s="38"/>
      <c r="AC217" s="38"/>
      <c r="AD217" s="38"/>
      <c r="AE217" s="38"/>
      <c r="AT217" s="19" t="s">
        <v>208</v>
      </c>
      <c r="AU217" s="19" t="s">
        <v>91</v>
      </c>
    </row>
    <row r="218" s="12" customFormat="1" ht="22.8" customHeight="1">
      <c r="A218" s="12"/>
      <c r="B218" s="166"/>
      <c r="C218" s="12"/>
      <c r="D218" s="167" t="s">
        <v>80</v>
      </c>
      <c r="E218" s="177" t="s">
        <v>1079</v>
      </c>
      <c r="F218" s="177" t="s">
        <v>1080</v>
      </c>
      <c r="G218" s="12"/>
      <c r="H218" s="12"/>
      <c r="I218" s="169"/>
      <c r="J218" s="178">
        <f>BK218</f>
        <v>0</v>
      </c>
      <c r="K218" s="12"/>
      <c r="L218" s="166"/>
      <c r="M218" s="171"/>
      <c r="N218" s="172"/>
      <c r="O218" s="172"/>
      <c r="P218" s="173">
        <f>SUM(P219:P224)</f>
        <v>0</v>
      </c>
      <c r="Q218" s="172"/>
      <c r="R218" s="173">
        <f>SUM(R219:R224)</f>
        <v>0</v>
      </c>
      <c r="S218" s="172"/>
      <c r="T218" s="174">
        <f>SUM(T219:T224)</f>
        <v>0</v>
      </c>
      <c r="U218" s="12"/>
      <c r="V218" s="12"/>
      <c r="W218" s="12"/>
      <c r="X218" s="12"/>
      <c r="Y218" s="12"/>
      <c r="Z218" s="12"/>
      <c r="AA218" s="12"/>
      <c r="AB218" s="12"/>
      <c r="AC218" s="12"/>
      <c r="AD218" s="12"/>
      <c r="AE218" s="12"/>
      <c r="AR218" s="167" t="s">
        <v>91</v>
      </c>
      <c r="AT218" s="175" t="s">
        <v>80</v>
      </c>
      <c r="AU218" s="175" t="s">
        <v>89</v>
      </c>
      <c r="AY218" s="167" t="s">
        <v>199</v>
      </c>
      <c r="BK218" s="176">
        <f>SUM(BK219:BK224)</f>
        <v>0</v>
      </c>
    </row>
    <row r="219" s="2" customFormat="1" ht="14.4" customHeight="1">
      <c r="A219" s="38"/>
      <c r="B219" s="179"/>
      <c r="C219" s="180" t="s">
        <v>406</v>
      </c>
      <c r="D219" s="180" t="s">
        <v>201</v>
      </c>
      <c r="E219" s="181" t="s">
        <v>2197</v>
      </c>
      <c r="F219" s="182" t="s">
        <v>2198</v>
      </c>
      <c r="G219" s="183" t="s">
        <v>404</v>
      </c>
      <c r="H219" s="184">
        <v>2</v>
      </c>
      <c r="I219" s="185"/>
      <c r="J219" s="186">
        <f>ROUND(I219*H219,2)</f>
        <v>0</v>
      </c>
      <c r="K219" s="182" t="s">
        <v>246</v>
      </c>
      <c r="L219" s="39"/>
      <c r="M219" s="187" t="s">
        <v>1</v>
      </c>
      <c r="N219" s="188" t="s">
        <v>46</v>
      </c>
      <c r="O219" s="77"/>
      <c r="P219" s="189">
        <f>O219*H219</f>
        <v>0</v>
      </c>
      <c r="Q219" s="189">
        <v>0</v>
      </c>
      <c r="R219" s="189">
        <f>Q219*H219</f>
        <v>0</v>
      </c>
      <c r="S219" s="189">
        <v>0</v>
      </c>
      <c r="T219" s="190">
        <f>S219*H219</f>
        <v>0</v>
      </c>
      <c r="U219" s="38"/>
      <c r="V219" s="38"/>
      <c r="W219" s="38"/>
      <c r="X219" s="38"/>
      <c r="Y219" s="38"/>
      <c r="Z219" s="38"/>
      <c r="AA219" s="38"/>
      <c r="AB219" s="38"/>
      <c r="AC219" s="38"/>
      <c r="AD219" s="38"/>
      <c r="AE219" s="38"/>
      <c r="AR219" s="191" t="s">
        <v>318</v>
      </c>
      <c r="AT219" s="191" t="s">
        <v>201</v>
      </c>
      <c r="AU219" s="191" t="s">
        <v>91</v>
      </c>
      <c r="AY219" s="19" t="s">
        <v>199</v>
      </c>
      <c r="BE219" s="192">
        <f>IF(N219="základní",J219,0)</f>
        <v>0</v>
      </c>
      <c r="BF219" s="192">
        <f>IF(N219="snížená",J219,0)</f>
        <v>0</v>
      </c>
      <c r="BG219" s="192">
        <f>IF(N219="zákl. přenesená",J219,0)</f>
        <v>0</v>
      </c>
      <c r="BH219" s="192">
        <f>IF(N219="sníž. přenesená",J219,0)</f>
        <v>0</v>
      </c>
      <c r="BI219" s="192">
        <f>IF(N219="nulová",J219,0)</f>
        <v>0</v>
      </c>
      <c r="BJ219" s="19" t="s">
        <v>89</v>
      </c>
      <c r="BK219" s="192">
        <f>ROUND(I219*H219,2)</f>
        <v>0</v>
      </c>
      <c r="BL219" s="19" t="s">
        <v>318</v>
      </c>
      <c r="BM219" s="191" t="s">
        <v>1023</v>
      </c>
    </row>
    <row r="220" s="14" customFormat="1">
      <c r="A220" s="14"/>
      <c r="B220" s="207"/>
      <c r="C220" s="14"/>
      <c r="D220" s="193" t="s">
        <v>212</v>
      </c>
      <c r="E220" s="208" t="s">
        <v>1</v>
      </c>
      <c r="F220" s="209" t="s">
        <v>2199</v>
      </c>
      <c r="G220" s="14"/>
      <c r="H220" s="208" t="s">
        <v>1</v>
      </c>
      <c r="I220" s="210"/>
      <c r="J220" s="14"/>
      <c r="K220" s="14"/>
      <c r="L220" s="207"/>
      <c r="M220" s="211"/>
      <c r="N220" s="212"/>
      <c r="O220" s="212"/>
      <c r="P220" s="212"/>
      <c r="Q220" s="212"/>
      <c r="R220" s="212"/>
      <c r="S220" s="212"/>
      <c r="T220" s="213"/>
      <c r="U220" s="14"/>
      <c r="V220" s="14"/>
      <c r="W220" s="14"/>
      <c r="X220" s="14"/>
      <c r="Y220" s="14"/>
      <c r="Z220" s="14"/>
      <c r="AA220" s="14"/>
      <c r="AB220" s="14"/>
      <c r="AC220" s="14"/>
      <c r="AD220" s="14"/>
      <c r="AE220" s="14"/>
      <c r="AT220" s="208" t="s">
        <v>212</v>
      </c>
      <c r="AU220" s="208" t="s">
        <v>91</v>
      </c>
      <c r="AV220" s="14" t="s">
        <v>89</v>
      </c>
      <c r="AW220" s="14" t="s">
        <v>36</v>
      </c>
      <c r="AX220" s="14" t="s">
        <v>81</v>
      </c>
      <c r="AY220" s="208" t="s">
        <v>199</v>
      </c>
    </row>
    <row r="221" s="13" customFormat="1">
      <c r="A221" s="13"/>
      <c r="B221" s="199"/>
      <c r="C221" s="13"/>
      <c r="D221" s="193" t="s">
        <v>212</v>
      </c>
      <c r="E221" s="200" t="s">
        <v>1</v>
      </c>
      <c r="F221" s="201" t="s">
        <v>1649</v>
      </c>
      <c r="G221" s="13"/>
      <c r="H221" s="202">
        <v>2</v>
      </c>
      <c r="I221" s="203"/>
      <c r="J221" s="13"/>
      <c r="K221" s="13"/>
      <c r="L221" s="199"/>
      <c r="M221" s="204"/>
      <c r="N221" s="205"/>
      <c r="O221" s="205"/>
      <c r="P221" s="205"/>
      <c r="Q221" s="205"/>
      <c r="R221" s="205"/>
      <c r="S221" s="205"/>
      <c r="T221" s="206"/>
      <c r="U221" s="13"/>
      <c r="V221" s="13"/>
      <c r="W221" s="13"/>
      <c r="X221" s="13"/>
      <c r="Y221" s="13"/>
      <c r="Z221" s="13"/>
      <c r="AA221" s="13"/>
      <c r="AB221" s="13"/>
      <c r="AC221" s="13"/>
      <c r="AD221" s="13"/>
      <c r="AE221" s="13"/>
      <c r="AT221" s="200" t="s">
        <v>212</v>
      </c>
      <c r="AU221" s="200" t="s">
        <v>91</v>
      </c>
      <c r="AV221" s="13" t="s">
        <v>91</v>
      </c>
      <c r="AW221" s="13" t="s">
        <v>36</v>
      </c>
      <c r="AX221" s="13" t="s">
        <v>89</v>
      </c>
      <c r="AY221" s="200" t="s">
        <v>199</v>
      </c>
    </row>
    <row r="222" s="2" customFormat="1" ht="24.15" customHeight="1">
      <c r="A222" s="38"/>
      <c r="B222" s="179"/>
      <c r="C222" s="180" t="s">
        <v>414</v>
      </c>
      <c r="D222" s="180" t="s">
        <v>201</v>
      </c>
      <c r="E222" s="181" t="s">
        <v>1095</v>
      </c>
      <c r="F222" s="182" t="s">
        <v>1096</v>
      </c>
      <c r="G222" s="183" t="s">
        <v>275</v>
      </c>
      <c r="H222" s="184">
        <v>0.066000000000000003</v>
      </c>
      <c r="I222" s="185"/>
      <c r="J222" s="186">
        <f>ROUND(I222*H222,2)</f>
        <v>0</v>
      </c>
      <c r="K222" s="182" t="s">
        <v>205</v>
      </c>
      <c r="L222" s="39"/>
      <c r="M222" s="187" t="s">
        <v>1</v>
      </c>
      <c r="N222" s="188" t="s">
        <v>46</v>
      </c>
      <c r="O222" s="77"/>
      <c r="P222" s="189">
        <f>O222*H222</f>
        <v>0</v>
      </c>
      <c r="Q222" s="189">
        <v>0</v>
      </c>
      <c r="R222" s="189">
        <f>Q222*H222</f>
        <v>0</v>
      </c>
      <c r="S222" s="189">
        <v>0</v>
      </c>
      <c r="T222" s="190">
        <f>S222*H222</f>
        <v>0</v>
      </c>
      <c r="U222" s="38"/>
      <c r="V222" s="38"/>
      <c r="W222" s="38"/>
      <c r="X222" s="38"/>
      <c r="Y222" s="38"/>
      <c r="Z222" s="38"/>
      <c r="AA222" s="38"/>
      <c r="AB222" s="38"/>
      <c r="AC222" s="38"/>
      <c r="AD222" s="38"/>
      <c r="AE222" s="38"/>
      <c r="AR222" s="191" t="s">
        <v>318</v>
      </c>
      <c r="AT222" s="191" t="s">
        <v>201</v>
      </c>
      <c r="AU222" s="191" t="s">
        <v>91</v>
      </c>
      <c r="AY222" s="19" t="s">
        <v>199</v>
      </c>
      <c r="BE222" s="192">
        <f>IF(N222="základní",J222,0)</f>
        <v>0</v>
      </c>
      <c r="BF222" s="192">
        <f>IF(N222="snížená",J222,0)</f>
        <v>0</v>
      </c>
      <c r="BG222" s="192">
        <f>IF(N222="zákl. přenesená",J222,0)</f>
        <v>0</v>
      </c>
      <c r="BH222" s="192">
        <f>IF(N222="sníž. přenesená",J222,0)</f>
        <v>0</v>
      </c>
      <c r="BI222" s="192">
        <f>IF(N222="nulová",J222,0)</f>
        <v>0</v>
      </c>
      <c r="BJ222" s="19" t="s">
        <v>89</v>
      </c>
      <c r="BK222" s="192">
        <f>ROUND(I222*H222,2)</f>
        <v>0</v>
      </c>
      <c r="BL222" s="19" t="s">
        <v>318</v>
      </c>
      <c r="BM222" s="191" t="s">
        <v>1035</v>
      </c>
    </row>
    <row r="223" s="2" customFormat="1">
      <c r="A223" s="38"/>
      <c r="B223" s="39"/>
      <c r="C223" s="38"/>
      <c r="D223" s="193" t="s">
        <v>208</v>
      </c>
      <c r="E223" s="38"/>
      <c r="F223" s="194" t="s">
        <v>2200</v>
      </c>
      <c r="G223" s="38"/>
      <c r="H223" s="38"/>
      <c r="I223" s="195"/>
      <c r="J223" s="38"/>
      <c r="K223" s="38"/>
      <c r="L223" s="39"/>
      <c r="M223" s="196"/>
      <c r="N223" s="197"/>
      <c r="O223" s="77"/>
      <c r="P223" s="77"/>
      <c r="Q223" s="77"/>
      <c r="R223" s="77"/>
      <c r="S223" s="77"/>
      <c r="T223" s="78"/>
      <c r="U223" s="38"/>
      <c r="V223" s="38"/>
      <c r="W223" s="38"/>
      <c r="X223" s="38"/>
      <c r="Y223" s="38"/>
      <c r="Z223" s="38"/>
      <c r="AA223" s="38"/>
      <c r="AB223" s="38"/>
      <c r="AC223" s="38"/>
      <c r="AD223" s="38"/>
      <c r="AE223" s="38"/>
      <c r="AT223" s="19" t="s">
        <v>208</v>
      </c>
      <c r="AU223" s="19" t="s">
        <v>91</v>
      </c>
    </row>
    <row r="224" s="2" customFormat="1">
      <c r="A224" s="38"/>
      <c r="B224" s="39"/>
      <c r="C224" s="38"/>
      <c r="D224" s="193" t="s">
        <v>210</v>
      </c>
      <c r="E224" s="38"/>
      <c r="F224" s="198" t="s">
        <v>2201</v>
      </c>
      <c r="G224" s="38"/>
      <c r="H224" s="38"/>
      <c r="I224" s="195"/>
      <c r="J224" s="38"/>
      <c r="K224" s="38"/>
      <c r="L224" s="39"/>
      <c r="M224" s="196"/>
      <c r="N224" s="197"/>
      <c r="O224" s="77"/>
      <c r="P224" s="77"/>
      <c r="Q224" s="77"/>
      <c r="R224" s="77"/>
      <c r="S224" s="77"/>
      <c r="T224" s="78"/>
      <c r="U224" s="38"/>
      <c r="V224" s="38"/>
      <c r="W224" s="38"/>
      <c r="X224" s="38"/>
      <c r="Y224" s="38"/>
      <c r="Z224" s="38"/>
      <c r="AA224" s="38"/>
      <c r="AB224" s="38"/>
      <c r="AC224" s="38"/>
      <c r="AD224" s="38"/>
      <c r="AE224" s="38"/>
      <c r="AT224" s="19" t="s">
        <v>210</v>
      </c>
      <c r="AU224" s="19" t="s">
        <v>91</v>
      </c>
    </row>
    <row r="225" s="12" customFormat="1" ht="25.92" customHeight="1">
      <c r="A225" s="12"/>
      <c r="B225" s="166"/>
      <c r="C225" s="12"/>
      <c r="D225" s="167" t="s">
        <v>80</v>
      </c>
      <c r="E225" s="168" t="s">
        <v>2202</v>
      </c>
      <c r="F225" s="168" t="s">
        <v>2203</v>
      </c>
      <c r="G225" s="12"/>
      <c r="H225" s="12"/>
      <c r="I225" s="169"/>
      <c r="J225" s="170">
        <f>BK225</f>
        <v>0</v>
      </c>
      <c r="K225" s="12"/>
      <c r="L225" s="166"/>
      <c r="M225" s="171"/>
      <c r="N225" s="172"/>
      <c r="O225" s="172"/>
      <c r="P225" s="173">
        <f>SUM(P226:P236)</f>
        <v>0</v>
      </c>
      <c r="Q225" s="172"/>
      <c r="R225" s="173">
        <f>SUM(R226:R236)</f>
        <v>0</v>
      </c>
      <c r="S225" s="172"/>
      <c r="T225" s="174">
        <f>SUM(T226:T236)</f>
        <v>0</v>
      </c>
      <c r="U225" s="12"/>
      <c r="V225" s="12"/>
      <c r="W225" s="12"/>
      <c r="X225" s="12"/>
      <c r="Y225" s="12"/>
      <c r="Z225" s="12"/>
      <c r="AA225" s="12"/>
      <c r="AB225" s="12"/>
      <c r="AC225" s="12"/>
      <c r="AD225" s="12"/>
      <c r="AE225" s="12"/>
      <c r="AR225" s="167" t="s">
        <v>206</v>
      </c>
      <c r="AT225" s="175" t="s">
        <v>80</v>
      </c>
      <c r="AU225" s="175" t="s">
        <v>81</v>
      </c>
      <c r="AY225" s="167" t="s">
        <v>199</v>
      </c>
      <c r="BK225" s="176">
        <f>SUM(BK226:BK236)</f>
        <v>0</v>
      </c>
    </row>
    <row r="226" s="2" customFormat="1" ht="14.4" customHeight="1">
      <c r="A226" s="38"/>
      <c r="B226" s="179"/>
      <c r="C226" s="180" t="s">
        <v>422</v>
      </c>
      <c r="D226" s="180" t="s">
        <v>201</v>
      </c>
      <c r="E226" s="181" t="s">
        <v>2204</v>
      </c>
      <c r="F226" s="182" t="s">
        <v>2205</v>
      </c>
      <c r="G226" s="183" t="s">
        <v>345</v>
      </c>
      <c r="H226" s="184">
        <v>261</v>
      </c>
      <c r="I226" s="185"/>
      <c r="J226" s="186">
        <f>ROUND(I226*H226,2)</f>
        <v>0</v>
      </c>
      <c r="K226" s="182" t="s">
        <v>246</v>
      </c>
      <c r="L226" s="39"/>
      <c r="M226" s="187" t="s">
        <v>1</v>
      </c>
      <c r="N226" s="188" t="s">
        <v>46</v>
      </c>
      <c r="O226" s="77"/>
      <c r="P226" s="189">
        <f>O226*H226</f>
        <v>0</v>
      </c>
      <c r="Q226" s="189">
        <v>0</v>
      </c>
      <c r="R226" s="189">
        <f>Q226*H226</f>
        <v>0</v>
      </c>
      <c r="S226" s="189">
        <v>0</v>
      </c>
      <c r="T226" s="190">
        <f>S226*H226</f>
        <v>0</v>
      </c>
      <c r="U226" s="38"/>
      <c r="V226" s="38"/>
      <c r="W226" s="38"/>
      <c r="X226" s="38"/>
      <c r="Y226" s="38"/>
      <c r="Z226" s="38"/>
      <c r="AA226" s="38"/>
      <c r="AB226" s="38"/>
      <c r="AC226" s="38"/>
      <c r="AD226" s="38"/>
      <c r="AE226" s="38"/>
      <c r="AR226" s="191" t="s">
        <v>206</v>
      </c>
      <c r="AT226" s="191" t="s">
        <v>201</v>
      </c>
      <c r="AU226" s="191" t="s">
        <v>89</v>
      </c>
      <c r="AY226" s="19" t="s">
        <v>199</v>
      </c>
      <c r="BE226" s="192">
        <f>IF(N226="základní",J226,0)</f>
        <v>0</v>
      </c>
      <c r="BF226" s="192">
        <f>IF(N226="snížená",J226,0)</f>
        <v>0</v>
      </c>
      <c r="BG226" s="192">
        <f>IF(N226="zákl. přenesená",J226,0)</f>
        <v>0</v>
      </c>
      <c r="BH226" s="192">
        <f>IF(N226="sníž. přenesená",J226,0)</f>
        <v>0</v>
      </c>
      <c r="BI226" s="192">
        <f>IF(N226="nulová",J226,0)</f>
        <v>0</v>
      </c>
      <c r="BJ226" s="19" t="s">
        <v>89</v>
      </c>
      <c r="BK226" s="192">
        <f>ROUND(I226*H226,2)</f>
        <v>0</v>
      </c>
      <c r="BL226" s="19" t="s">
        <v>206</v>
      </c>
      <c r="BM226" s="191" t="s">
        <v>259</v>
      </c>
    </row>
    <row r="227" s="2" customFormat="1">
      <c r="A227" s="38"/>
      <c r="B227" s="39"/>
      <c r="C227" s="38"/>
      <c r="D227" s="193" t="s">
        <v>248</v>
      </c>
      <c r="E227" s="38"/>
      <c r="F227" s="198" t="s">
        <v>2206</v>
      </c>
      <c r="G227" s="38"/>
      <c r="H227" s="38"/>
      <c r="I227" s="195"/>
      <c r="J227" s="38"/>
      <c r="K227" s="38"/>
      <c r="L227" s="39"/>
      <c r="M227" s="196"/>
      <c r="N227" s="197"/>
      <c r="O227" s="77"/>
      <c r="P227" s="77"/>
      <c r="Q227" s="77"/>
      <c r="R227" s="77"/>
      <c r="S227" s="77"/>
      <c r="T227" s="78"/>
      <c r="U227" s="38"/>
      <c r="V227" s="38"/>
      <c r="W227" s="38"/>
      <c r="X227" s="38"/>
      <c r="Y227" s="38"/>
      <c r="Z227" s="38"/>
      <c r="AA227" s="38"/>
      <c r="AB227" s="38"/>
      <c r="AC227" s="38"/>
      <c r="AD227" s="38"/>
      <c r="AE227" s="38"/>
      <c r="AT227" s="19" t="s">
        <v>248</v>
      </c>
      <c r="AU227" s="19" t="s">
        <v>89</v>
      </c>
    </row>
    <row r="228" s="14" customFormat="1">
      <c r="A228" s="14"/>
      <c r="B228" s="207"/>
      <c r="C228" s="14"/>
      <c r="D228" s="193" t="s">
        <v>212</v>
      </c>
      <c r="E228" s="208" t="s">
        <v>1</v>
      </c>
      <c r="F228" s="209" t="s">
        <v>2207</v>
      </c>
      <c r="G228" s="14"/>
      <c r="H228" s="208" t="s">
        <v>1</v>
      </c>
      <c r="I228" s="210"/>
      <c r="J228" s="14"/>
      <c r="K228" s="14"/>
      <c r="L228" s="207"/>
      <c r="M228" s="211"/>
      <c r="N228" s="212"/>
      <c r="O228" s="212"/>
      <c r="P228" s="212"/>
      <c r="Q228" s="212"/>
      <c r="R228" s="212"/>
      <c r="S228" s="212"/>
      <c r="T228" s="213"/>
      <c r="U228" s="14"/>
      <c r="V228" s="14"/>
      <c r="W228" s="14"/>
      <c r="X228" s="14"/>
      <c r="Y228" s="14"/>
      <c r="Z228" s="14"/>
      <c r="AA228" s="14"/>
      <c r="AB228" s="14"/>
      <c r="AC228" s="14"/>
      <c r="AD228" s="14"/>
      <c r="AE228" s="14"/>
      <c r="AT228" s="208" t="s">
        <v>212</v>
      </c>
      <c r="AU228" s="208" t="s">
        <v>89</v>
      </c>
      <c r="AV228" s="14" t="s">
        <v>89</v>
      </c>
      <c r="AW228" s="14" t="s">
        <v>36</v>
      </c>
      <c r="AX228" s="14" t="s">
        <v>81</v>
      </c>
      <c r="AY228" s="208" t="s">
        <v>199</v>
      </c>
    </row>
    <row r="229" s="13" customFormat="1">
      <c r="A229" s="13"/>
      <c r="B229" s="199"/>
      <c r="C229" s="13"/>
      <c r="D229" s="193" t="s">
        <v>212</v>
      </c>
      <c r="E229" s="200" t="s">
        <v>1</v>
      </c>
      <c r="F229" s="201" t="s">
        <v>2208</v>
      </c>
      <c r="G229" s="13"/>
      <c r="H229" s="202">
        <v>261</v>
      </c>
      <c r="I229" s="203"/>
      <c r="J229" s="13"/>
      <c r="K229" s="13"/>
      <c r="L229" s="199"/>
      <c r="M229" s="204"/>
      <c r="N229" s="205"/>
      <c r="O229" s="205"/>
      <c r="P229" s="205"/>
      <c r="Q229" s="205"/>
      <c r="R229" s="205"/>
      <c r="S229" s="205"/>
      <c r="T229" s="206"/>
      <c r="U229" s="13"/>
      <c r="V229" s="13"/>
      <c r="W229" s="13"/>
      <c r="X229" s="13"/>
      <c r="Y229" s="13"/>
      <c r="Z229" s="13"/>
      <c r="AA229" s="13"/>
      <c r="AB229" s="13"/>
      <c r="AC229" s="13"/>
      <c r="AD229" s="13"/>
      <c r="AE229" s="13"/>
      <c r="AT229" s="200" t="s">
        <v>212</v>
      </c>
      <c r="AU229" s="200" t="s">
        <v>89</v>
      </c>
      <c r="AV229" s="13" t="s">
        <v>91</v>
      </c>
      <c r="AW229" s="13" t="s">
        <v>36</v>
      </c>
      <c r="AX229" s="13" t="s">
        <v>89</v>
      </c>
      <c r="AY229" s="200" t="s">
        <v>199</v>
      </c>
    </row>
    <row r="230" s="2" customFormat="1" ht="24.15" customHeight="1">
      <c r="A230" s="38"/>
      <c r="B230" s="179"/>
      <c r="C230" s="180" t="s">
        <v>427</v>
      </c>
      <c r="D230" s="180" t="s">
        <v>201</v>
      </c>
      <c r="E230" s="181" t="s">
        <v>2209</v>
      </c>
      <c r="F230" s="182" t="s">
        <v>2210</v>
      </c>
      <c r="G230" s="183" t="s">
        <v>2211</v>
      </c>
      <c r="H230" s="184">
        <v>21</v>
      </c>
      <c r="I230" s="185"/>
      <c r="J230" s="186">
        <f>ROUND(I230*H230,2)</f>
        <v>0</v>
      </c>
      <c r="K230" s="182" t="s">
        <v>246</v>
      </c>
      <c r="L230" s="39"/>
      <c r="M230" s="187" t="s">
        <v>1</v>
      </c>
      <c r="N230" s="188" t="s">
        <v>46</v>
      </c>
      <c r="O230" s="77"/>
      <c r="P230" s="189">
        <f>O230*H230</f>
        <v>0</v>
      </c>
      <c r="Q230" s="189">
        <v>0</v>
      </c>
      <c r="R230" s="189">
        <f>Q230*H230</f>
        <v>0</v>
      </c>
      <c r="S230" s="189">
        <v>0</v>
      </c>
      <c r="T230" s="190">
        <f>S230*H230</f>
        <v>0</v>
      </c>
      <c r="U230" s="38"/>
      <c r="V230" s="38"/>
      <c r="W230" s="38"/>
      <c r="X230" s="38"/>
      <c r="Y230" s="38"/>
      <c r="Z230" s="38"/>
      <c r="AA230" s="38"/>
      <c r="AB230" s="38"/>
      <c r="AC230" s="38"/>
      <c r="AD230" s="38"/>
      <c r="AE230" s="38"/>
      <c r="AR230" s="191" t="s">
        <v>206</v>
      </c>
      <c r="AT230" s="191" t="s">
        <v>201</v>
      </c>
      <c r="AU230" s="191" t="s">
        <v>89</v>
      </c>
      <c r="AY230" s="19" t="s">
        <v>199</v>
      </c>
      <c r="BE230" s="192">
        <f>IF(N230="základní",J230,0)</f>
        <v>0</v>
      </c>
      <c r="BF230" s="192">
        <f>IF(N230="snížená",J230,0)</f>
        <v>0</v>
      </c>
      <c r="BG230" s="192">
        <f>IF(N230="zákl. přenesená",J230,0)</f>
        <v>0</v>
      </c>
      <c r="BH230" s="192">
        <f>IF(N230="sníž. přenesená",J230,0)</f>
        <v>0</v>
      </c>
      <c r="BI230" s="192">
        <f>IF(N230="nulová",J230,0)</f>
        <v>0</v>
      </c>
      <c r="BJ230" s="19" t="s">
        <v>89</v>
      </c>
      <c r="BK230" s="192">
        <f>ROUND(I230*H230,2)</f>
        <v>0</v>
      </c>
      <c r="BL230" s="19" t="s">
        <v>206</v>
      </c>
      <c r="BM230" s="191" t="s">
        <v>279</v>
      </c>
    </row>
    <row r="231" s="2" customFormat="1" ht="24.15" customHeight="1">
      <c r="A231" s="38"/>
      <c r="B231" s="179"/>
      <c r="C231" s="180" t="s">
        <v>435</v>
      </c>
      <c r="D231" s="180" t="s">
        <v>201</v>
      </c>
      <c r="E231" s="181" t="s">
        <v>2212</v>
      </c>
      <c r="F231" s="182" t="s">
        <v>2213</v>
      </c>
      <c r="G231" s="183" t="s">
        <v>2211</v>
      </c>
      <c r="H231" s="184">
        <v>21</v>
      </c>
      <c r="I231" s="185"/>
      <c r="J231" s="186">
        <f>ROUND(I231*H231,2)</f>
        <v>0</v>
      </c>
      <c r="K231" s="182" t="s">
        <v>246</v>
      </c>
      <c r="L231" s="39"/>
      <c r="M231" s="187" t="s">
        <v>1</v>
      </c>
      <c r="N231" s="188" t="s">
        <v>46</v>
      </c>
      <c r="O231" s="77"/>
      <c r="P231" s="189">
        <f>O231*H231</f>
        <v>0</v>
      </c>
      <c r="Q231" s="189">
        <v>0</v>
      </c>
      <c r="R231" s="189">
        <f>Q231*H231</f>
        <v>0</v>
      </c>
      <c r="S231" s="189">
        <v>0</v>
      </c>
      <c r="T231" s="190">
        <f>S231*H231</f>
        <v>0</v>
      </c>
      <c r="U231" s="38"/>
      <c r="V231" s="38"/>
      <c r="W231" s="38"/>
      <c r="X231" s="38"/>
      <c r="Y231" s="38"/>
      <c r="Z231" s="38"/>
      <c r="AA231" s="38"/>
      <c r="AB231" s="38"/>
      <c r="AC231" s="38"/>
      <c r="AD231" s="38"/>
      <c r="AE231" s="38"/>
      <c r="AR231" s="191" t="s">
        <v>206</v>
      </c>
      <c r="AT231" s="191" t="s">
        <v>201</v>
      </c>
      <c r="AU231" s="191" t="s">
        <v>89</v>
      </c>
      <c r="AY231" s="19" t="s">
        <v>199</v>
      </c>
      <c r="BE231" s="192">
        <f>IF(N231="základní",J231,0)</f>
        <v>0</v>
      </c>
      <c r="BF231" s="192">
        <f>IF(N231="snížená",J231,0)</f>
        <v>0</v>
      </c>
      <c r="BG231" s="192">
        <f>IF(N231="zákl. přenesená",J231,0)</f>
        <v>0</v>
      </c>
      <c r="BH231" s="192">
        <f>IF(N231="sníž. přenesená",J231,0)</f>
        <v>0</v>
      </c>
      <c r="BI231" s="192">
        <f>IF(N231="nulová",J231,0)</f>
        <v>0</v>
      </c>
      <c r="BJ231" s="19" t="s">
        <v>89</v>
      </c>
      <c r="BK231" s="192">
        <f>ROUND(I231*H231,2)</f>
        <v>0</v>
      </c>
      <c r="BL231" s="19" t="s">
        <v>206</v>
      </c>
      <c r="BM231" s="191" t="s">
        <v>290</v>
      </c>
    </row>
    <row r="232" s="2" customFormat="1" ht="14.4" customHeight="1">
      <c r="A232" s="38"/>
      <c r="B232" s="179"/>
      <c r="C232" s="180" t="s">
        <v>444</v>
      </c>
      <c r="D232" s="180" t="s">
        <v>201</v>
      </c>
      <c r="E232" s="181" t="s">
        <v>2214</v>
      </c>
      <c r="F232" s="182" t="s">
        <v>2215</v>
      </c>
      <c r="G232" s="183" t="s">
        <v>548</v>
      </c>
      <c r="H232" s="184">
        <v>1</v>
      </c>
      <c r="I232" s="185"/>
      <c r="J232" s="186">
        <f>ROUND(I232*H232,2)</f>
        <v>0</v>
      </c>
      <c r="K232" s="182" t="s">
        <v>246</v>
      </c>
      <c r="L232" s="39"/>
      <c r="M232" s="187" t="s">
        <v>1</v>
      </c>
      <c r="N232" s="188" t="s">
        <v>46</v>
      </c>
      <c r="O232" s="77"/>
      <c r="P232" s="189">
        <f>O232*H232</f>
        <v>0</v>
      </c>
      <c r="Q232" s="189">
        <v>0</v>
      </c>
      <c r="R232" s="189">
        <f>Q232*H232</f>
        <v>0</v>
      </c>
      <c r="S232" s="189">
        <v>0</v>
      </c>
      <c r="T232" s="190">
        <f>S232*H232</f>
        <v>0</v>
      </c>
      <c r="U232" s="38"/>
      <c r="V232" s="38"/>
      <c r="W232" s="38"/>
      <c r="X232" s="38"/>
      <c r="Y232" s="38"/>
      <c r="Z232" s="38"/>
      <c r="AA232" s="38"/>
      <c r="AB232" s="38"/>
      <c r="AC232" s="38"/>
      <c r="AD232" s="38"/>
      <c r="AE232" s="38"/>
      <c r="AR232" s="191" t="s">
        <v>206</v>
      </c>
      <c r="AT232" s="191" t="s">
        <v>201</v>
      </c>
      <c r="AU232" s="191" t="s">
        <v>89</v>
      </c>
      <c r="AY232" s="19" t="s">
        <v>199</v>
      </c>
      <c r="BE232" s="192">
        <f>IF(N232="základní",J232,0)</f>
        <v>0</v>
      </c>
      <c r="BF232" s="192">
        <f>IF(N232="snížená",J232,0)</f>
        <v>0</v>
      </c>
      <c r="BG232" s="192">
        <f>IF(N232="zákl. přenesená",J232,0)</f>
        <v>0</v>
      </c>
      <c r="BH232" s="192">
        <f>IF(N232="sníž. přenesená",J232,0)</f>
        <v>0</v>
      </c>
      <c r="BI232" s="192">
        <f>IF(N232="nulová",J232,0)</f>
        <v>0</v>
      </c>
      <c r="BJ232" s="19" t="s">
        <v>89</v>
      </c>
      <c r="BK232" s="192">
        <f>ROUND(I232*H232,2)</f>
        <v>0</v>
      </c>
      <c r="BL232" s="19" t="s">
        <v>206</v>
      </c>
      <c r="BM232" s="191" t="s">
        <v>306</v>
      </c>
    </row>
    <row r="233" s="2" customFormat="1">
      <c r="A233" s="38"/>
      <c r="B233" s="39"/>
      <c r="C233" s="38"/>
      <c r="D233" s="193" t="s">
        <v>248</v>
      </c>
      <c r="E233" s="38"/>
      <c r="F233" s="198" t="s">
        <v>2216</v>
      </c>
      <c r="G233" s="38"/>
      <c r="H233" s="38"/>
      <c r="I233" s="195"/>
      <c r="J233" s="38"/>
      <c r="K233" s="38"/>
      <c r="L233" s="39"/>
      <c r="M233" s="196"/>
      <c r="N233" s="197"/>
      <c r="O233" s="77"/>
      <c r="P233" s="77"/>
      <c r="Q233" s="77"/>
      <c r="R233" s="77"/>
      <c r="S233" s="77"/>
      <c r="T233" s="78"/>
      <c r="U233" s="38"/>
      <c r="V233" s="38"/>
      <c r="W233" s="38"/>
      <c r="X233" s="38"/>
      <c r="Y233" s="38"/>
      <c r="Z233" s="38"/>
      <c r="AA233" s="38"/>
      <c r="AB233" s="38"/>
      <c r="AC233" s="38"/>
      <c r="AD233" s="38"/>
      <c r="AE233" s="38"/>
      <c r="AT233" s="19" t="s">
        <v>248</v>
      </c>
      <c r="AU233" s="19" t="s">
        <v>89</v>
      </c>
    </row>
    <row r="234" s="14" customFormat="1">
      <c r="A234" s="14"/>
      <c r="B234" s="207"/>
      <c r="C234" s="14"/>
      <c r="D234" s="193" t="s">
        <v>212</v>
      </c>
      <c r="E234" s="208" t="s">
        <v>1</v>
      </c>
      <c r="F234" s="209" t="s">
        <v>2217</v>
      </c>
      <c r="G234" s="14"/>
      <c r="H234" s="208" t="s">
        <v>1</v>
      </c>
      <c r="I234" s="210"/>
      <c r="J234" s="14"/>
      <c r="K234" s="14"/>
      <c r="L234" s="207"/>
      <c r="M234" s="211"/>
      <c r="N234" s="212"/>
      <c r="O234" s="212"/>
      <c r="P234" s="212"/>
      <c r="Q234" s="212"/>
      <c r="R234" s="212"/>
      <c r="S234" s="212"/>
      <c r="T234" s="213"/>
      <c r="U234" s="14"/>
      <c r="V234" s="14"/>
      <c r="W234" s="14"/>
      <c r="X234" s="14"/>
      <c r="Y234" s="14"/>
      <c r="Z234" s="14"/>
      <c r="AA234" s="14"/>
      <c r="AB234" s="14"/>
      <c r="AC234" s="14"/>
      <c r="AD234" s="14"/>
      <c r="AE234" s="14"/>
      <c r="AT234" s="208" t="s">
        <v>212</v>
      </c>
      <c r="AU234" s="208" t="s">
        <v>89</v>
      </c>
      <c r="AV234" s="14" t="s">
        <v>89</v>
      </c>
      <c r="AW234" s="14" t="s">
        <v>36</v>
      </c>
      <c r="AX234" s="14" t="s">
        <v>81</v>
      </c>
      <c r="AY234" s="208" t="s">
        <v>199</v>
      </c>
    </row>
    <row r="235" s="13" customFormat="1">
      <c r="A235" s="13"/>
      <c r="B235" s="199"/>
      <c r="C235" s="13"/>
      <c r="D235" s="193" t="s">
        <v>212</v>
      </c>
      <c r="E235" s="200" t="s">
        <v>1</v>
      </c>
      <c r="F235" s="201" t="s">
        <v>2218</v>
      </c>
      <c r="G235" s="13"/>
      <c r="H235" s="202">
        <v>1</v>
      </c>
      <c r="I235" s="203"/>
      <c r="J235" s="13"/>
      <c r="K235" s="13"/>
      <c r="L235" s="199"/>
      <c r="M235" s="204"/>
      <c r="N235" s="205"/>
      <c r="O235" s="205"/>
      <c r="P235" s="205"/>
      <c r="Q235" s="205"/>
      <c r="R235" s="205"/>
      <c r="S235" s="205"/>
      <c r="T235" s="206"/>
      <c r="U235" s="13"/>
      <c r="V235" s="13"/>
      <c r="W235" s="13"/>
      <c r="X235" s="13"/>
      <c r="Y235" s="13"/>
      <c r="Z235" s="13"/>
      <c r="AA235" s="13"/>
      <c r="AB235" s="13"/>
      <c r="AC235" s="13"/>
      <c r="AD235" s="13"/>
      <c r="AE235" s="13"/>
      <c r="AT235" s="200" t="s">
        <v>212</v>
      </c>
      <c r="AU235" s="200" t="s">
        <v>89</v>
      </c>
      <c r="AV235" s="13" t="s">
        <v>91</v>
      </c>
      <c r="AW235" s="13" t="s">
        <v>36</v>
      </c>
      <c r="AX235" s="13" t="s">
        <v>89</v>
      </c>
      <c r="AY235" s="200" t="s">
        <v>199</v>
      </c>
    </row>
    <row r="236" s="2" customFormat="1" ht="14.4" customHeight="1">
      <c r="A236" s="38"/>
      <c r="B236" s="179"/>
      <c r="C236" s="180" t="s">
        <v>452</v>
      </c>
      <c r="D236" s="180" t="s">
        <v>201</v>
      </c>
      <c r="E236" s="181" t="s">
        <v>2219</v>
      </c>
      <c r="F236" s="182" t="s">
        <v>2220</v>
      </c>
      <c r="G236" s="183" t="s">
        <v>2211</v>
      </c>
      <c r="H236" s="184">
        <v>16</v>
      </c>
      <c r="I236" s="185"/>
      <c r="J236" s="186">
        <f>ROUND(I236*H236,2)</f>
        <v>0</v>
      </c>
      <c r="K236" s="182" t="s">
        <v>246</v>
      </c>
      <c r="L236" s="39"/>
      <c r="M236" s="247" t="s">
        <v>1</v>
      </c>
      <c r="N236" s="248" t="s">
        <v>46</v>
      </c>
      <c r="O236" s="234"/>
      <c r="P236" s="249">
        <f>O236*H236</f>
        <v>0</v>
      </c>
      <c r="Q236" s="249">
        <v>0</v>
      </c>
      <c r="R236" s="249">
        <f>Q236*H236</f>
        <v>0</v>
      </c>
      <c r="S236" s="249">
        <v>0</v>
      </c>
      <c r="T236" s="250">
        <f>S236*H236</f>
        <v>0</v>
      </c>
      <c r="U236" s="38"/>
      <c r="V236" s="38"/>
      <c r="W236" s="38"/>
      <c r="X236" s="38"/>
      <c r="Y236" s="38"/>
      <c r="Z236" s="38"/>
      <c r="AA236" s="38"/>
      <c r="AB236" s="38"/>
      <c r="AC236" s="38"/>
      <c r="AD236" s="38"/>
      <c r="AE236" s="38"/>
      <c r="AR236" s="191" t="s">
        <v>206</v>
      </c>
      <c r="AT236" s="191" t="s">
        <v>201</v>
      </c>
      <c r="AU236" s="191" t="s">
        <v>89</v>
      </c>
      <c r="AY236" s="19" t="s">
        <v>199</v>
      </c>
      <c r="BE236" s="192">
        <f>IF(N236="základní",J236,0)</f>
        <v>0</v>
      </c>
      <c r="BF236" s="192">
        <f>IF(N236="snížená",J236,0)</f>
        <v>0</v>
      </c>
      <c r="BG236" s="192">
        <f>IF(N236="zákl. přenesená",J236,0)</f>
        <v>0</v>
      </c>
      <c r="BH236" s="192">
        <f>IF(N236="sníž. přenesená",J236,0)</f>
        <v>0</v>
      </c>
      <c r="BI236" s="192">
        <f>IF(N236="nulová",J236,0)</f>
        <v>0</v>
      </c>
      <c r="BJ236" s="19" t="s">
        <v>89</v>
      </c>
      <c r="BK236" s="192">
        <f>ROUND(I236*H236,2)</f>
        <v>0</v>
      </c>
      <c r="BL236" s="19" t="s">
        <v>206</v>
      </c>
      <c r="BM236" s="191" t="s">
        <v>318</v>
      </c>
    </row>
    <row r="237" s="2" customFormat="1" ht="6.96" customHeight="1">
      <c r="A237" s="38"/>
      <c r="B237" s="60"/>
      <c r="C237" s="61"/>
      <c r="D237" s="61"/>
      <c r="E237" s="61"/>
      <c r="F237" s="61"/>
      <c r="G237" s="61"/>
      <c r="H237" s="61"/>
      <c r="I237" s="61"/>
      <c r="J237" s="61"/>
      <c r="K237" s="61"/>
      <c r="L237" s="39"/>
      <c r="M237" s="38"/>
      <c r="O237" s="38"/>
      <c r="P237" s="38"/>
      <c r="Q237" s="38"/>
      <c r="R237" s="38"/>
      <c r="S237" s="38"/>
      <c r="T237" s="38"/>
      <c r="U237" s="38"/>
      <c r="V237" s="38"/>
      <c r="W237" s="38"/>
      <c r="X237" s="38"/>
      <c r="Y237" s="38"/>
      <c r="Z237" s="38"/>
      <c r="AA237" s="38"/>
      <c r="AB237" s="38"/>
      <c r="AC237" s="38"/>
      <c r="AD237" s="38"/>
      <c r="AE237" s="38"/>
    </row>
  </sheetData>
  <autoFilter ref="C129:K236"/>
  <mergeCells count="12">
    <mergeCell ref="E7:H7"/>
    <mergeCell ref="E9:H9"/>
    <mergeCell ref="E11:H11"/>
    <mergeCell ref="E20:H20"/>
    <mergeCell ref="E29:H29"/>
    <mergeCell ref="E85:H85"/>
    <mergeCell ref="E87:H87"/>
    <mergeCell ref="E89:H89"/>
    <mergeCell ref="E118:H118"/>
    <mergeCell ref="E120:H120"/>
    <mergeCell ref="E122:H12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124</v>
      </c>
    </row>
    <row r="3" s="1" customFormat="1" ht="6.96" customHeight="1">
      <c r="B3" s="20"/>
      <c r="C3" s="21"/>
      <c r="D3" s="21"/>
      <c r="E3" s="21"/>
      <c r="F3" s="21"/>
      <c r="G3" s="21"/>
      <c r="H3" s="21"/>
      <c r="I3" s="21"/>
      <c r="J3" s="21"/>
      <c r="K3" s="21"/>
      <c r="L3" s="22"/>
      <c r="AT3" s="19" t="s">
        <v>91</v>
      </c>
    </row>
    <row r="4" s="1" customFormat="1" ht="24.96" customHeight="1">
      <c r="B4" s="22"/>
      <c r="D4" s="23" t="s">
        <v>158</v>
      </c>
      <c r="L4" s="22"/>
      <c r="M4" s="128" t="s">
        <v>10</v>
      </c>
      <c r="AT4" s="19" t="s">
        <v>3</v>
      </c>
    </row>
    <row r="5" s="1" customFormat="1" ht="6.96" customHeight="1">
      <c r="B5" s="22"/>
      <c r="L5" s="22"/>
    </row>
    <row r="6" s="1" customFormat="1" ht="12" customHeight="1">
      <c r="B6" s="22"/>
      <c r="D6" s="32" t="s">
        <v>16</v>
      </c>
      <c r="L6" s="22"/>
    </row>
    <row r="7" s="1" customFormat="1" ht="16.5" customHeight="1">
      <c r="B7" s="22"/>
      <c r="E7" s="129" t="str">
        <f>'Rekapitulace stavby'!K6</f>
        <v>VD Letovice, rekonstrukce VD</v>
      </c>
      <c r="F7" s="32"/>
      <c r="G7" s="32"/>
      <c r="H7" s="32"/>
      <c r="L7" s="22"/>
    </row>
    <row r="8" s="1" customFormat="1" ht="12" customHeight="1">
      <c r="B8" s="22"/>
      <c r="D8" s="32" t="s">
        <v>159</v>
      </c>
      <c r="L8" s="22"/>
    </row>
    <row r="9" s="2" customFormat="1" ht="16.5" customHeight="1">
      <c r="A9" s="38"/>
      <c r="B9" s="39"/>
      <c r="C9" s="38"/>
      <c r="D9" s="38"/>
      <c r="E9" s="129" t="s">
        <v>2088</v>
      </c>
      <c r="F9" s="38"/>
      <c r="G9" s="38"/>
      <c r="H9" s="38"/>
      <c r="I9" s="38"/>
      <c r="J9" s="38"/>
      <c r="K9" s="38"/>
      <c r="L9" s="55"/>
      <c r="S9" s="38"/>
      <c r="T9" s="38"/>
      <c r="U9" s="38"/>
      <c r="V9" s="38"/>
      <c r="W9" s="38"/>
      <c r="X9" s="38"/>
      <c r="Y9" s="38"/>
      <c r="Z9" s="38"/>
      <c r="AA9" s="38"/>
      <c r="AB9" s="38"/>
      <c r="AC9" s="38"/>
      <c r="AD9" s="38"/>
      <c r="AE9" s="38"/>
    </row>
    <row r="10" s="2" customFormat="1" ht="12" customHeight="1">
      <c r="A10" s="38"/>
      <c r="B10" s="39"/>
      <c r="C10" s="38"/>
      <c r="D10" s="32" t="s">
        <v>1101</v>
      </c>
      <c r="E10" s="38"/>
      <c r="F10" s="38"/>
      <c r="G10" s="38"/>
      <c r="H10" s="38"/>
      <c r="I10" s="38"/>
      <c r="J10" s="38"/>
      <c r="K10" s="38"/>
      <c r="L10" s="55"/>
      <c r="S10" s="38"/>
      <c r="T10" s="38"/>
      <c r="U10" s="38"/>
      <c r="V10" s="38"/>
      <c r="W10" s="38"/>
      <c r="X10" s="38"/>
      <c r="Y10" s="38"/>
      <c r="Z10" s="38"/>
      <c r="AA10" s="38"/>
      <c r="AB10" s="38"/>
      <c r="AC10" s="38"/>
      <c r="AD10" s="38"/>
      <c r="AE10" s="38"/>
    </row>
    <row r="11" s="2" customFormat="1" ht="16.5" customHeight="1">
      <c r="A11" s="38"/>
      <c r="B11" s="39"/>
      <c r="C11" s="38"/>
      <c r="D11" s="38"/>
      <c r="E11" s="67" t="s">
        <v>2221</v>
      </c>
      <c r="F11" s="38"/>
      <c r="G11" s="38"/>
      <c r="H11" s="38"/>
      <c r="I11" s="38"/>
      <c r="J11" s="38"/>
      <c r="K11" s="38"/>
      <c r="L11" s="55"/>
      <c r="S11" s="38"/>
      <c r="T11" s="38"/>
      <c r="U11" s="38"/>
      <c r="V11" s="38"/>
      <c r="W11" s="38"/>
      <c r="X11" s="38"/>
      <c r="Y11" s="38"/>
      <c r="Z11" s="38"/>
      <c r="AA11" s="38"/>
      <c r="AB11" s="38"/>
      <c r="AC11" s="38"/>
      <c r="AD11" s="38"/>
      <c r="AE11" s="38"/>
    </row>
    <row r="12" s="2" customFormat="1">
      <c r="A12" s="38"/>
      <c r="B12" s="39"/>
      <c r="C12" s="38"/>
      <c r="D12" s="38"/>
      <c r="E12" s="38"/>
      <c r="F12" s="38"/>
      <c r="G12" s="38"/>
      <c r="H12" s="38"/>
      <c r="I12" s="38"/>
      <c r="J12" s="38"/>
      <c r="K12" s="38"/>
      <c r="L12" s="55"/>
      <c r="S12" s="38"/>
      <c r="T12" s="38"/>
      <c r="U12" s="38"/>
      <c r="V12" s="38"/>
      <c r="W12" s="38"/>
      <c r="X12" s="38"/>
      <c r="Y12" s="38"/>
      <c r="Z12" s="38"/>
      <c r="AA12" s="38"/>
      <c r="AB12" s="38"/>
      <c r="AC12" s="38"/>
      <c r="AD12" s="38"/>
      <c r="AE12" s="38"/>
    </row>
    <row r="13" s="2" customFormat="1" ht="12" customHeight="1">
      <c r="A13" s="38"/>
      <c r="B13" s="39"/>
      <c r="C13" s="38"/>
      <c r="D13" s="32" t="s">
        <v>18</v>
      </c>
      <c r="E13" s="38"/>
      <c r="F13" s="27" t="s">
        <v>1</v>
      </c>
      <c r="G13" s="38"/>
      <c r="H13" s="38"/>
      <c r="I13" s="32" t="s">
        <v>19</v>
      </c>
      <c r="J13" s="27" t="s">
        <v>1</v>
      </c>
      <c r="K13" s="38"/>
      <c r="L13" s="55"/>
      <c r="S13" s="38"/>
      <c r="T13" s="38"/>
      <c r="U13" s="38"/>
      <c r="V13" s="38"/>
      <c r="W13" s="38"/>
      <c r="X13" s="38"/>
      <c r="Y13" s="38"/>
      <c r="Z13" s="38"/>
      <c r="AA13" s="38"/>
      <c r="AB13" s="38"/>
      <c r="AC13" s="38"/>
      <c r="AD13" s="38"/>
      <c r="AE13" s="38"/>
    </row>
    <row r="14" s="2" customFormat="1" ht="12" customHeight="1">
      <c r="A14" s="38"/>
      <c r="B14" s="39"/>
      <c r="C14" s="38"/>
      <c r="D14" s="32" t="s">
        <v>20</v>
      </c>
      <c r="E14" s="38"/>
      <c r="F14" s="27" t="s">
        <v>21</v>
      </c>
      <c r="G14" s="38"/>
      <c r="H14" s="38"/>
      <c r="I14" s="32" t="s">
        <v>22</v>
      </c>
      <c r="J14" s="69" t="str">
        <f>'Rekapitulace stavby'!AN8</f>
        <v>2. 12. 2020</v>
      </c>
      <c r="K14" s="38"/>
      <c r="L14" s="55"/>
      <c r="S14" s="38"/>
      <c r="T14" s="38"/>
      <c r="U14" s="38"/>
      <c r="V14" s="38"/>
      <c r="W14" s="38"/>
      <c r="X14" s="38"/>
      <c r="Y14" s="38"/>
      <c r="Z14" s="38"/>
      <c r="AA14" s="38"/>
      <c r="AB14" s="38"/>
      <c r="AC14" s="38"/>
      <c r="AD14" s="38"/>
      <c r="AE14" s="38"/>
    </row>
    <row r="15" s="2" customFormat="1" ht="10.8" customHeight="1">
      <c r="A15" s="38"/>
      <c r="B15" s="39"/>
      <c r="C15" s="38"/>
      <c r="D15" s="38"/>
      <c r="E15" s="38"/>
      <c r="F15" s="38"/>
      <c r="G15" s="38"/>
      <c r="H15" s="38"/>
      <c r="I15" s="38"/>
      <c r="J15" s="38"/>
      <c r="K15" s="38"/>
      <c r="L15" s="55"/>
      <c r="S15" s="38"/>
      <c r="T15" s="38"/>
      <c r="U15" s="38"/>
      <c r="V15" s="38"/>
      <c r="W15" s="38"/>
      <c r="X15" s="38"/>
      <c r="Y15" s="38"/>
      <c r="Z15" s="38"/>
      <c r="AA15" s="38"/>
      <c r="AB15" s="38"/>
      <c r="AC15" s="38"/>
      <c r="AD15" s="38"/>
      <c r="AE15" s="38"/>
    </row>
    <row r="16" s="2" customFormat="1" ht="12" customHeight="1">
      <c r="A16" s="38"/>
      <c r="B16" s="39"/>
      <c r="C16" s="38"/>
      <c r="D16" s="32" t="s">
        <v>24</v>
      </c>
      <c r="E16" s="38"/>
      <c r="F16" s="38"/>
      <c r="G16" s="38"/>
      <c r="H16" s="38"/>
      <c r="I16" s="32" t="s">
        <v>25</v>
      </c>
      <c r="J16" s="27" t="s">
        <v>26</v>
      </c>
      <c r="K16" s="38"/>
      <c r="L16" s="55"/>
      <c r="S16" s="38"/>
      <c r="T16" s="38"/>
      <c r="U16" s="38"/>
      <c r="V16" s="38"/>
      <c r="W16" s="38"/>
      <c r="X16" s="38"/>
      <c r="Y16" s="38"/>
      <c r="Z16" s="38"/>
      <c r="AA16" s="38"/>
      <c r="AB16" s="38"/>
      <c r="AC16" s="38"/>
      <c r="AD16" s="38"/>
      <c r="AE16" s="38"/>
    </row>
    <row r="17" s="2" customFormat="1" ht="18" customHeight="1">
      <c r="A17" s="38"/>
      <c r="B17" s="39"/>
      <c r="C17" s="38"/>
      <c r="D17" s="38"/>
      <c r="E17" s="27" t="s">
        <v>27</v>
      </c>
      <c r="F17" s="38"/>
      <c r="G17" s="38"/>
      <c r="H17" s="38"/>
      <c r="I17" s="32" t="s">
        <v>28</v>
      </c>
      <c r="J17" s="27" t="s">
        <v>29</v>
      </c>
      <c r="K17" s="38"/>
      <c r="L17" s="55"/>
      <c r="S17" s="38"/>
      <c r="T17" s="38"/>
      <c r="U17" s="38"/>
      <c r="V17" s="38"/>
      <c r="W17" s="38"/>
      <c r="X17" s="38"/>
      <c r="Y17" s="38"/>
      <c r="Z17" s="38"/>
      <c r="AA17" s="38"/>
      <c r="AB17" s="38"/>
      <c r="AC17" s="38"/>
      <c r="AD17" s="38"/>
      <c r="AE17" s="38"/>
    </row>
    <row r="18" s="2" customFormat="1" ht="6.96" customHeight="1">
      <c r="A18" s="38"/>
      <c r="B18" s="39"/>
      <c r="C18" s="38"/>
      <c r="D18" s="38"/>
      <c r="E18" s="38"/>
      <c r="F18" s="38"/>
      <c r="G18" s="38"/>
      <c r="H18" s="38"/>
      <c r="I18" s="38"/>
      <c r="J18" s="38"/>
      <c r="K18" s="38"/>
      <c r="L18" s="55"/>
      <c r="S18" s="38"/>
      <c r="T18" s="38"/>
      <c r="U18" s="38"/>
      <c r="V18" s="38"/>
      <c r="W18" s="38"/>
      <c r="X18" s="38"/>
      <c r="Y18" s="38"/>
      <c r="Z18" s="38"/>
      <c r="AA18" s="38"/>
      <c r="AB18" s="38"/>
      <c r="AC18" s="38"/>
      <c r="AD18" s="38"/>
      <c r="AE18" s="38"/>
    </row>
    <row r="19" s="2" customFormat="1" ht="12" customHeight="1">
      <c r="A19" s="38"/>
      <c r="B19" s="39"/>
      <c r="C19" s="38"/>
      <c r="D19" s="32" t="s">
        <v>30</v>
      </c>
      <c r="E19" s="38"/>
      <c r="F19" s="38"/>
      <c r="G19" s="38"/>
      <c r="H19" s="38"/>
      <c r="I19" s="32" t="s">
        <v>25</v>
      </c>
      <c r="J19" s="33" t="str">
        <f>'Rekapitulace stavby'!AN13</f>
        <v>Vyplň údaj</v>
      </c>
      <c r="K19" s="38"/>
      <c r="L19" s="55"/>
      <c r="S19" s="38"/>
      <c r="T19" s="38"/>
      <c r="U19" s="38"/>
      <c r="V19" s="38"/>
      <c r="W19" s="38"/>
      <c r="X19" s="38"/>
      <c r="Y19" s="38"/>
      <c r="Z19" s="38"/>
      <c r="AA19" s="38"/>
      <c r="AB19" s="38"/>
      <c r="AC19" s="38"/>
      <c r="AD19" s="38"/>
      <c r="AE19" s="38"/>
    </row>
    <row r="20" s="2" customFormat="1" ht="18" customHeight="1">
      <c r="A20" s="38"/>
      <c r="B20" s="39"/>
      <c r="C20" s="38"/>
      <c r="D20" s="38"/>
      <c r="E20" s="33" t="str">
        <f>'Rekapitulace stavby'!E14</f>
        <v>Vyplň údaj</v>
      </c>
      <c r="F20" s="27"/>
      <c r="G20" s="27"/>
      <c r="H20" s="27"/>
      <c r="I20" s="32" t="s">
        <v>28</v>
      </c>
      <c r="J20" s="33" t="str">
        <f>'Rekapitulace stavby'!AN14</f>
        <v>Vyplň údaj</v>
      </c>
      <c r="K20" s="38"/>
      <c r="L20" s="55"/>
      <c r="S20" s="38"/>
      <c r="T20" s="38"/>
      <c r="U20" s="38"/>
      <c r="V20" s="38"/>
      <c r="W20" s="38"/>
      <c r="X20" s="38"/>
      <c r="Y20" s="38"/>
      <c r="Z20" s="38"/>
      <c r="AA20" s="38"/>
      <c r="AB20" s="38"/>
      <c r="AC20" s="38"/>
      <c r="AD20" s="38"/>
      <c r="AE20" s="38"/>
    </row>
    <row r="21" s="2" customFormat="1" ht="6.96" customHeight="1">
      <c r="A21" s="38"/>
      <c r="B21" s="39"/>
      <c r="C21" s="38"/>
      <c r="D21" s="38"/>
      <c r="E21" s="38"/>
      <c r="F21" s="38"/>
      <c r="G21" s="38"/>
      <c r="H21" s="38"/>
      <c r="I21" s="38"/>
      <c r="J21" s="38"/>
      <c r="K21" s="38"/>
      <c r="L21" s="55"/>
      <c r="S21" s="38"/>
      <c r="T21" s="38"/>
      <c r="U21" s="38"/>
      <c r="V21" s="38"/>
      <c r="W21" s="38"/>
      <c r="X21" s="38"/>
      <c r="Y21" s="38"/>
      <c r="Z21" s="38"/>
      <c r="AA21" s="38"/>
      <c r="AB21" s="38"/>
      <c r="AC21" s="38"/>
      <c r="AD21" s="38"/>
      <c r="AE21" s="38"/>
    </row>
    <row r="22" s="2" customFormat="1" ht="12" customHeight="1">
      <c r="A22" s="38"/>
      <c r="B22" s="39"/>
      <c r="C22" s="38"/>
      <c r="D22" s="32" t="s">
        <v>32</v>
      </c>
      <c r="E22" s="38"/>
      <c r="F22" s="38"/>
      <c r="G22" s="38"/>
      <c r="H22" s="38"/>
      <c r="I22" s="32" t="s">
        <v>25</v>
      </c>
      <c r="J22" s="27" t="s">
        <v>33</v>
      </c>
      <c r="K22" s="38"/>
      <c r="L22" s="55"/>
      <c r="S22" s="38"/>
      <c r="T22" s="38"/>
      <c r="U22" s="38"/>
      <c r="V22" s="38"/>
      <c r="W22" s="38"/>
      <c r="X22" s="38"/>
      <c r="Y22" s="38"/>
      <c r="Z22" s="38"/>
      <c r="AA22" s="38"/>
      <c r="AB22" s="38"/>
      <c r="AC22" s="38"/>
      <c r="AD22" s="38"/>
      <c r="AE22" s="38"/>
    </row>
    <row r="23" s="2" customFormat="1" ht="18" customHeight="1">
      <c r="A23" s="38"/>
      <c r="B23" s="39"/>
      <c r="C23" s="38"/>
      <c r="D23" s="38"/>
      <c r="E23" s="27" t="s">
        <v>34</v>
      </c>
      <c r="F23" s="38"/>
      <c r="G23" s="38"/>
      <c r="H23" s="38"/>
      <c r="I23" s="32" t="s">
        <v>28</v>
      </c>
      <c r="J23" s="27" t="s">
        <v>35</v>
      </c>
      <c r="K23" s="38"/>
      <c r="L23" s="55"/>
      <c r="S23" s="38"/>
      <c r="T23" s="38"/>
      <c r="U23" s="38"/>
      <c r="V23" s="38"/>
      <c r="W23" s="38"/>
      <c r="X23" s="38"/>
      <c r="Y23" s="38"/>
      <c r="Z23" s="38"/>
      <c r="AA23" s="38"/>
      <c r="AB23" s="38"/>
      <c r="AC23" s="38"/>
      <c r="AD23" s="38"/>
      <c r="AE23" s="38"/>
    </row>
    <row r="24" s="2" customFormat="1" ht="6.96" customHeight="1">
      <c r="A24" s="38"/>
      <c r="B24" s="39"/>
      <c r="C24" s="38"/>
      <c r="D24" s="38"/>
      <c r="E24" s="38"/>
      <c r="F24" s="38"/>
      <c r="G24" s="38"/>
      <c r="H24" s="38"/>
      <c r="I24" s="38"/>
      <c r="J24" s="38"/>
      <c r="K24" s="38"/>
      <c r="L24" s="55"/>
      <c r="S24" s="38"/>
      <c r="T24" s="38"/>
      <c r="U24" s="38"/>
      <c r="V24" s="38"/>
      <c r="W24" s="38"/>
      <c r="X24" s="38"/>
      <c r="Y24" s="38"/>
      <c r="Z24" s="38"/>
      <c r="AA24" s="38"/>
      <c r="AB24" s="38"/>
      <c r="AC24" s="38"/>
      <c r="AD24" s="38"/>
      <c r="AE24" s="38"/>
    </row>
    <row r="25" s="2" customFormat="1" ht="12" customHeight="1">
      <c r="A25" s="38"/>
      <c r="B25" s="39"/>
      <c r="C25" s="38"/>
      <c r="D25" s="32" t="s">
        <v>37</v>
      </c>
      <c r="E25" s="38"/>
      <c r="F25" s="38"/>
      <c r="G25" s="38"/>
      <c r="H25" s="38"/>
      <c r="I25" s="32" t="s">
        <v>25</v>
      </c>
      <c r="J25" s="27" t="str">
        <f>IF('Rekapitulace stavby'!AN19="","",'Rekapitulace stavby'!AN19)</f>
        <v/>
      </c>
      <c r="K25" s="38"/>
      <c r="L25" s="55"/>
      <c r="S25" s="38"/>
      <c r="T25" s="38"/>
      <c r="U25" s="38"/>
      <c r="V25" s="38"/>
      <c r="W25" s="38"/>
      <c r="X25" s="38"/>
      <c r="Y25" s="38"/>
      <c r="Z25" s="38"/>
      <c r="AA25" s="38"/>
      <c r="AB25" s="38"/>
      <c r="AC25" s="38"/>
      <c r="AD25" s="38"/>
      <c r="AE25" s="38"/>
    </row>
    <row r="26" s="2" customFormat="1" ht="18" customHeight="1">
      <c r="A26" s="38"/>
      <c r="B26" s="39"/>
      <c r="C26" s="38"/>
      <c r="D26" s="38"/>
      <c r="E26" s="27" t="str">
        <f>IF('Rekapitulace stavby'!E20="","",'Rekapitulace stavby'!E20)</f>
        <v xml:space="preserve"> </v>
      </c>
      <c r="F26" s="38"/>
      <c r="G26" s="38"/>
      <c r="H26" s="38"/>
      <c r="I26" s="32" t="s">
        <v>28</v>
      </c>
      <c r="J26" s="27" t="str">
        <f>IF('Rekapitulace stavby'!AN20="","",'Rekapitulace stavby'!AN20)</f>
        <v/>
      </c>
      <c r="K26" s="38"/>
      <c r="L26" s="55"/>
      <c r="S26" s="38"/>
      <c r="T26" s="38"/>
      <c r="U26" s="38"/>
      <c r="V26" s="38"/>
      <c r="W26" s="38"/>
      <c r="X26" s="38"/>
      <c r="Y26" s="38"/>
      <c r="Z26" s="38"/>
      <c r="AA26" s="38"/>
      <c r="AB26" s="38"/>
      <c r="AC26" s="38"/>
      <c r="AD26" s="38"/>
      <c r="AE26" s="38"/>
    </row>
    <row r="27" s="2" customFormat="1" ht="6.96" customHeight="1">
      <c r="A27" s="38"/>
      <c r="B27" s="39"/>
      <c r="C27" s="38"/>
      <c r="D27" s="38"/>
      <c r="E27" s="38"/>
      <c r="F27" s="38"/>
      <c r="G27" s="38"/>
      <c r="H27" s="38"/>
      <c r="I27" s="38"/>
      <c r="J27" s="38"/>
      <c r="K27" s="38"/>
      <c r="L27" s="55"/>
      <c r="S27" s="38"/>
      <c r="T27" s="38"/>
      <c r="U27" s="38"/>
      <c r="V27" s="38"/>
      <c r="W27" s="38"/>
      <c r="X27" s="38"/>
      <c r="Y27" s="38"/>
      <c r="Z27" s="38"/>
      <c r="AA27" s="38"/>
      <c r="AB27" s="38"/>
      <c r="AC27" s="38"/>
      <c r="AD27" s="38"/>
      <c r="AE27" s="38"/>
    </row>
    <row r="28" s="2" customFormat="1" ht="12" customHeight="1">
      <c r="A28" s="38"/>
      <c r="B28" s="39"/>
      <c r="C28" s="38"/>
      <c r="D28" s="32" t="s">
        <v>39</v>
      </c>
      <c r="E28" s="38"/>
      <c r="F28" s="38"/>
      <c r="G28" s="38"/>
      <c r="H28" s="38"/>
      <c r="I28" s="38"/>
      <c r="J28" s="38"/>
      <c r="K28" s="38"/>
      <c r="L28" s="55"/>
      <c r="S28" s="38"/>
      <c r="T28" s="38"/>
      <c r="U28" s="38"/>
      <c r="V28" s="38"/>
      <c r="W28" s="38"/>
      <c r="X28" s="38"/>
      <c r="Y28" s="38"/>
      <c r="Z28" s="38"/>
      <c r="AA28" s="38"/>
      <c r="AB28" s="38"/>
      <c r="AC28" s="38"/>
      <c r="AD28" s="38"/>
      <c r="AE28" s="38"/>
    </row>
    <row r="29" s="8" customFormat="1" ht="16.5" customHeight="1">
      <c r="A29" s="130"/>
      <c r="B29" s="131"/>
      <c r="C29" s="130"/>
      <c r="D29" s="130"/>
      <c r="E29" s="36" t="s">
        <v>1</v>
      </c>
      <c r="F29" s="36"/>
      <c r="G29" s="36"/>
      <c r="H29" s="36"/>
      <c r="I29" s="130"/>
      <c r="J29" s="130"/>
      <c r="K29" s="130"/>
      <c r="L29" s="132"/>
      <c r="S29" s="130"/>
      <c r="T29" s="130"/>
      <c r="U29" s="130"/>
      <c r="V29" s="130"/>
      <c r="W29" s="130"/>
      <c r="X29" s="130"/>
      <c r="Y29" s="130"/>
      <c r="Z29" s="130"/>
      <c r="AA29" s="130"/>
      <c r="AB29" s="130"/>
      <c r="AC29" s="130"/>
      <c r="AD29" s="130"/>
      <c r="AE29" s="130"/>
    </row>
    <row r="30" s="2" customFormat="1" ht="6.96" customHeight="1">
      <c r="A30" s="38"/>
      <c r="B30" s="39"/>
      <c r="C30" s="38"/>
      <c r="D30" s="38"/>
      <c r="E30" s="38"/>
      <c r="F30" s="38"/>
      <c r="G30" s="38"/>
      <c r="H30" s="38"/>
      <c r="I30" s="38"/>
      <c r="J30" s="38"/>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90"/>
      <c r="J31" s="90"/>
      <c r="K31" s="90"/>
      <c r="L31" s="55"/>
      <c r="S31" s="38"/>
      <c r="T31" s="38"/>
      <c r="U31" s="38"/>
      <c r="V31" s="38"/>
      <c r="W31" s="38"/>
      <c r="X31" s="38"/>
      <c r="Y31" s="38"/>
      <c r="Z31" s="38"/>
      <c r="AA31" s="38"/>
      <c r="AB31" s="38"/>
      <c r="AC31" s="38"/>
      <c r="AD31" s="38"/>
      <c r="AE31" s="38"/>
    </row>
    <row r="32" s="2" customFormat="1" ht="25.44" customHeight="1">
      <c r="A32" s="38"/>
      <c r="B32" s="39"/>
      <c r="C32" s="38"/>
      <c r="D32" s="133" t="s">
        <v>41</v>
      </c>
      <c r="E32" s="38"/>
      <c r="F32" s="38"/>
      <c r="G32" s="38"/>
      <c r="H32" s="38"/>
      <c r="I32" s="38"/>
      <c r="J32" s="96">
        <f>ROUND(J127, 2)</f>
        <v>0</v>
      </c>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14.4" customHeight="1">
      <c r="A34" s="38"/>
      <c r="B34" s="39"/>
      <c r="C34" s="38"/>
      <c r="D34" s="38"/>
      <c r="E34" s="38"/>
      <c r="F34" s="43" t="s">
        <v>43</v>
      </c>
      <c r="G34" s="38"/>
      <c r="H34" s="38"/>
      <c r="I34" s="43" t="s">
        <v>42</v>
      </c>
      <c r="J34" s="43" t="s">
        <v>44</v>
      </c>
      <c r="K34" s="38"/>
      <c r="L34" s="55"/>
      <c r="S34" s="38"/>
      <c r="T34" s="38"/>
      <c r="U34" s="38"/>
      <c r="V34" s="38"/>
      <c r="W34" s="38"/>
      <c r="X34" s="38"/>
      <c r="Y34" s="38"/>
      <c r="Z34" s="38"/>
      <c r="AA34" s="38"/>
      <c r="AB34" s="38"/>
      <c r="AC34" s="38"/>
      <c r="AD34" s="38"/>
      <c r="AE34" s="38"/>
    </row>
    <row r="35" s="2" customFormat="1" ht="14.4" customHeight="1">
      <c r="A35" s="38"/>
      <c r="B35" s="39"/>
      <c r="C35" s="38"/>
      <c r="D35" s="134" t="s">
        <v>45</v>
      </c>
      <c r="E35" s="32" t="s">
        <v>46</v>
      </c>
      <c r="F35" s="135">
        <f>ROUND((SUM(BE127:BE198)),  2)</f>
        <v>0</v>
      </c>
      <c r="G35" s="38"/>
      <c r="H35" s="38"/>
      <c r="I35" s="136">
        <v>0.20999999999999999</v>
      </c>
      <c r="J35" s="135">
        <f>ROUND(((SUM(BE127:BE198))*I35),  2)</f>
        <v>0</v>
      </c>
      <c r="K35" s="38"/>
      <c r="L35" s="55"/>
      <c r="S35" s="38"/>
      <c r="T35" s="38"/>
      <c r="U35" s="38"/>
      <c r="V35" s="38"/>
      <c r="W35" s="38"/>
      <c r="X35" s="38"/>
      <c r="Y35" s="38"/>
      <c r="Z35" s="38"/>
      <c r="AA35" s="38"/>
      <c r="AB35" s="38"/>
      <c r="AC35" s="38"/>
      <c r="AD35" s="38"/>
      <c r="AE35" s="38"/>
    </row>
    <row r="36" s="2" customFormat="1" ht="14.4" customHeight="1">
      <c r="A36" s="38"/>
      <c r="B36" s="39"/>
      <c r="C36" s="38"/>
      <c r="D36" s="38"/>
      <c r="E36" s="32" t="s">
        <v>47</v>
      </c>
      <c r="F36" s="135">
        <f>ROUND((SUM(BF127:BF198)),  2)</f>
        <v>0</v>
      </c>
      <c r="G36" s="38"/>
      <c r="H36" s="38"/>
      <c r="I36" s="136">
        <v>0.14999999999999999</v>
      </c>
      <c r="J36" s="135">
        <f>ROUND(((SUM(BF127:BF198))*I36),  2)</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48</v>
      </c>
      <c r="F37" s="135">
        <f>ROUND((SUM(BG127:BG198)),  2)</f>
        <v>0</v>
      </c>
      <c r="G37" s="38"/>
      <c r="H37" s="38"/>
      <c r="I37" s="136">
        <v>0.20999999999999999</v>
      </c>
      <c r="J37" s="135">
        <f>0</f>
        <v>0</v>
      </c>
      <c r="K37" s="38"/>
      <c r="L37" s="55"/>
      <c r="S37" s="38"/>
      <c r="T37" s="38"/>
      <c r="U37" s="38"/>
      <c r="V37" s="38"/>
      <c r="W37" s="38"/>
      <c r="X37" s="38"/>
      <c r="Y37" s="38"/>
      <c r="Z37" s="38"/>
      <c r="AA37" s="38"/>
      <c r="AB37" s="38"/>
      <c r="AC37" s="38"/>
      <c r="AD37" s="38"/>
      <c r="AE37" s="38"/>
    </row>
    <row r="38" hidden="1" s="2" customFormat="1" ht="14.4" customHeight="1">
      <c r="A38" s="38"/>
      <c r="B38" s="39"/>
      <c r="C38" s="38"/>
      <c r="D38" s="38"/>
      <c r="E38" s="32" t="s">
        <v>49</v>
      </c>
      <c r="F38" s="135">
        <f>ROUND((SUM(BH127:BH198)),  2)</f>
        <v>0</v>
      </c>
      <c r="G38" s="38"/>
      <c r="H38" s="38"/>
      <c r="I38" s="136">
        <v>0.14999999999999999</v>
      </c>
      <c r="J38" s="135">
        <f>0</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50</v>
      </c>
      <c r="F39" s="135">
        <f>ROUND((SUM(BI127:BI198)),  2)</f>
        <v>0</v>
      </c>
      <c r="G39" s="38"/>
      <c r="H39" s="38"/>
      <c r="I39" s="136">
        <v>0</v>
      </c>
      <c r="J39" s="135">
        <f>0</f>
        <v>0</v>
      </c>
      <c r="K39" s="38"/>
      <c r="L39" s="55"/>
      <c r="S39" s="38"/>
      <c r="T39" s="38"/>
      <c r="U39" s="38"/>
      <c r="V39" s="38"/>
      <c r="W39" s="38"/>
      <c r="X39" s="38"/>
      <c r="Y39" s="38"/>
      <c r="Z39" s="38"/>
      <c r="AA39" s="38"/>
      <c r="AB39" s="38"/>
      <c r="AC39" s="38"/>
      <c r="AD39" s="38"/>
      <c r="AE39" s="38"/>
    </row>
    <row r="40" s="2" customFormat="1" ht="6.96" customHeight="1">
      <c r="A40" s="38"/>
      <c r="B40" s="39"/>
      <c r="C40" s="38"/>
      <c r="D40" s="38"/>
      <c r="E40" s="38"/>
      <c r="F40" s="38"/>
      <c r="G40" s="38"/>
      <c r="H40" s="38"/>
      <c r="I40" s="38"/>
      <c r="J40" s="38"/>
      <c r="K40" s="38"/>
      <c r="L40" s="55"/>
      <c r="S40" s="38"/>
      <c r="T40" s="38"/>
      <c r="U40" s="38"/>
      <c r="V40" s="38"/>
      <c r="W40" s="38"/>
      <c r="X40" s="38"/>
      <c r="Y40" s="38"/>
      <c r="Z40" s="38"/>
      <c r="AA40" s="38"/>
      <c r="AB40" s="38"/>
      <c r="AC40" s="38"/>
      <c r="AD40" s="38"/>
      <c r="AE40" s="38"/>
    </row>
    <row r="41" s="2" customFormat="1" ht="25.44" customHeight="1">
      <c r="A41" s="38"/>
      <c r="B41" s="39"/>
      <c r="C41" s="137"/>
      <c r="D41" s="138" t="s">
        <v>51</v>
      </c>
      <c r="E41" s="81"/>
      <c r="F41" s="81"/>
      <c r="G41" s="139" t="s">
        <v>52</v>
      </c>
      <c r="H41" s="140" t="s">
        <v>53</v>
      </c>
      <c r="I41" s="81"/>
      <c r="J41" s="141">
        <f>SUM(J32:J39)</f>
        <v>0</v>
      </c>
      <c r="K41" s="142"/>
      <c r="L41" s="55"/>
      <c r="S41" s="38"/>
      <c r="T41" s="38"/>
      <c r="U41" s="38"/>
      <c r="V41" s="38"/>
      <c r="W41" s="38"/>
      <c r="X41" s="38"/>
      <c r="Y41" s="38"/>
      <c r="Z41" s="38"/>
      <c r="AA41" s="38"/>
      <c r="AB41" s="38"/>
      <c r="AC41" s="38"/>
      <c r="AD41" s="38"/>
      <c r="AE41" s="38"/>
    </row>
    <row r="42" s="2" customFormat="1" ht="14.4"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54</v>
      </c>
      <c r="E50" s="57"/>
      <c r="F50" s="57"/>
      <c r="G50" s="56" t="s">
        <v>55</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56</v>
      </c>
      <c r="E61" s="41"/>
      <c r="F61" s="143" t="s">
        <v>57</v>
      </c>
      <c r="G61" s="58" t="s">
        <v>56</v>
      </c>
      <c r="H61" s="41"/>
      <c r="I61" s="41"/>
      <c r="J61" s="144" t="s">
        <v>57</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58</v>
      </c>
      <c r="E65" s="59"/>
      <c r="F65" s="59"/>
      <c r="G65" s="56" t="s">
        <v>59</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56</v>
      </c>
      <c r="E76" s="41"/>
      <c r="F76" s="143" t="s">
        <v>57</v>
      </c>
      <c r="G76" s="58" t="s">
        <v>56</v>
      </c>
      <c r="H76" s="41"/>
      <c r="I76" s="41"/>
      <c r="J76" s="144" t="s">
        <v>57</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162</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29" t="str">
        <f>E7</f>
        <v>VD Letovice, rekonstrukce VD</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159</v>
      </c>
      <c r="L86" s="22"/>
    </row>
    <row r="87" s="2" customFormat="1" ht="16.5" customHeight="1">
      <c r="A87" s="38"/>
      <c r="B87" s="39"/>
      <c r="C87" s="38"/>
      <c r="D87" s="38"/>
      <c r="E87" s="129" t="s">
        <v>2088</v>
      </c>
      <c r="F87" s="38"/>
      <c r="G87" s="38"/>
      <c r="H87" s="38"/>
      <c r="I87" s="38"/>
      <c r="J87" s="38"/>
      <c r="K87" s="38"/>
      <c r="L87" s="55"/>
      <c r="S87" s="38"/>
      <c r="T87" s="38"/>
      <c r="U87" s="38"/>
      <c r="V87" s="38"/>
      <c r="W87" s="38"/>
      <c r="X87" s="38"/>
      <c r="Y87" s="38"/>
      <c r="Z87" s="38"/>
      <c r="AA87" s="38"/>
      <c r="AB87" s="38"/>
      <c r="AC87" s="38"/>
      <c r="AD87" s="38"/>
      <c r="AE87" s="38"/>
    </row>
    <row r="88" s="2" customFormat="1" ht="12" customHeight="1">
      <c r="A88" s="38"/>
      <c r="B88" s="39"/>
      <c r="C88" s="32" t="s">
        <v>1101</v>
      </c>
      <c r="D88" s="38"/>
      <c r="E88" s="38"/>
      <c r="F88" s="38"/>
      <c r="G88" s="38"/>
      <c r="H88" s="38"/>
      <c r="I88" s="38"/>
      <c r="J88" s="38"/>
      <c r="K88" s="38"/>
      <c r="L88" s="55"/>
      <c r="S88" s="38"/>
      <c r="T88" s="38"/>
      <c r="U88" s="38"/>
      <c r="V88" s="38"/>
      <c r="W88" s="38"/>
      <c r="X88" s="38"/>
      <c r="Y88" s="38"/>
      <c r="Z88" s="38"/>
      <c r="AA88" s="38"/>
      <c r="AB88" s="38"/>
      <c r="AC88" s="38"/>
      <c r="AD88" s="38"/>
      <c r="AE88" s="38"/>
    </row>
    <row r="89" s="2" customFormat="1" ht="16.5" customHeight="1">
      <c r="A89" s="38"/>
      <c r="B89" s="39"/>
      <c r="C89" s="38"/>
      <c r="D89" s="38"/>
      <c r="E89" s="67" t="str">
        <f>E11</f>
        <v>SO 08.2 - Měření deformací</v>
      </c>
      <c r="F89" s="38"/>
      <c r="G89" s="38"/>
      <c r="H89" s="38"/>
      <c r="I89" s="38"/>
      <c r="J89" s="38"/>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2" customHeight="1">
      <c r="A91" s="38"/>
      <c r="B91" s="39"/>
      <c r="C91" s="32" t="s">
        <v>20</v>
      </c>
      <c r="D91" s="38"/>
      <c r="E91" s="38"/>
      <c r="F91" s="27" t="str">
        <f>F14</f>
        <v>VD Letovice</v>
      </c>
      <c r="G91" s="38"/>
      <c r="H91" s="38"/>
      <c r="I91" s="32" t="s">
        <v>22</v>
      </c>
      <c r="J91" s="69" t="str">
        <f>IF(J14="","",J14)</f>
        <v>2. 12. 2020</v>
      </c>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25.65" customHeight="1">
      <c r="A93" s="38"/>
      <c r="B93" s="39"/>
      <c r="C93" s="32" t="s">
        <v>24</v>
      </c>
      <c r="D93" s="38"/>
      <c r="E93" s="38"/>
      <c r="F93" s="27" t="str">
        <f>E17</f>
        <v>Povodí Moravy, s.p., Dřevařská 11, 60175 Brno</v>
      </c>
      <c r="G93" s="38"/>
      <c r="H93" s="38"/>
      <c r="I93" s="32" t="s">
        <v>32</v>
      </c>
      <c r="J93" s="36" t="str">
        <f>E23</f>
        <v>Sweco Hydroprojekt a.s.</v>
      </c>
      <c r="K93" s="38"/>
      <c r="L93" s="55"/>
      <c r="S93" s="38"/>
      <c r="T93" s="38"/>
      <c r="U93" s="38"/>
      <c r="V93" s="38"/>
      <c r="W93" s="38"/>
      <c r="X93" s="38"/>
      <c r="Y93" s="38"/>
      <c r="Z93" s="38"/>
      <c r="AA93" s="38"/>
      <c r="AB93" s="38"/>
      <c r="AC93" s="38"/>
      <c r="AD93" s="38"/>
      <c r="AE93" s="38"/>
    </row>
    <row r="94" s="2" customFormat="1" ht="15.15" customHeight="1">
      <c r="A94" s="38"/>
      <c r="B94" s="39"/>
      <c r="C94" s="32" t="s">
        <v>30</v>
      </c>
      <c r="D94" s="38"/>
      <c r="E94" s="38"/>
      <c r="F94" s="27" t="str">
        <f>IF(E20="","",E20)</f>
        <v>Vyplň údaj</v>
      </c>
      <c r="G94" s="38"/>
      <c r="H94" s="38"/>
      <c r="I94" s="32" t="s">
        <v>37</v>
      </c>
      <c r="J94" s="36" t="str">
        <f>E26</f>
        <v xml:space="preserve"> </v>
      </c>
      <c r="K94" s="38"/>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38"/>
      <c r="J95" s="38"/>
      <c r="K95" s="38"/>
      <c r="L95" s="55"/>
      <c r="S95" s="38"/>
      <c r="T95" s="38"/>
      <c r="U95" s="38"/>
      <c r="V95" s="38"/>
      <c r="W95" s="38"/>
      <c r="X95" s="38"/>
      <c r="Y95" s="38"/>
      <c r="Z95" s="38"/>
      <c r="AA95" s="38"/>
      <c r="AB95" s="38"/>
      <c r="AC95" s="38"/>
      <c r="AD95" s="38"/>
      <c r="AE95" s="38"/>
    </row>
    <row r="96" s="2" customFormat="1" ht="29.28" customHeight="1">
      <c r="A96" s="38"/>
      <c r="B96" s="39"/>
      <c r="C96" s="145" t="s">
        <v>163</v>
      </c>
      <c r="D96" s="137"/>
      <c r="E96" s="137"/>
      <c r="F96" s="137"/>
      <c r="G96" s="137"/>
      <c r="H96" s="137"/>
      <c r="I96" s="137"/>
      <c r="J96" s="146" t="s">
        <v>164</v>
      </c>
      <c r="K96" s="137"/>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2.8" customHeight="1">
      <c r="A98" s="38"/>
      <c r="B98" s="39"/>
      <c r="C98" s="147" t="s">
        <v>165</v>
      </c>
      <c r="D98" s="38"/>
      <c r="E98" s="38"/>
      <c r="F98" s="38"/>
      <c r="G98" s="38"/>
      <c r="H98" s="38"/>
      <c r="I98" s="38"/>
      <c r="J98" s="96">
        <f>J127</f>
        <v>0</v>
      </c>
      <c r="K98" s="38"/>
      <c r="L98" s="55"/>
      <c r="S98" s="38"/>
      <c r="T98" s="38"/>
      <c r="U98" s="38"/>
      <c r="V98" s="38"/>
      <c r="W98" s="38"/>
      <c r="X98" s="38"/>
      <c r="Y98" s="38"/>
      <c r="Z98" s="38"/>
      <c r="AA98" s="38"/>
      <c r="AB98" s="38"/>
      <c r="AC98" s="38"/>
      <c r="AD98" s="38"/>
      <c r="AE98" s="38"/>
      <c r="AU98" s="19" t="s">
        <v>166</v>
      </c>
    </row>
    <row r="99" s="9" customFormat="1" ht="24.96" customHeight="1">
      <c r="A99" s="9"/>
      <c r="B99" s="148"/>
      <c r="C99" s="9"/>
      <c r="D99" s="149" t="s">
        <v>167</v>
      </c>
      <c r="E99" s="150"/>
      <c r="F99" s="150"/>
      <c r="G99" s="150"/>
      <c r="H99" s="150"/>
      <c r="I99" s="150"/>
      <c r="J99" s="151">
        <f>J128</f>
        <v>0</v>
      </c>
      <c r="K99" s="9"/>
      <c r="L99" s="148"/>
      <c r="S99" s="9"/>
      <c r="T99" s="9"/>
      <c r="U99" s="9"/>
      <c r="V99" s="9"/>
      <c r="W99" s="9"/>
      <c r="X99" s="9"/>
      <c r="Y99" s="9"/>
      <c r="Z99" s="9"/>
      <c r="AA99" s="9"/>
      <c r="AB99" s="9"/>
      <c r="AC99" s="9"/>
      <c r="AD99" s="9"/>
      <c r="AE99" s="9"/>
    </row>
    <row r="100" s="10" customFormat="1" ht="19.92" customHeight="1">
      <c r="A100" s="10"/>
      <c r="B100" s="152"/>
      <c r="C100" s="10"/>
      <c r="D100" s="153" t="s">
        <v>168</v>
      </c>
      <c r="E100" s="154"/>
      <c r="F100" s="154"/>
      <c r="G100" s="154"/>
      <c r="H100" s="154"/>
      <c r="I100" s="154"/>
      <c r="J100" s="155">
        <f>J129</f>
        <v>0</v>
      </c>
      <c r="K100" s="10"/>
      <c r="L100" s="152"/>
      <c r="S100" s="10"/>
      <c r="T100" s="10"/>
      <c r="U100" s="10"/>
      <c r="V100" s="10"/>
      <c r="W100" s="10"/>
      <c r="X100" s="10"/>
      <c r="Y100" s="10"/>
      <c r="Z100" s="10"/>
      <c r="AA100" s="10"/>
      <c r="AB100" s="10"/>
      <c r="AC100" s="10"/>
      <c r="AD100" s="10"/>
      <c r="AE100" s="10"/>
    </row>
    <row r="101" s="10" customFormat="1" ht="19.92" customHeight="1">
      <c r="A101" s="10"/>
      <c r="B101" s="152"/>
      <c r="C101" s="10"/>
      <c r="D101" s="153" t="s">
        <v>169</v>
      </c>
      <c r="E101" s="154"/>
      <c r="F101" s="154"/>
      <c r="G101" s="154"/>
      <c r="H101" s="154"/>
      <c r="I101" s="154"/>
      <c r="J101" s="155">
        <f>J152</f>
        <v>0</v>
      </c>
      <c r="K101" s="10"/>
      <c r="L101" s="152"/>
      <c r="S101" s="10"/>
      <c r="T101" s="10"/>
      <c r="U101" s="10"/>
      <c r="V101" s="10"/>
      <c r="W101" s="10"/>
      <c r="X101" s="10"/>
      <c r="Y101" s="10"/>
      <c r="Z101" s="10"/>
      <c r="AA101" s="10"/>
      <c r="AB101" s="10"/>
      <c r="AC101" s="10"/>
      <c r="AD101" s="10"/>
      <c r="AE101" s="10"/>
    </row>
    <row r="102" s="10" customFormat="1" ht="19.92" customHeight="1">
      <c r="A102" s="10"/>
      <c r="B102" s="152"/>
      <c r="C102" s="10"/>
      <c r="D102" s="153" t="s">
        <v>170</v>
      </c>
      <c r="E102" s="154"/>
      <c r="F102" s="154"/>
      <c r="G102" s="154"/>
      <c r="H102" s="154"/>
      <c r="I102" s="154"/>
      <c r="J102" s="155">
        <f>J155</f>
        <v>0</v>
      </c>
      <c r="K102" s="10"/>
      <c r="L102" s="152"/>
      <c r="S102" s="10"/>
      <c r="T102" s="10"/>
      <c r="U102" s="10"/>
      <c r="V102" s="10"/>
      <c r="W102" s="10"/>
      <c r="X102" s="10"/>
      <c r="Y102" s="10"/>
      <c r="Z102" s="10"/>
      <c r="AA102" s="10"/>
      <c r="AB102" s="10"/>
      <c r="AC102" s="10"/>
      <c r="AD102" s="10"/>
      <c r="AE102" s="10"/>
    </row>
    <row r="103" s="10" customFormat="1" ht="19.92" customHeight="1">
      <c r="A103" s="10"/>
      <c r="B103" s="152"/>
      <c r="C103" s="10"/>
      <c r="D103" s="153" t="s">
        <v>174</v>
      </c>
      <c r="E103" s="154"/>
      <c r="F103" s="154"/>
      <c r="G103" s="154"/>
      <c r="H103" s="154"/>
      <c r="I103" s="154"/>
      <c r="J103" s="155">
        <f>J168</f>
        <v>0</v>
      </c>
      <c r="K103" s="10"/>
      <c r="L103" s="152"/>
      <c r="S103" s="10"/>
      <c r="T103" s="10"/>
      <c r="U103" s="10"/>
      <c r="V103" s="10"/>
      <c r="W103" s="10"/>
      <c r="X103" s="10"/>
      <c r="Y103" s="10"/>
      <c r="Z103" s="10"/>
      <c r="AA103" s="10"/>
      <c r="AB103" s="10"/>
      <c r="AC103" s="10"/>
      <c r="AD103" s="10"/>
      <c r="AE103" s="10"/>
    </row>
    <row r="104" s="10" customFormat="1" ht="19.92" customHeight="1">
      <c r="A104" s="10"/>
      <c r="B104" s="152"/>
      <c r="C104" s="10"/>
      <c r="D104" s="153" t="s">
        <v>1476</v>
      </c>
      <c r="E104" s="154"/>
      <c r="F104" s="154"/>
      <c r="G104" s="154"/>
      <c r="H104" s="154"/>
      <c r="I104" s="154"/>
      <c r="J104" s="155">
        <f>J177</f>
        <v>0</v>
      </c>
      <c r="K104" s="10"/>
      <c r="L104" s="152"/>
      <c r="S104" s="10"/>
      <c r="T104" s="10"/>
      <c r="U104" s="10"/>
      <c r="V104" s="10"/>
      <c r="W104" s="10"/>
      <c r="X104" s="10"/>
      <c r="Y104" s="10"/>
      <c r="Z104" s="10"/>
      <c r="AA104" s="10"/>
      <c r="AB104" s="10"/>
      <c r="AC104" s="10"/>
      <c r="AD104" s="10"/>
      <c r="AE104" s="10"/>
    </row>
    <row r="105" s="10" customFormat="1" ht="19.92" customHeight="1">
      <c r="A105" s="10"/>
      <c r="B105" s="152"/>
      <c r="C105" s="10"/>
      <c r="D105" s="153" t="s">
        <v>181</v>
      </c>
      <c r="E105" s="154"/>
      <c r="F105" s="154"/>
      <c r="G105" s="154"/>
      <c r="H105" s="154"/>
      <c r="I105" s="154"/>
      <c r="J105" s="155">
        <f>J194</f>
        <v>0</v>
      </c>
      <c r="K105" s="10"/>
      <c r="L105" s="152"/>
      <c r="S105" s="10"/>
      <c r="T105" s="10"/>
      <c r="U105" s="10"/>
      <c r="V105" s="10"/>
      <c r="W105" s="10"/>
      <c r="X105" s="10"/>
      <c r="Y105" s="10"/>
      <c r="Z105" s="10"/>
      <c r="AA105" s="10"/>
      <c r="AB105" s="10"/>
      <c r="AC105" s="10"/>
      <c r="AD105" s="10"/>
      <c r="AE105" s="10"/>
    </row>
    <row r="106" s="2" customFormat="1" ht="21.84" customHeight="1">
      <c r="A106" s="38"/>
      <c r="B106" s="39"/>
      <c r="C106" s="38"/>
      <c r="D106" s="38"/>
      <c r="E106" s="38"/>
      <c r="F106" s="38"/>
      <c r="G106" s="38"/>
      <c r="H106" s="38"/>
      <c r="I106" s="38"/>
      <c r="J106" s="38"/>
      <c r="K106" s="38"/>
      <c r="L106" s="55"/>
      <c r="S106" s="38"/>
      <c r="T106" s="38"/>
      <c r="U106" s="38"/>
      <c r="V106" s="38"/>
      <c r="W106" s="38"/>
      <c r="X106" s="38"/>
      <c r="Y106" s="38"/>
      <c r="Z106" s="38"/>
      <c r="AA106" s="38"/>
      <c r="AB106" s="38"/>
      <c r="AC106" s="38"/>
      <c r="AD106" s="38"/>
      <c r="AE106" s="38"/>
    </row>
    <row r="107" s="2" customFormat="1" ht="6.96" customHeight="1">
      <c r="A107" s="38"/>
      <c r="B107" s="60"/>
      <c r="C107" s="61"/>
      <c r="D107" s="61"/>
      <c r="E107" s="61"/>
      <c r="F107" s="61"/>
      <c r="G107" s="61"/>
      <c r="H107" s="61"/>
      <c r="I107" s="61"/>
      <c r="J107" s="61"/>
      <c r="K107" s="61"/>
      <c r="L107" s="55"/>
      <c r="S107" s="38"/>
      <c r="T107" s="38"/>
      <c r="U107" s="38"/>
      <c r="V107" s="38"/>
      <c r="W107" s="38"/>
      <c r="X107" s="38"/>
      <c r="Y107" s="38"/>
      <c r="Z107" s="38"/>
      <c r="AA107" s="38"/>
      <c r="AB107" s="38"/>
      <c r="AC107" s="38"/>
      <c r="AD107" s="38"/>
      <c r="AE107" s="38"/>
    </row>
    <row r="111" s="2" customFormat="1" ht="6.96" customHeight="1">
      <c r="A111" s="38"/>
      <c r="B111" s="62"/>
      <c r="C111" s="63"/>
      <c r="D111" s="63"/>
      <c r="E111" s="63"/>
      <c r="F111" s="63"/>
      <c r="G111" s="63"/>
      <c r="H111" s="63"/>
      <c r="I111" s="63"/>
      <c r="J111" s="63"/>
      <c r="K111" s="63"/>
      <c r="L111" s="55"/>
      <c r="S111" s="38"/>
      <c r="T111" s="38"/>
      <c r="U111" s="38"/>
      <c r="V111" s="38"/>
      <c r="W111" s="38"/>
      <c r="X111" s="38"/>
      <c r="Y111" s="38"/>
      <c r="Z111" s="38"/>
      <c r="AA111" s="38"/>
      <c r="AB111" s="38"/>
      <c r="AC111" s="38"/>
      <c r="AD111" s="38"/>
      <c r="AE111" s="38"/>
    </row>
    <row r="112" s="2" customFormat="1" ht="24.96" customHeight="1">
      <c r="A112" s="38"/>
      <c r="B112" s="39"/>
      <c r="C112" s="23" t="s">
        <v>184</v>
      </c>
      <c r="D112" s="38"/>
      <c r="E112" s="38"/>
      <c r="F112" s="38"/>
      <c r="G112" s="38"/>
      <c r="H112" s="38"/>
      <c r="I112" s="38"/>
      <c r="J112" s="38"/>
      <c r="K112" s="38"/>
      <c r="L112" s="55"/>
      <c r="S112" s="38"/>
      <c r="T112" s="38"/>
      <c r="U112" s="38"/>
      <c r="V112" s="38"/>
      <c r="W112" s="38"/>
      <c r="X112" s="38"/>
      <c r="Y112" s="38"/>
      <c r="Z112" s="38"/>
      <c r="AA112" s="38"/>
      <c r="AB112" s="38"/>
      <c r="AC112" s="38"/>
      <c r="AD112" s="38"/>
      <c r="AE112" s="38"/>
    </row>
    <row r="113" s="2" customFormat="1" ht="6.96" customHeight="1">
      <c r="A113" s="38"/>
      <c r="B113" s="39"/>
      <c r="C113" s="38"/>
      <c r="D113" s="38"/>
      <c r="E113" s="38"/>
      <c r="F113" s="38"/>
      <c r="G113" s="38"/>
      <c r="H113" s="38"/>
      <c r="I113" s="38"/>
      <c r="J113" s="38"/>
      <c r="K113" s="38"/>
      <c r="L113" s="55"/>
      <c r="S113" s="38"/>
      <c r="T113" s="38"/>
      <c r="U113" s="38"/>
      <c r="V113" s="38"/>
      <c r="W113" s="38"/>
      <c r="X113" s="38"/>
      <c r="Y113" s="38"/>
      <c r="Z113" s="38"/>
      <c r="AA113" s="38"/>
      <c r="AB113" s="38"/>
      <c r="AC113" s="38"/>
      <c r="AD113" s="38"/>
      <c r="AE113" s="38"/>
    </row>
    <row r="114" s="2" customFormat="1" ht="12" customHeight="1">
      <c r="A114" s="38"/>
      <c r="B114" s="39"/>
      <c r="C114" s="32" t="s">
        <v>16</v>
      </c>
      <c r="D114" s="38"/>
      <c r="E114" s="38"/>
      <c r="F114" s="38"/>
      <c r="G114" s="38"/>
      <c r="H114" s="38"/>
      <c r="I114" s="38"/>
      <c r="J114" s="38"/>
      <c r="K114" s="38"/>
      <c r="L114" s="55"/>
      <c r="S114" s="38"/>
      <c r="T114" s="38"/>
      <c r="U114" s="38"/>
      <c r="V114" s="38"/>
      <c r="W114" s="38"/>
      <c r="X114" s="38"/>
      <c r="Y114" s="38"/>
      <c r="Z114" s="38"/>
      <c r="AA114" s="38"/>
      <c r="AB114" s="38"/>
      <c r="AC114" s="38"/>
      <c r="AD114" s="38"/>
      <c r="AE114" s="38"/>
    </row>
    <row r="115" s="2" customFormat="1" ht="16.5" customHeight="1">
      <c r="A115" s="38"/>
      <c r="B115" s="39"/>
      <c r="C115" s="38"/>
      <c r="D115" s="38"/>
      <c r="E115" s="129" t="str">
        <f>E7</f>
        <v>VD Letovice, rekonstrukce VD</v>
      </c>
      <c r="F115" s="32"/>
      <c r="G115" s="32"/>
      <c r="H115" s="32"/>
      <c r="I115" s="38"/>
      <c r="J115" s="38"/>
      <c r="K115" s="38"/>
      <c r="L115" s="55"/>
      <c r="S115" s="38"/>
      <c r="T115" s="38"/>
      <c r="U115" s="38"/>
      <c r="V115" s="38"/>
      <c r="W115" s="38"/>
      <c r="X115" s="38"/>
      <c r="Y115" s="38"/>
      <c r="Z115" s="38"/>
      <c r="AA115" s="38"/>
      <c r="AB115" s="38"/>
      <c r="AC115" s="38"/>
      <c r="AD115" s="38"/>
      <c r="AE115" s="38"/>
    </row>
    <row r="116" s="1" customFormat="1" ht="12" customHeight="1">
      <c r="B116" s="22"/>
      <c r="C116" s="32" t="s">
        <v>159</v>
      </c>
      <c r="L116" s="22"/>
    </row>
    <row r="117" s="2" customFormat="1" ht="16.5" customHeight="1">
      <c r="A117" s="38"/>
      <c r="B117" s="39"/>
      <c r="C117" s="38"/>
      <c r="D117" s="38"/>
      <c r="E117" s="129" t="s">
        <v>2088</v>
      </c>
      <c r="F117" s="38"/>
      <c r="G117" s="38"/>
      <c r="H117" s="38"/>
      <c r="I117" s="38"/>
      <c r="J117" s="38"/>
      <c r="K117" s="38"/>
      <c r="L117" s="55"/>
      <c r="S117" s="38"/>
      <c r="T117" s="38"/>
      <c r="U117" s="38"/>
      <c r="V117" s="38"/>
      <c r="W117" s="38"/>
      <c r="X117" s="38"/>
      <c r="Y117" s="38"/>
      <c r="Z117" s="38"/>
      <c r="AA117" s="38"/>
      <c r="AB117" s="38"/>
      <c r="AC117" s="38"/>
      <c r="AD117" s="38"/>
      <c r="AE117" s="38"/>
    </row>
    <row r="118" s="2" customFormat="1" ht="12" customHeight="1">
      <c r="A118" s="38"/>
      <c r="B118" s="39"/>
      <c r="C118" s="32" t="s">
        <v>1101</v>
      </c>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16.5" customHeight="1">
      <c r="A119" s="38"/>
      <c r="B119" s="39"/>
      <c r="C119" s="38"/>
      <c r="D119" s="38"/>
      <c r="E119" s="67" t="str">
        <f>E11</f>
        <v>SO 08.2 - Měření deformací</v>
      </c>
      <c r="F119" s="38"/>
      <c r="G119" s="38"/>
      <c r="H119" s="38"/>
      <c r="I119" s="38"/>
      <c r="J119" s="38"/>
      <c r="K119" s="38"/>
      <c r="L119" s="55"/>
      <c r="S119" s="38"/>
      <c r="T119" s="38"/>
      <c r="U119" s="38"/>
      <c r="V119" s="38"/>
      <c r="W119" s="38"/>
      <c r="X119" s="38"/>
      <c r="Y119" s="38"/>
      <c r="Z119" s="38"/>
      <c r="AA119" s="38"/>
      <c r="AB119" s="38"/>
      <c r="AC119" s="38"/>
      <c r="AD119" s="38"/>
      <c r="AE119" s="38"/>
    </row>
    <row r="120" s="2" customFormat="1" ht="6.96" customHeight="1">
      <c r="A120" s="38"/>
      <c r="B120" s="39"/>
      <c r="C120" s="38"/>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12" customHeight="1">
      <c r="A121" s="38"/>
      <c r="B121" s="39"/>
      <c r="C121" s="32" t="s">
        <v>20</v>
      </c>
      <c r="D121" s="38"/>
      <c r="E121" s="38"/>
      <c r="F121" s="27" t="str">
        <f>F14</f>
        <v>VD Letovice</v>
      </c>
      <c r="G121" s="38"/>
      <c r="H121" s="38"/>
      <c r="I121" s="32" t="s">
        <v>22</v>
      </c>
      <c r="J121" s="69" t="str">
        <f>IF(J14="","",J14)</f>
        <v>2. 12. 2020</v>
      </c>
      <c r="K121" s="38"/>
      <c r="L121" s="55"/>
      <c r="S121" s="38"/>
      <c r="T121" s="38"/>
      <c r="U121" s="38"/>
      <c r="V121" s="38"/>
      <c r="W121" s="38"/>
      <c r="X121" s="38"/>
      <c r="Y121" s="38"/>
      <c r="Z121" s="38"/>
      <c r="AA121" s="38"/>
      <c r="AB121" s="38"/>
      <c r="AC121" s="38"/>
      <c r="AD121" s="38"/>
      <c r="AE121" s="38"/>
    </row>
    <row r="122" s="2" customFormat="1" ht="6.96" customHeight="1">
      <c r="A122" s="38"/>
      <c r="B122" s="39"/>
      <c r="C122" s="38"/>
      <c r="D122" s="38"/>
      <c r="E122" s="38"/>
      <c r="F122" s="38"/>
      <c r="G122" s="38"/>
      <c r="H122" s="38"/>
      <c r="I122" s="38"/>
      <c r="J122" s="38"/>
      <c r="K122" s="38"/>
      <c r="L122" s="55"/>
      <c r="S122" s="38"/>
      <c r="T122" s="38"/>
      <c r="U122" s="38"/>
      <c r="V122" s="38"/>
      <c r="W122" s="38"/>
      <c r="X122" s="38"/>
      <c r="Y122" s="38"/>
      <c r="Z122" s="38"/>
      <c r="AA122" s="38"/>
      <c r="AB122" s="38"/>
      <c r="AC122" s="38"/>
      <c r="AD122" s="38"/>
      <c r="AE122" s="38"/>
    </row>
    <row r="123" s="2" customFormat="1" ht="25.65" customHeight="1">
      <c r="A123" s="38"/>
      <c r="B123" s="39"/>
      <c r="C123" s="32" t="s">
        <v>24</v>
      </c>
      <c r="D123" s="38"/>
      <c r="E123" s="38"/>
      <c r="F123" s="27" t="str">
        <f>E17</f>
        <v>Povodí Moravy, s.p., Dřevařská 11, 60175 Brno</v>
      </c>
      <c r="G123" s="38"/>
      <c r="H123" s="38"/>
      <c r="I123" s="32" t="s">
        <v>32</v>
      </c>
      <c r="J123" s="36" t="str">
        <f>E23</f>
        <v>Sweco Hydroprojekt a.s.</v>
      </c>
      <c r="K123" s="38"/>
      <c r="L123" s="55"/>
      <c r="S123" s="38"/>
      <c r="T123" s="38"/>
      <c r="U123" s="38"/>
      <c r="V123" s="38"/>
      <c r="W123" s="38"/>
      <c r="X123" s="38"/>
      <c r="Y123" s="38"/>
      <c r="Z123" s="38"/>
      <c r="AA123" s="38"/>
      <c r="AB123" s="38"/>
      <c r="AC123" s="38"/>
      <c r="AD123" s="38"/>
      <c r="AE123" s="38"/>
    </row>
    <row r="124" s="2" customFormat="1" ht="15.15" customHeight="1">
      <c r="A124" s="38"/>
      <c r="B124" s="39"/>
      <c r="C124" s="32" t="s">
        <v>30</v>
      </c>
      <c r="D124" s="38"/>
      <c r="E124" s="38"/>
      <c r="F124" s="27" t="str">
        <f>IF(E20="","",E20)</f>
        <v>Vyplň údaj</v>
      </c>
      <c r="G124" s="38"/>
      <c r="H124" s="38"/>
      <c r="I124" s="32" t="s">
        <v>37</v>
      </c>
      <c r="J124" s="36" t="str">
        <f>E26</f>
        <v xml:space="preserve"> </v>
      </c>
      <c r="K124" s="38"/>
      <c r="L124" s="55"/>
      <c r="S124" s="38"/>
      <c r="T124" s="38"/>
      <c r="U124" s="38"/>
      <c r="V124" s="38"/>
      <c r="W124" s="38"/>
      <c r="X124" s="38"/>
      <c r="Y124" s="38"/>
      <c r="Z124" s="38"/>
      <c r="AA124" s="38"/>
      <c r="AB124" s="38"/>
      <c r="AC124" s="38"/>
      <c r="AD124" s="38"/>
      <c r="AE124" s="38"/>
    </row>
    <row r="125" s="2" customFormat="1" ht="10.32" customHeight="1">
      <c r="A125" s="38"/>
      <c r="B125" s="39"/>
      <c r="C125" s="38"/>
      <c r="D125" s="38"/>
      <c r="E125" s="38"/>
      <c r="F125" s="38"/>
      <c r="G125" s="38"/>
      <c r="H125" s="38"/>
      <c r="I125" s="38"/>
      <c r="J125" s="38"/>
      <c r="K125" s="38"/>
      <c r="L125" s="55"/>
      <c r="S125" s="38"/>
      <c r="T125" s="38"/>
      <c r="U125" s="38"/>
      <c r="V125" s="38"/>
      <c r="W125" s="38"/>
      <c r="X125" s="38"/>
      <c r="Y125" s="38"/>
      <c r="Z125" s="38"/>
      <c r="AA125" s="38"/>
      <c r="AB125" s="38"/>
      <c r="AC125" s="38"/>
      <c r="AD125" s="38"/>
      <c r="AE125" s="38"/>
    </row>
    <row r="126" s="11" customFormat="1" ht="29.28" customHeight="1">
      <c r="A126" s="156"/>
      <c r="B126" s="157"/>
      <c r="C126" s="158" t="s">
        <v>185</v>
      </c>
      <c r="D126" s="159" t="s">
        <v>66</v>
      </c>
      <c r="E126" s="159" t="s">
        <v>62</v>
      </c>
      <c r="F126" s="159" t="s">
        <v>63</v>
      </c>
      <c r="G126" s="159" t="s">
        <v>186</v>
      </c>
      <c r="H126" s="159" t="s">
        <v>187</v>
      </c>
      <c r="I126" s="159" t="s">
        <v>188</v>
      </c>
      <c r="J126" s="159" t="s">
        <v>164</v>
      </c>
      <c r="K126" s="160" t="s">
        <v>189</v>
      </c>
      <c r="L126" s="161"/>
      <c r="M126" s="86" t="s">
        <v>1</v>
      </c>
      <c r="N126" s="87" t="s">
        <v>45</v>
      </c>
      <c r="O126" s="87" t="s">
        <v>190</v>
      </c>
      <c r="P126" s="87" t="s">
        <v>191</v>
      </c>
      <c r="Q126" s="87" t="s">
        <v>192</v>
      </c>
      <c r="R126" s="87" t="s">
        <v>193</v>
      </c>
      <c r="S126" s="87" t="s">
        <v>194</v>
      </c>
      <c r="T126" s="88" t="s">
        <v>195</v>
      </c>
      <c r="U126" s="156"/>
      <c r="V126" s="156"/>
      <c r="W126" s="156"/>
      <c r="X126" s="156"/>
      <c r="Y126" s="156"/>
      <c r="Z126" s="156"/>
      <c r="AA126" s="156"/>
      <c r="AB126" s="156"/>
      <c r="AC126" s="156"/>
      <c r="AD126" s="156"/>
      <c r="AE126" s="156"/>
    </row>
    <row r="127" s="2" customFormat="1" ht="22.8" customHeight="1">
      <c r="A127" s="38"/>
      <c r="B127" s="39"/>
      <c r="C127" s="93" t="s">
        <v>196</v>
      </c>
      <c r="D127" s="38"/>
      <c r="E127" s="38"/>
      <c r="F127" s="38"/>
      <c r="G127" s="38"/>
      <c r="H127" s="38"/>
      <c r="I127" s="38"/>
      <c r="J127" s="162">
        <f>BK127</f>
        <v>0</v>
      </c>
      <c r="K127" s="38"/>
      <c r="L127" s="39"/>
      <c r="M127" s="89"/>
      <c r="N127" s="73"/>
      <c r="O127" s="90"/>
      <c r="P127" s="163">
        <f>P128</f>
        <v>0</v>
      </c>
      <c r="Q127" s="90"/>
      <c r="R127" s="163">
        <f>R128</f>
        <v>1.0389256</v>
      </c>
      <c r="S127" s="90"/>
      <c r="T127" s="164">
        <f>T128</f>
        <v>0</v>
      </c>
      <c r="U127" s="38"/>
      <c r="V127" s="38"/>
      <c r="W127" s="38"/>
      <c r="X127" s="38"/>
      <c r="Y127" s="38"/>
      <c r="Z127" s="38"/>
      <c r="AA127" s="38"/>
      <c r="AB127" s="38"/>
      <c r="AC127" s="38"/>
      <c r="AD127" s="38"/>
      <c r="AE127" s="38"/>
      <c r="AT127" s="19" t="s">
        <v>80</v>
      </c>
      <c r="AU127" s="19" t="s">
        <v>166</v>
      </c>
      <c r="BK127" s="165">
        <f>BK128</f>
        <v>0</v>
      </c>
    </row>
    <row r="128" s="12" customFormat="1" ht="25.92" customHeight="1">
      <c r="A128" s="12"/>
      <c r="B128" s="166"/>
      <c r="C128" s="12"/>
      <c r="D128" s="167" t="s">
        <v>80</v>
      </c>
      <c r="E128" s="168" t="s">
        <v>197</v>
      </c>
      <c r="F128" s="168" t="s">
        <v>198</v>
      </c>
      <c r="G128" s="12"/>
      <c r="H128" s="12"/>
      <c r="I128" s="169"/>
      <c r="J128" s="170">
        <f>BK128</f>
        <v>0</v>
      </c>
      <c r="K128" s="12"/>
      <c r="L128" s="166"/>
      <c r="M128" s="171"/>
      <c r="N128" s="172"/>
      <c r="O128" s="172"/>
      <c r="P128" s="173">
        <f>P129+P152+P155+P168+P177+P194</f>
        <v>0</v>
      </c>
      <c r="Q128" s="172"/>
      <c r="R128" s="173">
        <f>R129+R152+R155+R168+R177+R194</f>
        <v>1.0389256</v>
      </c>
      <c r="S128" s="172"/>
      <c r="T128" s="174">
        <f>T129+T152+T155+T168+T177+T194</f>
        <v>0</v>
      </c>
      <c r="U128" s="12"/>
      <c r="V128" s="12"/>
      <c r="W128" s="12"/>
      <c r="X128" s="12"/>
      <c r="Y128" s="12"/>
      <c r="Z128" s="12"/>
      <c r="AA128" s="12"/>
      <c r="AB128" s="12"/>
      <c r="AC128" s="12"/>
      <c r="AD128" s="12"/>
      <c r="AE128" s="12"/>
      <c r="AR128" s="167" t="s">
        <v>89</v>
      </c>
      <c r="AT128" s="175" t="s">
        <v>80</v>
      </c>
      <c r="AU128" s="175" t="s">
        <v>81</v>
      </c>
      <c r="AY128" s="167" t="s">
        <v>199</v>
      </c>
      <c r="BK128" s="176">
        <f>BK129+BK152+BK155+BK168+BK177+BK194</f>
        <v>0</v>
      </c>
    </row>
    <row r="129" s="12" customFormat="1" ht="22.8" customHeight="1">
      <c r="A129" s="12"/>
      <c r="B129" s="166"/>
      <c r="C129" s="12"/>
      <c r="D129" s="167" t="s">
        <v>80</v>
      </c>
      <c r="E129" s="177" t="s">
        <v>89</v>
      </c>
      <c r="F129" s="177" t="s">
        <v>200</v>
      </c>
      <c r="G129" s="12"/>
      <c r="H129" s="12"/>
      <c r="I129" s="169"/>
      <c r="J129" s="178">
        <f>BK129</f>
        <v>0</v>
      </c>
      <c r="K129" s="12"/>
      <c r="L129" s="166"/>
      <c r="M129" s="171"/>
      <c r="N129" s="172"/>
      <c r="O129" s="172"/>
      <c r="P129" s="173">
        <f>SUM(P130:P151)</f>
        <v>0</v>
      </c>
      <c r="Q129" s="172"/>
      <c r="R129" s="173">
        <f>SUM(R130:R151)</f>
        <v>0</v>
      </c>
      <c r="S129" s="172"/>
      <c r="T129" s="174">
        <f>SUM(T130:T151)</f>
        <v>0</v>
      </c>
      <c r="U129" s="12"/>
      <c r="V129" s="12"/>
      <c r="W129" s="12"/>
      <c r="X129" s="12"/>
      <c r="Y129" s="12"/>
      <c r="Z129" s="12"/>
      <c r="AA129" s="12"/>
      <c r="AB129" s="12"/>
      <c r="AC129" s="12"/>
      <c r="AD129" s="12"/>
      <c r="AE129" s="12"/>
      <c r="AR129" s="167" t="s">
        <v>89</v>
      </c>
      <c r="AT129" s="175" t="s">
        <v>80</v>
      </c>
      <c r="AU129" s="175" t="s">
        <v>89</v>
      </c>
      <c r="AY129" s="167" t="s">
        <v>199</v>
      </c>
      <c r="BK129" s="176">
        <f>SUM(BK130:BK151)</f>
        <v>0</v>
      </c>
    </row>
    <row r="130" s="2" customFormat="1" ht="24.15" customHeight="1">
      <c r="A130" s="38"/>
      <c r="B130" s="179"/>
      <c r="C130" s="180" t="s">
        <v>89</v>
      </c>
      <c r="D130" s="180" t="s">
        <v>201</v>
      </c>
      <c r="E130" s="181" t="s">
        <v>2222</v>
      </c>
      <c r="F130" s="182" t="s">
        <v>2223</v>
      </c>
      <c r="G130" s="183" t="s">
        <v>228</v>
      </c>
      <c r="H130" s="184">
        <v>9.923</v>
      </c>
      <c r="I130" s="185"/>
      <c r="J130" s="186">
        <f>ROUND(I130*H130,2)</f>
        <v>0</v>
      </c>
      <c r="K130" s="182" t="s">
        <v>205</v>
      </c>
      <c r="L130" s="39"/>
      <c r="M130" s="187" t="s">
        <v>1</v>
      </c>
      <c r="N130" s="188" t="s">
        <v>46</v>
      </c>
      <c r="O130" s="77"/>
      <c r="P130" s="189">
        <f>O130*H130</f>
        <v>0</v>
      </c>
      <c r="Q130" s="189">
        <v>0</v>
      </c>
      <c r="R130" s="189">
        <f>Q130*H130</f>
        <v>0</v>
      </c>
      <c r="S130" s="189">
        <v>0</v>
      </c>
      <c r="T130" s="190">
        <f>S130*H130</f>
        <v>0</v>
      </c>
      <c r="U130" s="38"/>
      <c r="V130" s="38"/>
      <c r="W130" s="38"/>
      <c r="X130" s="38"/>
      <c r="Y130" s="38"/>
      <c r="Z130" s="38"/>
      <c r="AA130" s="38"/>
      <c r="AB130" s="38"/>
      <c r="AC130" s="38"/>
      <c r="AD130" s="38"/>
      <c r="AE130" s="38"/>
      <c r="AR130" s="191" t="s">
        <v>206</v>
      </c>
      <c r="AT130" s="191" t="s">
        <v>201</v>
      </c>
      <c r="AU130" s="191" t="s">
        <v>91</v>
      </c>
      <c r="AY130" s="19" t="s">
        <v>199</v>
      </c>
      <c r="BE130" s="192">
        <f>IF(N130="základní",J130,0)</f>
        <v>0</v>
      </c>
      <c r="BF130" s="192">
        <f>IF(N130="snížená",J130,0)</f>
        <v>0</v>
      </c>
      <c r="BG130" s="192">
        <f>IF(N130="zákl. přenesená",J130,0)</f>
        <v>0</v>
      </c>
      <c r="BH130" s="192">
        <f>IF(N130="sníž. přenesená",J130,0)</f>
        <v>0</v>
      </c>
      <c r="BI130" s="192">
        <f>IF(N130="nulová",J130,0)</f>
        <v>0</v>
      </c>
      <c r="BJ130" s="19" t="s">
        <v>89</v>
      </c>
      <c r="BK130" s="192">
        <f>ROUND(I130*H130,2)</f>
        <v>0</v>
      </c>
      <c r="BL130" s="19" t="s">
        <v>206</v>
      </c>
      <c r="BM130" s="191" t="s">
        <v>2224</v>
      </c>
    </row>
    <row r="131" s="2" customFormat="1">
      <c r="A131" s="38"/>
      <c r="B131" s="39"/>
      <c r="C131" s="38"/>
      <c r="D131" s="193" t="s">
        <v>208</v>
      </c>
      <c r="E131" s="38"/>
      <c r="F131" s="194" t="s">
        <v>2225</v>
      </c>
      <c r="G131" s="38"/>
      <c r="H131" s="38"/>
      <c r="I131" s="195"/>
      <c r="J131" s="38"/>
      <c r="K131" s="38"/>
      <c r="L131" s="39"/>
      <c r="M131" s="196"/>
      <c r="N131" s="197"/>
      <c r="O131" s="77"/>
      <c r="P131" s="77"/>
      <c r="Q131" s="77"/>
      <c r="R131" s="77"/>
      <c r="S131" s="77"/>
      <c r="T131" s="78"/>
      <c r="U131" s="38"/>
      <c r="V131" s="38"/>
      <c r="W131" s="38"/>
      <c r="X131" s="38"/>
      <c r="Y131" s="38"/>
      <c r="Z131" s="38"/>
      <c r="AA131" s="38"/>
      <c r="AB131" s="38"/>
      <c r="AC131" s="38"/>
      <c r="AD131" s="38"/>
      <c r="AE131" s="38"/>
      <c r="AT131" s="19" t="s">
        <v>208</v>
      </c>
      <c r="AU131" s="19" t="s">
        <v>91</v>
      </c>
    </row>
    <row r="132" s="2" customFormat="1">
      <c r="A132" s="38"/>
      <c r="B132" s="39"/>
      <c r="C132" s="38"/>
      <c r="D132" s="193" t="s">
        <v>210</v>
      </c>
      <c r="E132" s="38"/>
      <c r="F132" s="198" t="s">
        <v>2097</v>
      </c>
      <c r="G132" s="38"/>
      <c r="H132" s="38"/>
      <c r="I132" s="195"/>
      <c r="J132" s="38"/>
      <c r="K132" s="38"/>
      <c r="L132" s="39"/>
      <c r="M132" s="196"/>
      <c r="N132" s="197"/>
      <c r="O132" s="77"/>
      <c r="P132" s="77"/>
      <c r="Q132" s="77"/>
      <c r="R132" s="77"/>
      <c r="S132" s="77"/>
      <c r="T132" s="78"/>
      <c r="U132" s="38"/>
      <c r="V132" s="38"/>
      <c r="W132" s="38"/>
      <c r="X132" s="38"/>
      <c r="Y132" s="38"/>
      <c r="Z132" s="38"/>
      <c r="AA132" s="38"/>
      <c r="AB132" s="38"/>
      <c r="AC132" s="38"/>
      <c r="AD132" s="38"/>
      <c r="AE132" s="38"/>
      <c r="AT132" s="19" t="s">
        <v>210</v>
      </c>
      <c r="AU132" s="19" t="s">
        <v>91</v>
      </c>
    </row>
    <row r="133" s="2" customFormat="1" ht="24.15" customHeight="1">
      <c r="A133" s="38"/>
      <c r="B133" s="179"/>
      <c r="C133" s="180" t="s">
        <v>91</v>
      </c>
      <c r="D133" s="180" t="s">
        <v>201</v>
      </c>
      <c r="E133" s="181" t="s">
        <v>2226</v>
      </c>
      <c r="F133" s="182" t="s">
        <v>2227</v>
      </c>
      <c r="G133" s="183" t="s">
        <v>228</v>
      </c>
      <c r="H133" s="184">
        <v>9.2620000000000005</v>
      </c>
      <c r="I133" s="185"/>
      <c r="J133" s="186">
        <f>ROUND(I133*H133,2)</f>
        <v>0</v>
      </c>
      <c r="K133" s="182" t="s">
        <v>205</v>
      </c>
      <c r="L133" s="39"/>
      <c r="M133" s="187" t="s">
        <v>1</v>
      </c>
      <c r="N133" s="188" t="s">
        <v>46</v>
      </c>
      <c r="O133" s="77"/>
      <c r="P133" s="189">
        <f>O133*H133</f>
        <v>0</v>
      </c>
      <c r="Q133" s="189">
        <v>0</v>
      </c>
      <c r="R133" s="189">
        <f>Q133*H133</f>
        <v>0</v>
      </c>
      <c r="S133" s="189">
        <v>0</v>
      </c>
      <c r="T133" s="190">
        <f>S133*H133</f>
        <v>0</v>
      </c>
      <c r="U133" s="38"/>
      <c r="V133" s="38"/>
      <c r="W133" s="38"/>
      <c r="X133" s="38"/>
      <c r="Y133" s="38"/>
      <c r="Z133" s="38"/>
      <c r="AA133" s="38"/>
      <c r="AB133" s="38"/>
      <c r="AC133" s="38"/>
      <c r="AD133" s="38"/>
      <c r="AE133" s="38"/>
      <c r="AR133" s="191" t="s">
        <v>206</v>
      </c>
      <c r="AT133" s="191" t="s">
        <v>201</v>
      </c>
      <c r="AU133" s="191" t="s">
        <v>91</v>
      </c>
      <c r="AY133" s="19" t="s">
        <v>199</v>
      </c>
      <c r="BE133" s="192">
        <f>IF(N133="základní",J133,0)</f>
        <v>0</v>
      </c>
      <c r="BF133" s="192">
        <f>IF(N133="snížená",J133,0)</f>
        <v>0</v>
      </c>
      <c r="BG133" s="192">
        <f>IF(N133="zákl. přenesená",J133,0)</f>
        <v>0</v>
      </c>
      <c r="BH133" s="192">
        <f>IF(N133="sníž. přenesená",J133,0)</f>
        <v>0</v>
      </c>
      <c r="BI133" s="192">
        <f>IF(N133="nulová",J133,0)</f>
        <v>0</v>
      </c>
      <c r="BJ133" s="19" t="s">
        <v>89</v>
      </c>
      <c r="BK133" s="192">
        <f>ROUND(I133*H133,2)</f>
        <v>0</v>
      </c>
      <c r="BL133" s="19" t="s">
        <v>206</v>
      </c>
      <c r="BM133" s="191" t="s">
        <v>2228</v>
      </c>
    </row>
    <row r="134" s="2" customFormat="1">
      <c r="A134" s="38"/>
      <c r="B134" s="39"/>
      <c r="C134" s="38"/>
      <c r="D134" s="193" t="s">
        <v>208</v>
      </c>
      <c r="E134" s="38"/>
      <c r="F134" s="194" t="s">
        <v>2229</v>
      </c>
      <c r="G134" s="38"/>
      <c r="H134" s="38"/>
      <c r="I134" s="195"/>
      <c r="J134" s="38"/>
      <c r="K134" s="38"/>
      <c r="L134" s="39"/>
      <c r="M134" s="196"/>
      <c r="N134" s="197"/>
      <c r="O134" s="77"/>
      <c r="P134" s="77"/>
      <c r="Q134" s="77"/>
      <c r="R134" s="77"/>
      <c r="S134" s="77"/>
      <c r="T134" s="78"/>
      <c r="U134" s="38"/>
      <c r="V134" s="38"/>
      <c r="W134" s="38"/>
      <c r="X134" s="38"/>
      <c r="Y134" s="38"/>
      <c r="Z134" s="38"/>
      <c r="AA134" s="38"/>
      <c r="AB134" s="38"/>
      <c r="AC134" s="38"/>
      <c r="AD134" s="38"/>
      <c r="AE134" s="38"/>
      <c r="AT134" s="19" t="s">
        <v>208</v>
      </c>
      <c r="AU134" s="19" t="s">
        <v>91</v>
      </c>
    </row>
    <row r="135" s="14" customFormat="1">
      <c r="A135" s="14"/>
      <c r="B135" s="207"/>
      <c r="C135" s="14"/>
      <c r="D135" s="193" t="s">
        <v>212</v>
      </c>
      <c r="E135" s="208" t="s">
        <v>1</v>
      </c>
      <c r="F135" s="209" t="s">
        <v>2230</v>
      </c>
      <c r="G135" s="14"/>
      <c r="H135" s="208" t="s">
        <v>1</v>
      </c>
      <c r="I135" s="210"/>
      <c r="J135" s="14"/>
      <c r="K135" s="14"/>
      <c r="L135" s="207"/>
      <c r="M135" s="211"/>
      <c r="N135" s="212"/>
      <c r="O135" s="212"/>
      <c r="P135" s="212"/>
      <c r="Q135" s="212"/>
      <c r="R135" s="212"/>
      <c r="S135" s="212"/>
      <c r="T135" s="213"/>
      <c r="U135" s="14"/>
      <c r="V135" s="14"/>
      <c r="W135" s="14"/>
      <c r="X135" s="14"/>
      <c r="Y135" s="14"/>
      <c r="Z135" s="14"/>
      <c r="AA135" s="14"/>
      <c r="AB135" s="14"/>
      <c r="AC135" s="14"/>
      <c r="AD135" s="14"/>
      <c r="AE135" s="14"/>
      <c r="AT135" s="208" t="s">
        <v>212</v>
      </c>
      <c r="AU135" s="208" t="s">
        <v>91</v>
      </c>
      <c r="AV135" s="14" t="s">
        <v>89</v>
      </c>
      <c r="AW135" s="14" t="s">
        <v>36</v>
      </c>
      <c r="AX135" s="14" t="s">
        <v>81</v>
      </c>
      <c r="AY135" s="208" t="s">
        <v>199</v>
      </c>
    </row>
    <row r="136" s="13" customFormat="1">
      <c r="A136" s="13"/>
      <c r="B136" s="199"/>
      <c r="C136" s="13"/>
      <c r="D136" s="193" t="s">
        <v>212</v>
      </c>
      <c r="E136" s="200" t="s">
        <v>1</v>
      </c>
      <c r="F136" s="201" t="s">
        <v>2231</v>
      </c>
      <c r="G136" s="13"/>
      <c r="H136" s="202">
        <v>9.2620000000000005</v>
      </c>
      <c r="I136" s="203"/>
      <c r="J136" s="13"/>
      <c r="K136" s="13"/>
      <c r="L136" s="199"/>
      <c r="M136" s="204"/>
      <c r="N136" s="205"/>
      <c r="O136" s="205"/>
      <c r="P136" s="205"/>
      <c r="Q136" s="205"/>
      <c r="R136" s="205"/>
      <c r="S136" s="205"/>
      <c r="T136" s="206"/>
      <c r="U136" s="13"/>
      <c r="V136" s="13"/>
      <c r="W136" s="13"/>
      <c r="X136" s="13"/>
      <c r="Y136" s="13"/>
      <c r="Z136" s="13"/>
      <c r="AA136" s="13"/>
      <c r="AB136" s="13"/>
      <c r="AC136" s="13"/>
      <c r="AD136" s="13"/>
      <c r="AE136" s="13"/>
      <c r="AT136" s="200" t="s">
        <v>212</v>
      </c>
      <c r="AU136" s="200" t="s">
        <v>91</v>
      </c>
      <c r="AV136" s="13" t="s">
        <v>91</v>
      </c>
      <c r="AW136" s="13" t="s">
        <v>36</v>
      </c>
      <c r="AX136" s="13" t="s">
        <v>81</v>
      </c>
      <c r="AY136" s="200" t="s">
        <v>199</v>
      </c>
    </row>
    <row r="137" s="15" customFormat="1">
      <c r="A137" s="15"/>
      <c r="B137" s="214"/>
      <c r="C137" s="15"/>
      <c r="D137" s="193" t="s">
        <v>212</v>
      </c>
      <c r="E137" s="215" t="s">
        <v>1</v>
      </c>
      <c r="F137" s="216" t="s">
        <v>234</v>
      </c>
      <c r="G137" s="15"/>
      <c r="H137" s="217">
        <v>9.2620000000000005</v>
      </c>
      <c r="I137" s="218"/>
      <c r="J137" s="15"/>
      <c r="K137" s="15"/>
      <c r="L137" s="214"/>
      <c r="M137" s="219"/>
      <c r="N137" s="220"/>
      <c r="O137" s="220"/>
      <c r="P137" s="220"/>
      <c r="Q137" s="220"/>
      <c r="R137" s="220"/>
      <c r="S137" s="220"/>
      <c r="T137" s="221"/>
      <c r="U137" s="15"/>
      <c r="V137" s="15"/>
      <c r="W137" s="15"/>
      <c r="X137" s="15"/>
      <c r="Y137" s="15"/>
      <c r="Z137" s="15"/>
      <c r="AA137" s="15"/>
      <c r="AB137" s="15"/>
      <c r="AC137" s="15"/>
      <c r="AD137" s="15"/>
      <c r="AE137" s="15"/>
      <c r="AT137" s="215" t="s">
        <v>212</v>
      </c>
      <c r="AU137" s="215" t="s">
        <v>91</v>
      </c>
      <c r="AV137" s="15" t="s">
        <v>206</v>
      </c>
      <c r="AW137" s="15" t="s">
        <v>36</v>
      </c>
      <c r="AX137" s="15" t="s">
        <v>89</v>
      </c>
      <c r="AY137" s="215" t="s">
        <v>199</v>
      </c>
    </row>
    <row r="138" s="2" customFormat="1" ht="14.4" customHeight="1">
      <c r="A138" s="38"/>
      <c r="B138" s="179"/>
      <c r="C138" s="180" t="s">
        <v>221</v>
      </c>
      <c r="D138" s="180" t="s">
        <v>201</v>
      </c>
      <c r="E138" s="181" t="s">
        <v>732</v>
      </c>
      <c r="F138" s="182" t="s">
        <v>733</v>
      </c>
      <c r="G138" s="183" t="s">
        <v>228</v>
      </c>
      <c r="H138" s="184">
        <v>5.2919999999999998</v>
      </c>
      <c r="I138" s="185"/>
      <c r="J138" s="186">
        <f>ROUND(I138*H138,2)</f>
        <v>0</v>
      </c>
      <c r="K138" s="182" t="s">
        <v>246</v>
      </c>
      <c r="L138" s="39"/>
      <c r="M138" s="187" t="s">
        <v>1</v>
      </c>
      <c r="N138" s="188" t="s">
        <v>46</v>
      </c>
      <c r="O138" s="77"/>
      <c r="P138" s="189">
        <f>O138*H138</f>
        <v>0</v>
      </c>
      <c r="Q138" s="189">
        <v>0</v>
      </c>
      <c r="R138" s="189">
        <f>Q138*H138</f>
        <v>0</v>
      </c>
      <c r="S138" s="189">
        <v>0</v>
      </c>
      <c r="T138" s="190">
        <f>S138*H138</f>
        <v>0</v>
      </c>
      <c r="U138" s="38"/>
      <c r="V138" s="38"/>
      <c r="W138" s="38"/>
      <c r="X138" s="38"/>
      <c r="Y138" s="38"/>
      <c r="Z138" s="38"/>
      <c r="AA138" s="38"/>
      <c r="AB138" s="38"/>
      <c r="AC138" s="38"/>
      <c r="AD138" s="38"/>
      <c r="AE138" s="38"/>
      <c r="AR138" s="191" t="s">
        <v>206</v>
      </c>
      <c r="AT138" s="191" t="s">
        <v>201</v>
      </c>
      <c r="AU138" s="191" t="s">
        <v>91</v>
      </c>
      <c r="AY138" s="19" t="s">
        <v>199</v>
      </c>
      <c r="BE138" s="192">
        <f>IF(N138="základní",J138,0)</f>
        <v>0</v>
      </c>
      <c r="BF138" s="192">
        <f>IF(N138="snížená",J138,0)</f>
        <v>0</v>
      </c>
      <c r="BG138" s="192">
        <f>IF(N138="zákl. přenesená",J138,0)</f>
        <v>0</v>
      </c>
      <c r="BH138" s="192">
        <f>IF(N138="sníž. přenesená",J138,0)</f>
        <v>0</v>
      </c>
      <c r="BI138" s="192">
        <f>IF(N138="nulová",J138,0)</f>
        <v>0</v>
      </c>
      <c r="BJ138" s="19" t="s">
        <v>89</v>
      </c>
      <c r="BK138" s="192">
        <f>ROUND(I138*H138,2)</f>
        <v>0</v>
      </c>
      <c r="BL138" s="19" t="s">
        <v>206</v>
      </c>
      <c r="BM138" s="191" t="s">
        <v>2232</v>
      </c>
    </row>
    <row r="139" s="2" customFormat="1">
      <c r="A139" s="38"/>
      <c r="B139" s="39"/>
      <c r="C139" s="38"/>
      <c r="D139" s="193" t="s">
        <v>248</v>
      </c>
      <c r="E139" s="38"/>
      <c r="F139" s="198" t="s">
        <v>735</v>
      </c>
      <c r="G139" s="38"/>
      <c r="H139" s="38"/>
      <c r="I139" s="195"/>
      <c r="J139" s="38"/>
      <c r="K139" s="38"/>
      <c r="L139" s="39"/>
      <c r="M139" s="196"/>
      <c r="N139" s="197"/>
      <c r="O139" s="77"/>
      <c r="P139" s="77"/>
      <c r="Q139" s="77"/>
      <c r="R139" s="77"/>
      <c r="S139" s="77"/>
      <c r="T139" s="78"/>
      <c r="U139" s="38"/>
      <c r="V139" s="38"/>
      <c r="W139" s="38"/>
      <c r="X139" s="38"/>
      <c r="Y139" s="38"/>
      <c r="Z139" s="38"/>
      <c r="AA139" s="38"/>
      <c r="AB139" s="38"/>
      <c r="AC139" s="38"/>
      <c r="AD139" s="38"/>
      <c r="AE139" s="38"/>
      <c r="AT139" s="19" t="s">
        <v>248</v>
      </c>
      <c r="AU139" s="19" t="s">
        <v>91</v>
      </c>
    </row>
    <row r="140" s="13" customFormat="1">
      <c r="A140" s="13"/>
      <c r="B140" s="199"/>
      <c r="C140" s="13"/>
      <c r="D140" s="193" t="s">
        <v>212</v>
      </c>
      <c r="E140" s="200" t="s">
        <v>1</v>
      </c>
      <c r="F140" s="201" t="s">
        <v>2233</v>
      </c>
      <c r="G140" s="13"/>
      <c r="H140" s="202">
        <v>9.923</v>
      </c>
      <c r="I140" s="203"/>
      <c r="J140" s="13"/>
      <c r="K140" s="13"/>
      <c r="L140" s="199"/>
      <c r="M140" s="204"/>
      <c r="N140" s="205"/>
      <c r="O140" s="205"/>
      <c r="P140" s="205"/>
      <c r="Q140" s="205"/>
      <c r="R140" s="205"/>
      <c r="S140" s="205"/>
      <c r="T140" s="206"/>
      <c r="U140" s="13"/>
      <c r="V140" s="13"/>
      <c r="W140" s="13"/>
      <c r="X140" s="13"/>
      <c r="Y140" s="13"/>
      <c r="Z140" s="13"/>
      <c r="AA140" s="13"/>
      <c r="AB140" s="13"/>
      <c r="AC140" s="13"/>
      <c r="AD140" s="13"/>
      <c r="AE140" s="13"/>
      <c r="AT140" s="200" t="s">
        <v>212</v>
      </c>
      <c r="AU140" s="200" t="s">
        <v>91</v>
      </c>
      <c r="AV140" s="13" t="s">
        <v>91</v>
      </c>
      <c r="AW140" s="13" t="s">
        <v>36</v>
      </c>
      <c r="AX140" s="13" t="s">
        <v>81</v>
      </c>
      <c r="AY140" s="200" t="s">
        <v>199</v>
      </c>
    </row>
    <row r="141" s="13" customFormat="1">
      <c r="A141" s="13"/>
      <c r="B141" s="199"/>
      <c r="C141" s="13"/>
      <c r="D141" s="193" t="s">
        <v>212</v>
      </c>
      <c r="E141" s="200" t="s">
        <v>1</v>
      </c>
      <c r="F141" s="201" t="s">
        <v>2234</v>
      </c>
      <c r="G141" s="13"/>
      <c r="H141" s="202">
        <v>-4.6310000000000002</v>
      </c>
      <c r="I141" s="203"/>
      <c r="J141" s="13"/>
      <c r="K141" s="13"/>
      <c r="L141" s="199"/>
      <c r="M141" s="204"/>
      <c r="N141" s="205"/>
      <c r="O141" s="205"/>
      <c r="P141" s="205"/>
      <c r="Q141" s="205"/>
      <c r="R141" s="205"/>
      <c r="S141" s="205"/>
      <c r="T141" s="206"/>
      <c r="U141" s="13"/>
      <c r="V141" s="13"/>
      <c r="W141" s="13"/>
      <c r="X141" s="13"/>
      <c r="Y141" s="13"/>
      <c r="Z141" s="13"/>
      <c r="AA141" s="13"/>
      <c r="AB141" s="13"/>
      <c r="AC141" s="13"/>
      <c r="AD141" s="13"/>
      <c r="AE141" s="13"/>
      <c r="AT141" s="200" t="s">
        <v>212</v>
      </c>
      <c r="AU141" s="200" t="s">
        <v>91</v>
      </c>
      <c r="AV141" s="13" t="s">
        <v>91</v>
      </c>
      <c r="AW141" s="13" t="s">
        <v>36</v>
      </c>
      <c r="AX141" s="13" t="s">
        <v>81</v>
      </c>
      <c r="AY141" s="200" t="s">
        <v>199</v>
      </c>
    </row>
    <row r="142" s="15" customFormat="1">
      <c r="A142" s="15"/>
      <c r="B142" s="214"/>
      <c r="C142" s="15"/>
      <c r="D142" s="193" t="s">
        <v>212</v>
      </c>
      <c r="E142" s="215" t="s">
        <v>1</v>
      </c>
      <c r="F142" s="216" t="s">
        <v>234</v>
      </c>
      <c r="G142" s="15"/>
      <c r="H142" s="217">
        <v>5.2919999999999998</v>
      </c>
      <c r="I142" s="218"/>
      <c r="J142" s="15"/>
      <c r="K142" s="15"/>
      <c r="L142" s="214"/>
      <c r="M142" s="219"/>
      <c r="N142" s="220"/>
      <c r="O142" s="220"/>
      <c r="P142" s="220"/>
      <c r="Q142" s="220"/>
      <c r="R142" s="220"/>
      <c r="S142" s="220"/>
      <c r="T142" s="221"/>
      <c r="U142" s="15"/>
      <c r="V142" s="15"/>
      <c r="W142" s="15"/>
      <c r="X142" s="15"/>
      <c r="Y142" s="15"/>
      <c r="Z142" s="15"/>
      <c r="AA142" s="15"/>
      <c r="AB142" s="15"/>
      <c r="AC142" s="15"/>
      <c r="AD142" s="15"/>
      <c r="AE142" s="15"/>
      <c r="AT142" s="215" t="s">
        <v>212</v>
      </c>
      <c r="AU142" s="215" t="s">
        <v>91</v>
      </c>
      <c r="AV142" s="15" t="s">
        <v>206</v>
      </c>
      <c r="AW142" s="15" t="s">
        <v>36</v>
      </c>
      <c r="AX142" s="15" t="s">
        <v>89</v>
      </c>
      <c r="AY142" s="215" t="s">
        <v>199</v>
      </c>
    </row>
    <row r="143" s="2" customFormat="1" ht="24.15" customHeight="1">
      <c r="A143" s="38"/>
      <c r="B143" s="179"/>
      <c r="C143" s="180" t="s">
        <v>206</v>
      </c>
      <c r="D143" s="180" t="s">
        <v>201</v>
      </c>
      <c r="E143" s="181" t="s">
        <v>2235</v>
      </c>
      <c r="F143" s="182" t="s">
        <v>2236</v>
      </c>
      <c r="G143" s="183" t="s">
        <v>228</v>
      </c>
      <c r="H143" s="184">
        <v>4.6310000000000002</v>
      </c>
      <c r="I143" s="185"/>
      <c r="J143" s="186">
        <f>ROUND(I143*H143,2)</f>
        <v>0</v>
      </c>
      <c r="K143" s="182" t="s">
        <v>205</v>
      </c>
      <c r="L143" s="39"/>
      <c r="M143" s="187" t="s">
        <v>1</v>
      </c>
      <c r="N143" s="188" t="s">
        <v>46</v>
      </c>
      <c r="O143" s="77"/>
      <c r="P143" s="189">
        <f>O143*H143</f>
        <v>0</v>
      </c>
      <c r="Q143" s="189">
        <v>0</v>
      </c>
      <c r="R143" s="189">
        <f>Q143*H143</f>
        <v>0</v>
      </c>
      <c r="S143" s="189">
        <v>0</v>
      </c>
      <c r="T143" s="190">
        <f>S143*H143</f>
        <v>0</v>
      </c>
      <c r="U143" s="38"/>
      <c r="V143" s="38"/>
      <c r="W143" s="38"/>
      <c r="X143" s="38"/>
      <c r="Y143" s="38"/>
      <c r="Z143" s="38"/>
      <c r="AA143" s="38"/>
      <c r="AB143" s="38"/>
      <c r="AC143" s="38"/>
      <c r="AD143" s="38"/>
      <c r="AE143" s="38"/>
      <c r="AR143" s="191" t="s">
        <v>206</v>
      </c>
      <c r="AT143" s="191" t="s">
        <v>201</v>
      </c>
      <c r="AU143" s="191" t="s">
        <v>91</v>
      </c>
      <c r="AY143" s="19" t="s">
        <v>199</v>
      </c>
      <c r="BE143" s="192">
        <f>IF(N143="základní",J143,0)</f>
        <v>0</v>
      </c>
      <c r="BF143" s="192">
        <f>IF(N143="snížená",J143,0)</f>
        <v>0</v>
      </c>
      <c r="BG143" s="192">
        <f>IF(N143="zákl. přenesená",J143,0)</f>
        <v>0</v>
      </c>
      <c r="BH143" s="192">
        <f>IF(N143="sníž. přenesená",J143,0)</f>
        <v>0</v>
      </c>
      <c r="BI143" s="192">
        <f>IF(N143="nulová",J143,0)</f>
        <v>0</v>
      </c>
      <c r="BJ143" s="19" t="s">
        <v>89</v>
      </c>
      <c r="BK143" s="192">
        <f>ROUND(I143*H143,2)</f>
        <v>0</v>
      </c>
      <c r="BL143" s="19" t="s">
        <v>206</v>
      </c>
      <c r="BM143" s="191" t="s">
        <v>2237</v>
      </c>
    </row>
    <row r="144" s="2" customFormat="1">
      <c r="A144" s="38"/>
      <c r="B144" s="39"/>
      <c r="C144" s="38"/>
      <c r="D144" s="193" t="s">
        <v>208</v>
      </c>
      <c r="E144" s="38"/>
      <c r="F144" s="194" t="s">
        <v>2238</v>
      </c>
      <c r="G144" s="38"/>
      <c r="H144" s="38"/>
      <c r="I144" s="195"/>
      <c r="J144" s="38"/>
      <c r="K144" s="38"/>
      <c r="L144" s="39"/>
      <c r="M144" s="196"/>
      <c r="N144" s="197"/>
      <c r="O144" s="77"/>
      <c r="P144" s="77"/>
      <c r="Q144" s="77"/>
      <c r="R144" s="77"/>
      <c r="S144" s="77"/>
      <c r="T144" s="78"/>
      <c r="U144" s="38"/>
      <c r="V144" s="38"/>
      <c r="W144" s="38"/>
      <c r="X144" s="38"/>
      <c r="Y144" s="38"/>
      <c r="Z144" s="38"/>
      <c r="AA144" s="38"/>
      <c r="AB144" s="38"/>
      <c r="AC144" s="38"/>
      <c r="AD144" s="38"/>
      <c r="AE144" s="38"/>
      <c r="AT144" s="19" t="s">
        <v>208</v>
      </c>
      <c r="AU144" s="19" t="s">
        <v>91</v>
      </c>
    </row>
    <row r="145" s="2" customFormat="1">
      <c r="A145" s="38"/>
      <c r="B145" s="39"/>
      <c r="C145" s="38"/>
      <c r="D145" s="193" t="s">
        <v>210</v>
      </c>
      <c r="E145" s="38"/>
      <c r="F145" s="198" t="s">
        <v>742</v>
      </c>
      <c r="G145" s="38"/>
      <c r="H145" s="38"/>
      <c r="I145" s="195"/>
      <c r="J145" s="38"/>
      <c r="K145" s="38"/>
      <c r="L145" s="39"/>
      <c r="M145" s="196"/>
      <c r="N145" s="197"/>
      <c r="O145" s="77"/>
      <c r="P145" s="77"/>
      <c r="Q145" s="77"/>
      <c r="R145" s="77"/>
      <c r="S145" s="77"/>
      <c r="T145" s="78"/>
      <c r="U145" s="38"/>
      <c r="V145" s="38"/>
      <c r="W145" s="38"/>
      <c r="X145" s="38"/>
      <c r="Y145" s="38"/>
      <c r="Z145" s="38"/>
      <c r="AA145" s="38"/>
      <c r="AB145" s="38"/>
      <c r="AC145" s="38"/>
      <c r="AD145" s="38"/>
      <c r="AE145" s="38"/>
      <c r="AT145" s="19" t="s">
        <v>210</v>
      </c>
      <c r="AU145" s="19" t="s">
        <v>91</v>
      </c>
    </row>
    <row r="146" s="14" customFormat="1">
      <c r="A146" s="14"/>
      <c r="B146" s="207"/>
      <c r="C146" s="14"/>
      <c r="D146" s="193" t="s">
        <v>212</v>
      </c>
      <c r="E146" s="208" t="s">
        <v>1</v>
      </c>
      <c r="F146" s="209" t="s">
        <v>2239</v>
      </c>
      <c r="G146" s="14"/>
      <c r="H146" s="208" t="s">
        <v>1</v>
      </c>
      <c r="I146" s="210"/>
      <c r="J146" s="14"/>
      <c r="K146" s="14"/>
      <c r="L146" s="207"/>
      <c r="M146" s="211"/>
      <c r="N146" s="212"/>
      <c r="O146" s="212"/>
      <c r="P146" s="212"/>
      <c r="Q146" s="212"/>
      <c r="R146" s="212"/>
      <c r="S146" s="212"/>
      <c r="T146" s="213"/>
      <c r="U146" s="14"/>
      <c r="V146" s="14"/>
      <c r="W146" s="14"/>
      <c r="X146" s="14"/>
      <c r="Y146" s="14"/>
      <c r="Z146" s="14"/>
      <c r="AA146" s="14"/>
      <c r="AB146" s="14"/>
      <c r="AC146" s="14"/>
      <c r="AD146" s="14"/>
      <c r="AE146" s="14"/>
      <c r="AT146" s="208" t="s">
        <v>212</v>
      </c>
      <c r="AU146" s="208" t="s">
        <v>91</v>
      </c>
      <c r="AV146" s="14" t="s">
        <v>89</v>
      </c>
      <c r="AW146" s="14" t="s">
        <v>36</v>
      </c>
      <c r="AX146" s="14" t="s">
        <v>81</v>
      </c>
      <c r="AY146" s="208" t="s">
        <v>199</v>
      </c>
    </row>
    <row r="147" s="13" customFormat="1">
      <c r="A147" s="13"/>
      <c r="B147" s="199"/>
      <c r="C147" s="13"/>
      <c r="D147" s="193" t="s">
        <v>212</v>
      </c>
      <c r="E147" s="200" t="s">
        <v>1</v>
      </c>
      <c r="F147" s="201" t="s">
        <v>2240</v>
      </c>
      <c r="G147" s="13"/>
      <c r="H147" s="202">
        <v>4.6310000000000002</v>
      </c>
      <c r="I147" s="203"/>
      <c r="J147" s="13"/>
      <c r="K147" s="13"/>
      <c r="L147" s="199"/>
      <c r="M147" s="204"/>
      <c r="N147" s="205"/>
      <c r="O147" s="205"/>
      <c r="P147" s="205"/>
      <c r="Q147" s="205"/>
      <c r="R147" s="205"/>
      <c r="S147" s="205"/>
      <c r="T147" s="206"/>
      <c r="U147" s="13"/>
      <c r="V147" s="13"/>
      <c r="W147" s="13"/>
      <c r="X147" s="13"/>
      <c r="Y147" s="13"/>
      <c r="Z147" s="13"/>
      <c r="AA147" s="13"/>
      <c r="AB147" s="13"/>
      <c r="AC147" s="13"/>
      <c r="AD147" s="13"/>
      <c r="AE147" s="13"/>
      <c r="AT147" s="200" t="s">
        <v>212</v>
      </c>
      <c r="AU147" s="200" t="s">
        <v>91</v>
      </c>
      <c r="AV147" s="13" t="s">
        <v>91</v>
      </c>
      <c r="AW147" s="13" t="s">
        <v>36</v>
      </c>
      <c r="AX147" s="13" t="s">
        <v>81</v>
      </c>
      <c r="AY147" s="200" t="s">
        <v>199</v>
      </c>
    </row>
    <row r="148" s="15" customFormat="1">
      <c r="A148" s="15"/>
      <c r="B148" s="214"/>
      <c r="C148" s="15"/>
      <c r="D148" s="193" t="s">
        <v>212</v>
      </c>
      <c r="E148" s="215" t="s">
        <v>1</v>
      </c>
      <c r="F148" s="216" t="s">
        <v>234</v>
      </c>
      <c r="G148" s="15"/>
      <c r="H148" s="217">
        <v>4.6310000000000002</v>
      </c>
      <c r="I148" s="218"/>
      <c r="J148" s="15"/>
      <c r="K148" s="15"/>
      <c r="L148" s="214"/>
      <c r="M148" s="219"/>
      <c r="N148" s="220"/>
      <c r="O148" s="220"/>
      <c r="P148" s="220"/>
      <c r="Q148" s="220"/>
      <c r="R148" s="220"/>
      <c r="S148" s="220"/>
      <c r="T148" s="221"/>
      <c r="U148" s="15"/>
      <c r="V148" s="15"/>
      <c r="W148" s="15"/>
      <c r="X148" s="15"/>
      <c r="Y148" s="15"/>
      <c r="Z148" s="15"/>
      <c r="AA148" s="15"/>
      <c r="AB148" s="15"/>
      <c r="AC148" s="15"/>
      <c r="AD148" s="15"/>
      <c r="AE148" s="15"/>
      <c r="AT148" s="215" t="s">
        <v>212</v>
      </c>
      <c r="AU148" s="215" t="s">
        <v>91</v>
      </c>
      <c r="AV148" s="15" t="s">
        <v>206</v>
      </c>
      <c r="AW148" s="15" t="s">
        <v>36</v>
      </c>
      <c r="AX148" s="15" t="s">
        <v>89</v>
      </c>
      <c r="AY148" s="215" t="s">
        <v>199</v>
      </c>
    </row>
    <row r="149" s="2" customFormat="1" ht="24.15" customHeight="1">
      <c r="A149" s="38"/>
      <c r="B149" s="179"/>
      <c r="C149" s="180" t="s">
        <v>235</v>
      </c>
      <c r="D149" s="180" t="s">
        <v>201</v>
      </c>
      <c r="E149" s="181" t="s">
        <v>291</v>
      </c>
      <c r="F149" s="182" t="s">
        <v>292</v>
      </c>
      <c r="G149" s="183" t="s">
        <v>228</v>
      </c>
      <c r="H149" s="184">
        <v>4.6310000000000002</v>
      </c>
      <c r="I149" s="185"/>
      <c r="J149" s="186">
        <f>ROUND(I149*H149,2)</f>
        <v>0</v>
      </c>
      <c r="K149" s="182" t="s">
        <v>205</v>
      </c>
      <c r="L149" s="39"/>
      <c r="M149" s="187" t="s">
        <v>1</v>
      </c>
      <c r="N149" s="188" t="s">
        <v>46</v>
      </c>
      <c r="O149" s="77"/>
      <c r="P149" s="189">
        <f>O149*H149</f>
        <v>0</v>
      </c>
      <c r="Q149" s="189">
        <v>0</v>
      </c>
      <c r="R149" s="189">
        <f>Q149*H149</f>
        <v>0</v>
      </c>
      <c r="S149" s="189">
        <v>0</v>
      </c>
      <c r="T149" s="190">
        <f>S149*H149</f>
        <v>0</v>
      </c>
      <c r="U149" s="38"/>
      <c r="V149" s="38"/>
      <c r="W149" s="38"/>
      <c r="X149" s="38"/>
      <c r="Y149" s="38"/>
      <c r="Z149" s="38"/>
      <c r="AA149" s="38"/>
      <c r="AB149" s="38"/>
      <c r="AC149" s="38"/>
      <c r="AD149" s="38"/>
      <c r="AE149" s="38"/>
      <c r="AR149" s="191" t="s">
        <v>206</v>
      </c>
      <c r="AT149" s="191" t="s">
        <v>201</v>
      </c>
      <c r="AU149" s="191" t="s">
        <v>91</v>
      </c>
      <c r="AY149" s="19" t="s">
        <v>199</v>
      </c>
      <c r="BE149" s="192">
        <f>IF(N149="základní",J149,0)</f>
        <v>0</v>
      </c>
      <c r="BF149" s="192">
        <f>IF(N149="snížená",J149,0)</f>
        <v>0</v>
      </c>
      <c r="BG149" s="192">
        <f>IF(N149="zákl. přenesená",J149,0)</f>
        <v>0</v>
      </c>
      <c r="BH149" s="192">
        <f>IF(N149="sníž. přenesená",J149,0)</f>
        <v>0</v>
      </c>
      <c r="BI149" s="192">
        <f>IF(N149="nulová",J149,0)</f>
        <v>0</v>
      </c>
      <c r="BJ149" s="19" t="s">
        <v>89</v>
      </c>
      <c r="BK149" s="192">
        <f>ROUND(I149*H149,2)</f>
        <v>0</v>
      </c>
      <c r="BL149" s="19" t="s">
        <v>206</v>
      </c>
      <c r="BM149" s="191" t="s">
        <v>488</v>
      </c>
    </row>
    <row r="150" s="2" customFormat="1">
      <c r="A150" s="38"/>
      <c r="B150" s="39"/>
      <c r="C150" s="38"/>
      <c r="D150" s="193" t="s">
        <v>208</v>
      </c>
      <c r="E150" s="38"/>
      <c r="F150" s="194" t="s">
        <v>294</v>
      </c>
      <c r="G150" s="38"/>
      <c r="H150" s="38"/>
      <c r="I150" s="195"/>
      <c r="J150" s="38"/>
      <c r="K150" s="38"/>
      <c r="L150" s="39"/>
      <c r="M150" s="196"/>
      <c r="N150" s="197"/>
      <c r="O150" s="77"/>
      <c r="P150" s="77"/>
      <c r="Q150" s="77"/>
      <c r="R150" s="77"/>
      <c r="S150" s="77"/>
      <c r="T150" s="78"/>
      <c r="U150" s="38"/>
      <c r="V150" s="38"/>
      <c r="W150" s="38"/>
      <c r="X150" s="38"/>
      <c r="Y150" s="38"/>
      <c r="Z150" s="38"/>
      <c r="AA150" s="38"/>
      <c r="AB150" s="38"/>
      <c r="AC150" s="38"/>
      <c r="AD150" s="38"/>
      <c r="AE150" s="38"/>
      <c r="AT150" s="19" t="s">
        <v>208</v>
      </c>
      <c r="AU150" s="19" t="s">
        <v>91</v>
      </c>
    </row>
    <row r="151" s="2" customFormat="1">
      <c r="A151" s="38"/>
      <c r="B151" s="39"/>
      <c r="C151" s="38"/>
      <c r="D151" s="193" t="s">
        <v>210</v>
      </c>
      <c r="E151" s="38"/>
      <c r="F151" s="198" t="s">
        <v>295</v>
      </c>
      <c r="G151" s="38"/>
      <c r="H151" s="38"/>
      <c r="I151" s="195"/>
      <c r="J151" s="38"/>
      <c r="K151" s="38"/>
      <c r="L151" s="39"/>
      <c r="M151" s="196"/>
      <c r="N151" s="197"/>
      <c r="O151" s="77"/>
      <c r="P151" s="77"/>
      <c r="Q151" s="77"/>
      <c r="R151" s="77"/>
      <c r="S151" s="77"/>
      <c r="T151" s="78"/>
      <c r="U151" s="38"/>
      <c r="V151" s="38"/>
      <c r="W151" s="38"/>
      <c r="X151" s="38"/>
      <c r="Y151" s="38"/>
      <c r="Z151" s="38"/>
      <c r="AA151" s="38"/>
      <c r="AB151" s="38"/>
      <c r="AC151" s="38"/>
      <c r="AD151" s="38"/>
      <c r="AE151" s="38"/>
      <c r="AT151" s="19" t="s">
        <v>210</v>
      </c>
      <c r="AU151" s="19" t="s">
        <v>91</v>
      </c>
    </row>
    <row r="152" s="12" customFormat="1" ht="22.8" customHeight="1">
      <c r="A152" s="12"/>
      <c r="B152" s="166"/>
      <c r="C152" s="12"/>
      <c r="D152" s="167" t="s">
        <v>80</v>
      </c>
      <c r="E152" s="177" t="s">
        <v>91</v>
      </c>
      <c r="F152" s="177" t="s">
        <v>336</v>
      </c>
      <c r="G152" s="12"/>
      <c r="H152" s="12"/>
      <c r="I152" s="169"/>
      <c r="J152" s="178">
        <f>BK152</f>
        <v>0</v>
      </c>
      <c r="K152" s="12"/>
      <c r="L152" s="166"/>
      <c r="M152" s="171"/>
      <c r="N152" s="172"/>
      <c r="O152" s="172"/>
      <c r="P152" s="173">
        <f>SUM(P153:P154)</f>
        <v>0</v>
      </c>
      <c r="Q152" s="172"/>
      <c r="R152" s="173">
        <f>SUM(R153:R154)</f>
        <v>0.01728</v>
      </c>
      <c r="S152" s="172"/>
      <c r="T152" s="174">
        <f>SUM(T153:T154)</f>
        <v>0</v>
      </c>
      <c r="U152" s="12"/>
      <c r="V152" s="12"/>
      <c r="W152" s="12"/>
      <c r="X152" s="12"/>
      <c r="Y152" s="12"/>
      <c r="Z152" s="12"/>
      <c r="AA152" s="12"/>
      <c r="AB152" s="12"/>
      <c r="AC152" s="12"/>
      <c r="AD152" s="12"/>
      <c r="AE152" s="12"/>
      <c r="AR152" s="167" t="s">
        <v>89</v>
      </c>
      <c r="AT152" s="175" t="s">
        <v>80</v>
      </c>
      <c r="AU152" s="175" t="s">
        <v>89</v>
      </c>
      <c r="AY152" s="167" t="s">
        <v>199</v>
      </c>
      <c r="BK152" s="176">
        <f>SUM(BK153:BK154)</f>
        <v>0</v>
      </c>
    </row>
    <row r="153" s="2" customFormat="1" ht="24.15" customHeight="1">
      <c r="A153" s="38"/>
      <c r="B153" s="179"/>
      <c r="C153" s="180" t="s">
        <v>243</v>
      </c>
      <c r="D153" s="180" t="s">
        <v>201</v>
      </c>
      <c r="E153" s="181" t="s">
        <v>2106</v>
      </c>
      <c r="F153" s="182" t="s">
        <v>2107</v>
      </c>
      <c r="G153" s="183" t="s">
        <v>345</v>
      </c>
      <c r="H153" s="184">
        <v>54</v>
      </c>
      <c r="I153" s="185"/>
      <c r="J153" s="186">
        <f>ROUND(I153*H153,2)</f>
        <v>0</v>
      </c>
      <c r="K153" s="182" t="s">
        <v>205</v>
      </c>
      <c r="L153" s="39"/>
      <c r="M153" s="187" t="s">
        <v>1</v>
      </c>
      <c r="N153" s="188" t="s">
        <v>46</v>
      </c>
      <c r="O153" s="77"/>
      <c r="P153" s="189">
        <f>O153*H153</f>
        <v>0</v>
      </c>
      <c r="Q153" s="189">
        <v>0.00032000000000000003</v>
      </c>
      <c r="R153" s="189">
        <f>Q153*H153</f>
        <v>0.01728</v>
      </c>
      <c r="S153" s="189">
        <v>0</v>
      </c>
      <c r="T153" s="190">
        <f>S153*H153</f>
        <v>0</v>
      </c>
      <c r="U153" s="38"/>
      <c r="V153" s="38"/>
      <c r="W153" s="38"/>
      <c r="X153" s="38"/>
      <c r="Y153" s="38"/>
      <c r="Z153" s="38"/>
      <c r="AA153" s="38"/>
      <c r="AB153" s="38"/>
      <c r="AC153" s="38"/>
      <c r="AD153" s="38"/>
      <c r="AE153" s="38"/>
      <c r="AR153" s="191" t="s">
        <v>206</v>
      </c>
      <c r="AT153" s="191" t="s">
        <v>201</v>
      </c>
      <c r="AU153" s="191" t="s">
        <v>91</v>
      </c>
      <c r="AY153" s="19" t="s">
        <v>199</v>
      </c>
      <c r="BE153" s="192">
        <f>IF(N153="základní",J153,0)</f>
        <v>0</v>
      </c>
      <c r="BF153" s="192">
        <f>IF(N153="snížená",J153,0)</f>
        <v>0</v>
      </c>
      <c r="BG153" s="192">
        <f>IF(N153="zákl. přenesená",J153,0)</f>
        <v>0</v>
      </c>
      <c r="BH153" s="192">
        <f>IF(N153="sníž. přenesená",J153,0)</f>
        <v>0</v>
      </c>
      <c r="BI153" s="192">
        <f>IF(N153="nulová",J153,0)</f>
        <v>0</v>
      </c>
      <c r="BJ153" s="19" t="s">
        <v>89</v>
      </c>
      <c r="BK153" s="192">
        <f>ROUND(I153*H153,2)</f>
        <v>0</v>
      </c>
      <c r="BL153" s="19" t="s">
        <v>206</v>
      </c>
      <c r="BM153" s="191" t="s">
        <v>290</v>
      </c>
    </row>
    <row r="154" s="2" customFormat="1">
      <c r="A154" s="38"/>
      <c r="B154" s="39"/>
      <c r="C154" s="38"/>
      <c r="D154" s="193" t="s">
        <v>208</v>
      </c>
      <c r="E154" s="38"/>
      <c r="F154" s="194" t="s">
        <v>2108</v>
      </c>
      <c r="G154" s="38"/>
      <c r="H154" s="38"/>
      <c r="I154" s="195"/>
      <c r="J154" s="38"/>
      <c r="K154" s="38"/>
      <c r="L154" s="39"/>
      <c r="M154" s="196"/>
      <c r="N154" s="197"/>
      <c r="O154" s="77"/>
      <c r="P154" s="77"/>
      <c r="Q154" s="77"/>
      <c r="R154" s="77"/>
      <c r="S154" s="77"/>
      <c r="T154" s="78"/>
      <c r="U154" s="38"/>
      <c r="V154" s="38"/>
      <c r="W154" s="38"/>
      <c r="X154" s="38"/>
      <c r="Y154" s="38"/>
      <c r="Z154" s="38"/>
      <c r="AA154" s="38"/>
      <c r="AB154" s="38"/>
      <c r="AC154" s="38"/>
      <c r="AD154" s="38"/>
      <c r="AE154" s="38"/>
      <c r="AT154" s="19" t="s">
        <v>208</v>
      </c>
      <c r="AU154" s="19" t="s">
        <v>91</v>
      </c>
    </row>
    <row r="155" s="12" customFormat="1" ht="22.8" customHeight="1">
      <c r="A155" s="12"/>
      <c r="B155" s="166"/>
      <c r="C155" s="12"/>
      <c r="D155" s="167" t="s">
        <v>80</v>
      </c>
      <c r="E155" s="177" t="s">
        <v>221</v>
      </c>
      <c r="F155" s="177" t="s">
        <v>389</v>
      </c>
      <c r="G155" s="12"/>
      <c r="H155" s="12"/>
      <c r="I155" s="169"/>
      <c r="J155" s="178">
        <f>BK155</f>
        <v>0</v>
      </c>
      <c r="K155" s="12"/>
      <c r="L155" s="166"/>
      <c r="M155" s="171"/>
      <c r="N155" s="172"/>
      <c r="O155" s="172"/>
      <c r="P155" s="173">
        <f>SUM(P156:P167)</f>
        <v>0</v>
      </c>
      <c r="Q155" s="172"/>
      <c r="R155" s="173">
        <f>SUM(R156:R167)</f>
        <v>0.43250560000000005</v>
      </c>
      <c r="S155" s="172"/>
      <c r="T155" s="174">
        <f>SUM(T156:T167)</f>
        <v>0</v>
      </c>
      <c r="U155" s="12"/>
      <c r="V155" s="12"/>
      <c r="W155" s="12"/>
      <c r="X155" s="12"/>
      <c r="Y155" s="12"/>
      <c r="Z155" s="12"/>
      <c r="AA155" s="12"/>
      <c r="AB155" s="12"/>
      <c r="AC155" s="12"/>
      <c r="AD155" s="12"/>
      <c r="AE155" s="12"/>
      <c r="AR155" s="167" t="s">
        <v>89</v>
      </c>
      <c r="AT155" s="175" t="s">
        <v>80</v>
      </c>
      <c r="AU155" s="175" t="s">
        <v>89</v>
      </c>
      <c r="AY155" s="167" t="s">
        <v>199</v>
      </c>
      <c r="BK155" s="176">
        <f>SUM(BK156:BK167)</f>
        <v>0</v>
      </c>
    </row>
    <row r="156" s="2" customFormat="1" ht="24.15" customHeight="1">
      <c r="A156" s="38"/>
      <c r="B156" s="179"/>
      <c r="C156" s="180" t="s">
        <v>252</v>
      </c>
      <c r="D156" s="180" t="s">
        <v>201</v>
      </c>
      <c r="E156" s="181" t="s">
        <v>407</v>
      </c>
      <c r="F156" s="182" t="s">
        <v>408</v>
      </c>
      <c r="G156" s="183" t="s">
        <v>228</v>
      </c>
      <c r="H156" s="184">
        <v>7.4000000000000004</v>
      </c>
      <c r="I156" s="185"/>
      <c r="J156" s="186">
        <f>ROUND(I156*H156,2)</f>
        <v>0</v>
      </c>
      <c r="K156" s="182" t="s">
        <v>205</v>
      </c>
      <c r="L156" s="39"/>
      <c r="M156" s="187" t="s">
        <v>1</v>
      </c>
      <c r="N156" s="188" t="s">
        <v>46</v>
      </c>
      <c r="O156" s="77"/>
      <c r="P156" s="189">
        <f>O156*H156</f>
        <v>0</v>
      </c>
      <c r="Q156" s="189">
        <v>0</v>
      </c>
      <c r="R156" s="189">
        <f>Q156*H156</f>
        <v>0</v>
      </c>
      <c r="S156" s="189">
        <v>0</v>
      </c>
      <c r="T156" s="190">
        <f>S156*H156</f>
        <v>0</v>
      </c>
      <c r="U156" s="38"/>
      <c r="V156" s="38"/>
      <c r="W156" s="38"/>
      <c r="X156" s="38"/>
      <c r="Y156" s="38"/>
      <c r="Z156" s="38"/>
      <c r="AA156" s="38"/>
      <c r="AB156" s="38"/>
      <c r="AC156" s="38"/>
      <c r="AD156" s="38"/>
      <c r="AE156" s="38"/>
      <c r="AR156" s="191" t="s">
        <v>206</v>
      </c>
      <c r="AT156" s="191" t="s">
        <v>201</v>
      </c>
      <c r="AU156" s="191" t="s">
        <v>91</v>
      </c>
      <c r="AY156" s="19" t="s">
        <v>199</v>
      </c>
      <c r="BE156" s="192">
        <f>IF(N156="základní",J156,0)</f>
        <v>0</v>
      </c>
      <c r="BF156" s="192">
        <f>IF(N156="snížená",J156,0)</f>
        <v>0</v>
      </c>
      <c r="BG156" s="192">
        <f>IF(N156="zákl. přenesená",J156,0)</f>
        <v>0</v>
      </c>
      <c r="BH156" s="192">
        <f>IF(N156="sníž. přenesená",J156,0)</f>
        <v>0</v>
      </c>
      <c r="BI156" s="192">
        <f>IF(N156="nulová",J156,0)</f>
        <v>0</v>
      </c>
      <c r="BJ156" s="19" t="s">
        <v>89</v>
      </c>
      <c r="BK156" s="192">
        <f>ROUND(I156*H156,2)</f>
        <v>0</v>
      </c>
      <c r="BL156" s="19" t="s">
        <v>206</v>
      </c>
      <c r="BM156" s="191" t="s">
        <v>306</v>
      </c>
    </row>
    <row r="157" s="2" customFormat="1">
      <c r="A157" s="38"/>
      <c r="B157" s="39"/>
      <c r="C157" s="38"/>
      <c r="D157" s="193" t="s">
        <v>208</v>
      </c>
      <c r="E157" s="38"/>
      <c r="F157" s="194" t="s">
        <v>2241</v>
      </c>
      <c r="G157" s="38"/>
      <c r="H157" s="38"/>
      <c r="I157" s="195"/>
      <c r="J157" s="38"/>
      <c r="K157" s="38"/>
      <c r="L157" s="39"/>
      <c r="M157" s="196"/>
      <c r="N157" s="197"/>
      <c r="O157" s="77"/>
      <c r="P157" s="77"/>
      <c r="Q157" s="77"/>
      <c r="R157" s="77"/>
      <c r="S157" s="77"/>
      <c r="T157" s="78"/>
      <c r="U157" s="38"/>
      <c r="V157" s="38"/>
      <c r="W157" s="38"/>
      <c r="X157" s="38"/>
      <c r="Y157" s="38"/>
      <c r="Z157" s="38"/>
      <c r="AA157" s="38"/>
      <c r="AB157" s="38"/>
      <c r="AC157" s="38"/>
      <c r="AD157" s="38"/>
      <c r="AE157" s="38"/>
      <c r="AT157" s="19" t="s">
        <v>208</v>
      </c>
      <c r="AU157" s="19" t="s">
        <v>91</v>
      </c>
    </row>
    <row r="158" s="2" customFormat="1">
      <c r="A158" s="38"/>
      <c r="B158" s="39"/>
      <c r="C158" s="38"/>
      <c r="D158" s="193" t="s">
        <v>210</v>
      </c>
      <c r="E158" s="38"/>
      <c r="F158" s="198" t="s">
        <v>411</v>
      </c>
      <c r="G158" s="38"/>
      <c r="H158" s="38"/>
      <c r="I158" s="195"/>
      <c r="J158" s="38"/>
      <c r="K158" s="38"/>
      <c r="L158" s="39"/>
      <c r="M158" s="196"/>
      <c r="N158" s="197"/>
      <c r="O158" s="77"/>
      <c r="P158" s="77"/>
      <c r="Q158" s="77"/>
      <c r="R158" s="77"/>
      <c r="S158" s="77"/>
      <c r="T158" s="78"/>
      <c r="U158" s="38"/>
      <c r="V158" s="38"/>
      <c r="W158" s="38"/>
      <c r="X158" s="38"/>
      <c r="Y158" s="38"/>
      <c r="Z158" s="38"/>
      <c r="AA158" s="38"/>
      <c r="AB158" s="38"/>
      <c r="AC158" s="38"/>
      <c r="AD158" s="38"/>
      <c r="AE158" s="38"/>
      <c r="AT158" s="19" t="s">
        <v>210</v>
      </c>
      <c r="AU158" s="19" t="s">
        <v>91</v>
      </c>
    </row>
    <row r="159" s="2" customFormat="1" ht="14.4" customHeight="1">
      <c r="A159" s="38"/>
      <c r="B159" s="179"/>
      <c r="C159" s="180" t="s">
        <v>259</v>
      </c>
      <c r="D159" s="180" t="s">
        <v>201</v>
      </c>
      <c r="E159" s="181" t="s">
        <v>415</v>
      </c>
      <c r="F159" s="182" t="s">
        <v>416</v>
      </c>
      <c r="G159" s="183" t="s">
        <v>204</v>
      </c>
      <c r="H159" s="184">
        <v>10.08</v>
      </c>
      <c r="I159" s="185"/>
      <c r="J159" s="186">
        <f>ROUND(I159*H159,2)</f>
        <v>0</v>
      </c>
      <c r="K159" s="182" t="s">
        <v>205</v>
      </c>
      <c r="L159" s="39"/>
      <c r="M159" s="187" t="s">
        <v>1</v>
      </c>
      <c r="N159" s="188" t="s">
        <v>46</v>
      </c>
      <c r="O159" s="77"/>
      <c r="P159" s="189">
        <f>O159*H159</f>
        <v>0</v>
      </c>
      <c r="Q159" s="189">
        <v>0.00726</v>
      </c>
      <c r="R159" s="189">
        <f>Q159*H159</f>
        <v>0.073180800000000004</v>
      </c>
      <c r="S159" s="189">
        <v>0</v>
      </c>
      <c r="T159" s="190">
        <f>S159*H159</f>
        <v>0</v>
      </c>
      <c r="U159" s="38"/>
      <c r="V159" s="38"/>
      <c r="W159" s="38"/>
      <c r="X159" s="38"/>
      <c r="Y159" s="38"/>
      <c r="Z159" s="38"/>
      <c r="AA159" s="38"/>
      <c r="AB159" s="38"/>
      <c r="AC159" s="38"/>
      <c r="AD159" s="38"/>
      <c r="AE159" s="38"/>
      <c r="AR159" s="191" t="s">
        <v>206</v>
      </c>
      <c r="AT159" s="191" t="s">
        <v>201</v>
      </c>
      <c r="AU159" s="191" t="s">
        <v>91</v>
      </c>
      <c r="AY159" s="19" t="s">
        <v>199</v>
      </c>
      <c r="BE159" s="192">
        <f>IF(N159="základní",J159,0)</f>
        <v>0</v>
      </c>
      <c r="BF159" s="192">
        <f>IF(N159="snížená",J159,0)</f>
        <v>0</v>
      </c>
      <c r="BG159" s="192">
        <f>IF(N159="zákl. přenesená",J159,0)</f>
        <v>0</v>
      </c>
      <c r="BH159" s="192">
        <f>IF(N159="sníž. přenesená",J159,0)</f>
        <v>0</v>
      </c>
      <c r="BI159" s="192">
        <f>IF(N159="nulová",J159,0)</f>
        <v>0</v>
      </c>
      <c r="BJ159" s="19" t="s">
        <v>89</v>
      </c>
      <c r="BK159" s="192">
        <f>ROUND(I159*H159,2)</f>
        <v>0</v>
      </c>
      <c r="BL159" s="19" t="s">
        <v>206</v>
      </c>
      <c r="BM159" s="191" t="s">
        <v>318</v>
      </c>
    </row>
    <row r="160" s="2" customFormat="1">
      <c r="A160" s="38"/>
      <c r="B160" s="39"/>
      <c r="C160" s="38"/>
      <c r="D160" s="193" t="s">
        <v>208</v>
      </c>
      <c r="E160" s="38"/>
      <c r="F160" s="194" t="s">
        <v>418</v>
      </c>
      <c r="G160" s="38"/>
      <c r="H160" s="38"/>
      <c r="I160" s="195"/>
      <c r="J160" s="38"/>
      <c r="K160" s="38"/>
      <c r="L160" s="39"/>
      <c r="M160" s="196"/>
      <c r="N160" s="197"/>
      <c r="O160" s="77"/>
      <c r="P160" s="77"/>
      <c r="Q160" s="77"/>
      <c r="R160" s="77"/>
      <c r="S160" s="77"/>
      <c r="T160" s="78"/>
      <c r="U160" s="38"/>
      <c r="V160" s="38"/>
      <c r="W160" s="38"/>
      <c r="X160" s="38"/>
      <c r="Y160" s="38"/>
      <c r="Z160" s="38"/>
      <c r="AA160" s="38"/>
      <c r="AB160" s="38"/>
      <c r="AC160" s="38"/>
      <c r="AD160" s="38"/>
      <c r="AE160" s="38"/>
      <c r="AT160" s="19" t="s">
        <v>208</v>
      </c>
      <c r="AU160" s="19" t="s">
        <v>91</v>
      </c>
    </row>
    <row r="161" s="2" customFormat="1">
      <c r="A161" s="38"/>
      <c r="B161" s="39"/>
      <c r="C161" s="38"/>
      <c r="D161" s="193" t="s">
        <v>210</v>
      </c>
      <c r="E161" s="38"/>
      <c r="F161" s="198" t="s">
        <v>419</v>
      </c>
      <c r="G161" s="38"/>
      <c r="H161" s="38"/>
      <c r="I161" s="195"/>
      <c r="J161" s="38"/>
      <c r="K161" s="38"/>
      <c r="L161" s="39"/>
      <c r="M161" s="196"/>
      <c r="N161" s="197"/>
      <c r="O161" s="77"/>
      <c r="P161" s="77"/>
      <c r="Q161" s="77"/>
      <c r="R161" s="77"/>
      <c r="S161" s="77"/>
      <c r="T161" s="78"/>
      <c r="U161" s="38"/>
      <c r="V161" s="38"/>
      <c r="W161" s="38"/>
      <c r="X161" s="38"/>
      <c r="Y161" s="38"/>
      <c r="Z161" s="38"/>
      <c r="AA161" s="38"/>
      <c r="AB161" s="38"/>
      <c r="AC161" s="38"/>
      <c r="AD161" s="38"/>
      <c r="AE161" s="38"/>
      <c r="AT161" s="19" t="s">
        <v>210</v>
      </c>
      <c r="AU161" s="19" t="s">
        <v>91</v>
      </c>
    </row>
    <row r="162" s="2" customFormat="1" ht="14.4" customHeight="1">
      <c r="A162" s="38"/>
      <c r="B162" s="179"/>
      <c r="C162" s="180" t="s">
        <v>271</v>
      </c>
      <c r="D162" s="180" t="s">
        <v>201</v>
      </c>
      <c r="E162" s="181" t="s">
        <v>423</v>
      </c>
      <c r="F162" s="182" t="s">
        <v>424</v>
      </c>
      <c r="G162" s="183" t="s">
        <v>204</v>
      </c>
      <c r="H162" s="184">
        <v>10.08</v>
      </c>
      <c r="I162" s="185"/>
      <c r="J162" s="186">
        <f>ROUND(I162*H162,2)</f>
        <v>0</v>
      </c>
      <c r="K162" s="182" t="s">
        <v>205</v>
      </c>
      <c r="L162" s="39"/>
      <c r="M162" s="187" t="s">
        <v>1</v>
      </c>
      <c r="N162" s="188" t="s">
        <v>46</v>
      </c>
      <c r="O162" s="77"/>
      <c r="P162" s="189">
        <f>O162*H162</f>
        <v>0</v>
      </c>
      <c r="Q162" s="189">
        <v>0.00085999999999999998</v>
      </c>
      <c r="R162" s="189">
        <f>Q162*H162</f>
        <v>0.0086687999999999991</v>
      </c>
      <c r="S162" s="189">
        <v>0</v>
      </c>
      <c r="T162" s="190">
        <f>S162*H162</f>
        <v>0</v>
      </c>
      <c r="U162" s="38"/>
      <c r="V162" s="38"/>
      <c r="W162" s="38"/>
      <c r="X162" s="38"/>
      <c r="Y162" s="38"/>
      <c r="Z162" s="38"/>
      <c r="AA162" s="38"/>
      <c r="AB162" s="38"/>
      <c r="AC162" s="38"/>
      <c r="AD162" s="38"/>
      <c r="AE162" s="38"/>
      <c r="AR162" s="191" t="s">
        <v>206</v>
      </c>
      <c r="AT162" s="191" t="s">
        <v>201</v>
      </c>
      <c r="AU162" s="191" t="s">
        <v>91</v>
      </c>
      <c r="AY162" s="19" t="s">
        <v>199</v>
      </c>
      <c r="BE162" s="192">
        <f>IF(N162="základní",J162,0)</f>
        <v>0</v>
      </c>
      <c r="BF162" s="192">
        <f>IF(N162="snížená",J162,0)</f>
        <v>0</v>
      </c>
      <c r="BG162" s="192">
        <f>IF(N162="zákl. přenesená",J162,0)</f>
        <v>0</v>
      </c>
      <c r="BH162" s="192">
        <f>IF(N162="sníž. přenesená",J162,0)</f>
        <v>0</v>
      </c>
      <c r="BI162" s="192">
        <f>IF(N162="nulová",J162,0)</f>
        <v>0</v>
      </c>
      <c r="BJ162" s="19" t="s">
        <v>89</v>
      </c>
      <c r="BK162" s="192">
        <f>ROUND(I162*H162,2)</f>
        <v>0</v>
      </c>
      <c r="BL162" s="19" t="s">
        <v>206</v>
      </c>
      <c r="BM162" s="191" t="s">
        <v>331</v>
      </c>
    </row>
    <row r="163" s="2" customFormat="1">
      <c r="A163" s="38"/>
      <c r="B163" s="39"/>
      <c r="C163" s="38"/>
      <c r="D163" s="193" t="s">
        <v>208</v>
      </c>
      <c r="E163" s="38"/>
      <c r="F163" s="194" t="s">
        <v>426</v>
      </c>
      <c r="G163" s="38"/>
      <c r="H163" s="38"/>
      <c r="I163" s="195"/>
      <c r="J163" s="38"/>
      <c r="K163" s="38"/>
      <c r="L163" s="39"/>
      <c r="M163" s="196"/>
      <c r="N163" s="197"/>
      <c r="O163" s="77"/>
      <c r="P163" s="77"/>
      <c r="Q163" s="77"/>
      <c r="R163" s="77"/>
      <c r="S163" s="77"/>
      <c r="T163" s="78"/>
      <c r="U163" s="38"/>
      <c r="V163" s="38"/>
      <c r="W163" s="38"/>
      <c r="X163" s="38"/>
      <c r="Y163" s="38"/>
      <c r="Z163" s="38"/>
      <c r="AA163" s="38"/>
      <c r="AB163" s="38"/>
      <c r="AC163" s="38"/>
      <c r="AD163" s="38"/>
      <c r="AE163" s="38"/>
      <c r="AT163" s="19" t="s">
        <v>208</v>
      </c>
      <c r="AU163" s="19" t="s">
        <v>91</v>
      </c>
    </row>
    <row r="164" s="2" customFormat="1">
      <c r="A164" s="38"/>
      <c r="B164" s="39"/>
      <c r="C164" s="38"/>
      <c r="D164" s="193" t="s">
        <v>210</v>
      </c>
      <c r="E164" s="38"/>
      <c r="F164" s="198" t="s">
        <v>419</v>
      </c>
      <c r="G164" s="38"/>
      <c r="H164" s="38"/>
      <c r="I164" s="195"/>
      <c r="J164" s="38"/>
      <c r="K164" s="38"/>
      <c r="L164" s="39"/>
      <c r="M164" s="196"/>
      <c r="N164" s="197"/>
      <c r="O164" s="77"/>
      <c r="P164" s="77"/>
      <c r="Q164" s="77"/>
      <c r="R164" s="77"/>
      <c r="S164" s="77"/>
      <c r="T164" s="78"/>
      <c r="U164" s="38"/>
      <c r="V164" s="38"/>
      <c r="W164" s="38"/>
      <c r="X164" s="38"/>
      <c r="Y164" s="38"/>
      <c r="Z164" s="38"/>
      <c r="AA164" s="38"/>
      <c r="AB164" s="38"/>
      <c r="AC164" s="38"/>
      <c r="AD164" s="38"/>
      <c r="AE164" s="38"/>
      <c r="AT164" s="19" t="s">
        <v>210</v>
      </c>
      <c r="AU164" s="19" t="s">
        <v>91</v>
      </c>
    </row>
    <row r="165" s="2" customFormat="1" ht="24.15" customHeight="1">
      <c r="A165" s="38"/>
      <c r="B165" s="179"/>
      <c r="C165" s="180" t="s">
        <v>279</v>
      </c>
      <c r="D165" s="180" t="s">
        <v>201</v>
      </c>
      <c r="E165" s="181" t="s">
        <v>428</v>
      </c>
      <c r="F165" s="182" t="s">
        <v>429</v>
      </c>
      <c r="G165" s="183" t="s">
        <v>275</v>
      </c>
      <c r="H165" s="184">
        <v>0.32000000000000001</v>
      </c>
      <c r="I165" s="185"/>
      <c r="J165" s="186">
        <f>ROUND(I165*H165,2)</f>
        <v>0</v>
      </c>
      <c r="K165" s="182" t="s">
        <v>205</v>
      </c>
      <c r="L165" s="39"/>
      <c r="M165" s="187" t="s">
        <v>1</v>
      </c>
      <c r="N165" s="188" t="s">
        <v>46</v>
      </c>
      <c r="O165" s="77"/>
      <c r="P165" s="189">
        <f>O165*H165</f>
        <v>0</v>
      </c>
      <c r="Q165" s="189">
        <v>1.0958000000000001</v>
      </c>
      <c r="R165" s="189">
        <f>Q165*H165</f>
        <v>0.35065600000000002</v>
      </c>
      <c r="S165" s="189">
        <v>0</v>
      </c>
      <c r="T165" s="190">
        <f>S165*H165</f>
        <v>0</v>
      </c>
      <c r="U165" s="38"/>
      <c r="V165" s="38"/>
      <c r="W165" s="38"/>
      <c r="X165" s="38"/>
      <c r="Y165" s="38"/>
      <c r="Z165" s="38"/>
      <c r="AA165" s="38"/>
      <c r="AB165" s="38"/>
      <c r="AC165" s="38"/>
      <c r="AD165" s="38"/>
      <c r="AE165" s="38"/>
      <c r="AR165" s="191" t="s">
        <v>206</v>
      </c>
      <c r="AT165" s="191" t="s">
        <v>201</v>
      </c>
      <c r="AU165" s="191" t="s">
        <v>91</v>
      </c>
      <c r="AY165" s="19" t="s">
        <v>199</v>
      </c>
      <c r="BE165" s="192">
        <f>IF(N165="základní",J165,0)</f>
        <v>0</v>
      </c>
      <c r="BF165" s="192">
        <f>IF(N165="snížená",J165,0)</f>
        <v>0</v>
      </c>
      <c r="BG165" s="192">
        <f>IF(N165="zákl. přenesená",J165,0)</f>
        <v>0</v>
      </c>
      <c r="BH165" s="192">
        <f>IF(N165="sníž. přenesená",J165,0)</f>
        <v>0</v>
      </c>
      <c r="BI165" s="192">
        <f>IF(N165="nulová",J165,0)</f>
        <v>0</v>
      </c>
      <c r="BJ165" s="19" t="s">
        <v>89</v>
      </c>
      <c r="BK165" s="192">
        <f>ROUND(I165*H165,2)</f>
        <v>0</v>
      </c>
      <c r="BL165" s="19" t="s">
        <v>206</v>
      </c>
      <c r="BM165" s="191" t="s">
        <v>342</v>
      </c>
    </row>
    <row r="166" s="2" customFormat="1">
      <c r="A166" s="38"/>
      <c r="B166" s="39"/>
      <c r="C166" s="38"/>
      <c r="D166" s="193" t="s">
        <v>208</v>
      </c>
      <c r="E166" s="38"/>
      <c r="F166" s="194" t="s">
        <v>431</v>
      </c>
      <c r="G166" s="38"/>
      <c r="H166" s="38"/>
      <c r="I166" s="195"/>
      <c r="J166" s="38"/>
      <c r="K166" s="38"/>
      <c r="L166" s="39"/>
      <c r="M166" s="196"/>
      <c r="N166" s="197"/>
      <c r="O166" s="77"/>
      <c r="P166" s="77"/>
      <c r="Q166" s="77"/>
      <c r="R166" s="77"/>
      <c r="S166" s="77"/>
      <c r="T166" s="78"/>
      <c r="U166" s="38"/>
      <c r="V166" s="38"/>
      <c r="W166" s="38"/>
      <c r="X166" s="38"/>
      <c r="Y166" s="38"/>
      <c r="Z166" s="38"/>
      <c r="AA166" s="38"/>
      <c r="AB166" s="38"/>
      <c r="AC166" s="38"/>
      <c r="AD166" s="38"/>
      <c r="AE166" s="38"/>
      <c r="AT166" s="19" t="s">
        <v>208</v>
      </c>
      <c r="AU166" s="19" t="s">
        <v>91</v>
      </c>
    </row>
    <row r="167" s="2" customFormat="1">
      <c r="A167" s="38"/>
      <c r="B167" s="39"/>
      <c r="C167" s="38"/>
      <c r="D167" s="193" t="s">
        <v>210</v>
      </c>
      <c r="E167" s="38"/>
      <c r="F167" s="198" t="s">
        <v>432</v>
      </c>
      <c r="G167" s="38"/>
      <c r="H167" s="38"/>
      <c r="I167" s="195"/>
      <c r="J167" s="38"/>
      <c r="K167" s="38"/>
      <c r="L167" s="39"/>
      <c r="M167" s="196"/>
      <c r="N167" s="197"/>
      <c r="O167" s="77"/>
      <c r="P167" s="77"/>
      <c r="Q167" s="77"/>
      <c r="R167" s="77"/>
      <c r="S167" s="77"/>
      <c r="T167" s="78"/>
      <c r="U167" s="38"/>
      <c r="V167" s="38"/>
      <c r="W167" s="38"/>
      <c r="X167" s="38"/>
      <c r="Y167" s="38"/>
      <c r="Z167" s="38"/>
      <c r="AA167" s="38"/>
      <c r="AB167" s="38"/>
      <c r="AC167" s="38"/>
      <c r="AD167" s="38"/>
      <c r="AE167" s="38"/>
      <c r="AT167" s="19" t="s">
        <v>210</v>
      </c>
      <c r="AU167" s="19" t="s">
        <v>91</v>
      </c>
    </row>
    <row r="168" s="12" customFormat="1" ht="22.8" customHeight="1">
      <c r="A168" s="12"/>
      <c r="B168" s="166"/>
      <c r="C168" s="12"/>
      <c r="D168" s="167" t="s">
        <v>80</v>
      </c>
      <c r="E168" s="177" t="s">
        <v>259</v>
      </c>
      <c r="F168" s="177" t="s">
        <v>544</v>
      </c>
      <c r="G168" s="12"/>
      <c r="H168" s="12"/>
      <c r="I168" s="169"/>
      <c r="J168" s="178">
        <f>BK168</f>
        <v>0</v>
      </c>
      <c r="K168" s="12"/>
      <c r="L168" s="166"/>
      <c r="M168" s="171"/>
      <c r="N168" s="172"/>
      <c r="O168" s="172"/>
      <c r="P168" s="173">
        <f>SUM(P169:P176)</f>
        <v>0</v>
      </c>
      <c r="Q168" s="172"/>
      <c r="R168" s="173">
        <f>SUM(R169:R176)</f>
        <v>0.58914</v>
      </c>
      <c r="S168" s="172"/>
      <c r="T168" s="174">
        <f>SUM(T169:T176)</f>
        <v>0</v>
      </c>
      <c r="U168" s="12"/>
      <c r="V168" s="12"/>
      <c r="W168" s="12"/>
      <c r="X168" s="12"/>
      <c r="Y168" s="12"/>
      <c r="Z168" s="12"/>
      <c r="AA168" s="12"/>
      <c r="AB168" s="12"/>
      <c r="AC168" s="12"/>
      <c r="AD168" s="12"/>
      <c r="AE168" s="12"/>
      <c r="AR168" s="167" t="s">
        <v>89</v>
      </c>
      <c r="AT168" s="175" t="s">
        <v>80</v>
      </c>
      <c r="AU168" s="175" t="s">
        <v>89</v>
      </c>
      <c r="AY168" s="167" t="s">
        <v>199</v>
      </c>
      <c r="BK168" s="176">
        <f>SUM(BK169:BK176)</f>
        <v>0</v>
      </c>
    </row>
    <row r="169" s="2" customFormat="1" ht="24.15" customHeight="1">
      <c r="A169" s="38"/>
      <c r="B169" s="179"/>
      <c r="C169" s="180" t="s">
        <v>284</v>
      </c>
      <c r="D169" s="180" t="s">
        <v>201</v>
      </c>
      <c r="E169" s="181" t="s">
        <v>2242</v>
      </c>
      <c r="F169" s="182" t="s">
        <v>2243</v>
      </c>
      <c r="G169" s="183" t="s">
        <v>404</v>
      </c>
      <c r="H169" s="184">
        <v>6</v>
      </c>
      <c r="I169" s="185"/>
      <c r="J169" s="186">
        <f>ROUND(I169*H169,2)</f>
        <v>0</v>
      </c>
      <c r="K169" s="182" t="s">
        <v>205</v>
      </c>
      <c r="L169" s="39"/>
      <c r="M169" s="187" t="s">
        <v>1</v>
      </c>
      <c r="N169" s="188" t="s">
        <v>46</v>
      </c>
      <c r="O169" s="77"/>
      <c r="P169" s="189">
        <f>O169*H169</f>
        <v>0</v>
      </c>
      <c r="Q169" s="189">
        <v>0.010189999999999999</v>
      </c>
      <c r="R169" s="189">
        <f>Q169*H169</f>
        <v>0.06114</v>
      </c>
      <c r="S169" s="189">
        <v>0</v>
      </c>
      <c r="T169" s="190">
        <f>S169*H169</f>
        <v>0</v>
      </c>
      <c r="U169" s="38"/>
      <c r="V169" s="38"/>
      <c r="W169" s="38"/>
      <c r="X169" s="38"/>
      <c r="Y169" s="38"/>
      <c r="Z169" s="38"/>
      <c r="AA169" s="38"/>
      <c r="AB169" s="38"/>
      <c r="AC169" s="38"/>
      <c r="AD169" s="38"/>
      <c r="AE169" s="38"/>
      <c r="AR169" s="191" t="s">
        <v>206</v>
      </c>
      <c r="AT169" s="191" t="s">
        <v>201</v>
      </c>
      <c r="AU169" s="191" t="s">
        <v>91</v>
      </c>
      <c r="AY169" s="19" t="s">
        <v>199</v>
      </c>
      <c r="BE169" s="192">
        <f>IF(N169="základní",J169,0)</f>
        <v>0</v>
      </c>
      <c r="BF169" s="192">
        <f>IF(N169="snížená",J169,0)</f>
        <v>0</v>
      </c>
      <c r="BG169" s="192">
        <f>IF(N169="zákl. přenesená",J169,0)</f>
        <v>0</v>
      </c>
      <c r="BH169" s="192">
        <f>IF(N169="sníž. přenesená",J169,0)</f>
        <v>0</v>
      </c>
      <c r="BI169" s="192">
        <f>IF(N169="nulová",J169,0)</f>
        <v>0</v>
      </c>
      <c r="BJ169" s="19" t="s">
        <v>89</v>
      </c>
      <c r="BK169" s="192">
        <f>ROUND(I169*H169,2)</f>
        <v>0</v>
      </c>
      <c r="BL169" s="19" t="s">
        <v>206</v>
      </c>
      <c r="BM169" s="191" t="s">
        <v>354</v>
      </c>
    </row>
    <row r="170" s="2" customFormat="1">
      <c r="A170" s="38"/>
      <c r="B170" s="39"/>
      <c r="C170" s="38"/>
      <c r="D170" s="193" t="s">
        <v>208</v>
      </c>
      <c r="E170" s="38"/>
      <c r="F170" s="194" t="s">
        <v>2244</v>
      </c>
      <c r="G170" s="38"/>
      <c r="H170" s="38"/>
      <c r="I170" s="195"/>
      <c r="J170" s="38"/>
      <c r="K170" s="38"/>
      <c r="L170" s="39"/>
      <c r="M170" s="196"/>
      <c r="N170" s="197"/>
      <c r="O170" s="77"/>
      <c r="P170" s="77"/>
      <c r="Q170" s="77"/>
      <c r="R170" s="77"/>
      <c r="S170" s="77"/>
      <c r="T170" s="78"/>
      <c r="U170" s="38"/>
      <c r="V170" s="38"/>
      <c r="W170" s="38"/>
      <c r="X170" s="38"/>
      <c r="Y170" s="38"/>
      <c r="Z170" s="38"/>
      <c r="AA170" s="38"/>
      <c r="AB170" s="38"/>
      <c r="AC170" s="38"/>
      <c r="AD170" s="38"/>
      <c r="AE170" s="38"/>
      <c r="AT170" s="19" t="s">
        <v>208</v>
      </c>
      <c r="AU170" s="19" t="s">
        <v>91</v>
      </c>
    </row>
    <row r="171" s="2" customFormat="1">
      <c r="A171" s="38"/>
      <c r="B171" s="39"/>
      <c r="C171" s="38"/>
      <c r="D171" s="193" t="s">
        <v>210</v>
      </c>
      <c r="E171" s="38"/>
      <c r="F171" s="198" t="s">
        <v>2245</v>
      </c>
      <c r="G171" s="38"/>
      <c r="H171" s="38"/>
      <c r="I171" s="195"/>
      <c r="J171" s="38"/>
      <c r="K171" s="38"/>
      <c r="L171" s="39"/>
      <c r="M171" s="196"/>
      <c r="N171" s="197"/>
      <c r="O171" s="77"/>
      <c r="P171" s="77"/>
      <c r="Q171" s="77"/>
      <c r="R171" s="77"/>
      <c r="S171" s="77"/>
      <c r="T171" s="78"/>
      <c r="U171" s="38"/>
      <c r="V171" s="38"/>
      <c r="W171" s="38"/>
      <c r="X171" s="38"/>
      <c r="Y171" s="38"/>
      <c r="Z171" s="38"/>
      <c r="AA171" s="38"/>
      <c r="AB171" s="38"/>
      <c r="AC171" s="38"/>
      <c r="AD171" s="38"/>
      <c r="AE171" s="38"/>
      <c r="AT171" s="19" t="s">
        <v>210</v>
      </c>
      <c r="AU171" s="19" t="s">
        <v>91</v>
      </c>
    </row>
    <row r="172" s="2" customFormat="1" ht="24.15" customHeight="1">
      <c r="A172" s="38"/>
      <c r="B172" s="179"/>
      <c r="C172" s="222" t="s">
        <v>290</v>
      </c>
      <c r="D172" s="222" t="s">
        <v>272</v>
      </c>
      <c r="E172" s="223" t="s">
        <v>2246</v>
      </c>
      <c r="F172" s="224" t="s">
        <v>2247</v>
      </c>
      <c r="G172" s="225" t="s">
        <v>404</v>
      </c>
      <c r="H172" s="226">
        <v>2</v>
      </c>
      <c r="I172" s="227"/>
      <c r="J172" s="228">
        <f>ROUND(I172*H172,2)</f>
        <v>0</v>
      </c>
      <c r="K172" s="224" t="s">
        <v>246</v>
      </c>
      <c r="L172" s="229"/>
      <c r="M172" s="230" t="s">
        <v>1</v>
      </c>
      <c r="N172" s="231" t="s">
        <v>46</v>
      </c>
      <c r="O172" s="77"/>
      <c r="P172" s="189">
        <f>O172*H172</f>
        <v>0</v>
      </c>
      <c r="Q172" s="189">
        <v>0.26400000000000001</v>
      </c>
      <c r="R172" s="189">
        <f>Q172*H172</f>
        <v>0.52800000000000002</v>
      </c>
      <c r="S172" s="189">
        <v>0</v>
      </c>
      <c r="T172" s="190">
        <f>S172*H172</f>
        <v>0</v>
      </c>
      <c r="U172" s="38"/>
      <c r="V172" s="38"/>
      <c r="W172" s="38"/>
      <c r="X172" s="38"/>
      <c r="Y172" s="38"/>
      <c r="Z172" s="38"/>
      <c r="AA172" s="38"/>
      <c r="AB172" s="38"/>
      <c r="AC172" s="38"/>
      <c r="AD172" s="38"/>
      <c r="AE172" s="38"/>
      <c r="AR172" s="191" t="s">
        <v>259</v>
      </c>
      <c r="AT172" s="191" t="s">
        <v>272</v>
      </c>
      <c r="AU172" s="191" t="s">
        <v>91</v>
      </c>
      <c r="AY172" s="19" t="s">
        <v>199</v>
      </c>
      <c r="BE172" s="192">
        <f>IF(N172="základní",J172,0)</f>
        <v>0</v>
      </c>
      <c r="BF172" s="192">
        <f>IF(N172="snížená",J172,0)</f>
        <v>0</v>
      </c>
      <c r="BG172" s="192">
        <f>IF(N172="zákl. přenesená",J172,0)</f>
        <v>0</v>
      </c>
      <c r="BH172" s="192">
        <f>IF(N172="sníž. přenesená",J172,0)</f>
        <v>0</v>
      </c>
      <c r="BI172" s="192">
        <f>IF(N172="nulová",J172,0)</f>
        <v>0</v>
      </c>
      <c r="BJ172" s="19" t="s">
        <v>89</v>
      </c>
      <c r="BK172" s="192">
        <f>ROUND(I172*H172,2)</f>
        <v>0</v>
      </c>
      <c r="BL172" s="19" t="s">
        <v>206</v>
      </c>
      <c r="BM172" s="191" t="s">
        <v>2248</v>
      </c>
    </row>
    <row r="173" s="2" customFormat="1">
      <c r="A173" s="38"/>
      <c r="B173" s="39"/>
      <c r="C173" s="38"/>
      <c r="D173" s="193" t="s">
        <v>208</v>
      </c>
      <c r="E173" s="38"/>
      <c r="F173" s="194" t="s">
        <v>2249</v>
      </c>
      <c r="G173" s="38"/>
      <c r="H173" s="38"/>
      <c r="I173" s="195"/>
      <c r="J173" s="38"/>
      <c r="K173" s="38"/>
      <c r="L173" s="39"/>
      <c r="M173" s="196"/>
      <c r="N173" s="197"/>
      <c r="O173" s="77"/>
      <c r="P173" s="77"/>
      <c r="Q173" s="77"/>
      <c r="R173" s="77"/>
      <c r="S173" s="77"/>
      <c r="T173" s="78"/>
      <c r="U173" s="38"/>
      <c r="V173" s="38"/>
      <c r="W173" s="38"/>
      <c r="X173" s="38"/>
      <c r="Y173" s="38"/>
      <c r="Z173" s="38"/>
      <c r="AA173" s="38"/>
      <c r="AB173" s="38"/>
      <c r="AC173" s="38"/>
      <c r="AD173" s="38"/>
      <c r="AE173" s="38"/>
      <c r="AT173" s="19" t="s">
        <v>208</v>
      </c>
      <c r="AU173" s="19" t="s">
        <v>91</v>
      </c>
    </row>
    <row r="174" s="13" customFormat="1">
      <c r="A174" s="13"/>
      <c r="B174" s="199"/>
      <c r="C174" s="13"/>
      <c r="D174" s="193" t="s">
        <v>212</v>
      </c>
      <c r="E174" s="200" t="s">
        <v>1</v>
      </c>
      <c r="F174" s="201" t="s">
        <v>1649</v>
      </c>
      <c r="G174" s="13"/>
      <c r="H174" s="202">
        <v>2</v>
      </c>
      <c r="I174" s="203"/>
      <c r="J174" s="13"/>
      <c r="K174" s="13"/>
      <c r="L174" s="199"/>
      <c r="M174" s="204"/>
      <c r="N174" s="205"/>
      <c r="O174" s="205"/>
      <c r="P174" s="205"/>
      <c r="Q174" s="205"/>
      <c r="R174" s="205"/>
      <c r="S174" s="205"/>
      <c r="T174" s="206"/>
      <c r="U174" s="13"/>
      <c r="V174" s="13"/>
      <c r="W174" s="13"/>
      <c r="X174" s="13"/>
      <c r="Y174" s="13"/>
      <c r="Z174" s="13"/>
      <c r="AA174" s="13"/>
      <c r="AB174" s="13"/>
      <c r="AC174" s="13"/>
      <c r="AD174" s="13"/>
      <c r="AE174" s="13"/>
      <c r="AT174" s="200" t="s">
        <v>212</v>
      </c>
      <c r="AU174" s="200" t="s">
        <v>91</v>
      </c>
      <c r="AV174" s="13" t="s">
        <v>91</v>
      </c>
      <c r="AW174" s="13" t="s">
        <v>36</v>
      </c>
      <c r="AX174" s="13" t="s">
        <v>89</v>
      </c>
      <c r="AY174" s="200" t="s">
        <v>199</v>
      </c>
    </row>
    <row r="175" s="2" customFormat="1" ht="14.4" customHeight="1">
      <c r="A175" s="38"/>
      <c r="B175" s="179"/>
      <c r="C175" s="222" t="s">
        <v>298</v>
      </c>
      <c r="D175" s="222" t="s">
        <v>272</v>
      </c>
      <c r="E175" s="223" t="s">
        <v>2250</v>
      </c>
      <c r="F175" s="224" t="s">
        <v>2251</v>
      </c>
      <c r="G175" s="225" t="s">
        <v>404</v>
      </c>
      <c r="H175" s="226">
        <v>4</v>
      </c>
      <c r="I175" s="227"/>
      <c r="J175" s="228">
        <f>ROUND(I175*H175,2)</f>
        <v>0</v>
      </c>
      <c r="K175" s="224" t="s">
        <v>246</v>
      </c>
      <c r="L175" s="229"/>
      <c r="M175" s="230" t="s">
        <v>1</v>
      </c>
      <c r="N175" s="231" t="s">
        <v>46</v>
      </c>
      <c r="O175" s="77"/>
      <c r="P175" s="189">
        <f>O175*H175</f>
        <v>0</v>
      </c>
      <c r="Q175" s="189">
        <v>0</v>
      </c>
      <c r="R175" s="189">
        <f>Q175*H175</f>
        <v>0</v>
      </c>
      <c r="S175" s="189">
        <v>0</v>
      </c>
      <c r="T175" s="190">
        <f>S175*H175</f>
        <v>0</v>
      </c>
      <c r="U175" s="38"/>
      <c r="V175" s="38"/>
      <c r="W175" s="38"/>
      <c r="X175" s="38"/>
      <c r="Y175" s="38"/>
      <c r="Z175" s="38"/>
      <c r="AA175" s="38"/>
      <c r="AB175" s="38"/>
      <c r="AC175" s="38"/>
      <c r="AD175" s="38"/>
      <c r="AE175" s="38"/>
      <c r="AR175" s="191" t="s">
        <v>259</v>
      </c>
      <c r="AT175" s="191" t="s">
        <v>272</v>
      </c>
      <c r="AU175" s="191" t="s">
        <v>91</v>
      </c>
      <c r="AY175" s="19" t="s">
        <v>199</v>
      </c>
      <c r="BE175" s="192">
        <f>IF(N175="základní",J175,0)</f>
        <v>0</v>
      </c>
      <c r="BF175" s="192">
        <f>IF(N175="snížená",J175,0)</f>
        <v>0</v>
      </c>
      <c r="BG175" s="192">
        <f>IF(N175="zákl. přenesená",J175,0)</f>
        <v>0</v>
      </c>
      <c r="BH175" s="192">
        <f>IF(N175="sníž. přenesená",J175,0)</f>
        <v>0</v>
      </c>
      <c r="BI175" s="192">
        <f>IF(N175="nulová",J175,0)</f>
        <v>0</v>
      </c>
      <c r="BJ175" s="19" t="s">
        <v>89</v>
      </c>
      <c r="BK175" s="192">
        <f>ROUND(I175*H175,2)</f>
        <v>0</v>
      </c>
      <c r="BL175" s="19" t="s">
        <v>206</v>
      </c>
      <c r="BM175" s="191" t="s">
        <v>2252</v>
      </c>
    </row>
    <row r="176" s="2" customFormat="1" ht="14.4" customHeight="1">
      <c r="A176" s="38"/>
      <c r="B176" s="179"/>
      <c r="C176" s="222" t="s">
        <v>306</v>
      </c>
      <c r="D176" s="222" t="s">
        <v>272</v>
      </c>
      <c r="E176" s="223" t="s">
        <v>2253</v>
      </c>
      <c r="F176" s="224" t="s">
        <v>2254</v>
      </c>
      <c r="G176" s="225" t="s">
        <v>404</v>
      </c>
      <c r="H176" s="226">
        <v>2</v>
      </c>
      <c r="I176" s="227"/>
      <c r="J176" s="228">
        <f>ROUND(I176*H176,2)</f>
        <v>0</v>
      </c>
      <c r="K176" s="224" t="s">
        <v>246</v>
      </c>
      <c r="L176" s="229"/>
      <c r="M176" s="230" t="s">
        <v>1</v>
      </c>
      <c r="N176" s="231" t="s">
        <v>46</v>
      </c>
      <c r="O176" s="77"/>
      <c r="P176" s="189">
        <f>O176*H176</f>
        <v>0</v>
      </c>
      <c r="Q176" s="189">
        <v>0</v>
      </c>
      <c r="R176" s="189">
        <f>Q176*H176</f>
        <v>0</v>
      </c>
      <c r="S176" s="189">
        <v>0</v>
      </c>
      <c r="T176" s="190">
        <f>S176*H176</f>
        <v>0</v>
      </c>
      <c r="U176" s="38"/>
      <c r="V176" s="38"/>
      <c r="W176" s="38"/>
      <c r="X176" s="38"/>
      <c r="Y176" s="38"/>
      <c r="Z176" s="38"/>
      <c r="AA176" s="38"/>
      <c r="AB176" s="38"/>
      <c r="AC176" s="38"/>
      <c r="AD176" s="38"/>
      <c r="AE176" s="38"/>
      <c r="AR176" s="191" t="s">
        <v>259</v>
      </c>
      <c r="AT176" s="191" t="s">
        <v>272</v>
      </c>
      <c r="AU176" s="191" t="s">
        <v>91</v>
      </c>
      <c r="AY176" s="19" t="s">
        <v>199</v>
      </c>
      <c r="BE176" s="192">
        <f>IF(N176="základní",J176,0)</f>
        <v>0</v>
      </c>
      <c r="BF176" s="192">
        <f>IF(N176="snížená",J176,0)</f>
        <v>0</v>
      </c>
      <c r="BG176" s="192">
        <f>IF(N176="zákl. přenesená",J176,0)</f>
        <v>0</v>
      </c>
      <c r="BH176" s="192">
        <f>IF(N176="sníž. přenesená",J176,0)</f>
        <v>0</v>
      </c>
      <c r="BI176" s="192">
        <f>IF(N176="nulová",J176,0)</f>
        <v>0</v>
      </c>
      <c r="BJ176" s="19" t="s">
        <v>89</v>
      </c>
      <c r="BK176" s="192">
        <f>ROUND(I176*H176,2)</f>
        <v>0</v>
      </c>
      <c r="BL176" s="19" t="s">
        <v>206</v>
      </c>
      <c r="BM176" s="191" t="s">
        <v>2255</v>
      </c>
    </row>
    <row r="177" s="12" customFormat="1" ht="22.8" customHeight="1">
      <c r="A177" s="12"/>
      <c r="B177" s="166"/>
      <c r="C177" s="12"/>
      <c r="D177" s="167" t="s">
        <v>80</v>
      </c>
      <c r="E177" s="177" t="s">
        <v>271</v>
      </c>
      <c r="F177" s="177" t="s">
        <v>1638</v>
      </c>
      <c r="G177" s="12"/>
      <c r="H177" s="12"/>
      <c r="I177" s="169"/>
      <c r="J177" s="178">
        <f>BK177</f>
        <v>0</v>
      </c>
      <c r="K177" s="12"/>
      <c r="L177" s="166"/>
      <c r="M177" s="171"/>
      <c r="N177" s="172"/>
      <c r="O177" s="172"/>
      <c r="P177" s="173">
        <f>SUM(P178:P193)</f>
        <v>0</v>
      </c>
      <c r="Q177" s="172"/>
      <c r="R177" s="173">
        <f>SUM(R178:R193)</f>
        <v>0</v>
      </c>
      <c r="S177" s="172"/>
      <c r="T177" s="174">
        <f>SUM(T178:T193)</f>
        <v>0</v>
      </c>
      <c r="U177" s="12"/>
      <c r="V177" s="12"/>
      <c r="W177" s="12"/>
      <c r="X177" s="12"/>
      <c r="Y177" s="12"/>
      <c r="Z177" s="12"/>
      <c r="AA177" s="12"/>
      <c r="AB177" s="12"/>
      <c r="AC177" s="12"/>
      <c r="AD177" s="12"/>
      <c r="AE177" s="12"/>
      <c r="AR177" s="167" t="s">
        <v>89</v>
      </c>
      <c r="AT177" s="175" t="s">
        <v>80</v>
      </c>
      <c r="AU177" s="175" t="s">
        <v>89</v>
      </c>
      <c r="AY177" s="167" t="s">
        <v>199</v>
      </c>
      <c r="BK177" s="176">
        <f>SUM(BK178:BK193)</f>
        <v>0</v>
      </c>
    </row>
    <row r="178" s="2" customFormat="1" ht="14.4" customHeight="1">
      <c r="A178" s="38"/>
      <c r="B178" s="179"/>
      <c r="C178" s="180" t="s">
        <v>8</v>
      </c>
      <c r="D178" s="180" t="s">
        <v>201</v>
      </c>
      <c r="E178" s="181" t="s">
        <v>2256</v>
      </c>
      <c r="F178" s="182" t="s">
        <v>2257</v>
      </c>
      <c r="G178" s="183" t="s">
        <v>2211</v>
      </c>
      <c r="H178" s="184">
        <v>13</v>
      </c>
      <c r="I178" s="185"/>
      <c r="J178" s="186">
        <f>ROUND(I178*H178,2)</f>
        <v>0</v>
      </c>
      <c r="K178" s="182" t="s">
        <v>246</v>
      </c>
      <c r="L178" s="39"/>
      <c r="M178" s="187" t="s">
        <v>1</v>
      </c>
      <c r="N178" s="188" t="s">
        <v>46</v>
      </c>
      <c r="O178" s="77"/>
      <c r="P178" s="189">
        <f>O178*H178</f>
        <v>0</v>
      </c>
      <c r="Q178" s="189">
        <v>0</v>
      </c>
      <c r="R178" s="189">
        <f>Q178*H178</f>
        <v>0</v>
      </c>
      <c r="S178" s="189">
        <v>0</v>
      </c>
      <c r="T178" s="190">
        <f>S178*H178</f>
        <v>0</v>
      </c>
      <c r="U178" s="38"/>
      <c r="V178" s="38"/>
      <c r="W178" s="38"/>
      <c r="X178" s="38"/>
      <c r="Y178" s="38"/>
      <c r="Z178" s="38"/>
      <c r="AA178" s="38"/>
      <c r="AB178" s="38"/>
      <c r="AC178" s="38"/>
      <c r="AD178" s="38"/>
      <c r="AE178" s="38"/>
      <c r="AR178" s="191" t="s">
        <v>206</v>
      </c>
      <c r="AT178" s="191" t="s">
        <v>201</v>
      </c>
      <c r="AU178" s="191" t="s">
        <v>91</v>
      </c>
      <c r="AY178" s="19" t="s">
        <v>199</v>
      </c>
      <c r="BE178" s="192">
        <f>IF(N178="základní",J178,0)</f>
        <v>0</v>
      </c>
      <c r="BF178" s="192">
        <f>IF(N178="snížená",J178,0)</f>
        <v>0</v>
      </c>
      <c r="BG178" s="192">
        <f>IF(N178="zákl. přenesená",J178,0)</f>
        <v>0</v>
      </c>
      <c r="BH178" s="192">
        <f>IF(N178="sníž. přenesená",J178,0)</f>
        <v>0</v>
      </c>
      <c r="BI178" s="192">
        <f>IF(N178="nulová",J178,0)</f>
        <v>0</v>
      </c>
      <c r="BJ178" s="19" t="s">
        <v>89</v>
      </c>
      <c r="BK178" s="192">
        <f>ROUND(I178*H178,2)</f>
        <v>0</v>
      </c>
      <c r="BL178" s="19" t="s">
        <v>206</v>
      </c>
      <c r="BM178" s="191" t="s">
        <v>91</v>
      </c>
    </row>
    <row r="179" s="2" customFormat="1" ht="14.4" customHeight="1">
      <c r="A179" s="38"/>
      <c r="B179" s="179"/>
      <c r="C179" s="180" t="s">
        <v>318</v>
      </c>
      <c r="D179" s="180" t="s">
        <v>201</v>
      </c>
      <c r="E179" s="181" t="s">
        <v>2258</v>
      </c>
      <c r="F179" s="182" t="s">
        <v>2259</v>
      </c>
      <c r="G179" s="183" t="s">
        <v>2211</v>
      </c>
      <c r="H179" s="184">
        <v>38</v>
      </c>
      <c r="I179" s="185"/>
      <c r="J179" s="186">
        <f>ROUND(I179*H179,2)</f>
        <v>0</v>
      </c>
      <c r="K179" s="182" t="s">
        <v>246</v>
      </c>
      <c r="L179" s="39"/>
      <c r="M179" s="187" t="s">
        <v>1</v>
      </c>
      <c r="N179" s="188" t="s">
        <v>46</v>
      </c>
      <c r="O179" s="77"/>
      <c r="P179" s="189">
        <f>O179*H179</f>
        <v>0</v>
      </c>
      <c r="Q179" s="189">
        <v>0</v>
      </c>
      <c r="R179" s="189">
        <f>Q179*H179</f>
        <v>0</v>
      </c>
      <c r="S179" s="189">
        <v>0</v>
      </c>
      <c r="T179" s="190">
        <f>S179*H179</f>
        <v>0</v>
      </c>
      <c r="U179" s="38"/>
      <c r="V179" s="38"/>
      <c r="W179" s="38"/>
      <c r="X179" s="38"/>
      <c r="Y179" s="38"/>
      <c r="Z179" s="38"/>
      <c r="AA179" s="38"/>
      <c r="AB179" s="38"/>
      <c r="AC179" s="38"/>
      <c r="AD179" s="38"/>
      <c r="AE179" s="38"/>
      <c r="AR179" s="191" t="s">
        <v>206</v>
      </c>
      <c r="AT179" s="191" t="s">
        <v>201</v>
      </c>
      <c r="AU179" s="191" t="s">
        <v>91</v>
      </c>
      <c r="AY179" s="19" t="s">
        <v>199</v>
      </c>
      <c r="BE179" s="192">
        <f>IF(N179="základní",J179,0)</f>
        <v>0</v>
      </c>
      <c r="BF179" s="192">
        <f>IF(N179="snížená",J179,0)</f>
        <v>0</v>
      </c>
      <c r="BG179" s="192">
        <f>IF(N179="zákl. přenesená",J179,0)</f>
        <v>0</v>
      </c>
      <c r="BH179" s="192">
        <f>IF(N179="sníž. přenesená",J179,0)</f>
        <v>0</v>
      </c>
      <c r="BI179" s="192">
        <f>IF(N179="nulová",J179,0)</f>
        <v>0</v>
      </c>
      <c r="BJ179" s="19" t="s">
        <v>89</v>
      </c>
      <c r="BK179" s="192">
        <f>ROUND(I179*H179,2)</f>
        <v>0</v>
      </c>
      <c r="BL179" s="19" t="s">
        <v>206</v>
      </c>
      <c r="BM179" s="191" t="s">
        <v>206</v>
      </c>
    </row>
    <row r="180" s="2" customFormat="1" ht="24.15" customHeight="1">
      <c r="A180" s="38"/>
      <c r="B180" s="179"/>
      <c r="C180" s="222" t="s">
        <v>325</v>
      </c>
      <c r="D180" s="222" t="s">
        <v>272</v>
      </c>
      <c r="E180" s="223" t="s">
        <v>2260</v>
      </c>
      <c r="F180" s="224" t="s">
        <v>2261</v>
      </c>
      <c r="G180" s="225" t="s">
        <v>2211</v>
      </c>
      <c r="H180" s="226">
        <v>35</v>
      </c>
      <c r="I180" s="227"/>
      <c r="J180" s="228">
        <f>ROUND(I180*H180,2)</f>
        <v>0</v>
      </c>
      <c r="K180" s="224" t="s">
        <v>246</v>
      </c>
      <c r="L180" s="229"/>
      <c r="M180" s="230" t="s">
        <v>1</v>
      </c>
      <c r="N180" s="231" t="s">
        <v>46</v>
      </c>
      <c r="O180" s="77"/>
      <c r="P180" s="189">
        <f>O180*H180</f>
        <v>0</v>
      </c>
      <c r="Q180" s="189">
        <v>0</v>
      </c>
      <c r="R180" s="189">
        <f>Q180*H180</f>
        <v>0</v>
      </c>
      <c r="S180" s="189">
        <v>0</v>
      </c>
      <c r="T180" s="190">
        <f>S180*H180</f>
        <v>0</v>
      </c>
      <c r="U180" s="38"/>
      <c r="V180" s="38"/>
      <c r="W180" s="38"/>
      <c r="X180" s="38"/>
      <c r="Y180" s="38"/>
      <c r="Z180" s="38"/>
      <c r="AA180" s="38"/>
      <c r="AB180" s="38"/>
      <c r="AC180" s="38"/>
      <c r="AD180" s="38"/>
      <c r="AE180" s="38"/>
      <c r="AR180" s="191" t="s">
        <v>259</v>
      </c>
      <c r="AT180" s="191" t="s">
        <v>272</v>
      </c>
      <c r="AU180" s="191" t="s">
        <v>91</v>
      </c>
      <c r="AY180" s="19" t="s">
        <v>199</v>
      </c>
      <c r="BE180" s="192">
        <f>IF(N180="základní",J180,0)</f>
        <v>0</v>
      </c>
      <c r="BF180" s="192">
        <f>IF(N180="snížená",J180,0)</f>
        <v>0</v>
      </c>
      <c r="BG180" s="192">
        <f>IF(N180="zákl. přenesená",J180,0)</f>
        <v>0</v>
      </c>
      <c r="BH180" s="192">
        <f>IF(N180="sníž. přenesená",J180,0)</f>
        <v>0</v>
      </c>
      <c r="BI180" s="192">
        <f>IF(N180="nulová",J180,0)</f>
        <v>0</v>
      </c>
      <c r="BJ180" s="19" t="s">
        <v>89</v>
      </c>
      <c r="BK180" s="192">
        <f>ROUND(I180*H180,2)</f>
        <v>0</v>
      </c>
      <c r="BL180" s="19" t="s">
        <v>206</v>
      </c>
      <c r="BM180" s="191" t="s">
        <v>2262</v>
      </c>
    </row>
    <row r="181" s="2" customFormat="1" ht="24.15" customHeight="1">
      <c r="A181" s="38"/>
      <c r="B181" s="179"/>
      <c r="C181" s="222" t="s">
        <v>331</v>
      </c>
      <c r="D181" s="222" t="s">
        <v>272</v>
      </c>
      <c r="E181" s="223" t="s">
        <v>2263</v>
      </c>
      <c r="F181" s="224" t="s">
        <v>2264</v>
      </c>
      <c r="G181" s="225" t="s">
        <v>2211</v>
      </c>
      <c r="H181" s="226">
        <v>3</v>
      </c>
      <c r="I181" s="227"/>
      <c r="J181" s="228">
        <f>ROUND(I181*H181,2)</f>
        <v>0</v>
      </c>
      <c r="K181" s="224" t="s">
        <v>246</v>
      </c>
      <c r="L181" s="229"/>
      <c r="M181" s="230" t="s">
        <v>1</v>
      </c>
      <c r="N181" s="231" t="s">
        <v>46</v>
      </c>
      <c r="O181" s="77"/>
      <c r="P181" s="189">
        <f>O181*H181</f>
        <v>0</v>
      </c>
      <c r="Q181" s="189">
        <v>0</v>
      </c>
      <c r="R181" s="189">
        <f>Q181*H181</f>
        <v>0</v>
      </c>
      <c r="S181" s="189">
        <v>0</v>
      </c>
      <c r="T181" s="190">
        <f>S181*H181</f>
        <v>0</v>
      </c>
      <c r="U181" s="38"/>
      <c r="V181" s="38"/>
      <c r="W181" s="38"/>
      <c r="X181" s="38"/>
      <c r="Y181" s="38"/>
      <c r="Z181" s="38"/>
      <c r="AA181" s="38"/>
      <c r="AB181" s="38"/>
      <c r="AC181" s="38"/>
      <c r="AD181" s="38"/>
      <c r="AE181" s="38"/>
      <c r="AR181" s="191" t="s">
        <v>259</v>
      </c>
      <c r="AT181" s="191" t="s">
        <v>272</v>
      </c>
      <c r="AU181" s="191" t="s">
        <v>91</v>
      </c>
      <c r="AY181" s="19" t="s">
        <v>199</v>
      </c>
      <c r="BE181" s="192">
        <f>IF(N181="základní",J181,0)</f>
        <v>0</v>
      </c>
      <c r="BF181" s="192">
        <f>IF(N181="snížená",J181,0)</f>
        <v>0</v>
      </c>
      <c r="BG181" s="192">
        <f>IF(N181="zákl. přenesená",J181,0)</f>
        <v>0</v>
      </c>
      <c r="BH181" s="192">
        <f>IF(N181="sníž. přenesená",J181,0)</f>
        <v>0</v>
      </c>
      <c r="BI181" s="192">
        <f>IF(N181="nulová",J181,0)</f>
        <v>0</v>
      </c>
      <c r="BJ181" s="19" t="s">
        <v>89</v>
      </c>
      <c r="BK181" s="192">
        <f>ROUND(I181*H181,2)</f>
        <v>0</v>
      </c>
      <c r="BL181" s="19" t="s">
        <v>206</v>
      </c>
      <c r="BM181" s="191" t="s">
        <v>2265</v>
      </c>
    </row>
    <row r="182" s="2" customFormat="1" ht="14.4" customHeight="1">
      <c r="A182" s="38"/>
      <c r="B182" s="179"/>
      <c r="C182" s="180" t="s">
        <v>337</v>
      </c>
      <c r="D182" s="180" t="s">
        <v>201</v>
      </c>
      <c r="E182" s="181" t="s">
        <v>2266</v>
      </c>
      <c r="F182" s="182" t="s">
        <v>2267</v>
      </c>
      <c r="G182" s="183" t="s">
        <v>2211</v>
      </c>
      <c r="H182" s="184">
        <v>9</v>
      </c>
      <c r="I182" s="185"/>
      <c r="J182" s="186">
        <f>ROUND(I182*H182,2)</f>
        <v>0</v>
      </c>
      <c r="K182" s="182" t="s">
        <v>246</v>
      </c>
      <c r="L182" s="39"/>
      <c r="M182" s="187" t="s">
        <v>1</v>
      </c>
      <c r="N182" s="188" t="s">
        <v>46</v>
      </c>
      <c r="O182" s="77"/>
      <c r="P182" s="189">
        <f>O182*H182</f>
        <v>0</v>
      </c>
      <c r="Q182" s="189">
        <v>0</v>
      </c>
      <c r="R182" s="189">
        <f>Q182*H182</f>
        <v>0</v>
      </c>
      <c r="S182" s="189">
        <v>0</v>
      </c>
      <c r="T182" s="190">
        <f>S182*H182</f>
        <v>0</v>
      </c>
      <c r="U182" s="38"/>
      <c r="V182" s="38"/>
      <c r="W182" s="38"/>
      <c r="X182" s="38"/>
      <c r="Y182" s="38"/>
      <c r="Z182" s="38"/>
      <c r="AA182" s="38"/>
      <c r="AB182" s="38"/>
      <c r="AC182" s="38"/>
      <c r="AD182" s="38"/>
      <c r="AE182" s="38"/>
      <c r="AR182" s="191" t="s">
        <v>206</v>
      </c>
      <c r="AT182" s="191" t="s">
        <v>201</v>
      </c>
      <c r="AU182" s="191" t="s">
        <v>91</v>
      </c>
      <c r="AY182" s="19" t="s">
        <v>199</v>
      </c>
      <c r="BE182" s="192">
        <f>IF(N182="základní",J182,0)</f>
        <v>0</v>
      </c>
      <c r="BF182" s="192">
        <f>IF(N182="snížená",J182,0)</f>
        <v>0</v>
      </c>
      <c r="BG182" s="192">
        <f>IF(N182="zákl. přenesená",J182,0)</f>
        <v>0</v>
      </c>
      <c r="BH182" s="192">
        <f>IF(N182="sníž. přenesená",J182,0)</f>
        <v>0</v>
      </c>
      <c r="BI182" s="192">
        <f>IF(N182="nulová",J182,0)</f>
        <v>0</v>
      </c>
      <c r="BJ182" s="19" t="s">
        <v>89</v>
      </c>
      <c r="BK182" s="192">
        <f>ROUND(I182*H182,2)</f>
        <v>0</v>
      </c>
      <c r="BL182" s="19" t="s">
        <v>206</v>
      </c>
      <c r="BM182" s="191" t="s">
        <v>279</v>
      </c>
    </row>
    <row r="183" s="2" customFormat="1" ht="14.4" customHeight="1">
      <c r="A183" s="38"/>
      <c r="B183" s="179"/>
      <c r="C183" s="180" t="s">
        <v>342</v>
      </c>
      <c r="D183" s="180" t="s">
        <v>201</v>
      </c>
      <c r="E183" s="181" t="s">
        <v>2268</v>
      </c>
      <c r="F183" s="182" t="s">
        <v>2269</v>
      </c>
      <c r="G183" s="183" t="s">
        <v>404</v>
      </c>
      <c r="H183" s="184">
        <v>2</v>
      </c>
      <c r="I183" s="185"/>
      <c r="J183" s="186">
        <f>ROUND(I183*H183,2)</f>
        <v>0</v>
      </c>
      <c r="K183" s="182" t="s">
        <v>246</v>
      </c>
      <c r="L183" s="39"/>
      <c r="M183" s="187" t="s">
        <v>1</v>
      </c>
      <c r="N183" s="188" t="s">
        <v>46</v>
      </c>
      <c r="O183" s="77"/>
      <c r="P183" s="189">
        <f>O183*H183</f>
        <v>0</v>
      </c>
      <c r="Q183" s="189">
        <v>0</v>
      </c>
      <c r="R183" s="189">
        <f>Q183*H183</f>
        <v>0</v>
      </c>
      <c r="S183" s="189">
        <v>0</v>
      </c>
      <c r="T183" s="190">
        <f>S183*H183</f>
        <v>0</v>
      </c>
      <c r="U183" s="38"/>
      <c r="V183" s="38"/>
      <c r="W183" s="38"/>
      <c r="X183" s="38"/>
      <c r="Y183" s="38"/>
      <c r="Z183" s="38"/>
      <c r="AA183" s="38"/>
      <c r="AB183" s="38"/>
      <c r="AC183" s="38"/>
      <c r="AD183" s="38"/>
      <c r="AE183" s="38"/>
      <c r="AR183" s="191" t="s">
        <v>206</v>
      </c>
      <c r="AT183" s="191" t="s">
        <v>201</v>
      </c>
      <c r="AU183" s="191" t="s">
        <v>91</v>
      </c>
      <c r="AY183" s="19" t="s">
        <v>199</v>
      </c>
      <c r="BE183" s="192">
        <f>IF(N183="základní",J183,0)</f>
        <v>0</v>
      </c>
      <c r="BF183" s="192">
        <f>IF(N183="snížená",J183,0)</f>
        <v>0</v>
      </c>
      <c r="BG183" s="192">
        <f>IF(N183="zákl. přenesená",J183,0)</f>
        <v>0</v>
      </c>
      <c r="BH183" s="192">
        <f>IF(N183="sníž. přenesená",J183,0)</f>
        <v>0</v>
      </c>
      <c r="BI183" s="192">
        <f>IF(N183="nulová",J183,0)</f>
        <v>0</v>
      </c>
      <c r="BJ183" s="19" t="s">
        <v>89</v>
      </c>
      <c r="BK183" s="192">
        <f>ROUND(I183*H183,2)</f>
        <v>0</v>
      </c>
      <c r="BL183" s="19" t="s">
        <v>206</v>
      </c>
      <c r="BM183" s="191" t="s">
        <v>414</v>
      </c>
    </row>
    <row r="184" s="2" customFormat="1" ht="14.4" customHeight="1">
      <c r="A184" s="38"/>
      <c r="B184" s="179"/>
      <c r="C184" s="180" t="s">
        <v>7</v>
      </c>
      <c r="D184" s="180" t="s">
        <v>201</v>
      </c>
      <c r="E184" s="181" t="s">
        <v>2270</v>
      </c>
      <c r="F184" s="182" t="s">
        <v>2271</v>
      </c>
      <c r="G184" s="183" t="s">
        <v>404</v>
      </c>
      <c r="H184" s="184">
        <v>2</v>
      </c>
      <c r="I184" s="185"/>
      <c r="J184" s="186">
        <f>ROUND(I184*H184,2)</f>
        <v>0</v>
      </c>
      <c r="K184" s="182" t="s">
        <v>246</v>
      </c>
      <c r="L184" s="39"/>
      <c r="M184" s="187" t="s">
        <v>1</v>
      </c>
      <c r="N184" s="188" t="s">
        <v>46</v>
      </c>
      <c r="O184" s="77"/>
      <c r="P184" s="189">
        <f>O184*H184</f>
        <v>0</v>
      </c>
      <c r="Q184" s="189">
        <v>0</v>
      </c>
      <c r="R184" s="189">
        <f>Q184*H184</f>
        <v>0</v>
      </c>
      <c r="S184" s="189">
        <v>0</v>
      </c>
      <c r="T184" s="190">
        <f>S184*H184</f>
        <v>0</v>
      </c>
      <c r="U184" s="38"/>
      <c r="V184" s="38"/>
      <c r="W184" s="38"/>
      <c r="X184" s="38"/>
      <c r="Y184" s="38"/>
      <c r="Z184" s="38"/>
      <c r="AA184" s="38"/>
      <c r="AB184" s="38"/>
      <c r="AC184" s="38"/>
      <c r="AD184" s="38"/>
      <c r="AE184" s="38"/>
      <c r="AR184" s="191" t="s">
        <v>206</v>
      </c>
      <c r="AT184" s="191" t="s">
        <v>201</v>
      </c>
      <c r="AU184" s="191" t="s">
        <v>91</v>
      </c>
      <c r="AY184" s="19" t="s">
        <v>199</v>
      </c>
      <c r="BE184" s="192">
        <f>IF(N184="základní",J184,0)</f>
        <v>0</v>
      </c>
      <c r="BF184" s="192">
        <f>IF(N184="snížená",J184,0)</f>
        <v>0</v>
      </c>
      <c r="BG184" s="192">
        <f>IF(N184="zákl. přenesená",J184,0)</f>
        <v>0</v>
      </c>
      <c r="BH184" s="192">
        <f>IF(N184="sníž. přenesená",J184,0)</f>
        <v>0</v>
      </c>
      <c r="BI184" s="192">
        <f>IF(N184="nulová",J184,0)</f>
        <v>0</v>
      </c>
      <c r="BJ184" s="19" t="s">
        <v>89</v>
      </c>
      <c r="BK184" s="192">
        <f>ROUND(I184*H184,2)</f>
        <v>0</v>
      </c>
      <c r="BL184" s="19" t="s">
        <v>206</v>
      </c>
      <c r="BM184" s="191" t="s">
        <v>427</v>
      </c>
    </row>
    <row r="185" s="2" customFormat="1">
      <c r="A185" s="38"/>
      <c r="B185" s="39"/>
      <c r="C185" s="38"/>
      <c r="D185" s="193" t="s">
        <v>208</v>
      </c>
      <c r="E185" s="38"/>
      <c r="F185" s="194" t="s">
        <v>2271</v>
      </c>
      <c r="G185" s="38"/>
      <c r="H185" s="38"/>
      <c r="I185" s="195"/>
      <c r="J185" s="38"/>
      <c r="K185" s="38"/>
      <c r="L185" s="39"/>
      <c r="M185" s="196"/>
      <c r="N185" s="197"/>
      <c r="O185" s="77"/>
      <c r="P185" s="77"/>
      <c r="Q185" s="77"/>
      <c r="R185" s="77"/>
      <c r="S185" s="77"/>
      <c r="T185" s="78"/>
      <c r="U185" s="38"/>
      <c r="V185" s="38"/>
      <c r="W185" s="38"/>
      <c r="X185" s="38"/>
      <c r="Y185" s="38"/>
      <c r="Z185" s="38"/>
      <c r="AA185" s="38"/>
      <c r="AB185" s="38"/>
      <c r="AC185" s="38"/>
      <c r="AD185" s="38"/>
      <c r="AE185" s="38"/>
      <c r="AT185" s="19" t="s">
        <v>208</v>
      </c>
      <c r="AU185" s="19" t="s">
        <v>91</v>
      </c>
    </row>
    <row r="186" s="2" customFormat="1" ht="14.4" customHeight="1">
      <c r="A186" s="38"/>
      <c r="B186" s="179"/>
      <c r="C186" s="180" t="s">
        <v>354</v>
      </c>
      <c r="D186" s="180" t="s">
        <v>201</v>
      </c>
      <c r="E186" s="181" t="s">
        <v>2272</v>
      </c>
      <c r="F186" s="182" t="s">
        <v>2273</v>
      </c>
      <c r="G186" s="183" t="s">
        <v>404</v>
      </c>
      <c r="H186" s="184">
        <v>2</v>
      </c>
      <c r="I186" s="185"/>
      <c r="J186" s="186">
        <f>ROUND(I186*H186,2)</f>
        <v>0</v>
      </c>
      <c r="K186" s="182" t="s">
        <v>246</v>
      </c>
      <c r="L186" s="39"/>
      <c r="M186" s="187" t="s">
        <v>1</v>
      </c>
      <c r="N186" s="188" t="s">
        <v>46</v>
      </c>
      <c r="O186" s="77"/>
      <c r="P186" s="189">
        <f>O186*H186</f>
        <v>0</v>
      </c>
      <c r="Q186" s="189">
        <v>0</v>
      </c>
      <c r="R186" s="189">
        <f>Q186*H186</f>
        <v>0</v>
      </c>
      <c r="S186" s="189">
        <v>0</v>
      </c>
      <c r="T186" s="190">
        <f>S186*H186</f>
        <v>0</v>
      </c>
      <c r="U186" s="38"/>
      <c r="V186" s="38"/>
      <c r="W186" s="38"/>
      <c r="X186" s="38"/>
      <c r="Y186" s="38"/>
      <c r="Z186" s="38"/>
      <c r="AA186" s="38"/>
      <c r="AB186" s="38"/>
      <c r="AC186" s="38"/>
      <c r="AD186" s="38"/>
      <c r="AE186" s="38"/>
      <c r="AR186" s="191" t="s">
        <v>206</v>
      </c>
      <c r="AT186" s="191" t="s">
        <v>201</v>
      </c>
      <c r="AU186" s="191" t="s">
        <v>91</v>
      </c>
      <c r="AY186" s="19" t="s">
        <v>199</v>
      </c>
      <c r="BE186" s="192">
        <f>IF(N186="základní",J186,0)</f>
        <v>0</v>
      </c>
      <c r="BF186" s="192">
        <f>IF(N186="snížená",J186,0)</f>
        <v>0</v>
      </c>
      <c r="BG186" s="192">
        <f>IF(N186="zákl. přenesená",J186,0)</f>
        <v>0</v>
      </c>
      <c r="BH186" s="192">
        <f>IF(N186="sníž. přenesená",J186,0)</f>
        <v>0</v>
      </c>
      <c r="BI186" s="192">
        <f>IF(N186="nulová",J186,0)</f>
        <v>0</v>
      </c>
      <c r="BJ186" s="19" t="s">
        <v>89</v>
      </c>
      <c r="BK186" s="192">
        <f>ROUND(I186*H186,2)</f>
        <v>0</v>
      </c>
      <c r="BL186" s="19" t="s">
        <v>206</v>
      </c>
      <c r="BM186" s="191" t="s">
        <v>2274</v>
      </c>
    </row>
    <row r="187" s="2" customFormat="1" ht="37.8" customHeight="1">
      <c r="A187" s="38"/>
      <c r="B187" s="179"/>
      <c r="C187" s="180" t="s">
        <v>360</v>
      </c>
      <c r="D187" s="180" t="s">
        <v>201</v>
      </c>
      <c r="E187" s="181" t="s">
        <v>2275</v>
      </c>
      <c r="F187" s="182" t="s">
        <v>2276</v>
      </c>
      <c r="G187" s="183" t="s">
        <v>404</v>
      </c>
      <c r="H187" s="184">
        <v>13</v>
      </c>
      <c r="I187" s="185"/>
      <c r="J187" s="186">
        <f>ROUND(I187*H187,2)</f>
        <v>0</v>
      </c>
      <c r="K187" s="182" t="s">
        <v>246</v>
      </c>
      <c r="L187" s="39"/>
      <c r="M187" s="187" t="s">
        <v>1</v>
      </c>
      <c r="N187" s="188" t="s">
        <v>46</v>
      </c>
      <c r="O187" s="77"/>
      <c r="P187" s="189">
        <f>O187*H187</f>
        <v>0</v>
      </c>
      <c r="Q187" s="189">
        <v>0</v>
      </c>
      <c r="R187" s="189">
        <f>Q187*H187</f>
        <v>0</v>
      </c>
      <c r="S187" s="189">
        <v>0</v>
      </c>
      <c r="T187" s="190">
        <f>S187*H187</f>
        <v>0</v>
      </c>
      <c r="U187" s="38"/>
      <c r="V187" s="38"/>
      <c r="W187" s="38"/>
      <c r="X187" s="38"/>
      <c r="Y187" s="38"/>
      <c r="Z187" s="38"/>
      <c r="AA187" s="38"/>
      <c r="AB187" s="38"/>
      <c r="AC187" s="38"/>
      <c r="AD187" s="38"/>
      <c r="AE187" s="38"/>
      <c r="AR187" s="191" t="s">
        <v>206</v>
      </c>
      <c r="AT187" s="191" t="s">
        <v>201</v>
      </c>
      <c r="AU187" s="191" t="s">
        <v>91</v>
      </c>
      <c r="AY187" s="19" t="s">
        <v>199</v>
      </c>
      <c r="BE187" s="192">
        <f>IF(N187="základní",J187,0)</f>
        <v>0</v>
      </c>
      <c r="BF187" s="192">
        <f>IF(N187="snížená",J187,0)</f>
        <v>0</v>
      </c>
      <c r="BG187" s="192">
        <f>IF(N187="zákl. přenesená",J187,0)</f>
        <v>0</v>
      </c>
      <c r="BH187" s="192">
        <f>IF(N187="sníž. přenesená",J187,0)</f>
        <v>0</v>
      </c>
      <c r="BI187" s="192">
        <f>IF(N187="nulová",J187,0)</f>
        <v>0</v>
      </c>
      <c r="BJ187" s="19" t="s">
        <v>89</v>
      </c>
      <c r="BK187" s="192">
        <f>ROUND(I187*H187,2)</f>
        <v>0</v>
      </c>
      <c r="BL187" s="19" t="s">
        <v>206</v>
      </c>
      <c r="BM187" s="191" t="s">
        <v>2277</v>
      </c>
    </row>
    <row r="188" s="2" customFormat="1" ht="14.4" customHeight="1">
      <c r="A188" s="38"/>
      <c r="B188" s="179"/>
      <c r="C188" s="180" t="s">
        <v>368</v>
      </c>
      <c r="D188" s="180" t="s">
        <v>201</v>
      </c>
      <c r="E188" s="181" t="s">
        <v>2278</v>
      </c>
      <c r="F188" s="182" t="s">
        <v>2279</v>
      </c>
      <c r="G188" s="183" t="s">
        <v>548</v>
      </c>
      <c r="H188" s="184">
        <v>2</v>
      </c>
      <c r="I188" s="185"/>
      <c r="J188" s="186">
        <f>ROUND(I188*H188,2)</f>
        <v>0</v>
      </c>
      <c r="K188" s="182" t="s">
        <v>246</v>
      </c>
      <c r="L188" s="39"/>
      <c r="M188" s="187" t="s">
        <v>1</v>
      </c>
      <c r="N188" s="188" t="s">
        <v>46</v>
      </c>
      <c r="O188" s="77"/>
      <c r="P188" s="189">
        <f>O188*H188</f>
        <v>0</v>
      </c>
      <c r="Q188" s="189">
        <v>0</v>
      </c>
      <c r="R188" s="189">
        <f>Q188*H188</f>
        <v>0</v>
      </c>
      <c r="S188" s="189">
        <v>0</v>
      </c>
      <c r="T188" s="190">
        <f>S188*H188</f>
        <v>0</v>
      </c>
      <c r="U188" s="38"/>
      <c r="V188" s="38"/>
      <c r="W188" s="38"/>
      <c r="X188" s="38"/>
      <c r="Y188" s="38"/>
      <c r="Z188" s="38"/>
      <c r="AA188" s="38"/>
      <c r="AB188" s="38"/>
      <c r="AC188" s="38"/>
      <c r="AD188" s="38"/>
      <c r="AE188" s="38"/>
      <c r="AR188" s="191" t="s">
        <v>206</v>
      </c>
      <c r="AT188" s="191" t="s">
        <v>201</v>
      </c>
      <c r="AU188" s="191" t="s">
        <v>91</v>
      </c>
      <c r="AY188" s="19" t="s">
        <v>199</v>
      </c>
      <c r="BE188" s="192">
        <f>IF(N188="základní",J188,0)</f>
        <v>0</v>
      </c>
      <c r="BF188" s="192">
        <f>IF(N188="snížená",J188,0)</f>
        <v>0</v>
      </c>
      <c r="BG188" s="192">
        <f>IF(N188="zákl. přenesená",J188,0)</f>
        <v>0</v>
      </c>
      <c r="BH188" s="192">
        <f>IF(N188="sníž. přenesená",J188,0)</f>
        <v>0</v>
      </c>
      <c r="BI188" s="192">
        <f>IF(N188="nulová",J188,0)</f>
        <v>0</v>
      </c>
      <c r="BJ188" s="19" t="s">
        <v>89</v>
      </c>
      <c r="BK188" s="192">
        <f>ROUND(I188*H188,2)</f>
        <v>0</v>
      </c>
      <c r="BL188" s="19" t="s">
        <v>206</v>
      </c>
      <c r="BM188" s="191" t="s">
        <v>2280</v>
      </c>
    </row>
    <row r="189" s="2" customFormat="1">
      <c r="A189" s="38"/>
      <c r="B189" s="39"/>
      <c r="C189" s="38"/>
      <c r="D189" s="193" t="s">
        <v>248</v>
      </c>
      <c r="E189" s="38"/>
      <c r="F189" s="198" t="s">
        <v>2281</v>
      </c>
      <c r="G189" s="38"/>
      <c r="H189" s="38"/>
      <c r="I189" s="195"/>
      <c r="J189" s="38"/>
      <c r="K189" s="38"/>
      <c r="L189" s="39"/>
      <c r="M189" s="196"/>
      <c r="N189" s="197"/>
      <c r="O189" s="77"/>
      <c r="P189" s="77"/>
      <c r="Q189" s="77"/>
      <c r="R189" s="77"/>
      <c r="S189" s="77"/>
      <c r="T189" s="78"/>
      <c r="U189" s="38"/>
      <c r="V189" s="38"/>
      <c r="W189" s="38"/>
      <c r="X189" s="38"/>
      <c r="Y189" s="38"/>
      <c r="Z189" s="38"/>
      <c r="AA189" s="38"/>
      <c r="AB189" s="38"/>
      <c r="AC189" s="38"/>
      <c r="AD189" s="38"/>
      <c r="AE189" s="38"/>
      <c r="AT189" s="19" t="s">
        <v>248</v>
      </c>
      <c r="AU189" s="19" t="s">
        <v>91</v>
      </c>
    </row>
    <row r="190" s="2" customFormat="1" ht="14.4" customHeight="1">
      <c r="A190" s="38"/>
      <c r="B190" s="179"/>
      <c r="C190" s="180" t="s">
        <v>376</v>
      </c>
      <c r="D190" s="180" t="s">
        <v>201</v>
      </c>
      <c r="E190" s="181" t="s">
        <v>2282</v>
      </c>
      <c r="F190" s="182" t="s">
        <v>2283</v>
      </c>
      <c r="G190" s="183" t="s">
        <v>404</v>
      </c>
      <c r="H190" s="184">
        <v>6</v>
      </c>
      <c r="I190" s="185"/>
      <c r="J190" s="186">
        <f>ROUND(I190*H190,2)</f>
        <v>0</v>
      </c>
      <c r="K190" s="182" t="s">
        <v>246</v>
      </c>
      <c r="L190" s="39"/>
      <c r="M190" s="187" t="s">
        <v>1</v>
      </c>
      <c r="N190" s="188" t="s">
        <v>46</v>
      </c>
      <c r="O190" s="77"/>
      <c r="P190" s="189">
        <f>O190*H190</f>
        <v>0</v>
      </c>
      <c r="Q190" s="189">
        <v>0</v>
      </c>
      <c r="R190" s="189">
        <f>Q190*H190</f>
        <v>0</v>
      </c>
      <c r="S190" s="189">
        <v>0</v>
      </c>
      <c r="T190" s="190">
        <f>S190*H190</f>
        <v>0</v>
      </c>
      <c r="U190" s="38"/>
      <c r="V190" s="38"/>
      <c r="W190" s="38"/>
      <c r="X190" s="38"/>
      <c r="Y190" s="38"/>
      <c r="Z190" s="38"/>
      <c r="AA190" s="38"/>
      <c r="AB190" s="38"/>
      <c r="AC190" s="38"/>
      <c r="AD190" s="38"/>
      <c r="AE190" s="38"/>
      <c r="AR190" s="191" t="s">
        <v>206</v>
      </c>
      <c r="AT190" s="191" t="s">
        <v>201</v>
      </c>
      <c r="AU190" s="191" t="s">
        <v>91</v>
      </c>
      <c r="AY190" s="19" t="s">
        <v>199</v>
      </c>
      <c r="BE190" s="192">
        <f>IF(N190="základní",J190,0)</f>
        <v>0</v>
      </c>
      <c r="BF190" s="192">
        <f>IF(N190="snížená",J190,0)</f>
        <v>0</v>
      </c>
      <c r="BG190" s="192">
        <f>IF(N190="zákl. přenesená",J190,0)</f>
        <v>0</v>
      </c>
      <c r="BH190" s="192">
        <f>IF(N190="sníž. přenesená",J190,0)</f>
        <v>0</v>
      </c>
      <c r="BI190" s="192">
        <f>IF(N190="nulová",J190,0)</f>
        <v>0</v>
      </c>
      <c r="BJ190" s="19" t="s">
        <v>89</v>
      </c>
      <c r="BK190" s="192">
        <f>ROUND(I190*H190,2)</f>
        <v>0</v>
      </c>
      <c r="BL190" s="19" t="s">
        <v>206</v>
      </c>
      <c r="BM190" s="191" t="s">
        <v>2284</v>
      </c>
    </row>
    <row r="191" s="2" customFormat="1">
      <c r="A191" s="38"/>
      <c r="B191" s="39"/>
      <c r="C191" s="38"/>
      <c r="D191" s="193" t="s">
        <v>248</v>
      </c>
      <c r="E191" s="38"/>
      <c r="F191" s="198" t="s">
        <v>2285</v>
      </c>
      <c r="G191" s="38"/>
      <c r="H191" s="38"/>
      <c r="I191" s="195"/>
      <c r="J191" s="38"/>
      <c r="K191" s="38"/>
      <c r="L191" s="39"/>
      <c r="M191" s="196"/>
      <c r="N191" s="197"/>
      <c r="O191" s="77"/>
      <c r="P191" s="77"/>
      <c r="Q191" s="77"/>
      <c r="R191" s="77"/>
      <c r="S191" s="77"/>
      <c r="T191" s="78"/>
      <c r="U191" s="38"/>
      <c r="V191" s="38"/>
      <c r="W191" s="38"/>
      <c r="X191" s="38"/>
      <c r="Y191" s="38"/>
      <c r="Z191" s="38"/>
      <c r="AA191" s="38"/>
      <c r="AB191" s="38"/>
      <c r="AC191" s="38"/>
      <c r="AD191" s="38"/>
      <c r="AE191" s="38"/>
      <c r="AT191" s="19" t="s">
        <v>248</v>
      </c>
      <c r="AU191" s="19" t="s">
        <v>91</v>
      </c>
    </row>
    <row r="192" s="2" customFormat="1" ht="14.4" customHeight="1">
      <c r="A192" s="38"/>
      <c r="B192" s="179"/>
      <c r="C192" s="180" t="s">
        <v>382</v>
      </c>
      <c r="D192" s="180" t="s">
        <v>201</v>
      </c>
      <c r="E192" s="181" t="s">
        <v>2286</v>
      </c>
      <c r="F192" s="182" t="s">
        <v>2287</v>
      </c>
      <c r="G192" s="183" t="s">
        <v>404</v>
      </c>
      <c r="H192" s="184">
        <v>2</v>
      </c>
      <c r="I192" s="185"/>
      <c r="J192" s="186">
        <f>ROUND(I192*H192,2)</f>
        <v>0</v>
      </c>
      <c r="K192" s="182" t="s">
        <v>246</v>
      </c>
      <c r="L192" s="39"/>
      <c r="M192" s="187" t="s">
        <v>1</v>
      </c>
      <c r="N192" s="188" t="s">
        <v>46</v>
      </c>
      <c r="O192" s="77"/>
      <c r="P192" s="189">
        <f>O192*H192</f>
        <v>0</v>
      </c>
      <c r="Q192" s="189">
        <v>0</v>
      </c>
      <c r="R192" s="189">
        <f>Q192*H192</f>
        <v>0</v>
      </c>
      <c r="S192" s="189">
        <v>0</v>
      </c>
      <c r="T192" s="190">
        <f>S192*H192</f>
        <v>0</v>
      </c>
      <c r="U192" s="38"/>
      <c r="V192" s="38"/>
      <c r="W192" s="38"/>
      <c r="X192" s="38"/>
      <c r="Y192" s="38"/>
      <c r="Z192" s="38"/>
      <c r="AA192" s="38"/>
      <c r="AB192" s="38"/>
      <c r="AC192" s="38"/>
      <c r="AD192" s="38"/>
      <c r="AE192" s="38"/>
      <c r="AR192" s="191" t="s">
        <v>206</v>
      </c>
      <c r="AT192" s="191" t="s">
        <v>201</v>
      </c>
      <c r="AU192" s="191" t="s">
        <v>91</v>
      </c>
      <c r="AY192" s="19" t="s">
        <v>199</v>
      </c>
      <c r="BE192" s="192">
        <f>IF(N192="základní",J192,0)</f>
        <v>0</v>
      </c>
      <c r="BF192" s="192">
        <f>IF(N192="snížená",J192,0)</f>
        <v>0</v>
      </c>
      <c r="BG192" s="192">
        <f>IF(N192="zákl. přenesená",J192,0)</f>
        <v>0</v>
      </c>
      <c r="BH192" s="192">
        <f>IF(N192="sníž. přenesená",J192,0)</f>
        <v>0</v>
      </c>
      <c r="BI192" s="192">
        <f>IF(N192="nulová",J192,0)</f>
        <v>0</v>
      </c>
      <c r="BJ192" s="19" t="s">
        <v>89</v>
      </c>
      <c r="BK192" s="192">
        <f>ROUND(I192*H192,2)</f>
        <v>0</v>
      </c>
      <c r="BL192" s="19" t="s">
        <v>206</v>
      </c>
      <c r="BM192" s="191" t="s">
        <v>2288</v>
      </c>
    </row>
    <row r="193" s="2" customFormat="1">
      <c r="A193" s="38"/>
      <c r="B193" s="39"/>
      <c r="C193" s="38"/>
      <c r="D193" s="193" t="s">
        <v>248</v>
      </c>
      <c r="E193" s="38"/>
      <c r="F193" s="198" t="s">
        <v>2289</v>
      </c>
      <c r="G193" s="38"/>
      <c r="H193" s="38"/>
      <c r="I193" s="195"/>
      <c r="J193" s="38"/>
      <c r="K193" s="38"/>
      <c r="L193" s="39"/>
      <c r="M193" s="196"/>
      <c r="N193" s="197"/>
      <c r="O193" s="77"/>
      <c r="P193" s="77"/>
      <c r="Q193" s="77"/>
      <c r="R193" s="77"/>
      <c r="S193" s="77"/>
      <c r="T193" s="78"/>
      <c r="U193" s="38"/>
      <c r="V193" s="38"/>
      <c r="W193" s="38"/>
      <c r="X193" s="38"/>
      <c r="Y193" s="38"/>
      <c r="Z193" s="38"/>
      <c r="AA193" s="38"/>
      <c r="AB193" s="38"/>
      <c r="AC193" s="38"/>
      <c r="AD193" s="38"/>
      <c r="AE193" s="38"/>
      <c r="AT193" s="19" t="s">
        <v>248</v>
      </c>
      <c r="AU193" s="19" t="s">
        <v>91</v>
      </c>
    </row>
    <row r="194" s="12" customFormat="1" ht="22.8" customHeight="1">
      <c r="A194" s="12"/>
      <c r="B194" s="166"/>
      <c r="C194" s="12"/>
      <c r="D194" s="167" t="s">
        <v>80</v>
      </c>
      <c r="E194" s="177" t="s">
        <v>627</v>
      </c>
      <c r="F194" s="177" t="s">
        <v>628</v>
      </c>
      <c r="G194" s="12"/>
      <c r="H194" s="12"/>
      <c r="I194" s="169"/>
      <c r="J194" s="178">
        <f>BK194</f>
        <v>0</v>
      </c>
      <c r="K194" s="12"/>
      <c r="L194" s="166"/>
      <c r="M194" s="171"/>
      <c r="N194" s="172"/>
      <c r="O194" s="172"/>
      <c r="P194" s="173">
        <f>SUM(P195:P198)</f>
        <v>0</v>
      </c>
      <c r="Q194" s="172"/>
      <c r="R194" s="173">
        <f>SUM(R195:R198)</f>
        <v>0</v>
      </c>
      <c r="S194" s="172"/>
      <c r="T194" s="174">
        <f>SUM(T195:T198)</f>
        <v>0</v>
      </c>
      <c r="U194" s="12"/>
      <c r="V194" s="12"/>
      <c r="W194" s="12"/>
      <c r="X194" s="12"/>
      <c r="Y194" s="12"/>
      <c r="Z194" s="12"/>
      <c r="AA194" s="12"/>
      <c r="AB194" s="12"/>
      <c r="AC194" s="12"/>
      <c r="AD194" s="12"/>
      <c r="AE194" s="12"/>
      <c r="AR194" s="167" t="s">
        <v>89</v>
      </c>
      <c r="AT194" s="175" t="s">
        <v>80</v>
      </c>
      <c r="AU194" s="175" t="s">
        <v>89</v>
      </c>
      <c r="AY194" s="167" t="s">
        <v>199</v>
      </c>
      <c r="BK194" s="176">
        <f>SUM(BK195:BK198)</f>
        <v>0</v>
      </c>
    </row>
    <row r="195" s="2" customFormat="1" ht="14.4" customHeight="1">
      <c r="A195" s="38"/>
      <c r="B195" s="179"/>
      <c r="C195" s="180" t="s">
        <v>390</v>
      </c>
      <c r="D195" s="180" t="s">
        <v>201</v>
      </c>
      <c r="E195" s="181" t="s">
        <v>630</v>
      </c>
      <c r="F195" s="182" t="s">
        <v>631</v>
      </c>
      <c r="G195" s="183" t="s">
        <v>275</v>
      </c>
      <c r="H195" s="184">
        <v>1.0389999999999999</v>
      </c>
      <c r="I195" s="185"/>
      <c r="J195" s="186">
        <f>ROUND(I195*H195,2)</f>
        <v>0</v>
      </c>
      <c r="K195" s="182" t="s">
        <v>205</v>
      </c>
      <c r="L195" s="39"/>
      <c r="M195" s="187" t="s">
        <v>1</v>
      </c>
      <c r="N195" s="188" t="s">
        <v>46</v>
      </c>
      <c r="O195" s="77"/>
      <c r="P195" s="189">
        <f>O195*H195</f>
        <v>0</v>
      </c>
      <c r="Q195" s="189">
        <v>0</v>
      </c>
      <c r="R195" s="189">
        <f>Q195*H195</f>
        <v>0</v>
      </c>
      <c r="S195" s="189">
        <v>0</v>
      </c>
      <c r="T195" s="190">
        <f>S195*H195</f>
        <v>0</v>
      </c>
      <c r="U195" s="38"/>
      <c r="V195" s="38"/>
      <c r="W195" s="38"/>
      <c r="X195" s="38"/>
      <c r="Y195" s="38"/>
      <c r="Z195" s="38"/>
      <c r="AA195" s="38"/>
      <c r="AB195" s="38"/>
      <c r="AC195" s="38"/>
      <c r="AD195" s="38"/>
      <c r="AE195" s="38"/>
      <c r="AR195" s="191" t="s">
        <v>206</v>
      </c>
      <c r="AT195" s="191" t="s">
        <v>201</v>
      </c>
      <c r="AU195" s="191" t="s">
        <v>91</v>
      </c>
      <c r="AY195" s="19" t="s">
        <v>199</v>
      </c>
      <c r="BE195" s="192">
        <f>IF(N195="základní",J195,0)</f>
        <v>0</v>
      </c>
      <c r="BF195" s="192">
        <f>IF(N195="snížená",J195,0)</f>
        <v>0</v>
      </c>
      <c r="BG195" s="192">
        <f>IF(N195="zákl. přenesená",J195,0)</f>
        <v>0</v>
      </c>
      <c r="BH195" s="192">
        <f>IF(N195="sníž. přenesená",J195,0)</f>
        <v>0</v>
      </c>
      <c r="BI195" s="192">
        <f>IF(N195="nulová",J195,0)</f>
        <v>0</v>
      </c>
      <c r="BJ195" s="19" t="s">
        <v>89</v>
      </c>
      <c r="BK195" s="192">
        <f>ROUND(I195*H195,2)</f>
        <v>0</v>
      </c>
      <c r="BL195" s="19" t="s">
        <v>206</v>
      </c>
      <c r="BM195" s="191" t="s">
        <v>2290</v>
      </c>
    </row>
    <row r="196" s="2" customFormat="1">
      <c r="A196" s="38"/>
      <c r="B196" s="39"/>
      <c r="C196" s="38"/>
      <c r="D196" s="193" t="s">
        <v>208</v>
      </c>
      <c r="E196" s="38"/>
      <c r="F196" s="194" t="s">
        <v>633</v>
      </c>
      <c r="G196" s="38"/>
      <c r="H196" s="38"/>
      <c r="I196" s="195"/>
      <c r="J196" s="38"/>
      <c r="K196" s="38"/>
      <c r="L196" s="39"/>
      <c r="M196" s="196"/>
      <c r="N196" s="197"/>
      <c r="O196" s="77"/>
      <c r="P196" s="77"/>
      <c r="Q196" s="77"/>
      <c r="R196" s="77"/>
      <c r="S196" s="77"/>
      <c r="T196" s="78"/>
      <c r="U196" s="38"/>
      <c r="V196" s="38"/>
      <c r="W196" s="38"/>
      <c r="X196" s="38"/>
      <c r="Y196" s="38"/>
      <c r="Z196" s="38"/>
      <c r="AA196" s="38"/>
      <c r="AB196" s="38"/>
      <c r="AC196" s="38"/>
      <c r="AD196" s="38"/>
      <c r="AE196" s="38"/>
      <c r="AT196" s="19" t="s">
        <v>208</v>
      </c>
      <c r="AU196" s="19" t="s">
        <v>91</v>
      </c>
    </row>
    <row r="197" s="2" customFormat="1" ht="24.15" customHeight="1">
      <c r="A197" s="38"/>
      <c r="B197" s="179"/>
      <c r="C197" s="180" t="s">
        <v>401</v>
      </c>
      <c r="D197" s="180" t="s">
        <v>201</v>
      </c>
      <c r="E197" s="181" t="s">
        <v>635</v>
      </c>
      <c r="F197" s="182" t="s">
        <v>636</v>
      </c>
      <c r="G197" s="183" t="s">
        <v>275</v>
      </c>
      <c r="H197" s="184">
        <v>1.0389999999999999</v>
      </c>
      <c r="I197" s="185"/>
      <c r="J197" s="186">
        <f>ROUND(I197*H197,2)</f>
        <v>0</v>
      </c>
      <c r="K197" s="182" t="s">
        <v>205</v>
      </c>
      <c r="L197" s="39"/>
      <c r="M197" s="187" t="s">
        <v>1</v>
      </c>
      <c r="N197" s="188" t="s">
        <v>46</v>
      </c>
      <c r="O197" s="77"/>
      <c r="P197" s="189">
        <f>O197*H197</f>
        <v>0</v>
      </c>
      <c r="Q197" s="189">
        <v>0</v>
      </c>
      <c r="R197" s="189">
        <f>Q197*H197</f>
        <v>0</v>
      </c>
      <c r="S197" s="189">
        <v>0</v>
      </c>
      <c r="T197" s="190">
        <f>S197*H197</f>
        <v>0</v>
      </c>
      <c r="U197" s="38"/>
      <c r="V197" s="38"/>
      <c r="W197" s="38"/>
      <c r="X197" s="38"/>
      <c r="Y197" s="38"/>
      <c r="Z197" s="38"/>
      <c r="AA197" s="38"/>
      <c r="AB197" s="38"/>
      <c r="AC197" s="38"/>
      <c r="AD197" s="38"/>
      <c r="AE197" s="38"/>
      <c r="AR197" s="191" t="s">
        <v>206</v>
      </c>
      <c r="AT197" s="191" t="s">
        <v>201</v>
      </c>
      <c r="AU197" s="191" t="s">
        <v>91</v>
      </c>
      <c r="AY197" s="19" t="s">
        <v>199</v>
      </c>
      <c r="BE197" s="192">
        <f>IF(N197="základní",J197,0)</f>
        <v>0</v>
      </c>
      <c r="BF197" s="192">
        <f>IF(N197="snížená",J197,0)</f>
        <v>0</v>
      </c>
      <c r="BG197" s="192">
        <f>IF(N197="zákl. přenesená",J197,0)</f>
        <v>0</v>
      </c>
      <c r="BH197" s="192">
        <f>IF(N197="sníž. přenesená",J197,0)</f>
        <v>0</v>
      </c>
      <c r="BI197" s="192">
        <f>IF(N197="nulová",J197,0)</f>
        <v>0</v>
      </c>
      <c r="BJ197" s="19" t="s">
        <v>89</v>
      </c>
      <c r="BK197" s="192">
        <f>ROUND(I197*H197,2)</f>
        <v>0</v>
      </c>
      <c r="BL197" s="19" t="s">
        <v>206</v>
      </c>
      <c r="BM197" s="191" t="s">
        <v>2291</v>
      </c>
    </row>
    <row r="198" s="2" customFormat="1">
      <c r="A198" s="38"/>
      <c r="B198" s="39"/>
      <c r="C198" s="38"/>
      <c r="D198" s="193" t="s">
        <v>208</v>
      </c>
      <c r="E198" s="38"/>
      <c r="F198" s="194" t="s">
        <v>638</v>
      </c>
      <c r="G198" s="38"/>
      <c r="H198" s="38"/>
      <c r="I198" s="195"/>
      <c r="J198" s="38"/>
      <c r="K198" s="38"/>
      <c r="L198" s="39"/>
      <c r="M198" s="232"/>
      <c r="N198" s="233"/>
      <c r="O198" s="234"/>
      <c r="P198" s="234"/>
      <c r="Q198" s="234"/>
      <c r="R198" s="234"/>
      <c r="S198" s="234"/>
      <c r="T198" s="235"/>
      <c r="U198" s="38"/>
      <c r="V198" s="38"/>
      <c r="W198" s="38"/>
      <c r="X198" s="38"/>
      <c r="Y198" s="38"/>
      <c r="Z198" s="38"/>
      <c r="AA198" s="38"/>
      <c r="AB198" s="38"/>
      <c r="AC198" s="38"/>
      <c r="AD198" s="38"/>
      <c r="AE198" s="38"/>
      <c r="AT198" s="19" t="s">
        <v>208</v>
      </c>
      <c r="AU198" s="19" t="s">
        <v>91</v>
      </c>
    </row>
    <row r="199" s="2" customFormat="1" ht="6.96" customHeight="1">
      <c r="A199" s="38"/>
      <c r="B199" s="60"/>
      <c r="C199" s="61"/>
      <c r="D199" s="61"/>
      <c r="E199" s="61"/>
      <c r="F199" s="61"/>
      <c r="G199" s="61"/>
      <c r="H199" s="61"/>
      <c r="I199" s="61"/>
      <c r="J199" s="61"/>
      <c r="K199" s="61"/>
      <c r="L199" s="39"/>
      <c r="M199" s="38"/>
      <c r="O199" s="38"/>
      <c r="P199" s="38"/>
      <c r="Q199" s="38"/>
      <c r="R199" s="38"/>
      <c r="S199" s="38"/>
      <c r="T199" s="38"/>
      <c r="U199" s="38"/>
      <c r="V199" s="38"/>
      <c r="W199" s="38"/>
      <c r="X199" s="38"/>
      <c r="Y199" s="38"/>
      <c r="Z199" s="38"/>
      <c r="AA199" s="38"/>
      <c r="AB199" s="38"/>
      <c r="AC199" s="38"/>
      <c r="AD199" s="38"/>
      <c r="AE199" s="38"/>
    </row>
  </sheetData>
  <autoFilter ref="C126:K198"/>
  <mergeCells count="12">
    <mergeCell ref="E7:H7"/>
    <mergeCell ref="E9:H9"/>
    <mergeCell ref="E11:H11"/>
    <mergeCell ref="E20:H20"/>
    <mergeCell ref="E29:H29"/>
    <mergeCell ref="E85:H85"/>
    <mergeCell ref="E87:H87"/>
    <mergeCell ref="E89:H89"/>
    <mergeCell ref="E115:H115"/>
    <mergeCell ref="E117:H117"/>
    <mergeCell ref="E119:H11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127</v>
      </c>
    </row>
    <row r="3" s="1" customFormat="1" ht="6.96" customHeight="1">
      <c r="B3" s="20"/>
      <c r="C3" s="21"/>
      <c r="D3" s="21"/>
      <c r="E3" s="21"/>
      <c r="F3" s="21"/>
      <c r="G3" s="21"/>
      <c r="H3" s="21"/>
      <c r="I3" s="21"/>
      <c r="J3" s="21"/>
      <c r="K3" s="21"/>
      <c r="L3" s="22"/>
      <c r="AT3" s="19" t="s">
        <v>91</v>
      </c>
    </row>
    <row r="4" s="1" customFormat="1" ht="24.96" customHeight="1">
      <c r="B4" s="22"/>
      <c r="D4" s="23" t="s">
        <v>158</v>
      </c>
      <c r="L4" s="22"/>
      <c r="M4" s="128" t="s">
        <v>10</v>
      </c>
      <c r="AT4" s="19" t="s">
        <v>3</v>
      </c>
    </row>
    <row r="5" s="1" customFormat="1" ht="6.96" customHeight="1">
      <c r="B5" s="22"/>
      <c r="L5" s="22"/>
    </row>
    <row r="6" s="1" customFormat="1" ht="12" customHeight="1">
      <c r="B6" s="22"/>
      <c r="D6" s="32" t="s">
        <v>16</v>
      </c>
      <c r="L6" s="22"/>
    </row>
    <row r="7" s="1" customFormat="1" ht="16.5" customHeight="1">
      <c r="B7" s="22"/>
      <c r="E7" s="129" t="str">
        <f>'Rekapitulace stavby'!K6</f>
        <v>VD Letovice, rekonstrukce VD</v>
      </c>
      <c r="F7" s="32"/>
      <c r="G7" s="32"/>
      <c r="H7" s="32"/>
      <c r="L7" s="22"/>
    </row>
    <row r="8" s="1" customFormat="1" ht="12" customHeight="1">
      <c r="B8" s="22"/>
      <c r="D8" s="32" t="s">
        <v>159</v>
      </c>
      <c r="L8" s="22"/>
    </row>
    <row r="9" s="2" customFormat="1" ht="16.5" customHeight="1">
      <c r="A9" s="38"/>
      <c r="B9" s="39"/>
      <c r="C9" s="38"/>
      <c r="D9" s="38"/>
      <c r="E9" s="129" t="s">
        <v>2088</v>
      </c>
      <c r="F9" s="38"/>
      <c r="G9" s="38"/>
      <c r="H9" s="38"/>
      <c r="I9" s="38"/>
      <c r="J9" s="38"/>
      <c r="K9" s="38"/>
      <c r="L9" s="55"/>
      <c r="S9" s="38"/>
      <c r="T9" s="38"/>
      <c r="U9" s="38"/>
      <c r="V9" s="38"/>
      <c r="W9" s="38"/>
      <c r="X9" s="38"/>
      <c r="Y9" s="38"/>
      <c r="Z9" s="38"/>
      <c r="AA9" s="38"/>
      <c r="AB9" s="38"/>
      <c r="AC9" s="38"/>
      <c r="AD9" s="38"/>
      <c r="AE9" s="38"/>
    </row>
    <row r="10" s="2" customFormat="1" ht="12" customHeight="1">
      <c r="A10" s="38"/>
      <c r="B10" s="39"/>
      <c r="C10" s="38"/>
      <c r="D10" s="32" t="s">
        <v>1101</v>
      </c>
      <c r="E10" s="38"/>
      <c r="F10" s="38"/>
      <c r="G10" s="38"/>
      <c r="H10" s="38"/>
      <c r="I10" s="38"/>
      <c r="J10" s="38"/>
      <c r="K10" s="38"/>
      <c r="L10" s="55"/>
      <c r="S10" s="38"/>
      <c r="T10" s="38"/>
      <c r="U10" s="38"/>
      <c r="V10" s="38"/>
      <c r="W10" s="38"/>
      <c r="X10" s="38"/>
      <c r="Y10" s="38"/>
      <c r="Z10" s="38"/>
      <c r="AA10" s="38"/>
      <c r="AB10" s="38"/>
      <c r="AC10" s="38"/>
      <c r="AD10" s="38"/>
      <c r="AE10" s="38"/>
    </row>
    <row r="11" s="2" customFormat="1" ht="16.5" customHeight="1">
      <c r="A11" s="38"/>
      <c r="B11" s="39"/>
      <c r="C11" s="38"/>
      <c r="D11" s="38"/>
      <c r="E11" s="67" t="s">
        <v>2292</v>
      </c>
      <c r="F11" s="38"/>
      <c r="G11" s="38"/>
      <c r="H11" s="38"/>
      <c r="I11" s="38"/>
      <c r="J11" s="38"/>
      <c r="K11" s="38"/>
      <c r="L11" s="55"/>
      <c r="S11" s="38"/>
      <c r="T11" s="38"/>
      <c r="U11" s="38"/>
      <c r="V11" s="38"/>
      <c r="W11" s="38"/>
      <c r="X11" s="38"/>
      <c r="Y11" s="38"/>
      <c r="Z11" s="38"/>
      <c r="AA11" s="38"/>
      <c r="AB11" s="38"/>
      <c r="AC11" s="38"/>
      <c r="AD11" s="38"/>
      <c r="AE11" s="38"/>
    </row>
    <row r="12" s="2" customFormat="1">
      <c r="A12" s="38"/>
      <c r="B12" s="39"/>
      <c r="C12" s="38"/>
      <c r="D12" s="38"/>
      <c r="E12" s="38"/>
      <c r="F12" s="38"/>
      <c r="G12" s="38"/>
      <c r="H12" s="38"/>
      <c r="I12" s="38"/>
      <c r="J12" s="38"/>
      <c r="K12" s="38"/>
      <c r="L12" s="55"/>
      <c r="S12" s="38"/>
      <c r="T12" s="38"/>
      <c r="U12" s="38"/>
      <c r="V12" s="38"/>
      <c r="W12" s="38"/>
      <c r="X12" s="38"/>
      <c r="Y12" s="38"/>
      <c r="Z12" s="38"/>
      <c r="AA12" s="38"/>
      <c r="AB12" s="38"/>
      <c r="AC12" s="38"/>
      <c r="AD12" s="38"/>
      <c r="AE12" s="38"/>
    </row>
    <row r="13" s="2" customFormat="1" ht="12" customHeight="1">
      <c r="A13" s="38"/>
      <c r="B13" s="39"/>
      <c r="C13" s="38"/>
      <c r="D13" s="32" t="s">
        <v>18</v>
      </c>
      <c r="E13" s="38"/>
      <c r="F13" s="27" t="s">
        <v>1</v>
      </c>
      <c r="G13" s="38"/>
      <c r="H13" s="38"/>
      <c r="I13" s="32" t="s">
        <v>19</v>
      </c>
      <c r="J13" s="27" t="s">
        <v>1</v>
      </c>
      <c r="K13" s="38"/>
      <c r="L13" s="55"/>
      <c r="S13" s="38"/>
      <c r="T13" s="38"/>
      <c r="U13" s="38"/>
      <c r="V13" s="38"/>
      <c r="W13" s="38"/>
      <c r="X13" s="38"/>
      <c r="Y13" s="38"/>
      <c r="Z13" s="38"/>
      <c r="AA13" s="38"/>
      <c r="AB13" s="38"/>
      <c r="AC13" s="38"/>
      <c r="AD13" s="38"/>
      <c r="AE13" s="38"/>
    </row>
    <row r="14" s="2" customFormat="1" ht="12" customHeight="1">
      <c r="A14" s="38"/>
      <c r="B14" s="39"/>
      <c r="C14" s="38"/>
      <c r="D14" s="32" t="s">
        <v>20</v>
      </c>
      <c r="E14" s="38"/>
      <c r="F14" s="27" t="s">
        <v>21</v>
      </c>
      <c r="G14" s="38"/>
      <c r="H14" s="38"/>
      <c r="I14" s="32" t="s">
        <v>22</v>
      </c>
      <c r="J14" s="69" t="str">
        <f>'Rekapitulace stavby'!AN8</f>
        <v>2. 12. 2020</v>
      </c>
      <c r="K14" s="38"/>
      <c r="L14" s="55"/>
      <c r="S14" s="38"/>
      <c r="T14" s="38"/>
      <c r="U14" s="38"/>
      <c r="V14" s="38"/>
      <c r="W14" s="38"/>
      <c r="X14" s="38"/>
      <c r="Y14" s="38"/>
      <c r="Z14" s="38"/>
      <c r="AA14" s="38"/>
      <c r="AB14" s="38"/>
      <c r="AC14" s="38"/>
      <c r="AD14" s="38"/>
      <c r="AE14" s="38"/>
    </row>
    <row r="15" s="2" customFormat="1" ht="10.8" customHeight="1">
      <c r="A15" s="38"/>
      <c r="B15" s="39"/>
      <c r="C15" s="38"/>
      <c r="D15" s="38"/>
      <c r="E15" s="38"/>
      <c r="F15" s="38"/>
      <c r="G15" s="38"/>
      <c r="H15" s="38"/>
      <c r="I15" s="38"/>
      <c r="J15" s="38"/>
      <c r="K15" s="38"/>
      <c r="L15" s="55"/>
      <c r="S15" s="38"/>
      <c r="T15" s="38"/>
      <c r="U15" s="38"/>
      <c r="V15" s="38"/>
      <c r="W15" s="38"/>
      <c r="X15" s="38"/>
      <c r="Y15" s="38"/>
      <c r="Z15" s="38"/>
      <c r="AA15" s="38"/>
      <c r="AB15" s="38"/>
      <c r="AC15" s="38"/>
      <c r="AD15" s="38"/>
      <c r="AE15" s="38"/>
    </row>
    <row r="16" s="2" customFormat="1" ht="12" customHeight="1">
      <c r="A16" s="38"/>
      <c r="B16" s="39"/>
      <c r="C16" s="38"/>
      <c r="D16" s="32" t="s">
        <v>24</v>
      </c>
      <c r="E16" s="38"/>
      <c r="F16" s="38"/>
      <c r="G16" s="38"/>
      <c r="H16" s="38"/>
      <c r="I16" s="32" t="s">
        <v>25</v>
      </c>
      <c r="J16" s="27" t="s">
        <v>26</v>
      </c>
      <c r="K16" s="38"/>
      <c r="L16" s="55"/>
      <c r="S16" s="38"/>
      <c r="T16" s="38"/>
      <c r="U16" s="38"/>
      <c r="V16" s="38"/>
      <c r="W16" s="38"/>
      <c r="X16" s="38"/>
      <c r="Y16" s="38"/>
      <c r="Z16" s="38"/>
      <c r="AA16" s="38"/>
      <c r="AB16" s="38"/>
      <c r="AC16" s="38"/>
      <c r="AD16" s="38"/>
      <c r="AE16" s="38"/>
    </row>
    <row r="17" s="2" customFormat="1" ht="18" customHeight="1">
      <c r="A17" s="38"/>
      <c r="B17" s="39"/>
      <c r="C17" s="38"/>
      <c r="D17" s="38"/>
      <c r="E17" s="27" t="s">
        <v>27</v>
      </c>
      <c r="F17" s="38"/>
      <c r="G17" s="38"/>
      <c r="H17" s="38"/>
      <c r="I17" s="32" t="s">
        <v>28</v>
      </c>
      <c r="J17" s="27" t="s">
        <v>29</v>
      </c>
      <c r="K17" s="38"/>
      <c r="L17" s="55"/>
      <c r="S17" s="38"/>
      <c r="T17" s="38"/>
      <c r="U17" s="38"/>
      <c r="V17" s="38"/>
      <c r="W17" s="38"/>
      <c r="X17" s="38"/>
      <c r="Y17" s="38"/>
      <c r="Z17" s="38"/>
      <c r="AA17" s="38"/>
      <c r="AB17" s="38"/>
      <c r="AC17" s="38"/>
      <c r="AD17" s="38"/>
      <c r="AE17" s="38"/>
    </row>
    <row r="18" s="2" customFormat="1" ht="6.96" customHeight="1">
      <c r="A18" s="38"/>
      <c r="B18" s="39"/>
      <c r="C18" s="38"/>
      <c r="D18" s="38"/>
      <c r="E18" s="38"/>
      <c r="F18" s="38"/>
      <c r="G18" s="38"/>
      <c r="H18" s="38"/>
      <c r="I18" s="38"/>
      <c r="J18" s="38"/>
      <c r="K18" s="38"/>
      <c r="L18" s="55"/>
      <c r="S18" s="38"/>
      <c r="T18" s="38"/>
      <c r="U18" s="38"/>
      <c r="V18" s="38"/>
      <c r="W18" s="38"/>
      <c r="X18" s="38"/>
      <c r="Y18" s="38"/>
      <c r="Z18" s="38"/>
      <c r="AA18" s="38"/>
      <c r="AB18" s="38"/>
      <c r="AC18" s="38"/>
      <c r="AD18" s="38"/>
      <c r="AE18" s="38"/>
    </row>
    <row r="19" s="2" customFormat="1" ht="12" customHeight="1">
      <c r="A19" s="38"/>
      <c r="B19" s="39"/>
      <c r="C19" s="38"/>
      <c r="D19" s="32" t="s">
        <v>30</v>
      </c>
      <c r="E19" s="38"/>
      <c r="F19" s="38"/>
      <c r="G19" s="38"/>
      <c r="H19" s="38"/>
      <c r="I19" s="32" t="s">
        <v>25</v>
      </c>
      <c r="J19" s="33" t="str">
        <f>'Rekapitulace stavby'!AN13</f>
        <v>Vyplň údaj</v>
      </c>
      <c r="K19" s="38"/>
      <c r="L19" s="55"/>
      <c r="S19" s="38"/>
      <c r="T19" s="38"/>
      <c r="U19" s="38"/>
      <c r="V19" s="38"/>
      <c r="W19" s="38"/>
      <c r="X19" s="38"/>
      <c r="Y19" s="38"/>
      <c r="Z19" s="38"/>
      <c r="AA19" s="38"/>
      <c r="AB19" s="38"/>
      <c r="AC19" s="38"/>
      <c r="AD19" s="38"/>
      <c r="AE19" s="38"/>
    </row>
    <row r="20" s="2" customFormat="1" ht="18" customHeight="1">
      <c r="A20" s="38"/>
      <c r="B20" s="39"/>
      <c r="C20" s="38"/>
      <c r="D20" s="38"/>
      <c r="E20" s="33" t="str">
        <f>'Rekapitulace stavby'!E14</f>
        <v>Vyplň údaj</v>
      </c>
      <c r="F20" s="27"/>
      <c r="G20" s="27"/>
      <c r="H20" s="27"/>
      <c r="I20" s="32" t="s">
        <v>28</v>
      </c>
      <c r="J20" s="33" t="str">
        <f>'Rekapitulace stavby'!AN14</f>
        <v>Vyplň údaj</v>
      </c>
      <c r="K20" s="38"/>
      <c r="L20" s="55"/>
      <c r="S20" s="38"/>
      <c r="T20" s="38"/>
      <c r="U20" s="38"/>
      <c r="V20" s="38"/>
      <c r="W20" s="38"/>
      <c r="X20" s="38"/>
      <c r="Y20" s="38"/>
      <c r="Z20" s="38"/>
      <c r="AA20" s="38"/>
      <c r="AB20" s="38"/>
      <c r="AC20" s="38"/>
      <c r="AD20" s="38"/>
      <c r="AE20" s="38"/>
    </row>
    <row r="21" s="2" customFormat="1" ht="6.96" customHeight="1">
      <c r="A21" s="38"/>
      <c r="B21" s="39"/>
      <c r="C21" s="38"/>
      <c r="D21" s="38"/>
      <c r="E21" s="38"/>
      <c r="F21" s="38"/>
      <c r="G21" s="38"/>
      <c r="H21" s="38"/>
      <c r="I21" s="38"/>
      <c r="J21" s="38"/>
      <c r="K21" s="38"/>
      <c r="L21" s="55"/>
      <c r="S21" s="38"/>
      <c r="T21" s="38"/>
      <c r="U21" s="38"/>
      <c r="V21" s="38"/>
      <c r="W21" s="38"/>
      <c r="X21" s="38"/>
      <c r="Y21" s="38"/>
      <c r="Z21" s="38"/>
      <c r="AA21" s="38"/>
      <c r="AB21" s="38"/>
      <c r="AC21" s="38"/>
      <c r="AD21" s="38"/>
      <c r="AE21" s="38"/>
    </row>
    <row r="22" s="2" customFormat="1" ht="12" customHeight="1">
      <c r="A22" s="38"/>
      <c r="B22" s="39"/>
      <c r="C22" s="38"/>
      <c r="D22" s="32" t="s">
        <v>32</v>
      </c>
      <c r="E22" s="38"/>
      <c r="F22" s="38"/>
      <c r="G22" s="38"/>
      <c r="H22" s="38"/>
      <c r="I22" s="32" t="s">
        <v>25</v>
      </c>
      <c r="J22" s="27" t="s">
        <v>33</v>
      </c>
      <c r="K22" s="38"/>
      <c r="L22" s="55"/>
      <c r="S22" s="38"/>
      <c r="T22" s="38"/>
      <c r="U22" s="38"/>
      <c r="V22" s="38"/>
      <c r="W22" s="38"/>
      <c r="X22" s="38"/>
      <c r="Y22" s="38"/>
      <c r="Z22" s="38"/>
      <c r="AA22" s="38"/>
      <c r="AB22" s="38"/>
      <c r="AC22" s="38"/>
      <c r="AD22" s="38"/>
      <c r="AE22" s="38"/>
    </row>
    <row r="23" s="2" customFormat="1" ht="18" customHeight="1">
      <c r="A23" s="38"/>
      <c r="B23" s="39"/>
      <c r="C23" s="38"/>
      <c r="D23" s="38"/>
      <c r="E23" s="27" t="s">
        <v>34</v>
      </c>
      <c r="F23" s="38"/>
      <c r="G23" s="38"/>
      <c r="H23" s="38"/>
      <c r="I23" s="32" t="s">
        <v>28</v>
      </c>
      <c r="J23" s="27" t="s">
        <v>35</v>
      </c>
      <c r="K23" s="38"/>
      <c r="L23" s="55"/>
      <c r="S23" s="38"/>
      <c r="T23" s="38"/>
      <c r="U23" s="38"/>
      <c r="V23" s="38"/>
      <c r="W23" s="38"/>
      <c r="X23" s="38"/>
      <c r="Y23" s="38"/>
      <c r="Z23" s="38"/>
      <c r="AA23" s="38"/>
      <c r="AB23" s="38"/>
      <c r="AC23" s="38"/>
      <c r="AD23" s="38"/>
      <c r="AE23" s="38"/>
    </row>
    <row r="24" s="2" customFormat="1" ht="6.96" customHeight="1">
      <c r="A24" s="38"/>
      <c r="B24" s="39"/>
      <c r="C24" s="38"/>
      <c r="D24" s="38"/>
      <c r="E24" s="38"/>
      <c r="F24" s="38"/>
      <c r="G24" s="38"/>
      <c r="H24" s="38"/>
      <c r="I24" s="38"/>
      <c r="J24" s="38"/>
      <c r="K24" s="38"/>
      <c r="L24" s="55"/>
      <c r="S24" s="38"/>
      <c r="T24" s="38"/>
      <c r="U24" s="38"/>
      <c r="V24" s="38"/>
      <c r="W24" s="38"/>
      <c r="X24" s="38"/>
      <c r="Y24" s="38"/>
      <c r="Z24" s="38"/>
      <c r="AA24" s="38"/>
      <c r="AB24" s="38"/>
      <c r="AC24" s="38"/>
      <c r="AD24" s="38"/>
      <c r="AE24" s="38"/>
    </row>
    <row r="25" s="2" customFormat="1" ht="12" customHeight="1">
      <c r="A25" s="38"/>
      <c r="B25" s="39"/>
      <c r="C25" s="38"/>
      <c r="D25" s="32" t="s">
        <v>37</v>
      </c>
      <c r="E25" s="38"/>
      <c r="F25" s="38"/>
      <c r="G25" s="38"/>
      <c r="H25" s="38"/>
      <c r="I25" s="32" t="s">
        <v>25</v>
      </c>
      <c r="J25" s="27" t="str">
        <f>IF('Rekapitulace stavby'!AN19="","",'Rekapitulace stavby'!AN19)</f>
        <v/>
      </c>
      <c r="K25" s="38"/>
      <c r="L25" s="55"/>
      <c r="S25" s="38"/>
      <c r="T25" s="38"/>
      <c r="U25" s="38"/>
      <c r="V25" s="38"/>
      <c r="W25" s="38"/>
      <c r="X25" s="38"/>
      <c r="Y25" s="38"/>
      <c r="Z25" s="38"/>
      <c r="AA25" s="38"/>
      <c r="AB25" s="38"/>
      <c r="AC25" s="38"/>
      <c r="AD25" s="38"/>
      <c r="AE25" s="38"/>
    </row>
    <row r="26" s="2" customFormat="1" ht="18" customHeight="1">
      <c r="A26" s="38"/>
      <c r="B26" s="39"/>
      <c r="C26" s="38"/>
      <c r="D26" s="38"/>
      <c r="E26" s="27" t="str">
        <f>IF('Rekapitulace stavby'!E20="","",'Rekapitulace stavby'!E20)</f>
        <v xml:space="preserve"> </v>
      </c>
      <c r="F26" s="38"/>
      <c r="G26" s="38"/>
      <c r="H26" s="38"/>
      <c r="I26" s="32" t="s">
        <v>28</v>
      </c>
      <c r="J26" s="27" t="str">
        <f>IF('Rekapitulace stavby'!AN20="","",'Rekapitulace stavby'!AN20)</f>
        <v/>
      </c>
      <c r="K26" s="38"/>
      <c r="L26" s="55"/>
      <c r="S26" s="38"/>
      <c r="T26" s="38"/>
      <c r="U26" s="38"/>
      <c r="V26" s="38"/>
      <c r="W26" s="38"/>
      <c r="X26" s="38"/>
      <c r="Y26" s="38"/>
      <c r="Z26" s="38"/>
      <c r="AA26" s="38"/>
      <c r="AB26" s="38"/>
      <c r="AC26" s="38"/>
      <c r="AD26" s="38"/>
      <c r="AE26" s="38"/>
    </row>
    <row r="27" s="2" customFormat="1" ht="6.96" customHeight="1">
      <c r="A27" s="38"/>
      <c r="B27" s="39"/>
      <c r="C27" s="38"/>
      <c r="D27" s="38"/>
      <c r="E27" s="38"/>
      <c r="F27" s="38"/>
      <c r="G27" s="38"/>
      <c r="H27" s="38"/>
      <c r="I27" s="38"/>
      <c r="J27" s="38"/>
      <c r="K27" s="38"/>
      <c r="L27" s="55"/>
      <c r="S27" s="38"/>
      <c r="T27" s="38"/>
      <c r="U27" s="38"/>
      <c r="V27" s="38"/>
      <c r="W27" s="38"/>
      <c r="X27" s="38"/>
      <c r="Y27" s="38"/>
      <c r="Z27" s="38"/>
      <c r="AA27" s="38"/>
      <c r="AB27" s="38"/>
      <c r="AC27" s="38"/>
      <c r="AD27" s="38"/>
      <c r="AE27" s="38"/>
    </row>
    <row r="28" s="2" customFormat="1" ht="12" customHeight="1">
      <c r="A28" s="38"/>
      <c r="B28" s="39"/>
      <c r="C28" s="38"/>
      <c r="D28" s="32" t="s">
        <v>39</v>
      </c>
      <c r="E28" s="38"/>
      <c r="F28" s="38"/>
      <c r="G28" s="38"/>
      <c r="H28" s="38"/>
      <c r="I28" s="38"/>
      <c r="J28" s="38"/>
      <c r="K28" s="38"/>
      <c r="L28" s="55"/>
      <c r="S28" s="38"/>
      <c r="T28" s="38"/>
      <c r="U28" s="38"/>
      <c r="V28" s="38"/>
      <c r="W28" s="38"/>
      <c r="X28" s="38"/>
      <c r="Y28" s="38"/>
      <c r="Z28" s="38"/>
      <c r="AA28" s="38"/>
      <c r="AB28" s="38"/>
      <c r="AC28" s="38"/>
      <c r="AD28" s="38"/>
      <c r="AE28" s="38"/>
    </row>
    <row r="29" s="8" customFormat="1" ht="16.5" customHeight="1">
      <c r="A29" s="130"/>
      <c r="B29" s="131"/>
      <c r="C29" s="130"/>
      <c r="D29" s="130"/>
      <c r="E29" s="36" t="s">
        <v>1</v>
      </c>
      <c r="F29" s="36"/>
      <c r="G29" s="36"/>
      <c r="H29" s="36"/>
      <c r="I29" s="130"/>
      <c r="J29" s="130"/>
      <c r="K29" s="130"/>
      <c r="L29" s="132"/>
      <c r="S29" s="130"/>
      <c r="T29" s="130"/>
      <c r="U29" s="130"/>
      <c r="V29" s="130"/>
      <c r="W29" s="130"/>
      <c r="X29" s="130"/>
      <c r="Y29" s="130"/>
      <c r="Z29" s="130"/>
      <c r="AA29" s="130"/>
      <c r="AB29" s="130"/>
      <c r="AC29" s="130"/>
      <c r="AD29" s="130"/>
      <c r="AE29" s="130"/>
    </row>
    <row r="30" s="2" customFormat="1" ht="6.96" customHeight="1">
      <c r="A30" s="38"/>
      <c r="B30" s="39"/>
      <c r="C30" s="38"/>
      <c r="D30" s="38"/>
      <c r="E30" s="38"/>
      <c r="F30" s="38"/>
      <c r="G30" s="38"/>
      <c r="H30" s="38"/>
      <c r="I30" s="38"/>
      <c r="J30" s="38"/>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90"/>
      <c r="J31" s="90"/>
      <c r="K31" s="90"/>
      <c r="L31" s="55"/>
      <c r="S31" s="38"/>
      <c r="T31" s="38"/>
      <c r="U31" s="38"/>
      <c r="V31" s="38"/>
      <c r="W31" s="38"/>
      <c r="X31" s="38"/>
      <c r="Y31" s="38"/>
      <c r="Z31" s="38"/>
      <c r="AA31" s="38"/>
      <c r="AB31" s="38"/>
      <c r="AC31" s="38"/>
      <c r="AD31" s="38"/>
      <c r="AE31" s="38"/>
    </row>
    <row r="32" s="2" customFormat="1" ht="25.44" customHeight="1">
      <c r="A32" s="38"/>
      <c r="B32" s="39"/>
      <c r="C32" s="38"/>
      <c r="D32" s="133" t="s">
        <v>41</v>
      </c>
      <c r="E32" s="38"/>
      <c r="F32" s="38"/>
      <c r="G32" s="38"/>
      <c r="H32" s="38"/>
      <c r="I32" s="38"/>
      <c r="J32" s="96">
        <f>ROUND(J130, 2)</f>
        <v>0</v>
      </c>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14.4" customHeight="1">
      <c r="A34" s="38"/>
      <c r="B34" s="39"/>
      <c r="C34" s="38"/>
      <c r="D34" s="38"/>
      <c r="E34" s="38"/>
      <c r="F34" s="43" t="s">
        <v>43</v>
      </c>
      <c r="G34" s="38"/>
      <c r="H34" s="38"/>
      <c r="I34" s="43" t="s">
        <v>42</v>
      </c>
      <c r="J34" s="43" t="s">
        <v>44</v>
      </c>
      <c r="K34" s="38"/>
      <c r="L34" s="55"/>
      <c r="S34" s="38"/>
      <c r="T34" s="38"/>
      <c r="U34" s="38"/>
      <c r="V34" s="38"/>
      <c r="W34" s="38"/>
      <c r="X34" s="38"/>
      <c r="Y34" s="38"/>
      <c r="Z34" s="38"/>
      <c r="AA34" s="38"/>
      <c r="AB34" s="38"/>
      <c r="AC34" s="38"/>
      <c r="AD34" s="38"/>
      <c r="AE34" s="38"/>
    </row>
    <row r="35" s="2" customFormat="1" ht="14.4" customHeight="1">
      <c r="A35" s="38"/>
      <c r="B35" s="39"/>
      <c r="C35" s="38"/>
      <c r="D35" s="134" t="s">
        <v>45</v>
      </c>
      <c r="E35" s="32" t="s">
        <v>46</v>
      </c>
      <c r="F35" s="135">
        <f>ROUND((SUM(BE130:BE246)),  2)</f>
        <v>0</v>
      </c>
      <c r="G35" s="38"/>
      <c r="H35" s="38"/>
      <c r="I35" s="136">
        <v>0.20999999999999999</v>
      </c>
      <c r="J35" s="135">
        <f>ROUND(((SUM(BE130:BE246))*I35),  2)</f>
        <v>0</v>
      </c>
      <c r="K35" s="38"/>
      <c r="L35" s="55"/>
      <c r="S35" s="38"/>
      <c r="T35" s="38"/>
      <c r="U35" s="38"/>
      <c r="V35" s="38"/>
      <c r="W35" s="38"/>
      <c r="X35" s="38"/>
      <c r="Y35" s="38"/>
      <c r="Z35" s="38"/>
      <c r="AA35" s="38"/>
      <c r="AB35" s="38"/>
      <c r="AC35" s="38"/>
      <c r="AD35" s="38"/>
      <c r="AE35" s="38"/>
    </row>
    <row r="36" s="2" customFormat="1" ht="14.4" customHeight="1">
      <c r="A36" s="38"/>
      <c r="B36" s="39"/>
      <c r="C36" s="38"/>
      <c r="D36" s="38"/>
      <c r="E36" s="32" t="s">
        <v>47</v>
      </c>
      <c r="F36" s="135">
        <f>ROUND((SUM(BF130:BF246)),  2)</f>
        <v>0</v>
      </c>
      <c r="G36" s="38"/>
      <c r="H36" s="38"/>
      <c r="I36" s="136">
        <v>0.14999999999999999</v>
      </c>
      <c r="J36" s="135">
        <f>ROUND(((SUM(BF130:BF246))*I36),  2)</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48</v>
      </c>
      <c r="F37" s="135">
        <f>ROUND((SUM(BG130:BG246)),  2)</f>
        <v>0</v>
      </c>
      <c r="G37" s="38"/>
      <c r="H37" s="38"/>
      <c r="I37" s="136">
        <v>0.20999999999999999</v>
      </c>
      <c r="J37" s="135">
        <f>0</f>
        <v>0</v>
      </c>
      <c r="K37" s="38"/>
      <c r="L37" s="55"/>
      <c r="S37" s="38"/>
      <c r="T37" s="38"/>
      <c r="U37" s="38"/>
      <c r="V37" s="38"/>
      <c r="W37" s="38"/>
      <c r="X37" s="38"/>
      <c r="Y37" s="38"/>
      <c r="Z37" s="38"/>
      <c r="AA37" s="38"/>
      <c r="AB37" s="38"/>
      <c r="AC37" s="38"/>
      <c r="AD37" s="38"/>
      <c r="AE37" s="38"/>
    </row>
    <row r="38" hidden="1" s="2" customFormat="1" ht="14.4" customHeight="1">
      <c r="A38" s="38"/>
      <c r="B38" s="39"/>
      <c r="C38" s="38"/>
      <c r="D38" s="38"/>
      <c r="E38" s="32" t="s">
        <v>49</v>
      </c>
      <c r="F38" s="135">
        <f>ROUND((SUM(BH130:BH246)),  2)</f>
        <v>0</v>
      </c>
      <c r="G38" s="38"/>
      <c r="H38" s="38"/>
      <c r="I38" s="136">
        <v>0.14999999999999999</v>
      </c>
      <c r="J38" s="135">
        <f>0</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50</v>
      </c>
      <c r="F39" s="135">
        <f>ROUND((SUM(BI130:BI246)),  2)</f>
        <v>0</v>
      </c>
      <c r="G39" s="38"/>
      <c r="H39" s="38"/>
      <c r="I39" s="136">
        <v>0</v>
      </c>
      <c r="J39" s="135">
        <f>0</f>
        <v>0</v>
      </c>
      <c r="K39" s="38"/>
      <c r="L39" s="55"/>
      <c r="S39" s="38"/>
      <c r="T39" s="38"/>
      <c r="U39" s="38"/>
      <c r="V39" s="38"/>
      <c r="W39" s="38"/>
      <c r="X39" s="38"/>
      <c r="Y39" s="38"/>
      <c r="Z39" s="38"/>
      <c r="AA39" s="38"/>
      <c r="AB39" s="38"/>
      <c r="AC39" s="38"/>
      <c r="AD39" s="38"/>
      <c r="AE39" s="38"/>
    </row>
    <row r="40" s="2" customFormat="1" ht="6.96" customHeight="1">
      <c r="A40" s="38"/>
      <c r="B40" s="39"/>
      <c r="C40" s="38"/>
      <c r="D40" s="38"/>
      <c r="E40" s="38"/>
      <c r="F40" s="38"/>
      <c r="G40" s="38"/>
      <c r="H40" s="38"/>
      <c r="I40" s="38"/>
      <c r="J40" s="38"/>
      <c r="K40" s="38"/>
      <c r="L40" s="55"/>
      <c r="S40" s="38"/>
      <c r="T40" s="38"/>
      <c r="U40" s="38"/>
      <c r="V40" s="38"/>
      <c r="W40" s="38"/>
      <c r="X40" s="38"/>
      <c r="Y40" s="38"/>
      <c r="Z40" s="38"/>
      <c r="AA40" s="38"/>
      <c r="AB40" s="38"/>
      <c r="AC40" s="38"/>
      <c r="AD40" s="38"/>
      <c r="AE40" s="38"/>
    </row>
    <row r="41" s="2" customFormat="1" ht="25.44" customHeight="1">
      <c r="A41" s="38"/>
      <c r="B41" s="39"/>
      <c r="C41" s="137"/>
      <c r="D41" s="138" t="s">
        <v>51</v>
      </c>
      <c r="E41" s="81"/>
      <c r="F41" s="81"/>
      <c r="G41" s="139" t="s">
        <v>52</v>
      </c>
      <c r="H41" s="140" t="s">
        <v>53</v>
      </c>
      <c r="I41" s="81"/>
      <c r="J41" s="141">
        <f>SUM(J32:J39)</f>
        <v>0</v>
      </c>
      <c r="K41" s="142"/>
      <c r="L41" s="55"/>
      <c r="S41" s="38"/>
      <c r="T41" s="38"/>
      <c r="U41" s="38"/>
      <c r="V41" s="38"/>
      <c r="W41" s="38"/>
      <c r="X41" s="38"/>
      <c r="Y41" s="38"/>
      <c r="Z41" s="38"/>
      <c r="AA41" s="38"/>
      <c r="AB41" s="38"/>
      <c r="AC41" s="38"/>
      <c r="AD41" s="38"/>
      <c r="AE41" s="38"/>
    </row>
    <row r="42" s="2" customFormat="1" ht="14.4"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54</v>
      </c>
      <c r="E50" s="57"/>
      <c r="F50" s="57"/>
      <c r="G50" s="56" t="s">
        <v>55</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56</v>
      </c>
      <c r="E61" s="41"/>
      <c r="F61" s="143" t="s">
        <v>57</v>
      </c>
      <c r="G61" s="58" t="s">
        <v>56</v>
      </c>
      <c r="H61" s="41"/>
      <c r="I61" s="41"/>
      <c r="J61" s="144" t="s">
        <v>57</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58</v>
      </c>
      <c r="E65" s="59"/>
      <c r="F65" s="59"/>
      <c r="G65" s="56" t="s">
        <v>59</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56</v>
      </c>
      <c r="E76" s="41"/>
      <c r="F76" s="143" t="s">
        <v>57</v>
      </c>
      <c r="G76" s="58" t="s">
        <v>56</v>
      </c>
      <c r="H76" s="41"/>
      <c r="I76" s="41"/>
      <c r="J76" s="144" t="s">
        <v>57</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162</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29" t="str">
        <f>E7</f>
        <v>VD Letovice, rekonstrukce VD</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159</v>
      </c>
      <c r="L86" s="22"/>
    </row>
    <row r="87" s="2" customFormat="1" ht="16.5" customHeight="1">
      <c r="A87" s="38"/>
      <c r="B87" s="39"/>
      <c r="C87" s="38"/>
      <c r="D87" s="38"/>
      <c r="E87" s="129" t="s">
        <v>2088</v>
      </c>
      <c r="F87" s="38"/>
      <c r="G87" s="38"/>
      <c r="H87" s="38"/>
      <c r="I87" s="38"/>
      <c r="J87" s="38"/>
      <c r="K87" s="38"/>
      <c r="L87" s="55"/>
      <c r="S87" s="38"/>
      <c r="T87" s="38"/>
      <c r="U87" s="38"/>
      <c r="V87" s="38"/>
      <c r="W87" s="38"/>
      <c r="X87" s="38"/>
      <c r="Y87" s="38"/>
      <c r="Z87" s="38"/>
      <c r="AA87" s="38"/>
      <c r="AB87" s="38"/>
      <c r="AC87" s="38"/>
      <c r="AD87" s="38"/>
      <c r="AE87" s="38"/>
    </row>
    <row r="88" s="2" customFormat="1" ht="12" customHeight="1">
      <c r="A88" s="38"/>
      <c r="B88" s="39"/>
      <c r="C88" s="32" t="s">
        <v>1101</v>
      </c>
      <c r="D88" s="38"/>
      <c r="E88" s="38"/>
      <c r="F88" s="38"/>
      <c r="G88" s="38"/>
      <c r="H88" s="38"/>
      <c r="I88" s="38"/>
      <c r="J88" s="38"/>
      <c r="K88" s="38"/>
      <c r="L88" s="55"/>
      <c r="S88" s="38"/>
      <c r="T88" s="38"/>
      <c r="U88" s="38"/>
      <c r="V88" s="38"/>
      <c r="W88" s="38"/>
      <c r="X88" s="38"/>
      <c r="Y88" s="38"/>
      <c r="Z88" s="38"/>
      <c r="AA88" s="38"/>
      <c r="AB88" s="38"/>
      <c r="AC88" s="38"/>
      <c r="AD88" s="38"/>
      <c r="AE88" s="38"/>
    </row>
    <row r="89" s="2" customFormat="1" ht="16.5" customHeight="1">
      <c r="A89" s="38"/>
      <c r="B89" s="39"/>
      <c r="C89" s="38"/>
      <c r="D89" s="38"/>
      <c r="E89" s="67" t="str">
        <f>E11</f>
        <v>SO 08.3 - Měření průsaků</v>
      </c>
      <c r="F89" s="38"/>
      <c r="G89" s="38"/>
      <c r="H89" s="38"/>
      <c r="I89" s="38"/>
      <c r="J89" s="38"/>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2" customHeight="1">
      <c r="A91" s="38"/>
      <c r="B91" s="39"/>
      <c r="C91" s="32" t="s">
        <v>20</v>
      </c>
      <c r="D91" s="38"/>
      <c r="E91" s="38"/>
      <c r="F91" s="27" t="str">
        <f>F14</f>
        <v>VD Letovice</v>
      </c>
      <c r="G91" s="38"/>
      <c r="H91" s="38"/>
      <c r="I91" s="32" t="s">
        <v>22</v>
      </c>
      <c r="J91" s="69" t="str">
        <f>IF(J14="","",J14)</f>
        <v>2. 12. 2020</v>
      </c>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25.65" customHeight="1">
      <c r="A93" s="38"/>
      <c r="B93" s="39"/>
      <c r="C93" s="32" t="s">
        <v>24</v>
      </c>
      <c r="D93" s="38"/>
      <c r="E93" s="38"/>
      <c r="F93" s="27" t="str">
        <f>E17</f>
        <v>Povodí Moravy, s.p., Dřevařská 11, 60175 Brno</v>
      </c>
      <c r="G93" s="38"/>
      <c r="H93" s="38"/>
      <c r="I93" s="32" t="s">
        <v>32</v>
      </c>
      <c r="J93" s="36" t="str">
        <f>E23</f>
        <v>Sweco Hydroprojekt a.s.</v>
      </c>
      <c r="K93" s="38"/>
      <c r="L93" s="55"/>
      <c r="S93" s="38"/>
      <c r="T93" s="38"/>
      <c r="U93" s="38"/>
      <c r="V93" s="38"/>
      <c r="W93" s="38"/>
      <c r="X93" s="38"/>
      <c r="Y93" s="38"/>
      <c r="Z93" s="38"/>
      <c r="AA93" s="38"/>
      <c r="AB93" s="38"/>
      <c r="AC93" s="38"/>
      <c r="AD93" s="38"/>
      <c r="AE93" s="38"/>
    </row>
    <row r="94" s="2" customFormat="1" ht="15.15" customHeight="1">
      <c r="A94" s="38"/>
      <c r="B94" s="39"/>
      <c r="C94" s="32" t="s">
        <v>30</v>
      </c>
      <c r="D94" s="38"/>
      <c r="E94" s="38"/>
      <c r="F94" s="27" t="str">
        <f>IF(E20="","",E20)</f>
        <v>Vyplň údaj</v>
      </c>
      <c r="G94" s="38"/>
      <c r="H94" s="38"/>
      <c r="I94" s="32" t="s">
        <v>37</v>
      </c>
      <c r="J94" s="36" t="str">
        <f>E26</f>
        <v xml:space="preserve"> </v>
      </c>
      <c r="K94" s="38"/>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38"/>
      <c r="J95" s="38"/>
      <c r="K95" s="38"/>
      <c r="L95" s="55"/>
      <c r="S95" s="38"/>
      <c r="T95" s="38"/>
      <c r="U95" s="38"/>
      <c r="V95" s="38"/>
      <c r="W95" s="38"/>
      <c r="X95" s="38"/>
      <c r="Y95" s="38"/>
      <c r="Z95" s="38"/>
      <c r="AA95" s="38"/>
      <c r="AB95" s="38"/>
      <c r="AC95" s="38"/>
      <c r="AD95" s="38"/>
      <c r="AE95" s="38"/>
    </row>
    <row r="96" s="2" customFormat="1" ht="29.28" customHeight="1">
      <c r="A96" s="38"/>
      <c r="B96" s="39"/>
      <c r="C96" s="145" t="s">
        <v>163</v>
      </c>
      <c r="D96" s="137"/>
      <c r="E96" s="137"/>
      <c r="F96" s="137"/>
      <c r="G96" s="137"/>
      <c r="H96" s="137"/>
      <c r="I96" s="137"/>
      <c r="J96" s="146" t="s">
        <v>164</v>
      </c>
      <c r="K96" s="137"/>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2.8" customHeight="1">
      <c r="A98" s="38"/>
      <c r="B98" s="39"/>
      <c r="C98" s="147" t="s">
        <v>165</v>
      </c>
      <c r="D98" s="38"/>
      <c r="E98" s="38"/>
      <c r="F98" s="38"/>
      <c r="G98" s="38"/>
      <c r="H98" s="38"/>
      <c r="I98" s="38"/>
      <c r="J98" s="96">
        <f>J130</f>
        <v>0</v>
      </c>
      <c r="K98" s="38"/>
      <c r="L98" s="55"/>
      <c r="S98" s="38"/>
      <c r="T98" s="38"/>
      <c r="U98" s="38"/>
      <c r="V98" s="38"/>
      <c r="W98" s="38"/>
      <c r="X98" s="38"/>
      <c r="Y98" s="38"/>
      <c r="Z98" s="38"/>
      <c r="AA98" s="38"/>
      <c r="AB98" s="38"/>
      <c r="AC98" s="38"/>
      <c r="AD98" s="38"/>
      <c r="AE98" s="38"/>
      <c r="AU98" s="19" t="s">
        <v>166</v>
      </c>
    </row>
    <row r="99" s="9" customFormat="1" ht="24.96" customHeight="1">
      <c r="A99" s="9"/>
      <c r="B99" s="148"/>
      <c r="C99" s="9"/>
      <c r="D99" s="149" t="s">
        <v>167</v>
      </c>
      <c r="E99" s="150"/>
      <c r="F99" s="150"/>
      <c r="G99" s="150"/>
      <c r="H99" s="150"/>
      <c r="I99" s="150"/>
      <c r="J99" s="151">
        <f>J131</f>
        <v>0</v>
      </c>
      <c r="K99" s="9"/>
      <c r="L99" s="148"/>
      <c r="S99" s="9"/>
      <c r="T99" s="9"/>
      <c r="U99" s="9"/>
      <c r="V99" s="9"/>
      <c r="W99" s="9"/>
      <c r="X99" s="9"/>
      <c r="Y99" s="9"/>
      <c r="Z99" s="9"/>
      <c r="AA99" s="9"/>
      <c r="AB99" s="9"/>
      <c r="AC99" s="9"/>
      <c r="AD99" s="9"/>
      <c r="AE99" s="9"/>
    </row>
    <row r="100" s="10" customFormat="1" ht="19.92" customHeight="1">
      <c r="A100" s="10"/>
      <c r="B100" s="152"/>
      <c r="C100" s="10"/>
      <c r="D100" s="153" t="s">
        <v>168</v>
      </c>
      <c r="E100" s="154"/>
      <c r="F100" s="154"/>
      <c r="G100" s="154"/>
      <c r="H100" s="154"/>
      <c r="I100" s="154"/>
      <c r="J100" s="155">
        <f>J132</f>
        <v>0</v>
      </c>
      <c r="K100" s="10"/>
      <c r="L100" s="152"/>
      <c r="S100" s="10"/>
      <c r="T100" s="10"/>
      <c r="U100" s="10"/>
      <c r="V100" s="10"/>
      <c r="W100" s="10"/>
      <c r="X100" s="10"/>
      <c r="Y100" s="10"/>
      <c r="Z100" s="10"/>
      <c r="AA100" s="10"/>
      <c r="AB100" s="10"/>
      <c r="AC100" s="10"/>
      <c r="AD100" s="10"/>
      <c r="AE100" s="10"/>
    </row>
    <row r="101" s="10" customFormat="1" ht="19.92" customHeight="1">
      <c r="A101" s="10"/>
      <c r="B101" s="152"/>
      <c r="C101" s="10"/>
      <c r="D101" s="153" t="s">
        <v>170</v>
      </c>
      <c r="E101" s="154"/>
      <c r="F101" s="154"/>
      <c r="G101" s="154"/>
      <c r="H101" s="154"/>
      <c r="I101" s="154"/>
      <c r="J101" s="155">
        <f>J199</f>
        <v>0</v>
      </c>
      <c r="K101" s="10"/>
      <c r="L101" s="152"/>
      <c r="S101" s="10"/>
      <c r="T101" s="10"/>
      <c r="U101" s="10"/>
      <c r="V101" s="10"/>
      <c r="W101" s="10"/>
      <c r="X101" s="10"/>
      <c r="Y101" s="10"/>
      <c r="Z101" s="10"/>
      <c r="AA101" s="10"/>
      <c r="AB101" s="10"/>
      <c r="AC101" s="10"/>
      <c r="AD101" s="10"/>
      <c r="AE101" s="10"/>
    </row>
    <row r="102" s="10" customFormat="1" ht="19.92" customHeight="1">
      <c r="A102" s="10"/>
      <c r="B102" s="152"/>
      <c r="C102" s="10"/>
      <c r="D102" s="153" t="s">
        <v>171</v>
      </c>
      <c r="E102" s="154"/>
      <c r="F102" s="154"/>
      <c r="G102" s="154"/>
      <c r="H102" s="154"/>
      <c r="I102" s="154"/>
      <c r="J102" s="155">
        <f>J203</f>
        <v>0</v>
      </c>
      <c r="K102" s="10"/>
      <c r="L102" s="152"/>
      <c r="S102" s="10"/>
      <c r="T102" s="10"/>
      <c r="U102" s="10"/>
      <c r="V102" s="10"/>
      <c r="W102" s="10"/>
      <c r="X102" s="10"/>
      <c r="Y102" s="10"/>
      <c r="Z102" s="10"/>
      <c r="AA102" s="10"/>
      <c r="AB102" s="10"/>
      <c r="AC102" s="10"/>
      <c r="AD102" s="10"/>
      <c r="AE102" s="10"/>
    </row>
    <row r="103" s="10" customFormat="1" ht="19.92" customHeight="1">
      <c r="A103" s="10"/>
      <c r="B103" s="152"/>
      <c r="C103" s="10"/>
      <c r="D103" s="153" t="s">
        <v>172</v>
      </c>
      <c r="E103" s="154"/>
      <c r="F103" s="154"/>
      <c r="G103" s="154"/>
      <c r="H103" s="154"/>
      <c r="I103" s="154"/>
      <c r="J103" s="155">
        <f>J207</f>
        <v>0</v>
      </c>
      <c r="K103" s="10"/>
      <c r="L103" s="152"/>
      <c r="S103" s="10"/>
      <c r="T103" s="10"/>
      <c r="U103" s="10"/>
      <c r="V103" s="10"/>
      <c r="W103" s="10"/>
      <c r="X103" s="10"/>
      <c r="Y103" s="10"/>
      <c r="Z103" s="10"/>
      <c r="AA103" s="10"/>
      <c r="AB103" s="10"/>
      <c r="AC103" s="10"/>
      <c r="AD103" s="10"/>
      <c r="AE103" s="10"/>
    </row>
    <row r="104" s="10" customFormat="1" ht="19.92" customHeight="1">
      <c r="A104" s="10"/>
      <c r="B104" s="152"/>
      <c r="C104" s="10"/>
      <c r="D104" s="153" t="s">
        <v>174</v>
      </c>
      <c r="E104" s="154"/>
      <c r="F104" s="154"/>
      <c r="G104" s="154"/>
      <c r="H104" s="154"/>
      <c r="I104" s="154"/>
      <c r="J104" s="155">
        <f>J220</f>
        <v>0</v>
      </c>
      <c r="K104" s="10"/>
      <c r="L104" s="152"/>
      <c r="S104" s="10"/>
      <c r="T104" s="10"/>
      <c r="U104" s="10"/>
      <c r="V104" s="10"/>
      <c r="W104" s="10"/>
      <c r="X104" s="10"/>
      <c r="Y104" s="10"/>
      <c r="Z104" s="10"/>
      <c r="AA104" s="10"/>
      <c r="AB104" s="10"/>
      <c r="AC104" s="10"/>
      <c r="AD104" s="10"/>
      <c r="AE104" s="10"/>
    </row>
    <row r="105" s="10" customFormat="1" ht="14.88" customHeight="1">
      <c r="A105" s="10"/>
      <c r="B105" s="152"/>
      <c r="C105" s="10"/>
      <c r="D105" s="153" t="s">
        <v>2293</v>
      </c>
      <c r="E105" s="154"/>
      <c r="F105" s="154"/>
      <c r="G105" s="154"/>
      <c r="H105" s="154"/>
      <c r="I105" s="154"/>
      <c r="J105" s="155">
        <f>J222</f>
        <v>0</v>
      </c>
      <c r="K105" s="10"/>
      <c r="L105" s="152"/>
      <c r="S105" s="10"/>
      <c r="T105" s="10"/>
      <c r="U105" s="10"/>
      <c r="V105" s="10"/>
      <c r="W105" s="10"/>
      <c r="X105" s="10"/>
      <c r="Y105" s="10"/>
      <c r="Z105" s="10"/>
      <c r="AA105" s="10"/>
      <c r="AB105" s="10"/>
      <c r="AC105" s="10"/>
      <c r="AD105" s="10"/>
      <c r="AE105" s="10"/>
    </row>
    <row r="106" s="10" customFormat="1" ht="19.92" customHeight="1">
      <c r="A106" s="10"/>
      <c r="B106" s="152"/>
      <c r="C106" s="10"/>
      <c r="D106" s="153" t="s">
        <v>180</v>
      </c>
      <c r="E106" s="154"/>
      <c r="F106" s="154"/>
      <c r="G106" s="154"/>
      <c r="H106" s="154"/>
      <c r="I106" s="154"/>
      <c r="J106" s="155">
        <f>J224</f>
        <v>0</v>
      </c>
      <c r="K106" s="10"/>
      <c r="L106" s="152"/>
      <c r="S106" s="10"/>
      <c r="T106" s="10"/>
      <c r="U106" s="10"/>
      <c r="V106" s="10"/>
      <c r="W106" s="10"/>
      <c r="X106" s="10"/>
      <c r="Y106" s="10"/>
      <c r="Z106" s="10"/>
      <c r="AA106" s="10"/>
      <c r="AB106" s="10"/>
      <c r="AC106" s="10"/>
      <c r="AD106" s="10"/>
      <c r="AE106" s="10"/>
    </row>
    <row r="107" s="10" customFormat="1" ht="19.92" customHeight="1">
      <c r="A107" s="10"/>
      <c r="B107" s="152"/>
      <c r="C107" s="10"/>
      <c r="D107" s="153" t="s">
        <v>181</v>
      </c>
      <c r="E107" s="154"/>
      <c r="F107" s="154"/>
      <c r="G107" s="154"/>
      <c r="H107" s="154"/>
      <c r="I107" s="154"/>
      <c r="J107" s="155">
        <f>J228</f>
        <v>0</v>
      </c>
      <c r="K107" s="10"/>
      <c r="L107" s="152"/>
      <c r="S107" s="10"/>
      <c r="T107" s="10"/>
      <c r="U107" s="10"/>
      <c r="V107" s="10"/>
      <c r="W107" s="10"/>
      <c r="X107" s="10"/>
      <c r="Y107" s="10"/>
      <c r="Z107" s="10"/>
      <c r="AA107" s="10"/>
      <c r="AB107" s="10"/>
      <c r="AC107" s="10"/>
      <c r="AD107" s="10"/>
      <c r="AE107" s="10"/>
    </row>
    <row r="108" s="9" customFormat="1" ht="24.96" customHeight="1">
      <c r="A108" s="9"/>
      <c r="B108" s="148"/>
      <c r="C108" s="9"/>
      <c r="D108" s="149" t="s">
        <v>2092</v>
      </c>
      <c r="E108" s="150"/>
      <c r="F108" s="150"/>
      <c r="G108" s="150"/>
      <c r="H108" s="150"/>
      <c r="I108" s="150"/>
      <c r="J108" s="151">
        <f>J232</f>
        <v>0</v>
      </c>
      <c r="K108" s="9"/>
      <c r="L108" s="148"/>
      <c r="S108" s="9"/>
      <c r="T108" s="9"/>
      <c r="U108" s="9"/>
      <c r="V108" s="9"/>
      <c r="W108" s="9"/>
      <c r="X108" s="9"/>
      <c r="Y108" s="9"/>
      <c r="Z108" s="9"/>
      <c r="AA108" s="9"/>
      <c r="AB108" s="9"/>
      <c r="AC108" s="9"/>
      <c r="AD108" s="9"/>
      <c r="AE108" s="9"/>
    </row>
    <row r="109" s="2" customFormat="1" ht="21.84" customHeight="1">
      <c r="A109" s="38"/>
      <c r="B109" s="39"/>
      <c r="C109" s="38"/>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6.96" customHeight="1">
      <c r="A110" s="38"/>
      <c r="B110" s="60"/>
      <c r="C110" s="61"/>
      <c r="D110" s="61"/>
      <c r="E110" s="61"/>
      <c r="F110" s="61"/>
      <c r="G110" s="61"/>
      <c r="H110" s="61"/>
      <c r="I110" s="61"/>
      <c r="J110" s="61"/>
      <c r="K110" s="61"/>
      <c r="L110" s="55"/>
      <c r="S110" s="38"/>
      <c r="T110" s="38"/>
      <c r="U110" s="38"/>
      <c r="V110" s="38"/>
      <c r="W110" s="38"/>
      <c r="X110" s="38"/>
      <c r="Y110" s="38"/>
      <c r="Z110" s="38"/>
      <c r="AA110" s="38"/>
      <c r="AB110" s="38"/>
      <c r="AC110" s="38"/>
      <c r="AD110" s="38"/>
      <c r="AE110" s="38"/>
    </row>
    <row r="114" s="2" customFormat="1" ht="6.96" customHeight="1">
      <c r="A114" s="38"/>
      <c r="B114" s="62"/>
      <c r="C114" s="63"/>
      <c r="D114" s="63"/>
      <c r="E114" s="63"/>
      <c r="F114" s="63"/>
      <c r="G114" s="63"/>
      <c r="H114" s="63"/>
      <c r="I114" s="63"/>
      <c r="J114" s="63"/>
      <c r="K114" s="63"/>
      <c r="L114" s="55"/>
      <c r="S114" s="38"/>
      <c r="T114" s="38"/>
      <c r="U114" s="38"/>
      <c r="V114" s="38"/>
      <c r="W114" s="38"/>
      <c r="X114" s="38"/>
      <c r="Y114" s="38"/>
      <c r="Z114" s="38"/>
      <c r="AA114" s="38"/>
      <c r="AB114" s="38"/>
      <c r="AC114" s="38"/>
      <c r="AD114" s="38"/>
      <c r="AE114" s="38"/>
    </row>
    <row r="115" s="2" customFormat="1" ht="24.96" customHeight="1">
      <c r="A115" s="38"/>
      <c r="B115" s="39"/>
      <c r="C115" s="23" t="s">
        <v>184</v>
      </c>
      <c r="D115" s="38"/>
      <c r="E115" s="38"/>
      <c r="F115" s="38"/>
      <c r="G115" s="38"/>
      <c r="H115" s="38"/>
      <c r="I115" s="38"/>
      <c r="J115" s="38"/>
      <c r="K115" s="38"/>
      <c r="L115" s="55"/>
      <c r="S115" s="38"/>
      <c r="T115" s="38"/>
      <c r="U115" s="38"/>
      <c r="V115" s="38"/>
      <c r="W115" s="38"/>
      <c r="X115" s="38"/>
      <c r="Y115" s="38"/>
      <c r="Z115" s="38"/>
      <c r="AA115" s="38"/>
      <c r="AB115" s="38"/>
      <c r="AC115" s="38"/>
      <c r="AD115" s="38"/>
      <c r="AE115" s="38"/>
    </row>
    <row r="116" s="2" customFormat="1" ht="6.96" customHeight="1">
      <c r="A116" s="38"/>
      <c r="B116" s="39"/>
      <c r="C116" s="38"/>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12" customHeight="1">
      <c r="A117" s="38"/>
      <c r="B117" s="39"/>
      <c r="C117" s="32" t="s">
        <v>16</v>
      </c>
      <c r="D117" s="38"/>
      <c r="E117" s="38"/>
      <c r="F117" s="38"/>
      <c r="G117" s="38"/>
      <c r="H117" s="38"/>
      <c r="I117" s="38"/>
      <c r="J117" s="38"/>
      <c r="K117" s="38"/>
      <c r="L117" s="55"/>
      <c r="S117" s="38"/>
      <c r="T117" s="38"/>
      <c r="U117" s="38"/>
      <c r="V117" s="38"/>
      <c r="W117" s="38"/>
      <c r="X117" s="38"/>
      <c r="Y117" s="38"/>
      <c r="Z117" s="38"/>
      <c r="AA117" s="38"/>
      <c r="AB117" s="38"/>
      <c r="AC117" s="38"/>
      <c r="AD117" s="38"/>
      <c r="AE117" s="38"/>
    </row>
    <row r="118" s="2" customFormat="1" ht="16.5" customHeight="1">
      <c r="A118" s="38"/>
      <c r="B118" s="39"/>
      <c r="C118" s="38"/>
      <c r="D118" s="38"/>
      <c r="E118" s="129" t="str">
        <f>E7</f>
        <v>VD Letovice, rekonstrukce VD</v>
      </c>
      <c r="F118" s="32"/>
      <c r="G118" s="32"/>
      <c r="H118" s="32"/>
      <c r="I118" s="38"/>
      <c r="J118" s="38"/>
      <c r="K118" s="38"/>
      <c r="L118" s="55"/>
      <c r="S118" s="38"/>
      <c r="T118" s="38"/>
      <c r="U118" s="38"/>
      <c r="V118" s="38"/>
      <c r="W118" s="38"/>
      <c r="X118" s="38"/>
      <c r="Y118" s="38"/>
      <c r="Z118" s="38"/>
      <c r="AA118" s="38"/>
      <c r="AB118" s="38"/>
      <c r="AC118" s="38"/>
      <c r="AD118" s="38"/>
      <c r="AE118" s="38"/>
    </row>
    <row r="119" s="1" customFormat="1" ht="12" customHeight="1">
      <c r="B119" s="22"/>
      <c r="C119" s="32" t="s">
        <v>159</v>
      </c>
      <c r="L119" s="22"/>
    </row>
    <row r="120" s="2" customFormat="1" ht="16.5" customHeight="1">
      <c r="A120" s="38"/>
      <c r="B120" s="39"/>
      <c r="C120" s="38"/>
      <c r="D120" s="38"/>
      <c r="E120" s="129" t="s">
        <v>2088</v>
      </c>
      <c r="F120" s="38"/>
      <c r="G120" s="38"/>
      <c r="H120" s="38"/>
      <c r="I120" s="38"/>
      <c r="J120" s="38"/>
      <c r="K120" s="38"/>
      <c r="L120" s="55"/>
      <c r="S120" s="38"/>
      <c r="T120" s="38"/>
      <c r="U120" s="38"/>
      <c r="V120" s="38"/>
      <c r="W120" s="38"/>
      <c r="X120" s="38"/>
      <c r="Y120" s="38"/>
      <c r="Z120" s="38"/>
      <c r="AA120" s="38"/>
      <c r="AB120" s="38"/>
      <c r="AC120" s="38"/>
      <c r="AD120" s="38"/>
      <c r="AE120" s="38"/>
    </row>
    <row r="121" s="2" customFormat="1" ht="12" customHeight="1">
      <c r="A121" s="38"/>
      <c r="B121" s="39"/>
      <c r="C121" s="32" t="s">
        <v>1101</v>
      </c>
      <c r="D121" s="38"/>
      <c r="E121" s="38"/>
      <c r="F121" s="38"/>
      <c r="G121" s="38"/>
      <c r="H121" s="38"/>
      <c r="I121" s="38"/>
      <c r="J121" s="38"/>
      <c r="K121" s="38"/>
      <c r="L121" s="55"/>
      <c r="S121" s="38"/>
      <c r="T121" s="38"/>
      <c r="U121" s="38"/>
      <c r="V121" s="38"/>
      <c r="W121" s="38"/>
      <c r="X121" s="38"/>
      <c r="Y121" s="38"/>
      <c r="Z121" s="38"/>
      <c r="AA121" s="38"/>
      <c r="AB121" s="38"/>
      <c r="AC121" s="38"/>
      <c r="AD121" s="38"/>
      <c r="AE121" s="38"/>
    </row>
    <row r="122" s="2" customFormat="1" ht="16.5" customHeight="1">
      <c r="A122" s="38"/>
      <c r="B122" s="39"/>
      <c r="C122" s="38"/>
      <c r="D122" s="38"/>
      <c r="E122" s="67" t="str">
        <f>E11</f>
        <v>SO 08.3 - Měření průsaků</v>
      </c>
      <c r="F122" s="38"/>
      <c r="G122" s="38"/>
      <c r="H122" s="38"/>
      <c r="I122" s="38"/>
      <c r="J122" s="38"/>
      <c r="K122" s="38"/>
      <c r="L122" s="55"/>
      <c r="S122" s="38"/>
      <c r="T122" s="38"/>
      <c r="U122" s="38"/>
      <c r="V122" s="38"/>
      <c r="W122" s="38"/>
      <c r="X122" s="38"/>
      <c r="Y122" s="38"/>
      <c r="Z122" s="38"/>
      <c r="AA122" s="38"/>
      <c r="AB122" s="38"/>
      <c r="AC122" s="38"/>
      <c r="AD122" s="38"/>
      <c r="AE122" s="38"/>
    </row>
    <row r="123" s="2" customFormat="1" ht="6.96" customHeight="1">
      <c r="A123" s="38"/>
      <c r="B123" s="39"/>
      <c r="C123" s="38"/>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2" customFormat="1" ht="12" customHeight="1">
      <c r="A124" s="38"/>
      <c r="B124" s="39"/>
      <c r="C124" s="32" t="s">
        <v>20</v>
      </c>
      <c r="D124" s="38"/>
      <c r="E124" s="38"/>
      <c r="F124" s="27" t="str">
        <f>F14</f>
        <v>VD Letovice</v>
      </c>
      <c r="G124" s="38"/>
      <c r="H124" s="38"/>
      <c r="I124" s="32" t="s">
        <v>22</v>
      </c>
      <c r="J124" s="69" t="str">
        <f>IF(J14="","",J14)</f>
        <v>2. 12. 2020</v>
      </c>
      <c r="K124" s="38"/>
      <c r="L124" s="55"/>
      <c r="S124" s="38"/>
      <c r="T124" s="38"/>
      <c r="U124" s="38"/>
      <c r="V124" s="38"/>
      <c r="W124" s="38"/>
      <c r="X124" s="38"/>
      <c r="Y124" s="38"/>
      <c r="Z124" s="38"/>
      <c r="AA124" s="38"/>
      <c r="AB124" s="38"/>
      <c r="AC124" s="38"/>
      <c r="AD124" s="38"/>
      <c r="AE124" s="38"/>
    </row>
    <row r="125" s="2" customFormat="1" ht="6.96" customHeight="1">
      <c r="A125" s="38"/>
      <c r="B125" s="39"/>
      <c r="C125" s="38"/>
      <c r="D125" s="38"/>
      <c r="E125" s="38"/>
      <c r="F125" s="38"/>
      <c r="G125" s="38"/>
      <c r="H125" s="38"/>
      <c r="I125" s="38"/>
      <c r="J125" s="38"/>
      <c r="K125" s="38"/>
      <c r="L125" s="55"/>
      <c r="S125" s="38"/>
      <c r="T125" s="38"/>
      <c r="U125" s="38"/>
      <c r="V125" s="38"/>
      <c r="W125" s="38"/>
      <c r="X125" s="38"/>
      <c r="Y125" s="38"/>
      <c r="Z125" s="38"/>
      <c r="AA125" s="38"/>
      <c r="AB125" s="38"/>
      <c r="AC125" s="38"/>
      <c r="AD125" s="38"/>
      <c r="AE125" s="38"/>
    </row>
    <row r="126" s="2" customFormat="1" ht="25.65" customHeight="1">
      <c r="A126" s="38"/>
      <c r="B126" s="39"/>
      <c r="C126" s="32" t="s">
        <v>24</v>
      </c>
      <c r="D126" s="38"/>
      <c r="E126" s="38"/>
      <c r="F126" s="27" t="str">
        <f>E17</f>
        <v>Povodí Moravy, s.p., Dřevařská 11, 60175 Brno</v>
      </c>
      <c r="G126" s="38"/>
      <c r="H126" s="38"/>
      <c r="I126" s="32" t="s">
        <v>32</v>
      </c>
      <c r="J126" s="36" t="str">
        <f>E23</f>
        <v>Sweco Hydroprojekt a.s.</v>
      </c>
      <c r="K126" s="38"/>
      <c r="L126" s="55"/>
      <c r="S126" s="38"/>
      <c r="T126" s="38"/>
      <c r="U126" s="38"/>
      <c r="V126" s="38"/>
      <c r="W126" s="38"/>
      <c r="X126" s="38"/>
      <c r="Y126" s="38"/>
      <c r="Z126" s="38"/>
      <c r="AA126" s="38"/>
      <c r="AB126" s="38"/>
      <c r="AC126" s="38"/>
      <c r="AD126" s="38"/>
      <c r="AE126" s="38"/>
    </row>
    <row r="127" s="2" customFormat="1" ht="15.15" customHeight="1">
      <c r="A127" s="38"/>
      <c r="B127" s="39"/>
      <c r="C127" s="32" t="s">
        <v>30</v>
      </c>
      <c r="D127" s="38"/>
      <c r="E127" s="38"/>
      <c r="F127" s="27" t="str">
        <f>IF(E20="","",E20)</f>
        <v>Vyplň údaj</v>
      </c>
      <c r="G127" s="38"/>
      <c r="H127" s="38"/>
      <c r="I127" s="32" t="s">
        <v>37</v>
      </c>
      <c r="J127" s="36" t="str">
        <f>E26</f>
        <v xml:space="preserve"> </v>
      </c>
      <c r="K127" s="38"/>
      <c r="L127" s="55"/>
      <c r="S127" s="38"/>
      <c r="T127" s="38"/>
      <c r="U127" s="38"/>
      <c r="V127" s="38"/>
      <c r="W127" s="38"/>
      <c r="X127" s="38"/>
      <c r="Y127" s="38"/>
      <c r="Z127" s="38"/>
      <c r="AA127" s="38"/>
      <c r="AB127" s="38"/>
      <c r="AC127" s="38"/>
      <c r="AD127" s="38"/>
      <c r="AE127" s="38"/>
    </row>
    <row r="128" s="2" customFormat="1" ht="10.32" customHeight="1">
      <c r="A128" s="38"/>
      <c r="B128" s="39"/>
      <c r="C128" s="38"/>
      <c r="D128" s="38"/>
      <c r="E128" s="38"/>
      <c r="F128" s="38"/>
      <c r="G128" s="38"/>
      <c r="H128" s="38"/>
      <c r="I128" s="38"/>
      <c r="J128" s="38"/>
      <c r="K128" s="38"/>
      <c r="L128" s="55"/>
      <c r="S128" s="38"/>
      <c r="T128" s="38"/>
      <c r="U128" s="38"/>
      <c r="V128" s="38"/>
      <c r="W128" s="38"/>
      <c r="X128" s="38"/>
      <c r="Y128" s="38"/>
      <c r="Z128" s="38"/>
      <c r="AA128" s="38"/>
      <c r="AB128" s="38"/>
      <c r="AC128" s="38"/>
      <c r="AD128" s="38"/>
      <c r="AE128" s="38"/>
    </row>
    <row r="129" s="11" customFormat="1" ht="29.28" customHeight="1">
      <c r="A129" s="156"/>
      <c r="B129" s="157"/>
      <c r="C129" s="158" t="s">
        <v>185</v>
      </c>
      <c r="D129" s="159" t="s">
        <v>66</v>
      </c>
      <c r="E129" s="159" t="s">
        <v>62</v>
      </c>
      <c r="F129" s="159" t="s">
        <v>63</v>
      </c>
      <c r="G129" s="159" t="s">
        <v>186</v>
      </c>
      <c r="H129" s="159" t="s">
        <v>187</v>
      </c>
      <c r="I129" s="159" t="s">
        <v>188</v>
      </c>
      <c r="J129" s="159" t="s">
        <v>164</v>
      </c>
      <c r="K129" s="160" t="s">
        <v>189</v>
      </c>
      <c r="L129" s="161"/>
      <c r="M129" s="86" t="s">
        <v>1</v>
      </c>
      <c r="N129" s="87" t="s">
        <v>45</v>
      </c>
      <c r="O129" s="87" t="s">
        <v>190</v>
      </c>
      <c r="P129" s="87" t="s">
        <v>191</v>
      </c>
      <c r="Q129" s="87" t="s">
        <v>192</v>
      </c>
      <c r="R129" s="87" t="s">
        <v>193</v>
      </c>
      <c r="S129" s="87" t="s">
        <v>194</v>
      </c>
      <c r="T129" s="88" t="s">
        <v>195</v>
      </c>
      <c r="U129" s="156"/>
      <c r="V129" s="156"/>
      <c r="W129" s="156"/>
      <c r="X129" s="156"/>
      <c r="Y129" s="156"/>
      <c r="Z129" s="156"/>
      <c r="AA129" s="156"/>
      <c r="AB129" s="156"/>
      <c r="AC129" s="156"/>
      <c r="AD129" s="156"/>
      <c r="AE129" s="156"/>
    </row>
    <row r="130" s="2" customFormat="1" ht="22.8" customHeight="1">
      <c r="A130" s="38"/>
      <c r="B130" s="39"/>
      <c r="C130" s="93" t="s">
        <v>196</v>
      </c>
      <c r="D130" s="38"/>
      <c r="E130" s="38"/>
      <c r="F130" s="38"/>
      <c r="G130" s="38"/>
      <c r="H130" s="38"/>
      <c r="I130" s="38"/>
      <c r="J130" s="162">
        <f>BK130</f>
        <v>0</v>
      </c>
      <c r="K130" s="38"/>
      <c r="L130" s="39"/>
      <c r="M130" s="89"/>
      <c r="N130" s="73"/>
      <c r="O130" s="90"/>
      <c r="P130" s="163">
        <f>P131+P232</f>
        <v>0</v>
      </c>
      <c r="Q130" s="90"/>
      <c r="R130" s="163">
        <f>R131+R232</f>
        <v>120.84775200000001</v>
      </c>
      <c r="S130" s="90"/>
      <c r="T130" s="164">
        <f>T131+T232</f>
        <v>2.2880000000000003</v>
      </c>
      <c r="U130" s="38"/>
      <c r="V130" s="38"/>
      <c r="W130" s="38"/>
      <c r="X130" s="38"/>
      <c r="Y130" s="38"/>
      <c r="Z130" s="38"/>
      <c r="AA130" s="38"/>
      <c r="AB130" s="38"/>
      <c r="AC130" s="38"/>
      <c r="AD130" s="38"/>
      <c r="AE130" s="38"/>
      <c r="AT130" s="19" t="s">
        <v>80</v>
      </c>
      <c r="AU130" s="19" t="s">
        <v>166</v>
      </c>
      <c r="BK130" s="165">
        <f>BK131+BK232</f>
        <v>0</v>
      </c>
    </row>
    <row r="131" s="12" customFormat="1" ht="25.92" customHeight="1">
      <c r="A131" s="12"/>
      <c r="B131" s="166"/>
      <c r="C131" s="12"/>
      <c r="D131" s="167" t="s">
        <v>80</v>
      </c>
      <c r="E131" s="168" t="s">
        <v>197</v>
      </c>
      <c r="F131" s="168" t="s">
        <v>198</v>
      </c>
      <c r="G131" s="12"/>
      <c r="H131" s="12"/>
      <c r="I131" s="169"/>
      <c r="J131" s="170">
        <f>BK131</f>
        <v>0</v>
      </c>
      <c r="K131" s="12"/>
      <c r="L131" s="166"/>
      <c r="M131" s="171"/>
      <c r="N131" s="172"/>
      <c r="O131" s="172"/>
      <c r="P131" s="173">
        <f>P132+P199+P203+P207+P220+P224+P228</f>
        <v>0</v>
      </c>
      <c r="Q131" s="172"/>
      <c r="R131" s="173">
        <f>R132+R199+R203+R207+R220+R224+R228</f>
        <v>119.49233200000002</v>
      </c>
      <c r="S131" s="172"/>
      <c r="T131" s="174">
        <f>T132+T199+T203+T207+T220+T224+T228</f>
        <v>2.2880000000000003</v>
      </c>
      <c r="U131" s="12"/>
      <c r="V131" s="12"/>
      <c r="W131" s="12"/>
      <c r="X131" s="12"/>
      <c r="Y131" s="12"/>
      <c r="Z131" s="12"/>
      <c r="AA131" s="12"/>
      <c r="AB131" s="12"/>
      <c r="AC131" s="12"/>
      <c r="AD131" s="12"/>
      <c r="AE131" s="12"/>
      <c r="AR131" s="167" t="s">
        <v>89</v>
      </c>
      <c r="AT131" s="175" t="s">
        <v>80</v>
      </c>
      <c r="AU131" s="175" t="s">
        <v>81</v>
      </c>
      <c r="AY131" s="167" t="s">
        <v>199</v>
      </c>
      <c r="BK131" s="176">
        <f>BK132+BK199+BK203+BK207+BK220+BK224+BK228</f>
        <v>0</v>
      </c>
    </row>
    <row r="132" s="12" customFormat="1" ht="22.8" customHeight="1">
      <c r="A132" s="12"/>
      <c r="B132" s="166"/>
      <c r="C132" s="12"/>
      <c r="D132" s="167" t="s">
        <v>80</v>
      </c>
      <c r="E132" s="177" t="s">
        <v>89</v>
      </c>
      <c r="F132" s="177" t="s">
        <v>200</v>
      </c>
      <c r="G132" s="12"/>
      <c r="H132" s="12"/>
      <c r="I132" s="169"/>
      <c r="J132" s="178">
        <f>BK132</f>
        <v>0</v>
      </c>
      <c r="K132" s="12"/>
      <c r="L132" s="166"/>
      <c r="M132" s="171"/>
      <c r="N132" s="172"/>
      <c r="O132" s="172"/>
      <c r="P132" s="173">
        <f>SUM(P133:P198)</f>
        <v>0</v>
      </c>
      <c r="Q132" s="172"/>
      <c r="R132" s="173">
        <f>SUM(R133:R198)</f>
        <v>110.47471000000002</v>
      </c>
      <c r="S132" s="172"/>
      <c r="T132" s="174">
        <f>SUM(T133:T198)</f>
        <v>2.2880000000000003</v>
      </c>
      <c r="U132" s="12"/>
      <c r="V132" s="12"/>
      <c r="W132" s="12"/>
      <c r="X132" s="12"/>
      <c r="Y132" s="12"/>
      <c r="Z132" s="12"/>
      <c r="AA132" s="12"/>
      <c r="AB132" s="12"/>
      <c r="AC132" s="12"/>
      <c r="AD132" s="12"/>
      <c r="AE132" s="12"/>
      <c r="AR132" s="167" t="s">
        <v>89</v>
      </c>
      <c r="AT132" s="175" t="s">
        <v>80</v>
      </c>
      <c r="AU132" s="175" t="s">
        <v>89</v>
      </c>
      <c r="AY132" s="167" t="s">
        <v>199</v>
      </c>
      <c r="BK132" s="176">
        <f>SUM(BK133:BK198)</f>
        <v>0</v>
      </c>
    </row>
    <row r="133" s="2" customFormat="1" ht="14.4" customHeight="1">
      <c r="A133" s="38"/>
      <c r="B133" s="179"/>
      <c r="C133" s="180" t="s">
        <v>89</v>
      </c>
      <c r="D133" s="180" t="s">
        <v>201</v>
      </c>
      <c r="E133" s="181" t="s">
        <v>2294</v>
      </c>
      <c r="F133" s="182" t="s">
        <v>2295</v>
      </c>
      <c r="G133" s="183" t="s">
        <v>204</v>
      </c>
      <c r="H133" s="184">
        <v>10.4</v>
      </c>
      <c r="I133" s="185"/>
      <c r="J133" s="186">
        <f>ROUND(I133*H133,2)</f>
        <v>0</v>
      </c>
      <c r="K133" s="182" t="s">
        <v>205</v>
      </c>
      <c r="L133" s="39"/>
      <c r="M133" s="187" t="s">
        <v>1</v>
      </c>
      <c r="N133" s="188" t="s">
        <v>46</v>
      </c>
      <c r="O133" s="77"/>
      <c r="P133" s="189">
        <f>O133*H133</f>
        <v>0</v>
      </c>
      <c r="Q133" s="189">
        <v>0</v>
      </c>
      <c r="R133" s="189">
        <f>Q133*H133</f>
        <v>0</v>
      </c>
      <c r="S133" s="189">
        <v>0.22</v>
      </c>
      <c r="T133" s="190">
        <f>S133*H133</f>
        <v>2.2880000000000003</v>
      </c>
      <c r="U133" s="38"/>
      <c r="V133" s="38"/>
      <c r="W133" s="38"/>
      <c r="X133" s="38"/>
      <c r="Y133" s="38"/>
      <c r="Z133" s="38"/>
      <c r="AA133" s="38"/>
      <c r="AB133" s="38"/>
      <c r="AC133" s="38"/>
      <c r="AD133" s="38"/>
      <c r="AE133" s="38"/>
      <c r="AR133" s="191" t="s">
        <v>206</v>
      </c>
      <c r="AT133" s="191" t="s">
        <v>201</v>
      </c>
      <c r="AU133" s="191" t="s">
        <v>91</v>
      </c>
      <c r="AY133" s="19" t="s">
        <v>199</v>
      </c>
      <c r="BE133" s="192">
        <f>IF(N133="základní",J133,0)</f>
        <v>0</v>
      </c>
      <c r="BF133" s="192">
        <f>IF(N133="snížená",J133,0)</f>
        <v>0</v>
      </c>
      <c r="BG133" s="192">
        <f>IF(N133="zákl. přenesená",J133,0)</f>
        <v>0</v>
      </c>
      <c r="BH133" s="192">
        <f>IF(N133="sníž. přenesená",J133,0)</f>
        <v>0</v>
      </c>
      <c r="BI133" s="192">
        <f>IF(N133="nulová",J133,0)</f>
        <v>0</v>
      </c>
      <c r="BJ133" s="19" t="s">
        <v>89</v>
      </c>
      <c r="BK133" s="192">
        <f>ROUND(I133*H133,2)</f>
        <v>0</v>
      </c>
      <c r="BL133" s="19" t="s">
        <v>206</v>
      </c>
      <c r="BM133" s="191" t="s">
        <v>2296</v>
      </c>
    </row>
    <row r="134" s="2" customFormat="1">
      <c r="A134" s="38"/>
      <c r="B134" s="39"/>
      <c r="C134" s="38"/>
      <c r="D134" s="193" t="s">
        <v>208</v>
      </c>
      <c r="E134" s="38"/>
      <c r="F134" s="194" t="s">
        <v>2297</v>
      </c>
      <c r="G134" s="38"/>
      <c r="H134" s="38"/>
      <c r="I134" s="195"/>
      <c r="J134" s="38"/>
      <c r="K134" s="38"/>
      <c r="L134" s="39"/>
      <c r="M134" s="196"/>
      <c r="N134" s="197"/>
      <c r="O134" s="77"/>
      <c r="P134" s="77"/>
      <c r="Q134" s="77"/>
      <c r="R134" s="77"/>
      <c r="S134" s="77"/>
      <c r="T134" s="78"/>
      <c r="U134" s="38"/>
      <c r="V134" s="38"/>
      <c r="W134" s="38"/>
      <c r="X134" s="38"/>
      <c r="Y134" s="38"/>
      <c r="Z134" s="38"/>
      <c r="AA134" s="38"/>
      <c r="AB134" s="38"/>
      <c r="AC134" s="38"/>
      <c r="AD134" s="38"/>
      <c r="AE134" s="38"/>
      <c r="AT134" s="19" t="s">
        <v>208</v>
      </c>
      <c r="AU134" s="19" t="s">
        <v>91</v>
      </c>
    </row>
    <row r="135" s="2" customFormat="1">
      <c r="A135" s="38"/>
      <c r="B135" s="39"/>
      <c r="C135" s="38"/>
      <c r="D135" s="193" t="s">
        <v>210</v>
      </c>
      <c r="E135" s="38"/>
      <c r="F135" s="198" t="s">
        <v>218</v>
      </c>
      <c r="G135" s="38"/>
      <c r="H135" s="38"/>
      <c r="I135" s="195"/>
      <c r="J135" s="38"/>
      <c r="K135" s="38"/>
      <c r="L135" s="39"/>
      <c r="M135" s="196"/>
      <c r="N135" s="197"/>
      <c r="O135" s="77"/>
      <c r="P135" s="77"/>
      <c r="Q135" s="77"/>
      <c r="R135" s="77"/>
      <c r="S135" s="77"/>
      <c r="T135" s="78"/>
      <c r="U135" s="38"/>
      <c r="V135" s="38"/>
      <c r="W135" s="38"/>
      <c r="X135" s="38"/>
      <c r="Y135" s="38"/>
      <c r="Z135" s="38"/>
      <c r="AA135" s="38"/>
      <c r="AB135" s="38"/>
      <c r="AC135" s="38"/>
      <c r="AD135" s="38"/>
      <c r="AE135" s="38"/>
      <c r="AT135" s="19" t="s">
        <v>210</v>
      </c>
      <c r="AU135" s="19" t="s">
        <v>91</v>
      </c>
    </row>
    <row r="136" s="2" customFormat="1" ht="14.4" customHeight="1">
      <c r="A136" s="38"/>
      <c r="B136" s="179"/>
      <c r="C136" s="180" t="s">
        <v>91</v>
      </c>
      <c r="D136" s="180" t="s">
        <v>201</v>
      </c>
      <c r="E136" s="181" t="s">
        <v>2298</v>
      </c>
      <c r="F136" s="182" t="s">
        <v>2299</v>
      </c>
      <c r="G136" s="183" t="s">
        <v>204</v>
      </c>
      <c r="H136" s="184">
        <v>22</v>
      </c>
      <c r="I136" s="185"/>
      <c r="J136" s="186">
        <f>ROUND(I136*H136,2)</f>
        <v>0</v>
      </c>
      <c r="K136" s="182" t="s">
        <v>205</v>
      </c>
      <c r="L136" s="39"/>
      <c r="M136" s="187" t="s">
        <v>1</v>
      </c>
      <c r="N136" s="188" t="s">
        <v>46</v>
      </c>
      <c r="O136" s="77"/>
      <c r="P136" s="189">
        <f>O136*H136</f>
        <v>0</v>
      </c>
      <c r="Q136" s="189">
        <v>0</v>
      </c>
      <c r="R136" s="189">
        <f>Q136*H136</f>
        <v>0</v>
      </c>
      <c r="S136" s="189">
        <v>0</v>
      </c>
      <c r="T136" s="190">
        <f>S136*H136</f>
        <v>0</v>
      </c>
      <c r="U136" s="38"/>
      <c r="V136" s="38"/>
      <c r="W136" s="38"/>
      <c r="X136" s="38"/>
      <c r="Y136" s="38"/>
      <c r="Z136" s="38"/>
      <c r="AA136" s="38"/>
      <c r="AB136" s="38"/>
      <c r="AC136" s="38"/>
      <c r="AD136" s="38"/>
      <c r="AE136" s="38"/>
      <c r="AR136" s="191" t="s">
        <v>206</v>
      </c>
      <c r="AT136" s="191" t="s">
        <v>201</v>
      </c>
      <c r="AU136" s="191" t="s">
        <v>91</v>
      </c>
      <c r="AY136" s="19" t="s">
        <v>199</v>
      </c>
      <c r="BE136" s="192">
        <f>IF(N136="základní",J136,0)</f>
        <v>0</v>
      </c>
      <c r="BF136" s="192">
        <f>IF(N136="snížená",J136,0)</f>
        <v>0</v>
      </c>
      <c r="BG136" s="192">
        <f>IF(N136="zákl. přenesená",J136,0)</f>
        <v>0</v>
      </c>
      <c r="BH136" s="192">
        <f>IF(N136="sníž. přenesená",J136,0)</f>
        <v>0</v>
      </c>
      <c r="BI136" s="192">
        <f>IF(N136="nulová",J136,0)</f>
        <v>0</v>
      </c>
      <c r="BJ136" s="19" t="s">
        <v>89</v>
      </c>
      <c r="BK136" s="192">
        <f>ROUND(I136*H136,2)</f>
        <v>0</v>
      </c>
      <c r="BL136" s="19" t="s">
        <v>206</v>
      </c>
      <c r="BM136" s="191" t="s">
        <v>2300</v>
      </c>
    </row>
    <row r="137" s="2" customFormat="1">
      <c r="A137" s="38"/>
      <c r="B137" s="39"/>
      <c r="C137" s="38"/>
      <c r="D137" s="193" t="s">
        <v>208</v>
      </c>
      <c r="E137" s="38"/>
      <c r="F137" s="194" t="s">
        <v>2301</v>
      </c>
      <c r="G137" s="38"/>
      <c r="H137" s="38"/>
      <c r="I137" s="195"/>
      <c r="J137" s="38"/>
      <c r="K137" s="38"/>
      <c r="L137" s="39"/>
      <c r="M137" s="196"/>
      <c r="N137" s="197"/>
      <c r="O137" s="77"/>
      <c r="P137" s="77"/>
      <c r="Q137" s="77"/>
      <c r="R137" s="77"/>
      <c r="S137" s="77"/>
      <c r="T137" s="78"/>
      <c r="U137" s="38"/>
      <c r="V137" s="38"/>
      <c r="W137" s="38"/>
      <c r="X137" s="38"/>
      <c r="Y137" s="38"/>
      <c r="Z137" s="38"/>
      <c r="AA137" s="38"/>
      <c r="AB137" s="38"/>
      <c r="AC137" s="38"/>
      <c r="AD137" s="38"/>
      <c r="AE137" s="38"/>
      <c r="AT137" s="19" t="s">
        <v>208</v>
      </c>
      <c r="AU137" s="19" t="s">
        <v>91</v>
      </c>
    </row>
    <row r="138" s="2" customFormat="1">
      <c r="A138" s="38"/>
      <c r="B138" s="39"/>
      <c r="C138" s="38"/>
      <c r="D138" s="193" t="s">
        <v>210</v>
      </c>
      <c r="E138" s="38"/>
      <c r="F138" s="198" t="s">
        <v>2302</v>
      </c>
      <c r="G138" s="38"/>
      <c r="H138" s="38"/>
      <c r="I138" s="195"/>
      <c r="J138" s="38"/>
      <c r="K138" s="38"/>
      <c r="L138" s="39"/>
      <c r="M138" s="196"/>
      <c r="N138" s="197"/>
      <c r="O138" s="77"/>
      <c r="P138" s="77"/>
      <c r="Q138" s="77"/>
      <c r="R138" s="77"/>
      <c r="S138" s="77"/>
      <c r="T138" s="78"/>
      <c r="U138" s="38"/>
      <c r="V138" s="38"/>
      <c r="W138" s="38"/>
      <c r="X138" s="38"/>
      <c r="Y138" s="38"/>
      <c r="Z138" s="38"/>
      <c r="AA138" s="38"/>
      <c r="AB138" s="38"/>
      <c r="AC138" s="38"/>
      <c r="AD138" s="38"/>
      <c r="AE138" s="38"/>
      <c r="AT138" s="19" t="s">
        <v>210</v>
      </c>
      <c r="AU138" s="19" t="s">
        <v>91</v>
      </c>
    </row>
    <row r="139" s="13" customFormat="1">
      <c r="A139" s="13"/>
      <c r="B139" s="199"/>
      <c r="C139" s="13"/>
      <c r="D139" s="193" t="s">
        <v>212</v>
      </c>
      <c r="E139" s="200" t="s">
        <v>1</v>
      </c>
      <c r="F139" s="201" t="s">
        <v>2303</v>
      </c>
      <c r="G139" s="13"/>
      <c r="H139" s="202">
        <v>22</v>
      </c>
      <c r="I139" s="203"/>
      <c r="J139" s="13"/>
      <c r="K139" s="13"/>
      <c r="L139" s="199"/>
      <c r="M139" s="204"/>
      <c r="N139" s="205"/>
      <c r="O139" s="205"/>
      <c r="P139" s="205"/>
      <c r="Q139" s="205"/>
      <c r="R139" s="205"/>
      <c r="S139" s="205"/>
      <c r="T139" s="206"/>
      <c r="U139" s="13"/>
      <c r="V139" s="13"/>
      <c r="W139" s="13"/>
      <c r="X139" s="13"/>
      <c r="Y139" s="13"/>
      <c r="Z139" s="13"/>
      <c r="AA139" s="13"/>
      <c r="AB139" s="13"/>
      <c r="AC139" s="13"/>
      <c r="AD139" s="13"/>
      <c r="AE139" s="13"/>
      <c r="AT139" s="200" t="s">
        <v>212</v>
      </c>
      <c r="AU139" s="200" t="s">
        <v>91</v>
      </c>
      <c r="AV139" s="13" t="s">
        <v>91</v>
      </c>
      <c r="AW139" s="13" t="s">
        <v>36</v>
      </c>
      <c r="AX139" s="13" t="s">
        <v>81</v>
      </c>
      <c r="AY139" s="200" t="s">
        <v>199</v>
      </c>
    </row>
    <row r="140" s="15" customFormat="1">
      <c r="A140" s="15"/>
      <c r="B140" s="214"/>
      <c r="C140" s="15"/>
      <c r="D140" s="193" t="s">
        <v>212</v>
      </c>
      <c r="E140" s="215" t="s">
        <v>1</v>
      </c>
      <c r="F140" s="216" t="s">
        <v>234</v>
      </c>
      <c r="G140" s="15"/>
      <c r="H140" s="217">
        <v>22</v>
      </c>
      <c r="I140" s="218"/>
      <c r="J140" s="15"/>
      <c r="K140" s="15"/>
      <c r="L140" s="214"/>
      <c r="M140" s="219"/>
      <c r="N140" s="220"/>
      <c r="O140" s="220"/>
      <c r="P140" s="220"/>
      <c r="Q140" s="220"/>
      <c r="R140" s="220"/>
      <c r="S140" s="220"/>
      <c r="T140" s="221"/>
      <c r="U140" s="15"/>
      <c r="V140" s="15"/>
      <c r="W140" s="15"/>
      <c r="X140" s="15"/>
      <c r="Y140" s="15"/>
      <c r="Z140" s="15"/>
      <c r="AA140" s="15"/>
      <c r="AB140" s="15"/>
      <c r="AC140" s="15"/>
      <c r="AD140" s="15"/>
      <c r="AE140" s="15"/>
      <c r="AT140" s="215" t="s">
        <v>212</v>
      </c>
      <c r="AU140" s="215" t="s">
        <v>91</v>
      </c>
      <c r="AV140" s="15" t="s">
        <v>206</v>
      </c>
      <c r="AW140" s="15" t="s">
        <v>36</v>
      </c>
      <c r="AX140" s="15" t="s">
        <v>89</v>
      </c>
      <c r="AY140" s="215" t="s">
        <v>199</v>
      </c>
    </row>
    <row r="141" s="2" customFormat="1" ht="24.15" customHeight="1">
      <c r="A141" s="38"/>
      <c r="B141" s="179"/>
      <c r="C141" s="180" t="s">
        <v>221</v>
      </c>
      <c r="D141" s="180" t="s">
        <v>201</v>
      </c>
      <c r="E141" s="181" t="s">
        <v>2304</v>
      </c>
      <c r="F141" s="182" t="s">
        <v>2305</v>
      </c>
      <c r="G141" s="183" t="s">
        <v>228</v>
      </c>
      <c r="H141" s="184">
        <v>164</v>
      </c>
      <c r="I141" s="185"/>
      <c r="J141" s="186">
        <f>ROUND(I141*H141,2)</f>
        <v>0</v>
      </c>
      <c r="K141" s="182" t="s">
        <v>205</v>
      </c>
      <c r="L141" s="39"/>
      <c r="M141" s="187" t="s">
        <v>1</v>
      </c>
      <c r="N141" s="188" t="s">
        <v>46</v>
      </c>
      <c r="O141" s="77"/>
      <c r="P141" s="189">
        <f>O141*H141</f>
        <v>0</v>
      </c>
      <c r="Q141" s="189">
        <v>0</v>
      </c>
      <c r="R141" s="189">
        <f>Q141*H141</f>
        <v>0</v>
      </c>
      <c r="S141" s="189">
        <v>0</v>
      </c>
      <c r="T141" s="190">
        <f>S141*H141</f>
        <v>0</v>
      </c>
      <c r="U141" s="38"/>
      <c r="V141" s="38"/>
      <c r="W141" s="38"/>
      <c r="X141" s="38"/>
      <c r="Y141" s="38"/>
      <c r="Z141" s="38"/>
      <c r="AA141" s="38"/>
      <c r="AB141" s="38"/>
      <c r="AC141" s="38"/>
      <c r="AD141" s="38"/>
      <c r="AE141" s="38"/>
      <c r="AR141" s="191" t="s">
        <v>206</v>
      </c>
      <c r="AT141" s="191" t="s">
        <v>201</v>
      </c>
      <c r="AU141" s="191" t="s">
        <v>91</v>
      </c>
      <c r="AY141" s="19" t="s">
        <v>199</v>
      </c>
      <c r="BE141" s="192">
        <f>IF(N141="základní",J141,0)</f>
        <v>0</v>
      </c>
      <c r="BF141" s="192">
        <f>IF(N141="snížená",J141,0)</f>
        <v>0</v>
      </c>
      <c r="BG141" s="192">
        <f>IF(N141="zákl. přenesená",J141,0)</f>
        <v>0</v>
      </c>
      <c r="BH141" s="192">
        <f>IF(N141="sníž. přenesená",J141,0)</f>
        <v>0</v>
      </c>
      <c r="BI141" s="192">
        <f>IF(N141="nulová",J141,0)</f>
        <v>0</v>
      </c>
      <c r="BJ141" s="19" t="s">
        <v>89</v>
      </c>
      <c r="BK141" s="192">
        <f>ROUND(I141*H141,2)</f>
        <v>0</v>
      </c>
      <c r="BL141" s="19" t="s">
        <v>206</v>
      </c>
      <c r="BM141" s="191" t="s">
        <v>2306</v>
      </c>
    </row>
    <row r="142" s="2" customFormat="1">
      <c r="A142" s="38"/>
      <c r="B142" s="39"/>
      <c r="C142" s="38"/>
      <c r="D142" s="193" t="s">
        <v>208</v>
      </c>
      <c r="E142" s="38"/>
      <c r="F142" s="194" t="s">
        <v>2307</v>
      </c>
      <c r="G142" s="38"/>
      <c r="H142" s="38"/>
      <c r="I142" s="195"/>
      <c r="J142" s="38"/>
      <c r="K142" s="38"/>
      <c r="L142" s="39"/>
      <c r="M142" s="196"/>
      <c r="N142" s="197"/>
      <c r="O142" s="77"/>
      <c r="P142" s="77"/>
      <c r="Q142" s="77"/>
      <c r="R142" s="77"/>
      <c r="S142" s="77"/>
      <c r="T142" s="78"/>
      <c r="U142" s="38"/>
      <c r="V142" s="38"/>
      <c r="W142" s="38"/>
      <c r="X142" s="38"/>
      <c r="Y142" s="38"/>
      <c r="Z142" s="38"/>
      <c r="AA142" s="38"/>
      <c r="AB142" s="38"/>
      <c r="AC142" s="38"/>
      <c r="AD142" s="38"/>
      <c r="AE142" s="38"/>
      <c r="AT142" s="19" t="s">
        <v>208</v>
      </c>
      <c r="AU142" s="19" t="s">
        <v>91</v>
      </c>
    </row>
    <row r="143" s="2" customFormat="1">
      <c r="A143" s="38"/>
      <c r="B143" s="39"/>
      <c r="C143" s="38"/>
      <c r="D143" s="193" t="s">
        <v>210</v>
      </c>
      <c r="E143" s="38"/>
      <c r="F143" s="198" t="s">
        <v>240</v>
      </c>
      <c r="G143" s="38"/>
      <c r="H143" s="38"/>
      <c r="I143" s="195"/>
      <c r="J143" s="38"/>
      <c r="K143" s="38"/>
      <c r="L143" s="39"/>
      <c r="M143" s="196"/>
      <c r="N143" s="197"/>
      <c r="O143" s="77"/>
      <c r="P143" s="77"/>
      <c r="Q143" s="77"/>
      <c r="R143" s="77"/>
      <c r="S143" s="77"/>
      <c r="T143" s="78"/>
      <c r="U143" s="38"/>
      <c r="V143" s="38"/>
      <c r="W143" s="38"/>
      <c r="X143" s="38"/>
      <c r="Y143" s="38"/>
      <c r="Z143" s="38"/>
      <c r="AA143" s="38"/>
      <c r="AB143" s="38"/>
      <c r="AC143" s="38"/>
      <c r="AD143" s="38"/>
      <c r="AE143" s="38"/>
      <c r="AT143" s="19" t="s">
        <v>210</v>
      </c>
      <c r="AU143" s="19" t="s">
        <v>91</v>
      </c>
    </row>
    <row r="144" s="2" customFormat="1" ht="14.4" customHeight="1">
      <c r="A144" s="38"/>
      <c r="B144" s="179"/>
      <c r="C144" s="180" t="s">
        <v>206</v>
      </c>
      <c r="D144" s="180" t="s">
        <v>201</v>
      </c>
      <c r="E144" s="181" t="s">
        <v>2308</v>
      </c>
      <c r="F144" s="182" t="s">
        <v>2309</v>
      </c>
      <c r="G144" s="183" t="s">
        <v>204</v>
      </c>
      <c r="H144" s="184">
        <v>134</v>
      </c>
      <c r="I144" s="185"/>
      <c r="J144" s="186">
        <f>ROUND(I144*H144,2)</f>
        <v>0</v>
      </c>
      <c r="K144" s="182" t="s">
        <v>205</v>
      </c>
      <c r="L144" s="39"/>
      <c r="M144" s="187" t="s">
        <v>1</v>
      </c>
      <c r="N144" s="188" t="s">
        <v>46</v>
      </c>
      <c r="O144" s="77"/>
      <c r="P144" s="189">
        <f>O144*H144</f>
        <v>0</v>
      </c>
      <c r="Q144" s="189">
        <v>0.00084999999999999995</v>
      </c>
      <c r="R144" s="189">
        <f>Q144*H144</f>
        <v>0.11389999999999999</v>
      </c>
      <c r="S144" s="189">
        <v>0</v>
      </c>
      <c r="T144" s="190">
        <f>S144*H144</f>
        <v>0</v>
      </c>
      <c r="U144" s="38"/>
      <c r="V144" s="38"/>
      <c r="W144" s="38"/>
      <c r="X144" s="38"/>
      <c r="Y144" s="38"/>
      <c r="Z144" s="38"/>
      <c r="AA144" s="38"/>
      <c r="AB144" s="38"/>
      <c r="AC144" s="38"/>
      <c r="AD144" s="38"/>
      <c r="AE144" s="38"/>
      <c r="AR144" s="191" t="s">
        <v>206</v>
      </c>
      <c r="AT144" s="191" t="s">
        <v>201</v>
      </c>
      <c r="AU144" s="191" t="s">
        <v>91</v>
      </c>
      <c r="AY144" s="19" t="s">
        <v>199</v>
      </c>
      <c r="BE144" s="192">
        <f>IF(N144="základní",J144,0)</f>
        <v>0</v>
      </c>
      <c r="BF144" s="192">
        <f>IF(N144="snížená",J144,0)</f>
        <v>0</v>
      </c>
      <c r="BG144" s="192">
        <f>IF(N144="zákl. přenesená",J144,0)</f>
        <v>0</v>
      </c>
      <c r="BH144" s="192">
        <f>IF(N144="sníž. přenesená",J144,0)</f>
        <v>0</v>
      </c>
      <c r="BI144" s="192">
        <f>IF(N144="nulová",J144,0)</f>
        <v>0</v>
      </c>
      <c r="BJ144" s="19" t="s">
        <v>89</v>
      </c>
      <c r="BK144" s="192">
        <f>ROUND(I144*H144,2)</f>
        <v>0</v>
      </c>
      <c r="BL144" s="19" t="s">
        <v>206</v>
      </c>
      <c r="BM144" s="191" t="s">
        <v>2310</v>
      </c>
    </row>
    <row r="145" s="2" customFormat="1">
      <c r="A145" s="38"/>
      <c r="B145" s="39"/>
      <c r="C145" s="38"/>
      <c r="D145" s="193" t="s">
        <v>208</v>
      </c>
      <c r="E145" s="38"/>
      <c r="F145" s="194" t="s">
        <v>2311</v>
      </c>
      <c r="G145" s="38"/>
      <c r="H145" s="38"/>
      <c r="I145" s="195"/>
      <c r="J145" s="38"/>
      <c r="K145" s="38"/>
      <c r="L145" s="39"/>
      <c r="M145" s="196"/>
      <c r="N145" s="197"/>
      <c r="O145" s="77"/>
      <c r="P145" s="77"/>
      <c r="Q145" s="77"/>
      <c r="R145" s="77"/>
      <c r="S145" s="77"/>
      <c r="T145" s="78"/>
      <c r="U145" s="38"/>
      <c r="V145" s="38"/>
      <c r="W145" s="38"/>
      <c r="X145" s="38"/>
      <c r="Y145" s="38"/>
      <c r="Z145" s="38"/>
      <c r="AA145" s="38"/>
      <c r="AB145" s="38"/>
      <c r="AC145" s="38"/>
      <c r="AD145" s="38"/>
      <c r="AE145" s="38"/>
      <c r="AT145" s="19" t="s">
        <v>208</v>
      </c>
      <c r="AU145" s="19" t="s">
        <v>91</v>
      </c>
    </row>
    <row r="146" s="2" customFormat="1">
      <c r="A146" s="38"/>
      <c r="B146" s="39"/>
      <c r="C146" s="38"/>
      <c r="D146" s="193" t="s">
        <v>210</v>
      </c>
      <c r="E146" s="38"/>
      <c r="F146" s="198" t="s">
        <v>2312</v>
      </c>
      <c r="G146" s="38"/>
      <c r="H146" s="38"/>
      <c r="I146" s="195"/>
      <c r="J146" s="38"/>
      <c r="K146" s="38"/>
      <c r="L146" s="39"/>
      <c r="M146" s="196"/>
      <c r="N146" s="197"/>
      <c r="O146" s="77"/>
      <c r="P146" s="77"/>
      <c r="Q146" s="77"/>
      <c r="R146" s="77"/>
      <c r="S146" s="77"/>
      <c r="T146" s="78"/>
      <c r="U146" s="38"/>
      <c r="V146" s="38"/>
      <c r="W146" s="38"/>
      <c r="X146" s="38"/>
      <c r="Y146" s="38"/>
      <c r="Z146" s="38"/>
      <c r="AA146" s="38"/>
      <c r="AB146" s="38"/>
      <c r="AC146" s="38"/>
      <c r="AD146" s="38"/>
      <c r="AE146" s="38"/>
      <c r="AT146" s="19" t="s">
        <v>210</v>
      </c>
      <c r="AU146" s="19" t="s">
        <v>91</v>
      </c>
    </row>
    <row r="147" s="2" customFormat="1" ht="24.15" customHeight="1">
      <c r="A147" s="38"/>
      <c r="B147" s="179"/>
      <c r="C147" s="180" t="s">
        <v>235</v>
      </c>
      <c r="D147" s="180" t="s">
        <v>201</v>
      </c>
      <c r="E147" s="181" t="s">
        <v>2313</v>
      </c>
      <c r="F147" s="182" t="s">
        <v>2314</v>
      </c>
      <c r="G147" s="183" t="s">
        <v>204</v>
      </c>
      <c r="H147" s="184">
        <v>134</v>
      </c>
      <c r="I147" s="185"/>
      <c r="J147" s="186">
        <f>ROUND(I147*H147,2)</f>
        <v>0</v>
      </c>
      <c r="K147" s="182" t="s">
        <v>205</v>
      </c>
      <c r="L147" s="39"/>
      <c r="M147" s="187" t="s">
        <v>1</v>
      </c>
      <c r="N147" s="188" t="s">
        <v>46</v>
      </c>
      <c r="O147" s="77"/>
      <c r="P147" s="189">
        <f>O147*H147</f>
        <v>0</v>
      </c>
      <c r="Q147" s="189">
        <v>0</v>
      </c>
      <c r="R147" s="189">
        <f>Q147*H147</f>
        <v>0</v>
      </c>
      <c r="S147" s="189">
        <v>0</v>
      </c>
      <c r="T147" s="190">
        <f>S147*H147</f>
        <v>0</v>
      </c>
      <c r="U147" s="38"/>
      <c r="V147" s="38"/>
      <c r="W147" s="38"/>
      <c r="X147" s="38"/>
      <c r="Y147" s="38"/>
      <c r="Z147" s="38"/>
      <c r="AA147" s="38"/>
      <c r="AB147" s="38"/>
      <c r="AC147" s="38"/>
      <c r="AD147" s="38"/>
      <c r="AE147" s="38"/>
      <c r="AR147" s="191" t="s">
        <v>206</v>
      </c>
      <c r="AT147" s="191" t="s">
        <v>201</v>
      </c>
      <c r="AU147" s="191" t="s">
        <v>91</v>
      </c>
      <c r="AY147" s="19" t="s">
        <v>199</v>
      </c>
      <c r="BE147" s="192">
        <f>IF(N147="základní",J147,0)</f>
        <v>0</v>
      </c>
      <c r="BF147" s="192">
        <f>IF(N147="snížená",J147,0)</f>
        <v>0</v>
      </c>
      <c r="BG147" s="192">
        <f>IF(N147="zákl. přenesená",J147,0)</f>
        <v>0</v>
      </c>
      <c r="BH147" s="192">
        <f>IF(N147="sníž. přenesená",J147,0)</f>
        <v>0</v>
      </c>
      <c r="BI147" s="192">
        <f>IF(N147="nulová",J147,0)</f>
        <v>0</v>
      </c>
      <c r="BJ147" s="19" t="s">
        <v>89</v>
      </c>
      <c r="BK147" s="192">
        <f>ROUND(I147*H147,2)</f>
        <v>0</v>
      </c>
      <c r="BL147" s="19" t="s">
        <v>206</v>
      </c>
      <c r="BM147" s="191" t="s">
        <v>2315</v>
      </c>
    </row>
    <row r="148" s="2" customFormat="1">
      <c r="A148" s="38"/>
      <c r="B148" s="39"/>
      <c r="C148" s="38"/>
      <c r="D148" s="193" t="s">
        <v>208</v>
      </c>
      <c r="E148" s="38"/>
      <c r="F148" s="194" t="s">
        <v>2316</v>
      </c>
      <c r="G148" s="38"/>
      <c r="H148" s="38"/>
      <c r="I148" s="195"/>
      <c r="J148" s="38"/>
      <c r="K148" s="38"/>
      <c r="L148" s="39"/>
      <c r="M148" s="196"/>
      <c r="N148" s="197"/>
      <c r="O148" s="77"/>
      <c r="P148" s="77"/>
      <c r="Q148" s="77"/>
      <c r="R148" s="77"/>
      <c r="S148" s="77"/>
      <c r="T148" s="78"/>
      <c r="U148" s="38"/>
      <c r="V148" s="38"/>
      <c r="W148" s="38"/>
      <c r="X148" s="38"/>
      <c r="Y148" s="38"/>
      <c r="Z148" s="38"/>
      <c r="AA148" s="38"/>
      <c r="AB148" s="38"/>
      <c r="AC148" s="38"/>
      <c r="AD148" s="38"/>
      <c r="AE148" s="38"/>
      <c r="AT148" s="19" t="s">
        <v>208</v>
      </c>
      <c r="AU148" s="19" t="s">
        <v>91</v>
      </c>
    </row>
    <row r="149" s="2" customFormat="1" ht="24.15" customHeight="1">
      <c r="A149" s="38"/>
      <c r="B149" s="179"/>
      <c r="C149" s="180" t="s">
        <v>243</v>
      </c>
      <c r="D149" s="180" t="s">
        <v>201</v>
      </c>
      <c r="E149" s="181" t="s">
        <v>2317</v>
      </c>
      <c r="F149" s="182" t="s">
        <v>2318</v>
      </c>
      <c r="G149" s="183" t="s">
        <v>228</v>
      </c>
      <c r="H149" s="184">
        <v>224</v>
      </c>
      <c r="I149" s="185"/>
      <c r="J149" s="186">
        <f>ROUND(I149*H149,2)</f>
        <v>0</v>
      </c>
      <c r="K149" s="182" t="s">
        <v>205</v>
      </c>
      <c r="L149" s="39"/>
      <c r="M149" s="187" t="s">
        <v>1</v>
      </c>
      <c r="N149" s="188" t="s">
        <v>46</v>
      </c>
      <c r="O149" s="77"/>
      <c r="P149" s="189">
        <f>O149*H149</f>
        <v>0</v>
      </c>
      <c r="Q149" s="189">
        <v>0</v>
      </c>
      <c r="R149" s="189">
        <f>Q149*H149</f>
        <v>0</v>
      </c>
      <c r="S149" s="189">
        <v>0</v>
      </c>
      <c r="T149" s="190">
        <f>S149*H149</f>
        <v>0</v>
      </c>
      <c r="U149" s="38"/>
      <c r="V149" s="38"/>
      <c r="W149" s="38"/>
      <c r="X149" s="38"/>
      <c r="Y149" s="38"/>
      <c r="Z149" s="38"/>
      <c r="AA149" s="38"/>
      <c r="AB149" s="38"/>
      <c r="AC149" s="38"/>
      <c r="AD149" s="38"/>
      <c r="AE149" s="38"/>
      <c r="AR149" s="191" t="s">
        <v>206</v>
      </c>
      <c r="AT149" s="191" t="s">
        <v>201</v>
      </c>
      <c r="AU149" s="191" t="s">
        <v>91</v>
      </c>
      <c r="AY149" s="19" t="s">
        <v>199</v>
      </c>
      <c r="BE149" s="192">
        <f>IF(N149="základní",J149,0)</f>
        <v>0</v>
      </c>
      <c r="BF149" s="192">
        <f>IF(N149="snížená",J149,0)</f>
        <v>0</v>
      </c>
      <c r="BG149" s="192">
        <f>IF(N149="zákl. přenesená",J149,0)</f>
        <v>0</v>
      </c>
      <c r="BH149" s="192">
        <f>IF(N149="sníž. přenesená",J149,0)</f>
        <v>0</v>
      </c>
      <c r="BI149" s="192">
        <f>IF(N149="nulová",J149,0)</f>
        <v>0</v>
      </c>
      <c r="BJ149" s="19" t="s">
        <v>89</v>
      </c>
      <c r="BK149" s="192">
        <f>ROUND(I149*H149,2)</f>
        <v>0</v>
      </c>
      <c r="BL149" s="19" t="s">
        <v>206</v>
      </c>
      <c r="BM149" s="191" t="s">
        <v>2319</v>
      </c>
    </row>
    <row r="150" s="2" customFormat="1">
      <c r="A150" s="38"/>
      <c r="B150" s="39"/>
      <c r="C150" s="38"/>
      <c r="D150" s="193" t="s">
        <v>208</v>
      </c>
      <c r="E150" s="38"/>
      <c r="F150" s="194" t="s">
        <v>2320</v>
      </c>
      <c r="G150" s="38"/>
      <c r="H150" s="38"/>
      <c r="I150" s="195"/>
      <c r="J150" s="38"/>
      <c r="K150" s="38"/>
      <c r="L150" s="39"/>
      <c r="M150" s="196"/>
      <c r="N150" s="197"/>
      <c r="O150" s="77"/>
      <c r="P150" s="77"/>
      <c r="Q150" s="77"/>
      <c r="R150" s="77"/>
      <c r="S150" s="77"/>
      <c r="T150" s="78"/>
      <c r="U150" s="38"/>
      <c r="V150" s="38"/>
      <c r="W150" s="38"/>
      <c r="X150" s="38"/>
      <c r="Y150" s="38"/>
      <c r="Z150" s="38"/>
      <c r="AA150" s="38"/>
      <c r="AB150" s="38"/>
      <c r="AC150" s="38"/>
      <c r="AD150" s="38"/>
      <c r="AE150" s="38"/>
      <c r="AT150" s="19" t="s">
        <v>208</v>
      </c>
      <c r="AU150" s="19" t="s">
        <v>91</v>
      </c>
    </row>
    <row r="151" s="2" customFormat="1">
      <c r="A151" s="38"/>
      <c r="B151" s="39"/>
      <c r="C151" s="38"/>
      <c r="D151" s="193" t="s">
        <v>210</v>
      </c>
      <c r="E151" s="38"/>
      <c r="F151" s="198" t="s">
        <v>723</v>
      </c>
      <c r="G151" s="38"/>
      <c r="H151" s="38"/>
      <c r="I151" s="195"/>
      <c r="J151" s="38"/>
      <c r="K151" s="38"/>
      <c r="L151" s="39"/>
      <c r="M151" s="196"/>
      <c r="N151" s="197"/>
      <c r="O151" s="77"/>
      <c r="P151" s="77"/>
      <c r="Q151" s="77"/>
      <c r="R151" s="77"/>
      <c r="S151" s="77"/>
      <c r="T151" s="78"/>
      <c r="U151" s="38"/>
      <c r="V151" s="38"/>
      <c r="W151" s="38"/>
      <c r="X151" s="38"/>
      <c r="Y151" s="38"/>
      <c r="Z151" s="38"/>
      <c r="AA151" s="38"/>
      <c r="AB151" s="38"/>
      <c r="AC151" s="38"/>
      <c r="AD151" s="38"/>
      <c r="AE151" s="38"/>
      <c r="AT151" s="19" t="s">
        <v>210</v>
      </c>
      <c r="AU151" s="19" t="s">
        <v>91</v>
      </c>
    </row>
    <row r="152" s="14" customFormat="1">
      <c r="A152" s="14"/>
      <c r="B152" s="207"/>
      <c r="C152" s="14"/>
      <c r="D152" s="193" t="s">
        <v>212</v>
      </c>
      <c r="E152" s="208" t="s">
        <v>1</v>
      </c>
      <c r="F152" s="209" t="s">
        <v>724</v>
      </c>
      <c r="G152" s="14"/>
      <c r="H152" s="208" t="s">
        <v>1</v>
      </c>
      <c r="I152" s="210"/>
      <c r="J152" s="14"/>
      <c r="K152" s="14"/>
      <c r="L152" s="207"/>
      <c r="M152" s="211"/>
      <c r="N152" s="212"/>
      <c r="O152" s="212"/>
      <c r="P152" s="212"/>
      <c r="Q152" s="212"/>
      <c r="R152" s="212"/>
      <c r="S152" s="212"/>
      <c r="T152" s="213"/>
      <c r="U152" s="14"/>
      <c r="V152" s="14"/>
      <c r="W152" s="14"/>
      <c r="X152" s="14"/>
      <c r="Y152" s="14"/>
      <c r="Z152" s="14"/>
      <c r="AA152" s="14"/>
      <c r="AB152" s="14"/>
      <c r="AC152" s="14"/>
      <c r="AD152" s="14"/>
      <c r="AE152" s="14"/>
      <c r="AT152" s="208" t="s">
        <v>212</v>
      </c>
      <c r="AU152" s="208" t="s">
        <v>91</v>
      </c>
      <c r="AV152" s="14" t="s">
        <v>89</v>
      </c>
      <c r="AW152" s="14" t="s">
        <v>36</v>
      </c>
      <c r="AX152" s="14" t="s">
        <v>81</v>
      </c>
      <c r="AY152" s="208" t="s">
        <v>199</v>
      </c>
    </row>
    <row r="153" s="13" customFormat="1">
      <c r="A153" s="13"/>
      <c r="B153" s="199"/>
      <c r="C153" s="13"/>
      <c r="D153" s="193" t="s">
        <v>212</v>
      </c>
      <c r="E153" s="200" t="s">
        <v>1</v>
      </c>
      <c r="F153" s="201" t="s">
        <v>2321</v>
      </c>
      <c r="G153" s="13"/>
      <c r="H153" s="202">
        <v>224</v>
      </c>
      <c r="I153" s="203"/>
      <c r="J153" s="13"/>
      <c r="K153" s="13"/>
      <c r="L153" s="199"/>
      <c r="M153" s="204"/>
      <c r="N153" s="205"/>
      <c r="O153" s="205"/>
      <c r="P153" s="205"/>
      <c r="Q153" s="205"/>
      <c r="R153" s="205"/>
      <c r="S153" s="205"/>
      <c r="T153" s="206"/>
      <c r="U153" s="13"/>
      <c r="V153" s="13"/>
      <c r="W153" s="13"/>
      <c r="X153" s="13"/>
      <c r="Y153" s="13"/>
      <c r="Z153" s="13"/>
      <c r="AA153" s="13"/>
      <c r="AB153" s="13"/>
      <c r="AC153" s="13"/>
      <c r="AD153" s="13"/>
      <c r="AE153" s="13"/>
      <c r="AT153" s="200" t="s">
        <v>212</v>
      </c>
      <c r="AU153" s="200" t="s">
        <v>91</v>
      </c>
      <c r="AV153" s="13" t="s">
        <v>91</v>
      </c>
      <c r="AW153" s="13" t="s">
        <v>36</v>
      </c>
      <c r="AX153" s="13" t="s">
        <v>81</v>
      </c>
      <c r="AY153" s="200" t="s">
        <v>199</v>
      </c>
    </row>
    <row r="154" s="15" customFormat="1">
      <c r="A154" s="15"/>
      <c r="B154" s="214"/>
      <c r="C154" s="15"/>
      <c r="D154" s="193" t="s">
        <v>212</v>
      </c>
      <c r="E154" s="215" t="s">
        <v>1</v>
      </c>
      <c r="F154" s="216" t="s">
        <v>234</v>
      </c>
      <c r="G154" s="15"/>
      <c r="H154" s="217">
        <v>224</v>
      </c>
      <c r="I154" s="218"/>
      <c r="J154" s="15"/>
      <c r="K154" s="15"/>
      <c r="L154" s="214"/>
      <c r="M154" s="219"/>
      <c r="N154" s="220"/>
      <c r="O154" s="220"/>
      <c r="P154" s="220"/>
      <c r="Q154" s="220"/>
      <c r="R154" s="220"/>
      <c r="S154" s="220"/>
      <c r="T154" s="221"/>
      <c r="U154" s="15"/>
      <c r="V154" s="15"/>
      <c r="W154" s="15"/>
      <c r="X154" s="15"/>
      <c r="Y154" s="15"/>
      <c r="Z154" s="15"/>
      <c r="AA154" s="15"/>
      <c r="AB154" s="15"/>
      <c r="AC154" s="15"/>
      <c r="AD154" s="15"/>
      <c r="AE154" s="15"/>
      <c r="AT154" s="215" t="s">
        <v>212</v>
      </c>
      <c r="AU154" s="215" t="s">
        <v>91</v>
      </c>
      <c r="AV154" s="15" t="s">
        <v>206</v>
      </c>
      <c r="AW154" s="15" t="s">
        <v>36</v>
      </c>
      <c r="AX154" s="15" t="s">
        <v>89</v>
      </c>
      <c r="AY154" s="215" t="s">
        <v>199</v>
      </c>
    </row>
    <row r="155" s="2" customFormat="1" ht="14.4" customHeight="1">
      <c r="A155" s="38"/>
      <c r="B155" s="179"/>
      <c r="C155" s="180" t="s">
        <v>252</v>
      </c>
      <c r="D155" s="180" t="s">
        <v>201</v>
      </c>
      <c r="E155" s="181" t="s">
        <v>253</v>
      </c>
      <c r="F155" s="182" t="s">
        <v>254</v>
      </c>
      <c r="G155" s="183" t="s">
        <v>228</v>
      </c>
      <c r="H155" s="184">
        <v>52</v>
      </c>
      <c r="I155" s="185"/>
      <c r="J155" s="186">
        <f>ROUND(I155*H155,2)</f>
        <v>0</v>
      </c>
      <c r="K155" s="182" t="s">
        <v>246</v>
      </c>
      <c r="L155" s="39"/>
      <c r="M155" s="187" t="s">
        <v>1</v>
      </c>
      <c r="N155" s="188" t="s">
        <v>46</v>
      </c>
      <c r="O155" s="77"/>
      <c r="P155" s="189">
        <f>O155*H155</f>
        <v>0</v>
      </c>
      <c r="Q155" s="189">
        <v>0</v>
      </c>
      <c r="R155" s="189">
        <f>Q155*H155</f>
        <v>0</v>
      </c>
      <c r="S155" s="189">
        <v>0</v>
      </c>
      <c r="T155" s="190">
        <f>S155*H155</f>
        <v>0</v>
      </c>
      <c r="U155" s="38"/>
      <c r="V155" s="38"/>
      <c r="W155" s="38"/>
      <c r="X155" s="38"/>
      <c r="Y155" s="38"/>
      <c r="Z155" s="38"/>
      <c r="AA155" s="38"/>
      <c r="AB155" s="38"/>
      <c r="AC155" s="38"/>
      <c r="AD155" s="38"/>
      <c r="AE155" s="38"/>
      <c r="AR155" s="191" t="s">
        <v>206</v>
      </c>
      <c r="AT155" s="191" t="s">
        <v>201</v>
      </c>
      <c r="AU155" s="191" t="s">
        <v>91</v>
      </c>
      <c r="AY155" s="19" t="s">
        <v>199</v>
      </c>
      <c r="BE155" s="192">
        <f>IF(N155="základní",J155,0)</f>
        <v>0</v>
      </c>
      <c r="BF155" s="192">
        <f>IF(N155="snížená",J155,0)</f>
        <v>0</v>
      </c>
      <c r="BG155" s="192">
        <f>IF(N155="zákl. přenesená",J155,0)</f>
        <v>0</v>
      </c>
      <c r="BH155" s="192">
        <f>IF(N155="sníž. přenesená",J155,0)</f>
        <v>0</v>
      </c>
      <c r="BI155" s="192">
        <f>IF(N155="nulová",J155,0)</f>
        <v>0</v>
      </c>
      <c r="BJ155" s="19" t="s">
        <v>89</v>
      </c>
      <c r="BK155" s="192">
        <f>ROUND(I155*H155,2)</f>
        <v>0</v>
      </c>
      <c r="BL155" s="19" t="s">
        <v>206</v>
      </c>
      <c r="BM155" s="191" t="s">
        <v>2322</v>
      </c>
    </row>
    <row r="156" s="13" customFormat="1">
      <c r="A156" s="13"/>
      <c r="B156" s="199"/>
      <c r="C156" s="13"/>
      <c r="D156" s="193" t="s">
        <v>212</v>
      </c>
      <c r="E156" s="200" t="s">
        <v>1</v>
      </c>
      <c r="F156" s="201" t="s">
        <v>2323</v>
      </c>
      <c r="G156" s="13"/>
      <c r="H156" s="202">
        <v>164</v>
      </c>
      <c r="I156" s="203"/>
      <c r="J156" s="13"/>
      <c r="K156" s="13"/>
      <c r="L156" s="199"/>
      <c r="M156" s="204"/>
      <c r="N156" s="205"/>
      <c r="O156" s="205"/>
      <c r="P156" s="205"/>
      <c r="Q156" s="205"/>
      <c r="R156" s="205"/>
      <c r="S156" s="205"/>
      <c r="T156" s="206"/>
      <c r="U156" s="13"/>
      <c r="V156" s="13"/>
      <c r="W156" s="13"/>
      <c r="X156" s="13"/>
      <c r="Y156" s="13"/>
      <c r="Z156" s="13"/>
      <c r="AA156" s="13"/>
      <c r="AB156" s="13"/>
      <c r="AC156" s="13"/>
      <c r="AD156" s="13"/>
      <c r="AE156" s="13"/>
      <c r="AT156" s="200" t="s">
        <v>212</v>
      </c>
      <c r="AU156" s="200" t="s">
        <v>91</v>
      </c>
      <c r="AV156" s="13" t="s">
        <v>91</v>
      </c>
      <c r="AW156" s="13" t="s">
        <v>36</v>
      </c>
      <c r="AX156" s="13" t="s">
        <v>81</v>
      </c>
      <c r="AY156" s="200" t="s">
        <v>199</v>
      </c>
    </row>
    <row r="157" s="13" customFormat="1">
      <c r="A157" s="13"/>
      <c r="B157" s="199"/>
      <c r="C157" s="13"/>
      <c r="D157" s="193" t="s">
        <v>212</v>
      </c>
      <c r="E157" s="200" t="s">
        <v>1</v>
      </c>
      <c r="F157" s="201" t="s">
        <v>2324</v>
      </c>
      <c r="G157" s="13"/>
      <c r="H157" s="202">
        <v>-112</v>
      </c>
      <c r="I157" s="203"/>
      <c r="J157" s="13"/>
      <c r="K157" s="13"/>
      <c r="L157" s="199"/>
      <c r="M157" s="204"/>
      <c r="N157" s="205"/>
      <c r="O157" s="205"/>
      <c r="P157" s="205"/>
      <c r="Q157" s="205"/>
      <c r="R157" s="205"/>
      <c r="S157" s="205"/>
      <c r="T157" s="206"/>
      <c r="U157" s="13"/>
      <c r="V157" s="13"/>
      <c r="W157" s="13"/>
      <c r="X157" s="13"/>
      <c r="Y157" s="13"/>
      <c r="Z157" s="13"/>
      <c r="AA157" s="13"/>
      <c r="AB157" s="13"/>
      <c r="AC157" s="13"/>
      <c r="AD157" s="13"/>
      <c r="AE157" s="13"/>
      <c r="AT157" s="200" t="s">
        <v>212</v>
      </c>
      <c r="AU157" s="200" t="s">
        <v>91</v>
      </c>
      <c r="AV157" s="13" t="s">
        <v>91</v>
      </c>
      <c r="AW157" s="13" t="s">
        <v>36</v>
      </c>
      <c r="AX157" s="13" t="s">
        <v>81</v>
      </c>
      <c r="AY157" s="200" t="s">
        <v>199</v>
      </c>
    </row>
    <row r="158" s="15" customFormat="1">
      <c r="A158" s="15"/>
      <c r="B158" s="214"/>
      <c r="C158" s="15"/>
      <c r="D158" s="193" t="s">
        <v>212</v>
      </c>
      <c r="E158" s="215" t="s">
        <v>1</v>
      </c>
      <c r="F158" s="216" t="s">
        <v>234</v>
      </c>
      <c r="G158" s="15"/>
      <c r="H158" s="217">
        <v>52</v>
      </c>
      <c r="I158" s="218"/>
      <c r="J158" s="15"/>
      <c r="K158" s="15"/>
      <c r="L158" s="214"/>
      <c r="M158" s="219"/>
      <c r="N158" s="220"/>
      <c r="O158" s="220"/>
      <c r="P158" s="220"/>
      <c r="Q158" s="220"/>
      <c r="R158" s="220"/>
      <c r="S158" s="220"/>
      <c r="T158" s="221"/>
      <c r="U158" s="15"/>
      <c r="V158" s="15"/>
      <c r="W158" s="15"/>
      <c r="X158" s="15"/>
      <c r="Y158" s="15"/>
      <c r="Z158" s="15"/>
      <c r="AA158" s="15"/>
      <c r="AB158" s="15"/>
      <c r="AC158" s="15"/>
      <c r="AD158" s="15"/>
      <c r="AE158" s="15"/>
      <c r="AT158" s="215" t="s">
        <v>212</v>
      </c>
      <c r="AU158" s="215" t="s">
        <v>91</v>
      </c>
      <c r="AV158" s="15" t="s">
        <v>206</v>
      </c>
      <c r="AW158" s="15" t="s">
        <v>36</v>
      </c>
      <c r="AX158" s="15" t="s">
        <v>89</v>
      </c>
      <c r="AY158" s="215" t="s">
        <v>199</v>
      </c>
    </row>
    <row r="159" s="2" customFormat="1" ht="24.15" customHeight="1">
      <c r="A159" s="38"/>
      <c r="B159" s="179"/>
      <c r="C159" s="180" t="s">
        <v>259</v>
      </c>
      <c r="D159" s="180" t="s">
        <v>201</v>
      </c>
      <c r="E159" s="181" t="s">
        <v>2325</v>
      </c>
      <c r="F159" s="182" t="s">
        <v>2326</v>
      </c>
      <c r="G159" s="183" t="s">
        <v>228</v>
      </c>
      <c r="H159" s="184">
        <v>112</v>
      </c>
      <c r="I159" s="185"/>
      <c r="J159" s="186">
        <f>ROUND(I159*H159,2)</f>
        <v>0</v>
      </c>
      <c r="K159" s="182" t="s">
        <v>205</v>
      </c>
      <c r="L159" s="39"/>
      <c r="M159" s="187" t="s">
        <v>1</v>
      </c>
      <c r="N159" s="188" t="s">
        <v>46</v>
      </c>
      <c r="O159" s="77"/>
      <c r="P159" s="189">
        <f>O159*H159</f>
        <v>0</v>
      </c>
      <c r="Q159" s="189">
        <v>0</v>
      </c>
      <c r="R159" s="189">
        <f>Q159*H159</f>
        <v>0</v>
      </c>
      <c r="S159" s="189">
        <v>0</v>
      </c>
      <c r="T159" s="190">
        <f>S159*H159</f>
        <v>0</v>
      </c>
      <c r="U159" s="38"/>
      <c r="V159" s="38"/>
      <c r="W159" s="38"/>
      <c r="X159" s="38"/>
      <c r="Y159" s="38"/>
      <c r="Z159" s="38"/>
      <c r="AA159" s="38"/>
      <c r="AB159" s="38"/>
      <c r="AC159" s="38"/>
      <c r="AD159" s="38"/>
      <c r="AE159" s="38"/>
      <c r="AR159" s="191" t="s">
        <v>206</v>
      </c>
      <c r="AT159" s="191" t="s">
        <v>201</v>
      </c>
      <c r="AU159" s="191" t="s">
        <v>91</v>
      </c>
      <c r="AY159" s="19" t="s">
        <v>199</v>
      </c>
      <c r="BE159" s="192">
        <f>IF(N159="základní",J159,0)</f>
        <v>0</v>
      </c>
      <c r="BF159" s="192">
        <f>IF(N159="snížená",J159,0)</f>
        <v>0</v>
      </c>
      <c r="BG159" s="192">
        <f>IF(N159="zákl. přenesená",J159,0)</f>
        <v>0</v>
      </c>
      <c r="BH159" s="192">
        <f>IF(N159="sníž. přenesená",J159,0)</f>
        <v>0</v>
      </c>
      <c r="BI159" s="192">
        <f>IF(N159="nulová",J159,0)</f>
        <v>0</v>
      </c>
      <c r="BJ159" s="19" t="s">
        <v>89</v>
      </c>
      <c r="BK159" s="192">
        <f>ROUND(I159*H159,2)</f>
        <v>0</v>
      </c>
      <c r="BL159" s="19" t="s">
        <v>206</v>
      </c>
      <c r="BM159" s="191" t="s">
        <v>2327</v>
      </c>
    </row>
    <row r="160" s="2" customFormat="1">
      <c r="A160" s="38"/>
      <c r="B160" s="39"/>
      <c r="C160" s="38"/>
      <c r="D160" s="193" t="s">
        <v>208</v>
      </c>
      <c r="E160" s="38"/>
      <c r="F160" s="194" t="s">
        <v>2328</v>
      </c>
      <c r="G160" s="38"/>
      <c r="H160" s="38"/>
      <c r="I160" s="195"/>
      <c r="J160" s="38"/>
      <c r="K160" s="38"/>
      <c r="L160" s="39"/>
      <c r="M160" s="196"/>
      <c r="N160" s="197"/>
      <c r="O160" s="77"/>
      <c r="P160" s="77"/>
      <c r="Q160" s="77"/>
      <c r="R160" s="77"/>
      <c r="S160" s="77"/>
      <c r="T160" s="78"/>
      <c r="U160" s="38"/>
      <c r="V160" s="38"/>
      <c r="W160" s="38"/>
      <c r="X160" s="38"/>
      <c r="Y160" s="38"/>
      <c r="Z160" s="38"/>
      <c r="AA160" s="38"/>
      <c r="AB160" s="38"/>
      <c r="AC160" s="38"/>
      <c r="AD160" s="38"/>
      <c r="AE160" s="38"/>
      <c r="AT160" s="19" t="s">
        <v>208</v>
      </c>
      <c r="AU160" s="19" t="s">
        <v>91</v>
      </c>
    </row>
    <row r="161" s="2" customFormat="1">
      <c r="A161" s="38"/>
      <c r="B161" s="39"/>
      <c r="C161" s="38"/>
      <c r="D161" s="193" t="s">
        <v>210</v>
      </c>
      <c r="E161" s="38"/>
      <c r="F161" s="198" t="s">
        <v>742</v>
      </c>
      <c r="G161" s="38"/>
      <c r="H161" s="38"/>
      <c r="I161" s="195"/>
      <c r="J161" s="38"/>
      <c r="K161" s="38"/>
      <c r="L161" s="39"/>
      <c r="M161" s="196"/>
      <c r="N161" s="197"/>
      <c r="O161" s="77"/>
      <c r="P161" s="77"/>
      <c r="Q161" s="77"/>
      <c r="R161" s="77"/>
      <c r="S161" s="77"/>
      <c r="T161" s="78"/>
      <c r="U161" s="38"/>
      <c r="V161" s="38"/>
      <c r="W161" s="38"/>
      <c r="X161" s="38"/>
      <c r="Y161" s="38"/>
      <c r="Z161" s="38"/>
      <c r="AA161" s="38"/>
      <c r="AB161" s="38"/>
      <c r="AC161" s="38"/>
      <c r="AD161" s="38"/>
      <c r="AE161" s="38"/>
      <c r="AT161" s="19" t="s">
        <v>210</v>
      </c>
      <c r="AU161" s="19" t="s">
        <v>91</v>
      </c>
    </row>
    <row r="162" s="14" customFormat="1">
      <c r="A162" s="14"/>
      <c r="B162" s="207"/>
      <c r="C162" s="14"/>
      <c r="D162" s="193" t="s">
        <v>212</v>
      </c>
      <c r="E162" s="208" t="s">
        <v>1</v>
      </c>
      <c r="F162" s="209" t="s">
        <v>743</v>
      </c>
      <c r="G162" s="14"/>
      <c r="H162" s="208" t="s">
        <v>1</v>
      </c>
      <c r="I162" s="210"/>
      <c r="J162" s="14"/>
      <c r="K162" s="14"/>
      <c r="L162" s="207"/>
      <c r="M162" s="211"/>
      <c r="N162" s="212"/>
      <c r="O162" s="212"/>
      <c r="P162" s="212"/>
      <c r="Q162" s="212"/>
      <c r="R162" s="212"/>
      <c r="S162" s="212"/>
      <c r="T162" s="213"/>
      <c r="U162" s="14"/>
      <c r="V162" s="14"/>
      <c r="W162" s="14"/>
      <c r="X162" s="14"/>
      <c r="Y162" s="14"/>
      <c r="Z162" s="14"/>
      <c r="AA162" s="14"/>
      <c r="AB162" s="14"/>
      <c r="AC162" s="14"/>
      <c r="AD162" s="14"/>
      <c r="AE162" s="14"/>
      <c r="AT162" s="208" t="s">
        <v>212</v>
      </c>
      <c r="AU162" s="208" t="s">
        <v>91</v>
      </c>
      <c r="AV162" s="14" t="s">
        <v>89</v>
      </c>
      <c r="AW162" s="14" t="s">
        <v>36</v>
      </c>
      <c r="AX162" s="14" t="s">
        <v>81</v>
      </c>
      <c r="AY162" s="208" t="s">
        <v>199</v>
      </c>
    </row>
    <row r="163" s="13" customFormat="1">
      <c r="A163" s="13"/>
      <c r="B163" s="199"/>
      <c r="C163" s="13"/>
      <c r="D163" s="193" t="s">
        <v>212</v>
      </c>
      <c r="E163" s="200" t="s">
        <v>1</v>
      </c>
      <c r="F163" s="201" t="s">
        <v>2329</v>
      </c>
      <c r="G163" s="13"/>
      <c r="H163" s="202">
        <v>112</v>
      </c>
      <c r="I163" s="203"/>
      <c r="J163" s="13"/>
      <c r="K163" s="13"/>
      <c r="L163" s="199"/>
      <c r="M163" s="204"/>
      <c r="N163" s="205"/>
      <c r="O163" s="205"/>
      <c r="P163" s="205"/>
      <c r="Q163" s="205"/>
      <c r="R163" s="205"/>
      <c r="S163" s="205"/>
      <c r="T163" s="206"/>
      <c r="U163" s="13"/>
      <c r="V163" s="13"/>
      <c r="W163" s="13"/>
      <c r="X163" s="13"/>
      <c r="Y163" s="13"/>
      <c r="Z163" s="13"/>
      <c r="AA163" s="13"/>
      <c r="AB163" s="13"/>
      <c r="AC163" s="13"/>
      <c r="AD163" s="13"/>
      <c r="AE163" s="13"/>
      <c r="AT163" s="200" t="s">
        <v>212</v>
      </c>
      <c r="AU163" s="200" t="s">
        <v>91</v>
      </c>
      <c r="AV163" s="13" t="s">
        <v>91</v>
      </c>
      <c r="AW163" s="13" t="s">
        <v>36</v>
      </c>
      <c r="AX163" s="13" t="s">
        <v>81</v>
      </c>
      <c r="AY163" s="200" t="s">
        <v>199</v>
      </c>
    </row>
    <row r="164" s="15" customFormat="1">
      <c r="A164" s="15"/>
      <c r="B164" s="214"/>
      <c r="C164" s="15"/>
      <c r="D164" s="193" t="s">
        <v>212</v>
      </c>
      <c r="E164" s="215" t="s">
        <v>1</v>
      </c>
      <c r="F164" s="216" t="s">
        <v>234</v>
      </c>
      <c r="G164" s="15"/>
      <c r="H164" s="217">
        <v>112</v>
      </c>
      <c r="I164" s="218"/>
      <c r="J164" s="15"/>
      <c r="K164" s="15"/>
      <c r="L164" s="214"/>
      <c r="M164" s="219"/>
      <c r="N164" s="220"/>
      <c r="O164" s="220"/>
      <c r="P164" s="220"/>
      <c r="Q164" s="220"/>
      <c r="R164" s="220"/>
      <c r="S164" s="220"/>
      <c r="T164" s="221"/>
      <c r="U164" s="15"/>
      <c r="V164" s="15"/>
      <c r="W164" s="15"/>
      <c r="X164" s="15"/>
      <c r="Y164" s="15"/>
      <c r="Z164" s="15"/>
      <c r="AA164" s="15"/>
      <c r="AB164" s="15"/>
      <c r="AC164" s="15"/>
      <c r="AD164" s="15"/>
      <c r="AE164" s="15"/>
      <c r="AT164" s="215" t="s">
        <v>212</v>
      </c>
      <c r="AU164" s="215" t="s">
        <v>91</v>
      </c>
      <c r="AV164" s="15" t="s">
        <v>206</v>
      </c>
      <c r="AW164" s="15" t="s">
        <v>36</v>
      </c>
      <c r="AX164" s="15" t="s">
        <v>89</v>
      </c>
      <c r="AY164" s="215" t="s">
        <v>199</v>
      </c>
    </row>
    <row r="165" s="2" customFormat="1" ht="24.15" customHeight="1">
      <c r="A165" s="38"/>
      <c r="B165" s="179"/>
      <c r="C165" s="180" t="s">
        <v>271</v>
      </c>
      <c r="D165" s="180" t="s">
        <v>201</v>
      </c>
      <c r="E165" s="181" t="s">
        <v>291</v>
      </c>
      <c r="F165" s="182" t="s">
        <v>292</v>
      </c>
      <c r="G165" s="183" t="s">
        <v>228</v>
      </c>
      <c r="H165" s="184">
        <v>112</v>
      </c>
      <c r="I165" s="185"/>
      <c r="J165" s="186">
        <f>ROUND(I165*H165,2)</f>
        <v>0</v>
      </c>
      <c r="K165" s="182" t="s">
        <v>205</v>
      </c>
      <c r="L165" s="39"/>
      <c r="M165" s="187" t="s">
        <v>1</v>
      </c>
      <c r="N165" s="188" t="s">
        <v>46</v>
      </c>
      <c r="O165" s="77"/>
      <c r="P165" s="189">
        <f>O165*H165</f>
        <v>0</v>
      </c>
      <c r="Q165" s="189">
        <v>0</v>
      </c>
      <c r="R165" s="189">
        <f>Q165*H165</f>
        <v>0</v>
      </c>
      <c r="S165" s="189">
        <v>0</v>
      </c>
      <c r="T165" s="190">
        <f>S165*H165</f>
        <v>0</v>
      </c>
      <c r="U165" s="38"/>
      <c r="V165" s="38"/>
      <c r="W165" s="38"/>
      <c r="X165" s="38"/>
      <c r="Y165" s="38"/>
      <c r="Z165" s="38"/>
      <c r="AA165" s="38"/>
      <c r="AB165" s="38"/>
      <c r="AC165" s="38"/>
      <c r="AD165" s="38"/>
      <c r="AE165" s="38"/>
      <c r="AR165" s="191" t="s">
        <v>206</v>
      </c>
      <c r="AT165" s="191" t="s">
        <v>201</v>
      </c>
      <c r="AU165" s="191" t="s">
        <v>91</v>
      </c>
      <c r="AY165" s="19" t="s">
        <v>199</v>
      </c>
      <c r="BE165" s="192">
        <f>IF(N165="základní",J165,0)</f>
        <v>0</v>
      </c>
      <c r="BF165" s="192">
        <f>IF(N165="snížená",J165,0)</f>
        <v>0</v>
      </c>
      <c r="BG165" s="192">
        <f>IF(N165="zákl. přenesená",J165,0)</f>
        <v>0</v>
      </c>
      <c r="BH165" s="192">
        <f>IF(N165="sníž. přenesená",J165,0)</f>
        <v>0</v>
      </c>
      <c r="BI165" s="192">
        <f>IF(N165="nulová",J165,0)</f>
        <v>0</v>
      </c>
      <c r="BJ165" s="19" t="s">
        <v>89</v>
      </c>
      <c r="BK165" s="192">
        <f>ROUND(I165*H165,2)</f>
        <v>0</v>
      </c>
      <c r="BL165" s="19" t="s">
        <v>206</v>
      </c>
      <c r="BM165" s="191" t="s">
        <v>2330</v>
      </c>
    </row>
    <row r="166" s="2" customFormat="1">
      <c r="A166" s="38"/>
      <c r="B166" s="39"/>
      <c r="C166" s="38"/>
      <c r="D166" s="193" t="s">
        <v>208</v>
      </c>
      <c r="E166" s="38"/>
      <c r="F166" s="194" t="s">
        <v>294</v>
      </c>
      <c r="G166" s="38"/>
      <c r="H166" s="38"/>
      <c r="I166" s="195"/>
      <c r="J166" s="38"/>
      <c r="K166" s="38"/>
      <c r="L166" s="39"/>
      <c r="M166" s="196"/>
      <c r="N166" s="197"/>
      <c r="O166" s="77"/>
      <c r="P166" s="77"/>
      <c r="Q166" s="77"/>
      <c r="R166" s="77"/>
      <c r="S166" s="77"/>
      <c r="T166" s="78"/>
      <c r="U166" s="38"/>
      <c r="V166" s="38"/>
      <c r="W166" s="38"/>
      <c r="X166" s="38"/>
      <c r="Y166" s="38"/>
      <c r="Z166" s="38"/>
      <c r="AA166" s="38"/>
      <c r="AB166" s="38"/>
      <c r="AC166" s="38"/>
      <c r="AD166" s="38"/>
      <c r="AE166" s="38"/>
      <c r="AT166" s="19" t="s">
        <v>208</v>
      </c>
      <c r="AU166" s="19" t="s">
        <v>91</v>
      </c>
    </row>
    <row r="167" s="2" customFormat="1">
      <c r="A167" s="38"/>
      <c r="B167" s="39"/>
      <c r="C167" s="38"/>
      <c r="D167" s="193" t="s">
        <v>210</v>
      </c>
      <c r="E167" s="38"/>
      <c r="F167" s="198" t="s">
        <v>295</v>
      </c>
      <c r="G167" s="38"/>
      <c r="H167" s="38"/>
      <c r="I167" s="195"/>
      <c r="J167" s="38"/>
      <c r="K167" s="38"/>
      <c r="L167" s="39"/>
      <c r="M167" s="196"/>
      <c r="N167" s="197"/>
      <c r="O167" s="77"/>
      <c r="P167" s="77"/>
      <c r="Q167" s="77"/>
      <c r="R167" s="77"/>
      <c r="S167" s="77"/>
      <c r="T167" s="78"/>
      <c r="U167" s="38"/>
      <c r="V167" s="38"/>
      <c r="W167" s="38"/>
      <c r="X167" s="38"/>
      <c r="Y167" s="38"/>
      <c r="Z167" s="38"/>
      <c r="AA167" s="38"/>
      <c r="AB167" s="38"/>
      <c r="AC167" s="38"/>
      <c r="AD167" s="38"/>
      <c r="AE167" s="38"/>
      <c r="AT167" s="19" t="s">
        <v>210</v>
      </c>
      <c r="AU167" s="19" t="s">
        <v>91</v>
      </c>
    </row>
    <row r="168" s="2" customFormat="1" ht="24.15" customHeight="1">
      <c r="A168" s="38"/>
      <c r="B168" s="179"/>
      <c r="C168" s="180" t="s">
        <v>279</v>
      </c>
      <c r="D168" s="180" t="s">
        <v>201</v>
      </c>
      <c r="E168" s="181" t="s">
        <v>2331</v>
      </c>
      <c r="F168" s="182" t="s">
        <v>2332</v>
      </c>
      <c r="G168" s="183" t="s">
        <v>228</v>
      </c>
      <c r="H168" s="184">
        <v>48.700000000000003</v>
      </c>
      <c r="I168" s="185"/>
      <c r="J168" s="186">
        <f>ROUND(I168*H168,2)</f>
        <v>0</v>
      </c>
      <c r="K168" s="182" t="s">
        <v>205</v>
      </c>
      <c r="L168" s="39"/>
      <c r="M168" s="187" t="s">
        <v>1</v>
      </c>
      <c r="N168" s="188" t="s">
        <v>46</v>
      </c>
      <c r="O168" s="77"/>
      <c r="P168" s="189">
        <f>O168*H168</f>
        <v>0</v>
      </c>
      <c r="Q168" s="189">
        <v>0</v>
      </c>
      <c r="R168" s="189">
        <f>Q168*H168</f>
        <v>0</v>
      </c>
      <c r="S168" s="189">
        <v>0</v>
      </c>
      <c r="T168" s="190">
        <f>S168*H168</f>
        <v>0</v>
      </c>
      <c r="U168" s="38"/>
      <c r="V168" s="38"/>
      <c r="W168" s="38"/>
      <c r="X168" s="38"/>
      <c r="Y168" s="38"/>
      <c r="Z168" s="38"/>
      <c r="AA168" s="38"/>
      <c r="AB168" s="38"/>
      <c r="AC168" s="38"/>
      <c r="AD168" s="38"/>
      <c r="AE168" s="38"/>
      <c r="AR168" s="191" t="s">
        <v>206</v>
      </c>
      <c r="AT168" s="191" t="s">
        <v>201</v>
      </c>
      <c r="AU168" s="191" t="s">
        <v>91</v>
      </c>
      <c r="AY168" s="19" t="s">
        <v>199</v>
      </c>
      <c r="BE168" s="192">
        <f>IF(N168="základní",J168,0)</f>
        <v>0</v>
      </c>
      <c r="BF168" s="192">
        <f>IF(N168="snížená",J168,0)</f>
        <v>0</v>
      </c>
      <c r="BG168" s="192">
        <f>IF(N168="zákl. přenesená",J168,0)</f>
        <v>0</v>
      </c>
      <c r="BH168" s="192">
        <f>IF(N168="sníž. přenesená",J168,0)</f>
        <v>0</v>
      </c>
      <c r="BI168" s="192">
        <f>IF(N168="nulová",J168,0)</f>
        <v>0</v>
      </c>
      <c r="BJ168" s="19" t="s">
        <v>89</v>
      </c>
      <c r="BK168" s="192">
        <f>ROUND(I168*H168,2)</f>
        <v>0</v>
      </c>
      <c r="BL168" s="19" t="s">
        <v>206</v>
      </c>
      <c r="BM168" s="191" t="s">
        <v>2333</v>
      </c>
    </row>
    <row r="169" s="2" customFormat="1">
      <c r="A169" s="38"/>
      <c r="B169" s="39"/>
      <c r="C169" s="38"/>
      <c r="D169" s="193" t="s">
        <v>208</v>
      </c>
      <c r="E169" s="38"/>
      <c r="F169" s="194" t="s">
        <v>2334</v>
      </c>
      <c r="G169" s="38"/>
      <c r="H169" s="38"/>
      <c r="I169" s="195"/>
      <c r="J169" s="38"/>
      <c r="K169" s="38"/>
      <c r="L169" s="39"/>
      <c r="M169" s="196"/>
      <c r="N169" s="197"/>
      <c r="O169" s="77"/>
      <c r="P169" s="77"/>
      <c r="Q169" s="77"/>
      <c r="R169" s="77"/>
      <c r="S169" s="77"/>
      <c r="T169" s="78"/>
      <c r="U169" s="38"/>
      <c r="V169" s="38"/>
      <c r="W169" s="38"/>
      <c r="X169" s="38"/>
      <c r="Y169" s="38"/>
      <c r="Z169" s="38"/>
      <c r="AA169" s="38"/>
      <c r="AB169" s="38"/>
      <c r="AC169" s="38"/>
      <c r="AD169" s="38"/>
      <c r="AE169" s="38"/>
      <c r="AT169" s="19" t="s">
        <v>208</v>
      </c>
      <c r="AU169" s="19" t="s">
        <v>91</v>
      </c>
    </row>
    <row r="170" s="2" customFormat="1">
      <c r="A170" s="38"/>
      <c r="B170" s="39"/>
      <c r="C170" s="38"/>
      <c r="D170" s="193" t="s">
        <v>210</v>
      </c>
      <c r="E170" s="38"/>
      <c r="F170" s="198" t="s">
        <v>2335</v>
      </c>
      <c r="G170" s="38"/>
      <c r="H170" s="38"/>
      <c r="I170" s="195"/>
      <c r="J170" s="38"/>
      <c r="K170" s="38"/>
      <c r="L170" s="39"/>
      <c r="M170" s="196"/>
      <c r="N170" s="197"/>
      <c r="O170" s="77"/>
      <c r="P170" s="77"/>
      <c r="Q170" s="77"/>
      <c r="R170" s="77"/>
      <c r="S170" s="77"/>
      <c r="T170" s="78"/>
      <c r="U170" s="38"/>
      <c r="V170" s="38"/>
      <c r="W170" s="38"/>
      <c r="X170" s="38"/>
      <c r="Y170" s="38"/>
      <c r="Z170" s="38"/>
      <c r="AA170" s="38"/>
      <c r="AB170" s="38"/>
      <c r="AC170" s="38"/>
      <c r="AD170" s="38"/>
      <c r="AE170" s="38"/>
      <c r="AT170" s="19" t="s">
        <v>210</v>
      </c>
      <c r="AU170" s="19" t="s">
        <v>91</v>
      </c>
    </row>
    <row r="171" s="14" customFormat="1">
      <c r="A171" s="14"/>
      <c r="B171" s="207"/>
      <c r="C171" s="14"/>
      <c r="D171" s="193" t="s">
        <v>212</v>
      </c>
      <c r="E171" s="208" t="s">
        <v>1</v>
      </c>
      <c r="F171" s="209" t="s">
        <v>2336</v>
      </c>
      <c r="G171" s="14"/>
      <c r="H171" s="208" t="s">
        <v>1</v>
      </c>
      <c r="I171" s="210"/>
      <c r="J171" s="14"/>
      <c r="K171" s="14"/>
      <c r="L171" s="207"/>
      <c r="M171" s="211"/>
      <c r="N171" s="212"/>
      <c r="O171" s="212"/>
      <c r="P171" s="212"/>
      <c r="Q171" s="212"/>
      <c r="R171" s="212"/>
      <c r="S171" s="212"/>
      <c r="T171" s="213"/>
      <c r="U171" s="14"/>
      <c r="V171" s="14"/>
      <c r="W171" s="14"/>
      <c r="X171" s="14"/>
      <c r="Y171" s="14"/>
      <c r="Z171" s="14"/>
      <c r="AA171" s="14"/>
      <c r="AB171" s="14"/>
      <c r="AC171" s="14"/>
      <c r="AD171" s="14"/>
      <c r="AE171" s="14"/>
      <c r="AT171" s="208" t="s">
        <v>212</v>
      </c>
      <c r="AU171" s="208" t="s">
        <v>91</v>
      </c>
      <c r="AV171" s="14" t="s">
        <v>89</v>
      </c>
      <c r="AW171" s="14" t="s">
        <v>36</v>
      </c>
      <c r="AX171" s="14" t="s">
        <v>81</v>
      </c>
      <c r="AY171" s="208" t="s">
        <v>199</v>
      </c>
    </row>
    <row r="172" s="13" customFormat="1">
      <c r="A172" s="13"/>
      <c r="B172" s="199"/>
      <c r="C172" s="13"/>
      <c r="D172" s="193" t="s">
        <v>212</v>
      </c>
      <c r="E172" s="200" t="s">
        <v>1</v>
      </c>
      <c r="F172" s="201" t="s">
        <v>2337</v>
      </c>
      <c r="G172" s="13"/>
      <c r="H172" s="202">
        <v>28.399999999999999</v>
      </c>
      <c r="I172" s="203"/>
      <c r="J172" s="13"/>
      <c r="K172" s="13"/>
      <c r="L172" s="199"/>
      <c r="M172" s="204"/>
      <c r="N172" s="205"/>
      <c r="O172" s="205"/>
      <c r="P172" s="205"/>
      <c r="Q172" s="205"/>
      <c r="R172" s="205"/>
      <c r="S172" s="205"/>
      <c r="T172" s="206"/>
      <c r="U172" s="13"/>
      <c r="V172" s="13"/>
      <c r="W172" s="13"/>
      <c r="X172" s="13"/>
      <c r="Y172" s="13"/>
      <c r="Z172" s="13"/>
      <c r="AA172" s="13"/>
      <c r="AB172" s="13"/>
      <c r="AC172" s="13"/>
      <c r="AD172" s="13"/>
      <c r="AE172" s="13"/>
      <c r="AT172" s="200" t="s">
        <v>212</v>
      </c>
      <c r="AU172" s="200" t="s">
        <v>91</v>
      </c>
      <c r="AV172" s="13" t="s">
        <v>91</v>
      </c>
      <c r="AW172" s="13" t="s">
        <v>36</v>
      </c>
      <c r="AX172" s="13" t="s">
        <v>81</v>
      </c>
      <c r="AY172" s="200" t="s">
        <v>199</v>
      </c>
    </row>
    <row r="173" s="14" customFormat="1">
      <c r="A173" s="14"/>
      <c r="B173" s="207"/>
      <c r="C173" s="14"/>
      <c r="D173" s="193" t="s">
        <v>212</v>
      </c>
      <c r="E173" s="208" t="s">
        <v>1</v>
      </c>
      <c r="F173" s="209" t="s">
        <v>2338</v>
      </c>
      <c r="G173" s="14"/>
      <c r="H173" s="208" t="s">
        <v>1</v>
      </c>
      <c r="I173" s="210"/>
      <c r="J173" s="14"/>
      <c r="K173" s="14"/>
      <c r="L173" s="207"/>
      <c r="M173" s="211"/>
      <c r="N173" s="212"/>
      <c r="O173" s="212"/>
      <c r="P173" s="212"/>
      <c r="Q173" s="212"/>
      <c r="R173" s="212"/>
      <c r="S173" s="212"/>
      <c r="T173" s="213"/>
      <c r="U173" s="14"/>
      <c r="V173" s="14"/>
      <c r="W173" s="14"/>
      <c r="X173" s="14"/>
      <c r="Y173" s="14"/>
      <c r="Z173" s="14"/>
      <c r="AA173" s="14"/>
      <c r="AB173" s="14"/>
      <c r="AC173" s="14"/>
      <c r="AD173" s="14"/>
      <c r="AE173" s="14"/>
      <c r="AT173" s="208" t="s">
        <v>212</v>
      </c>
      <c r="AU173" s="208" t="s">
        <v>91</v>
      </c>
      <c r="AV173" s="14" t="s">
        <v>89</v>
      </c>
      <c r="AW173" s="14" t="s">
        <v>36</v>
      </c>
      <c r="AX173" s="14" t="s">
        <v>81</v>
      </c>
      <c r="AY173" s="208" t="s">
        <v>199</v>
      </c>
    </row>
    <row r="174" s="13" customFormat="1">
      <c r="A174" s="13"/>
      <c r="B174" s="199"/>
      <c r="C174" s="13"/>
      <c r="D174" s="193" t="s">
        <v>212</v>
      </c>
      <c r="E174" s="200" t="s">
        <v>1</v>
      </c>
      <c r="F174" s="201" t="s">
        <v>2339</v>
      </c>
      <c r="G174" s="13"/>
      <c r="H174" s="202">
        <v>20.300000000000001</v>
      </c>
      <c r="I174" s="203"/>
      <c r="J174" s="13"/>
      <c r="K174" s="13"/>
      <c r="L174" s="199"/>
      <c r="M174" s="204"/>
      <c r="N174" s="205"/>
      <c r="O174" s="205"/>
      <c r="P174" s="205"/>
      <c r="Q174" s="205"/>
      <c r="R174" s="205"/>
      <c r="S174" s="205"/>
      <c r="T174" s="206"/>
      <c r="U174" s="13"/>
      <c r="V174" s="13"/>
      <c r="W174" s="13"/>
      <c r="X174" s="13"/>
      <c r="Y174" s="13"/>
      <c r="Z174" s="13"/>
      <c r="AA174" s="13"/>
      <c r="AB174" s="13"/>
      <c r="AC174" s="13"/>
      <c r="AD174" s="13"/>
      <c r="AE174" s="13"/>
      <c r="AT174" s="200" t="s">
        <v>212</v>
      </c>
      <c r="AU174" s="200" t="s">
        <v>91</v>
      </c>
      <c r="AV174" s="13" t="s">
        <v>91</v>
      </c>
      <c r="AW174" s="13" t="s">
        <v>36</v>
      </c>
      <c r="AX174" s="13" t="s">
        <v>81</v>
      </c>
      <c r="AY174" s="200" t="s">
        <v>199</v>
      </c>
    </row>
    <row r="175" s="15" customFormat="1">
      <c r="A175" s="15"/>
      <c r="B175" s="214"/>
      <c r="C175" s="15"/>
      <c r="D175" s="193" t="s">
        <v>212</v>
      </c>
      <c r="E175" s="215" t="s">
        <v>1</v>
      </c>
      <c r="F175" s="216" t="s">
        <v>234</v>
      </c>
      <c r="G175" s="15"/>
      <c r="H175" s="217">
        <v>48.700000000000003</v>
      </c>
      <c r="I175" s="218"/>
      <c r="J175" s="15"/>
      <c r="K175" s="15"/>
      <c r="L175" s="214"/>
      <c r="M175" s="219"/>
      <c r="N175" s="220"/>
      <c r="O175" s="220"/>
      <c r="P175" s="220"/>
      <c r="Q175" s="220"/>
      <c r="R175" s="220"/>
      <c r="S175" s="220"/>
      <c r="T175" s="221"/>
      <c r="U175" s="15"/>
      <c r="V175" s="15"/>
      <c r="W175" s="15"/>
      <c r="X175" s="15"/>
      <c r="Y175" s="15"/>
      <c r="Z175" s="15"/>
      <c r="AA175" s="15"/>
      <c r="AB175" s="15"/>
      <c r="AC175" s="15"/>
      <c r="AD175" s="15"/>
      <c r="AE175" s="15"/>
      <c r="AT175" s="215" t="s">
        <v>212</v>
      </c>
      <c r="AU175" s="215" t="s">
        <v>91</v>
      </c>
      <c r="AV175" s="15" t="s">
        <v>206</v>
      </c>
      <c r="AW175" s="15" t="s">
        <v>36</v>
      </c>
      <c r="AX175" s="15" t="s">
        <v>89</v>
      </c>
      <c r="AY175" s="215" t="s">
        <v>199</v>
      </c>
    </row>
    <row r="176" s="2" customFormat="1" ht="14.4" customHeight="1">
      <c r="A176" s="38"/>
      <c r="B176" s="179"/>
      <c r="C176" s="222" t="s">
        <v>284</v>
      </c>
      <c r="D176" s="222" t="s">
        <v>272</v>
      </c>
      <c r="E176" s="223" t="s">
        <v>2340</v>
      </c>
      <c r="F176" s="224" t="s">
        <v>2341</v>
      </c>
      <c r="G176" s="225" t="s">
        <v>275</v>
      </c>
      <c r="H176" s="226">
        <v>40.600000000000001</v>
      </c>
      <c r="I176" s="227"/>
      <c r="J176" s="228">
        <f>ROUND(I176*H176,2)</f>
        <v>0</v>
      </c>
      <c r="K176" s="224" t="s">
        <v>205</v>
      </c>
      <c r="L176" s="229"/>
      <c r="M176" s="230" t="s">
        <v>1</v>
      </c>
      <c r="N176" s="231" t="s">
        <v>46</v>
      </c>
      <c r="O176" s="77"/>
      <c r="P176" s="189">
        <f>O176*H176</f>
        <v>0</v>
      </c>
      <c r="Q176" s="189">
        <v>1</v>
      </c>
      <c r="R176" s="189">
        <f>Q176*H176</f>
        <v>40.600000000000001</v>
      </c>
      <c r="S176" s="189">
        <v>0</v>
      </c>
      <c r="T176" s="190">
        <f>S176*H176</f>
        <v>0</v>
      </c>
      <c r="U176" s="38"/>
      <c r="V176" s="38"/>
      <c r="W176" s="38"/>
      <c r="X176" s="38"/>
      <c r="Y176" s="38"/>
      <c r="Z176" s="38"/>
      <c r="AA176" s="38"/>
      <c r="AB176" s="38"/>
      <c r="AC176" s="38"/>
      <c r="AD176" s="38"/>
      <c r="AE176" s="38"/>
      <c r="AR176" s="191" t="s">
        <v>259</v>
      </c>
      <c r="AT176" s="191" t="s">
        <v>272</v>
      </c>
      <c r="AU176" s="191" t="s">
        <v>91</v>
      </c>
      <c r="AY176" s="19" t="s">
        <v>199</v>
      </c>
      <c r="BE176" s="192">
        <f>IF(N176="základní",J176,0)</f>
        <v>0</v>
      </c>
      <c r="BF176" s="192">
        <f>IF(N176="snížená",J176,0)</f>
        <v>0</v>
      </c>
      <c r="BG176" s="192">
        <f>IF(N176="zákl. přenesená",J176,0)</f>
        <v>0</v>
      </c>
      <c r="BH176" s="192">
        <f>IF(N176="sníž. přenesená",J176,0)</f>
        <v>0</v>
      </c>
      <c r="BI176" s="192">
        <f>IF(N176="nulová",J176,0)</f>
        <v>0</v>
      </c>
      <c r="BJ176" s="19" t="s">
        <v>89</v>
      </c>
      <c r="BK176" s="192">
        <f>ROUND(I176*H176,2)</f>
        <v>0</v>
      </c>
      <c r="BL176" s="19" t="s">
        <v>206</v>
      </c>
      <c r="BM176" s="191" t="s">
        <v>2342</v>
      </c>
    </row>
    <row r="177" s="2" customFormat="1">
      <c r="A177" s="38"/>
      <c r="B177" s="39"/>
      <c r="C177" s="38"/>
      <c r="D177" s="193" t="s">
        <v>208</v>
      </c>
      <c r="E177" s="38"/>
      <c r="F177" s="194" t="s">
        <v>2341</v>
      </c>
      <c r="G177" s="38"/>
      <c r="H177" s="38"/>
      <c r="I177" s="195"/>
      <c r="J177" s="38"/>
      <c r="K177" s="38"/>
      <c r="L177" s="39"/>
      <c r="M177" s="196"/>
      <c r="N177" s="197"/>
      <c r="O177" s="77"/>
      <c r="P177" s="77"/>
      <c r="Q177" s="77"/>
      <c r="R177" s="77"/>
      <c r="S177" s="77"/>
      <c r="T177" s="78"/>
      <c r="U177" s="38"/>
      <c r="V177" s="38"/>
      <c r="W177" s="38"/>
      <c r="X177" s="38"/>
      <c r="Y177" s="38"/>
      <c r="Z177" s="38"/>
      <c r="AA177" s="38"/>
      <c r="AB177" s="38"/>
      <c r="AC177" s="38"/>
      <c r="AD177" s="38"/>
      <c r="AE177" s="38"/>
      <c r="AT177" s="19" t="s">
        <v>208</v>
      </c>
      <c r="AU177" s="19" t="s">
        <v>91</v>
      </c>
    </row>
    <row r="178" s="13" customFormat="1">
      <c r="A178" s="13"/>
      <c r="B178" s="199"/>
      <c r="C178" s="13"/>
      <c r="D178" s="193" t="s">
        <v>212</v>
      </c>
      <c r="E178" s="200" t="s">
        <v>1</v>
      </c>
      <c r="F178" s="201" t="s">
        <v>2343</v>
      </c>
      <c r="G178" s="13"/>
      <c r="H178" s="202">
        <v>40.600000000000001</v>
      </c>
      <c r="I178" s="203"/>
      <c r="J178" s="13"/>
      <c r="K178" s="13"/>
      <c r="L178" s="199"/>
      <c r="M178" s="204"/>
      <c r="N178" s="205"/>
      <c r="O178" s="205"/>
      <c r="P178" s="205"/>
      <c r="Q178" s="205"/>
      <c r="R178" s="205"/>
      <c r="S178" s="205"/>
      <c r="T178" s="206"/>
      <c r="U178" s="13"/>
      <c r="V178" s="13"/>
      <c r="W178" s="13"/>
      <c r="X178" s="13"/>
      <c r="Y178" s="13"/>
      <c r="Z178" s="13"/>
      <c r="AA178" s="13"/>
      <c r="AB178" s="13"/>
      <c r="AC178" s="13"/>
      <c r="AD178" s="13"/>
      <c r="AE178" s="13"/>
      <c r="AT178" s="200" t="s">
        <v>212</v>
      </c>
      <c r="AU178" s="200" t="s">
        <v>91</v>
      </c>
      <c r="AV178" s="13" t="s">
        <v>91</v>
      </c>
      <c r="AW178" s="13" t="s">
        <v>36</v>
      </c>
      <c r="AX178" s="13" t="s">
        <v>89</v>
      </c>
      <c r="AY178" s="200" t="s">
        <v>199</v>
      </c>
    </row>
    <row r="179" s="2" customFormat="1" ht="14.4" customHeight="1">
      <c r="A179" s="38"/>
      <c r="B179" s="179"/>
      <c r="C179" s="222" t="s">
        <v>290</v>
      </c>
      <c r="D179" s="222" t="s">
        <v>272</v>
      </c>
      <c r="E179" s="223" t="s">
        <v>2344</v>
      </c>
      <c r="F179" s="224" t="s">
        <v>2345</v>
      </c>
      <c r="G179" s="225" t="s">
        <v>275</v>
      </c>
      <c r="H179" s="226">
        <v>56.799999999999997</v>
      </c>
      <c r="I179" s="227"/>
      <c r="J179" s="228">
        <f>ROUND(I179*H179,2)</f>
        <v>0</v>
      </c>
      <c r="K179" s="224" t="s">
        <v>205</v>
      </c>
      <c r="L179" s="229"/>
      <c r="M179" s="230" t="s">
        <v>1</v>
      </c>
      <c r="N179" s="231" t="s">
        <v>46</v>
      </c>
      <c r="O179" s="77"/>
      <c r="P179" s="189">
        <f>O179*H179</f>
        <v>0</v>
      </c>
      <c r="Q179" s="189">
        <v>1</v>
      </c>
      <c r="R179" s="189">
        <f>Q179*H179</f>
        <v>56.799999999999997</v>
      </c>
      <c r="S179" s="189">
        <v>0</v>
      </c>
      <c r="T179" s="190">
        <f>S179*H179</f>
        <v>0</v>
      </c>
      <c r="U179" s="38"/>
      <c r="V179" s="38"/>
      <c r="W179" s="38"/>
      <c r="X179" s="38"/>
      <c r="Y179" s="38"/>
      <c r="Z179" s="38"/>
      <c r="AA179" s="38"/>
      <c r="AB179" s="38"/>
      <c r="AC179" s="38"/>
      <c r="AD179" s="38"/>
      <c r="AE179" s="38"/>
      <c r="AR179" s="191" t="s">
        <v>259</v>
      </c>
      <c r="AT179" s="191" t="s">
        <v>272</v>
      </c>
      <c r="AU179" s="191" t="s">
        <v>91</v>
      </c>
      <c r="AY179" s="19" t="s">
        <v>199</v>
      </c>
      <c r="BE179" s="192">
        <f>IF(N179="základní",J179,0)</f>
        <v>0</v>
      </c>
      <c r="BF179" s="192">
        <f>IF(N179="snížená",J179,0)</f>
        <v>0</v>
      </c>
      <c r="BG179" s="192">
        <f>IF(N179="zákl. přenesená",J179,0)</f>
        <v>0</v>
      </c>
      <c r="BH179" s="192">
        <f>IF(N179="sníž. přenesená",J179,0)</f>
        <v>0</v>
      </c>
      <c r="BI179" s="192">
        <f>IF(N179="nulová",J179,0)</f>
        <v>0</v>
      </c>
      <c r="BJ179" s="19" t="s">
        <v>89</v>
      </c>
      <c r="BK179" s="192">
        <f>ROUND(I179*H179,2)</f>
        <v>0</v>
      </c>
      <c r="BL179" s="19" t="s">
        <v>206</v>
      </c>
      <c r="BM179" s="191" t="s">
        <v>2346</v>
      </c>
    </row>
    <row r="180" s="2" customFormat="1">
      <c r="A180" s="38"/>
      <c r="B180" s="39"/>
      <c r="C180" s="38"/>
      <c r="D180" s="193" t="s">
        <v>208</v>
      </c>
      <c r="E180" s="38"/>
      <c r="F180" s="194" t="s">
        <v>2345</v>
      </c>
      <c r="G180" s="38"/>
      <c r="H180" s="38"/>
      <c r="I180" s="195"/>
      <c r="J180" s="38"/>
      <c r="K180" s="38"/>
      <c r="L180" s="39"/>
      <c r="M180" s="196"/>
      <c r="N180" s="197"/>
      <c r="O180" s="77"/>
      <c r="P180" s="77"/>
      <c r="Q180" s="77"/>
      <c r="R180" s="77"/>
      <c r="S180" s="77"/>
      <c r="T180" s="78"/>
      <c r="U180" s="38"/>
      <c r="V180" s="38"/>
      <c r="W180" s="38"/>
      <c r="X180" s="38"/>
      <c r="Y180" s="38"/>
      <c r="Z180" s="38"/>
      <c r="AA180" s="38"/>
      <c r="AB180" s="38"/>
      <c r="AC180" s="38"/>
      <c r="AD180" s="38"/>
      <c r="AE180" s="38"/>
      <c r="AT180" s="19" t="s">
        <v>208</v>
      </c>
      <c r="AU180" s="19" t="s">
        <v>91</v>
      </c>
    </row>
    <row r="181" s="13" customFormat="1">
      <c r="A181" s="13"/>
      <c r="B181" s="199"/>
      <c r="C181" s="13"/>
      <c r="D181" s="193" t="s">
        <v>212</v>
      </c>
      <c r="E181" s="200" t="s">
        <v>1</v>
      </c>
      <c r="F181" s="201" t="s">
        <v>2347</v>
      </c>
      <c r="G181" s="13"/>
      <c r="H181" s="202">
        <v>56.799999999999997</v>
      </c>
      <c r="I181" s="203"/>
      <c r="J181" s="13"/>
      <c r="K181" s="13"/>
      <c r="L181" s="199"/>
      <c r="M181" s="204"/>
      <c r="N181" s="205"/>
      <c r="O181" s="205"/>
      <c r="P181" s="205"/>
      <c r="Q181" s="205"/>
      <c r="R181" s="205"/>
      <c r="S181" s="205"/>
      <c r="T181" s="206"/>
      <c r="U181" s="13"/>
      <c r="V181" s="13"/>
      <c r="W181" s="13"/>
      <c r="X181" s="13"/>
      <c r="Y181" s="13"/>
      <c r="Z181" s="13"/>
      <c r="AA181" s="13"/>
      <c r="AB181" s="13"/>
      <c r="AC181" s="13"/>
      <c r="AD181" s="13"/>
      <c r="AE181" s="13"/>
      <c r="AT181" s="200" t="s">
        <v>212</v>
      </c>
      <c r="AU181" s="200" t="s">
        <v>91</v>
      </c>
      <c r="AV181" s="13" t="s">
        <v>91</v>
      </c>
      <c r="AW181" s="13" t="s">
        <v>36</v>
      </c>
      <c r="AX181" s="13" t="s">
        <v>89</v>
      </c>
      <c r="AY181" s="200" t="s">
        <v>199</v>
      </c>
    </row>
    <row r="182" s="2" customFormat="1" ht="24.15" customHeight="1">
      <c r="A182" s="38"/>
      <c r="B182" s="179"/>
      <c r="C182" s="180" t="s">
        <v>298</v>
      </c>
      <c r="D182" s="180" t="s">
        <v>201</v>
      </c>
      <c r="E182" s="181" t="s">
        <v>762</v>
      </c>
      <c r="F182" s="182" t="s">
        <v>763</v>
      </c>
      <c r="G182" s="183" t="s">
        <v>204</v>
      </c>
      <c r="H182" s="184">
        <v>54</v>
      </c>
      <c r="I182" s="185"/>
      <c r="J182" s="186">
        <f>ROUND(I182*H182,2)</f>
        <v>0</v>
      </c>
      <c r="K182" s="182" t="s">
        <v>205</v>
      </c>
      <c r="L182" s="39"/>
      <c r="M182" s="187" t="s">
        <v>1</v>
      </c>
      <c r="N182" s="188" t="s">
        <v>46</v>
      </c>
      <c r="O182" s="77"/>
      <c r="P182" s="189">
        <f>O182*H182</f>
        <v>0</v>
      </c>
      <c r="Q182" s="189">
        <v>0</v>
      </c>
      <c r="R182" s="189">
        <f>Q182*H182</f>
        <v>0</v>
      </c>
      <c r="S182" s="189">
        <v>0</v>
      </c>
      <c r="T182" s="190">
        <f>S182*H182</f>
        <v>0</v>
      </c>
      <c r="U182" s="38"/>
      <c r="V182" s="38"/>
      <c r="W182" s="38"/>
      <c r="X182" s="38"/>
      <c r="Y182" s="38"/>
      <c r="Z182" s="38"/>
      <c r="AA182" s="38"/>
      <c r="AB182" s="38"/>
      <c r="AC182" s="38"/>
      <c r="AD182" s="38"/>
      <c r="AE182" s="38"/>
      <c r="AR182" s="191" t="s">
        <v>206</v>
      </c>
      <c r="AT182" s="191" t="s">
        <v>201</v>
      </c>
      <c r="AU182" s="191" t="s">
        <v>91</v>
      </c>
      <c r="AY182" s="19" t="s">
        <v>199</v>
      </c>
      <c r="BE182" s="192">
        <f>IF(N182="základní",J182,0)</f>
        <v>0</v>
      </c>
      <c r="BF182" s="192">
        <f>IF(N182="snížená",J182,0)</f>
        <v>0</v>
      </c>
      <c r="BG182" s="192">
        <f>IF(N182="zákl. přenesená",J182,0)</f>
        <v>0</v>
      </c>
      <c r="BH182" s="192">
        <f>IF(N182="sníž. přenesená",J182,0)</f>
        <v>0</v>
      </c>
      <c r="BI182" s="192">
        <f>IF(N182="nulová",J182,0)</f>
        <v>0</v>
      </c>
      <c r="BJ182" s="19" t="s">
        <v>89</v>
      </c>
      <c r="BK182" s="192">
        <f>ROUND(I182*H182,2)</f>
        <v>0</v>
      </c>
      <c r="BL182" s="19" t="s">
        <v>206</v>
      </c>
      <c r="BM182" s="191" t="s">
        <v>2348</v>
      </c>
    </row>
    <row r="183" s="2" customFormat="1">
      <c r="A183" s="38"/>
      <c r="B183" s="39"/>
      <c r="C183" s="38"/>
      <c r="D183" s="193" t="s">
        <v>208</v>
      </c>
      <c r="E183" s="38"/>
      <c r="F183" s="194" t="s">
        <v>765</v>
      </c>
      <c r="G183" s="38"/>
      <c r="H183" s="38"/>
      <c r="I183" s="195"/>
      <c r="J183" s="38"/>
      <c r="K183" s="38"/>
      <c r="L183" s="39"/>
      <c r="M183" s="196"/>
      <c r="N183" s="197"/>
      <c r="O183" s="77"/>
      <c r="P183" s="77"/>
      <c r="Q183" s="77"/>
      <c r="R183" s="77"/>
      <c r="S183" s="77"/>
      <c r="T183" s="78"/>
      <c r="U183" s="38"/>
      <c r="V183" s="38"/>
      <c r="W183" s="38"/>
      <c r="X183" s="38"/>
      <c r="Y183" s="38"/>
      <c r="Z183" s="38"/>
      <c r="AA183" s="38"/>
      <c r="AB183" s="38"/>
      <c r="AC183" s="38"/>
      <c r="AD183" s="38"/>
      <c r="AE183" s="38"/>
      <c r="AT183" s="19" t="s">
        <v>208</v>
      </c>
      <c r="AU183" s="19" t="s">
        <v>91</v>
      </c>
    </row>
    <row r="184" s="2" customFormat="1">
      <c r="A184" s="38"/>
      <c r="B184" s="39"/>
      <c r="C184" s="38"/>
      <c r="D184" s="193" t="s">
        <v>210</v>
      </c>
      <c r="E184" s="38"/>
      <c r="F184" s="198" t="s">
        <v>766</v>
      </c>
      <c r="G184" s="38"/>
      <c r="H184" s="38"/>
      <c r="I184" s="195"/>
      <c r="J184" s="38"/>
      <c r="K184" s="38"/>
      <c r="L184" s="39"/>
      <c r="M184" s="196"/>
      <c r="N184" s="197"/>
      <c r="O184" s="77"/>
      <c r="P184" s="77"/>
      <c r="Q184" s="77"/>
      <c r="R184" s="77"/>
      <c r="S184" s="77"/>
      <c r="T184" s="78"/>
      <c r="U184" s="38"/>
      <c r="V184" s="38"/>
      <c r="W184" s="38"/>
      <c r="X184" s="38"/>
      <c r="Y184" s="38"/>
      <c r="Z184" s="38"/>
      <c r="AA184" s="38"/>
      <c r="AB184" s="38"/>
      <c r="AC184" s="38"/>
      <c r="AD184" s="38"/>
      <c r="AE184" s="38"/>
      <c r="AT184" s="19" t="s">
        <v>210</v>
      </c>
      <c r="AU184" s="19" t="s">
        <v>91</v>
      </c>
    </row>
    <row r="185" s="14" customFormat="1">
      <c r="A185" s="14"/>
      <c r="B185" s="207"/>
      <c r="C185" s="14"/>
      <c r="D185" s="193" t="s">
        <v>212</v>
      </c>
      <c r="E185" s="208" t="s">
        <v>1</v>
      </c>
      <c r="F185" s="209" t="s">
        <v>2349</v>
      </c>
      <c r="G185" s="14"/>
      <c r="H185" s="208" t="s">
        <v>1</v>
      </c>
      <c r="I185" s="210"/>
      <c r="J185" s="14"/>
      <c r="K185" s="14"/>
      <c r="L185" s="207"/>
      <c r="M185" s="211"/>
      <c r="N185" s="212"/>
      <c r="O185" s="212"/>
      <c r="P185" s="212"/>
      <c r="Q185" s="212"/>
      <c r="R185" s="212"/>
      <c r="S185" s="212"/>
      <c r="T185" s="213"/>
      <c r="U185" s="14"/>
      <c r="V185" s="14"/>
      <c r="W185" s="14"/>
      <c r="X185" s="14"/>
      <c r="Y185" s="14"/>
      <c r="Z185" s="14"/>
      <c r="AA185" s="14"/>
      <c r="AB185" s="14"/>
      <c r="AC185" s="14"/>
      <c r="AD185" s="14"/>
      <c r="AE185" s="14"/>
      <c r="AT185" s="208" t="s">
        <v>212</v>
      </c>
      <c r="AU185" s="208" t="s">
        <v>91</v>
      </c>
      <c r="AV185" s="14" t="s">
        <v>89</v>
      </c>
      <c r="AW185" s="14" t="s">
        <v>36</v>
      </c>
      <c r="AX185" s="14" t="s">
        <v>81</v>
      </c>
      <c r="AY185" s="208" t="s">
        <v>199</v>
      </c>
    </row>
    <row r="186" s="13" customFormat="1">
      <c r="A186" s="13"/>
      <c r="B186" s="199"/>
      <c r="C186" s="13"/>
      <c r="D186" s="193" t="s">
        <v>212</v>
      </c>
      <c r="E186" s="200" t="s">
        <v>1</v>
      </c>
      <c r="F186" s="201" t="s">
        <v>2350</v>
      </c>
      <c r="G186" s="13"/>
      <c r="H186" s="202">
        <v>54</v>
      </c>
      <c r="I186" s="203"/>
      <c r="J186" s="13"/>
      <c r="K186" s="13"/>
      <c r="L186" s="199"/>
      <c r="M186" s="204"/>
      <c r="N186" s="205"/>
      <c r="O186" s="205"/>
      <c r="P186" s="205"/>
      <c r="Q186" s="205"/>
      <c r="R186" s="205"/>
      <c r="S186" s="205"/>
      <c r="T186" s="206"/>
      <c r="U186" s="13"/>
      <c r="V186" s="13"/>
      <c r="W186" s="13"/>
      <c r="X186" s="13"/>
      <c r="Y186" s="13"/>
      <c r="Z186" s="13"/>
      <c r="AA186" s="13"/>
      <c r="AB186" s="13"/>
      <c r="AC186" s="13"/>
      <c r="AD186" s="13"/>
      <c r="AE186" s="13"/>
      <c r="AT186" s="200" t="s">
        <v>212</v>
      </c>
      <c r="AU186" s="200" t="s">
        <v>91</v>
      </c>
      <c r="AV186" s="13" t="s">
        <v>91</v>
      </c>
      <c r="AW186" s="13" t="s">
        <v>36</v>
      </c>
      <c r="AX186" s="13" t="s">
        <v>81</v>
      </c>
      <c r="AY186" s="200" t="s">
        <v>199</v>
      </c>
    </row>
    <row r="187" s="15" customFormat="1">
      <c r="A187" s="15"/>
      <c r="B187" s="214"/>
      <c r="C187" s="15"/>
      <c r="D187" s="193" t="s">
        <v>212</v>
      </c>
      <c r="E187" s="215" t="s">
        <v>1</v>
      </c>
      <c r="F187" s="216" t="s">
        <v>234</v>
      </c>
      <c r="G187" s="15"/>
      <c r="H187" s="217">
        <v>54</v>
      </c>
      <c r="I187" s="218"/>
      <c r="J187" s="15"/>
      <c r="K187" s="15"/>
      <c r="L187" s="214"/>
      <c r="M187" s="219"/>
      <c r="N187" s="220"/>
      <c r="O187" s="220"/>
      <c r="P187" s="220"/>
      <c r="Q187" s="220"/>
      <c r="R187" s="220"/>
      <c r="S187" s="220"/>
      <c r="T187" s="221"/>
      <c r="U187" s="15"/>
      <c r="V187" s="15"/>
      <c r="W187" s="15"/>
      <c r="X187" s="15"/>
      <c r="Y187" s="15"/>
      <c r="Z187" s="15"/>
      <c r="AA187" s="15"/>
      <c r="AB187" s="15"/>
      <c r="AC187" s="15"/>
      <c r="AD187" s="15"/>
      <c r="AE187" s="15"/>
      <c r="AT187" s="215" t="s">
        <v>212</v>
      </c>
      <c r="AU187" s="215" t="s">
        <v>91</v>
      </c>
      <c r="AV187" s="15" t="s">
        <v>206</v>
      </c>
      <c r="AW187" s="15" t="s">
        <v>36</v>
      </c>
      <c r="AX187" s="15" t="s">
        <v>89</v>
      </c>
      <c r="AY187" s="215" t="s">
        <v>199</v>
      </c>
    </row>
    <row r="188" s="2" customFormat="1" ht="14.4" customHeight="1">
      <c r="A188" s="38"/>
      <c r="B188" s="179"/>
      <c r="C188" s="222" t="s">
        <v>306</v>
      </c>
      <c r="D188" s="222" t="s">
        <v>272</v>
      </c>
      <c r="E188" s="223" t="s">
        <v>332</v>
      </c>
      <c r="F188" s="224" t="s">
        <v>333</v>
      </c>
      <c r="G188" s="225" t="s">
        <v>275</v>
      </c>
      <c r="H188" s="226">
        <v>12.960000000000001</v>
      </c>
      <c r="I188" s="227"/>
      <c r="J188" s="228">
        <f>ROUND(I188*H188,2)</f>
        <v>0</v>
      </c>
      <c r="K188" s="224" t="s">
        <v>205</v>
      </c>
      <c r="L188" s="229"/>
      <c r="M188" s="230" t="s">
        <v>1</v>
      </c>
      <c r="N188" s="231" t="s">
        <v>46</v>
      </c>
      <c r="O188" s="77"/>
      <c r="P188" s="189">
        <f>O188*H188</f>
        <v>0</v>
      </c>
      <c r="Q188" s="189">
        <v>1</v>
      </c>
      <c r="R188" s="189">
        <f>Q188*H188</f>
        <v>12.960000000000001</v>
      </c>
      <c r="S188" s="189">
        <v>0</v>
      </c>
      <c r="T188" s="190">
        <f>S188*H188</f>
        <v>0</v>
      </c>
      <c r="U188" s="38"/>
      <c r="V188" s="38"/>
      <c r="W188" s="38"/>
      <c r="X188" s="38"/>
      <c r="Y188" s="38"/>
      <c r="Z188" s="38"/>
      <c r="AA188" s="38"/>
      <c r="AB188" s="38"/>
      <c r="AC188" s="38"/>
      <c r="AD188" s="38"/>
      <c r="AE188" s="38"/>
      <c r="AR188" s="191" t="s">
        <v>259</v>
      </c>
      <c r="AT188" s="191" t="s">
        <v>272</v>
      </c>
      <c r="AU188" s="191" t="s">
        <v>91</v>
      </c>
      <c r="AY188" s="19" t="s">
        <v>199</v>
      </c>
      <c r="BE188" s="192">
        <f>IF(N188="základní",J188,0)</f>
        <v>0</v>
      </c>
      <c r="BF188" s="192">
        <f>IF(N188="snížená",J188,0)</f>
        <v>0</v>
      </c>
      <c r="BG188" s="192">
        <f>IF(N188="zákl. přenesená",J188,0)</f>
        <v>0</v>
      </c>
      <c r="BH188" s="192">
        <f>IF(N188="sníž. přenesená",J188,0)</f>
        <v>0</v>
      </c>
      <c r="BI188" s="192">
        <f>IF(N188="nulová",J188,0)</f>
        <v>0</v>
      </c>
      <c r="BJ188" s="19" t="s">
        <v>89</v>
      </c>
      <c r="BK188" s="192">
        <f>ROUND(I188*H188,2)</f>
        <v>0</v>
      </c>
      <c r="BL188" s="19" t="s">
        <v>206</v>
      </c>
      <c r="BM188" s="191" t="s">
        <v>2351</v>
      </c>
    </row>
    <row r="189" s="2" customFormat="1">
      <c r="A189" s="38"/>
      <c r="B189" s="39"/>
      <c r="C189" s="38"/>
      <c r="D189" s="193" t="s">
        <v>208</v>
      </c>
      <c r="E189" s="38"/>
      <c r="F189" s="194" t="s">
        <v>333</v>
      </c>
      <c r="G189" s="38"/>
      <c r="H189" s="38"/>
      <c r="I189" s="195"/>
      <c r="J189" s="38"/>
      <c r="K189" s="38"/>
      <c r="L189" s="39"/>
      <c r="M189" s="196"/>
      <c r="N189" s="197"/>
      <c r="O189" s="77"/>
      <c r="P189" s="77"/>
      <c r="Q189" s="77"/>
      <c r="R189" s="77"/>
      <c r="S189" s="77"/>
      <c r="T189" s="78"/>
      <c r="U189" s="38"/>
      <c r="V189" s="38"/>
      <c r="W189" s="38"/>
      <c r="X189" s="38"/>
      <c r="Y189" s="38"/>
      <c r="Z189" s="38"/>
      <c r="AA189" s="38"/>
      <c r="AB189" s="38"/>
      <c r="AC189" s="38"/>
      <c r="AD189" s="38"/>
      <c r="AE189" s="38"/>
      <c r="AT189" s="19" t="s">
        <v>208</v>
      </c>
      <c r="AU189" s="19" t="s">
        <v>91</v>
      </c>
    </row>
    <row r="190" s="14" customFormat="1">
      <c r="A190" s="14"/>
      <c r="B190" s="207"/>
      <c r="C190" s="14"/>
      <c r="D190" s="193" t="s">
        <v>212</v>
      </c>
      <c r="E190" s="208" t="s">
        <v>1</v>
      </c>
      <c r="F190" s="209" t="s">
        <v>2349</v>
      </c>
      <c r="G190" s="14"/>
      <c r="H190" s="208" t="s">
        <v>1</v>
      </c>
      <c r="I190" s="210"/>
      <c r="J190" s="14"/>
      <c r="K190" s="14"/>
      <c r="L190" s="207"/>
      <c r="M190" s="211"/>
      <c r="N190" s="212"/>
      <c r="O190" s="212"/>
      <c r="P190" s="212"/>
      <c r="Q190" s="212"/>
      <c r="R190" s="212"/>
      <c r="S190" s="212"/>
      <c r="T190" s="213"/>
      <c r="U190" s="14"/>
      <c r="V190" s="14"/>
      <c r="W190" s="14"/>
      <c r="X190" s="14"/>
      <c r="Y190" s="14"/>
      <c r="Z190" s="14"/>
      <c r="AA190" s="14"/>
      <c r="AB190" s="14"/>
      <c r="AC190" s="14"/>
      <c r="AD190" s="14"/>
      <c r="AE190" s="14"/>
      <c r="AT190" s="208" t="s">
        <v>212</v>
      </c>
      <c r="AU190" s="208" t="s">
        <v>91</v>
      </c>
      <c r="AV190" s="14" t="s">
        <v>89</v>
      </c>
      <c r="AW190" s="14" t="s">
        <v>36</v>
      </c>
      <c r="AX190" s="14" t="s">
        <v>81</v>
      </c>
      <c r="AY190" s="208" t="s">
        <v>199</v>
      </c>
    </row>
    <row r="191" s="13" customFormat="1">
      <c r="A191" s="13"/>
      <c r="B191" s="199"/>
      <c r="C191" s="13"/>
      <c r="D191" s="193" t="s">
        <v>212</v>
      </c>
      <c r="E191" s="200" t="s">
        <v>1</v>
      </c>
      <c r="F191" s="201" t="s">
        <v>2352</v>
      </c>
      <c r="G191" s="13"/>
      <c r="H191" s="202">
        <v>12.960000000000001</v>
      </c>
      <c r="I191" s="203"/>
      <c r="J191" s="13"/>
      <c r="K191" s="13"/>
      <c r="L191" s="199"/>
      <c r="M191" s="204"/>
      <c r="N191" s="205"/>
      <c r="O191" s="205"/>
      <c r="P191" s="205"/>
      <c r="Q191" s="205"/>
      <c r="R191" s="205"/>
      <c r="S191" s="205"/>
      <c r="T191" s="206"/>
      <c r="U191" s="13"/>
      <c r="V191" s="13"/>
      <c r="W191" s="13"/>
      <c r="X191" s="13"/>
      <c r="Y191" s="13"/>
      <c r="Z191" s="13"/>
      <c r="AA191" s="13"/>
      <c r="AB191" s="13"/>
      <c r="AC191" s="13"/>
      <c r="AD191" s="13"/>
      <c r="AE191" s="13"/>
      <c r="AT191" s="200" t="s">
        <v>212</v>
      </c>
      <c r="AU191" s="200" t="s">
        <v>91</v>
      </c>
      <c r="AV191" s="13" t="s">
        <v>91</v>
      </c>
      <c r="AW191" s="13" t="s">
        <v>36</v>
      </c>
      <c r="AX191" s="13" t="s">
        <v>81</v>
      </c>
      <c r="AY191" s="200" t="s">
        <v>199</v>
      </c>
    </row>
    <row r="192" s="15" customFormat="1">
      <c r="A192" s="15"/>
      <c r="B192" s="214"/>
      <c r="C192" s="15"/>
      <c r="D192" s="193" t="s">
        <v>212</v>
      </c>
      <c r="E192" s="215" t="s">
        <v>1</v>
      </c>
      <c r="F192" s="216" t="s">
        <v>234</v>
      </c>
      <c r="G192" s="15"/>
      <c r="H192" s="217">
        <v>12.960000000000001</v>
      </c>
      <c r="I192" s="218"/>
      <c r="J192" s="15"/>
      <c r="K192" s="15"/>
      <c r="L192" s="214"/>
      <c r="M192" s="219"/>
      <c r="N192" s="220"/>
      <c r="O192" s="220"/>
      <c r="P192" s="220"/>
      <c r="Q192" s="220"/>
      <c r="R192" s="220"/>
      <c r="S192" s="220"/>
      <c r="T192" s="221"/>
      <c r="U192" s="15"/>
      <c r="V192" s="15"/>
      <c r="W192" s="15"/>
      <c r="X192" s="15"/>
      <c r="Y192" s="15"/>
      <c r="Z192" s="15"/>
      <c r="AA192" s="15"/>
      <c r="AB192" s="15"/>
      <c r="AC192" s="15"/>
      <c r="AD192" s="15"/>
      <c r="AE192" s="15"/>
      <c r="AT192" s="215" t="s">
        <v>212</v>
      </c>
      <c r="AU192" s="215" t="s">
        <v>91</v>
      </c>
      <c r="AV192" s="15" t="s">
        <v>206</v>
      </c>
      <c r="AW192" s="15" t="s">
        <v>36</v>
      </c>
      <c r="AX192" s="15" t="s">
        <v>89</v>
      </c>
      <c r="AY192" s="215" t="s">
        <v>199</v>
      </c>
    </row>
    <row r="193" s="2" customFormat="1" ht="24.15" customHeight="1">
      <c r="A193" s="38"/>
      <c r="B193" s="179"/>
      <c r="C193" s="180" t="s">
        <v>8</v>
      </c>
      <c r="D193" s="180" t="s">
        <v>201</v>
      </c>
      <c r="E193" s="181" t="s">
        <v>299</v>
      </c>
      <c r="F193" s="182" t="s">
        <v>300</v>
      </c>
      <c r="G193" s="183" t="s">
        <v>204</v>
      </c>
      <c r="H193" s="184">
        <v>54</v>
      </c>
      <c r="I193" s="185"/>
      <c r="J193" s="186">
        <f>ROUND(I193*H193,2)</f>
        <v>0</v>
      </c>
      <c r="K193" s="182" t="s">
        <v>205</v>
      </c>
      <c r="L193" s="39"/>
      <c r="M193" s="187" t="s">
        <v>1</v>
      </c>
      <c r="N193" s="188" t="s">
        <v>46</v>
      </c>
      <c r="O193" s="77"/>
      <c r="P193" s="189">
        <f>O193*H193</f>
        <v>0</v>
      </c>
      <c r="Q193" s="189">
        <v>0</v>
      </c>
      <c r="R193" s="189">
        <f>Q193*H193</f>
        <v>0</v>
      </c>
      <c r="S193" s="189">
        <v>0</v>
      </c>
      <c r="T193" s="190">
        <f>S193*H193</f>
        <v>0</v>
      </c>
      <c r="U193" s="38"/>
      <c r="V193" s="38"/>
      <c r="W193" s="38"/>
      <c r="X193" s="38"/>
      <c r="Y193" s="38"/>
      <c r="Z193" s="38"/>
      <c r="AA193" s="38"/>
      <c r="AB193" s="38"/>
      <c r="AC193" s="38"/>
      <c r="AD193" s="38"/>
      <c r="AE193" s="38"/>
      <c r="AR193" s="191" t="s">
        <v>206</v>
      </c>
      <c r="AT193" s="191" t="s">
        <v>201</v>
      </c>
      <c r="AU193" s="191" t="s">
        <v>91</v>
      </c>
      <c r="AY193" s="19" t="s">
        <v>199</v>
      </c>
      <c r="BE193" s="192">
        <f>IF(N193="základní",J193,0)</f>
        <v>0</v>
      </c>
      <c r="BF193" s="192">
        <f>IF(N193="snížená",J193,0)</f>
        <v>0</v>
      </c>
      <c r="BG193" s="192">
        <f>IF(N193="zákl. přenesená",J193,0)</f>
        <v>0</v>
      </c>
      <c r="BH193" s="192">
        <f>IF(N193="sníž. přenesená",J193,0)</f>
        <v>0</v>
      </c>
      <c r="BI193" s="192">
        <f>IF(N193="nulová",J193,0)</f>
        <v>0</v>
      </c>
      <c r="BJ193" s="19" t="s">
        <v>89</v>
      </c>
      <c r="BK193" s="192">
        <f>ROUND(I193*H193,2)</f>
        <v>0</v>
      </c>
      <c r="BL193" s="19" t="s">
        <v>206</v>
      </c>
      <c r="BM193" s="191" t="s">
        <v>2353</v>
      </c>
    </row>
    <row r="194" s="2" customFormat="1">
      <c r="A194" s="38"/>
      <c r="B194" s="39"/>
      <c r="C194" s="38"/>
      <c r="D194" s="193" t="s">
        <v>208</v>
      </c>
      <c r="E194" s="38"/>
      <c r="F194" s="194" t="s">
        <v>302</v>
      </c>
      <c r="G194" s="38"/>
      <c r="H194" s="38"/>
      <c r="I194" s="195"/>
      <c r="J194" s="38"/>
      <c r="K194" s="38"/>
      <c r="L194" s="39"/>
      <c r="M194" s="196"/>
      <c r="N194" s="197"/>
      <c r="O194" s="77"/>
      <c r="P194" s="77"/>
      <c r="Q194" s="77"/>
      <c r="R194" s="77"/>
      <c r="S194" s="77"/>
      <c r="T194" s="78"/>
      <c r="U194" s="38"/>
      <c r="V194" s="38"/>
      <c r="W194" s="38"/>
      <c r="X194" s="38"/>
      <c r="Y194" s="38"/>
      <c r="Z194" s="38"/>
      <c r="AA194" s="38"/>
      <c r="AB194" s="38"/>
      <c r="AC194" s="38"/>
      <c r="AD194" s="38"/>
      <c r="AE194" s="38"/>
      <c r="AT194" s="19" t="s">
        <v>208</v>
      </c>
      <c r="AU194" s="19" t="s">
        <v>91</v>
      </c>
    </row>
    <row r="195" s="2" customFormat="1">
      <c r="A195" s="38"/>
      <c r="B195" s="39"/>
      <c r="C195" s="38"/>
      <c r="D195" s="193" t="s">
        <v>210</v>
      </c>
      <c r="E195" s="38"/>
      <c r="F195" s="198" t="s">
        <v>303</v>
      </c>
      <c r="G195" s="38"/>
      <c r="H195" s="38"/>
      <c r="I195" s="195"/>
      <c r="J195" s="38"/>
      <c r="K195" s="38"/>
      <c r="L195" s="39"/>
      <c r="M195" s="196"/>
      <c r="N195" s="197"/>
      <c r="O195" s="77"/>
      <c r="P195" s="77"/>
      <c r="Q195" s="77"/>
      <c r="R195" s="77"/>
      <c r="S195" s="77"/>
      <c r="T195" s="78"/>
      <c r="U195" s="38"/>
      <c r="V195" s="38"/>
      <c r="W195" s="38"/>
      <c r="X195" s="38"/>
      <c r="Y195" s="38"/>
      <c r="Z195" s="38"/>
      <c r="AA195" s="38"/>
      <c r="AB195" s="38"/>
      <c r="AC195" s="38"/>
      <c r="AD195" s="38"/>
      <c r="AE195" s="38"/>
      <c r="AT195" s="19" t="s">
        <v>210</v>
      </c>
      <c r="AU195" s="19" t="s">
        <v>91</v>
      </c>
    </row>
    <row r="196" s="2" customFormat="1" ht="14.4" customHeight="1">
      <c r="A196" s="38"/>
      <c r="B196" s="179"/>
      <c r="C196" s="222" t="s">
        <v>318</v>
      </c>
      <c r="D196" s="222" t="s">
        <v>272</v>
      </c>
      <c r="E196" s="223" t="s">
        <v>307</v>
      </c>
      <c r="F196" s="224" t="s">
        <v>308</v>
      </c>
      <c r="G196" s="225" t="s">
        <v>309</v>
      </c>
      <c r="H196" s="226">
        <v>0.81000000000000005</v>
      </c>
      <c r="I196" s="227"/>
      <c r="J196" s="228">
        <f>ROUND(I196*H196,2)</f>
        <v>0</v>
      </c>
      <c r="K196" s="224" t="s">
        <v>205</v>
      </c>
      <c r="L196" s="229"/>
      <c r="M196" s="230" t="s">
        <v>1</v>
      </c>
      <c r="N196" s="231" t="s">
        <v>46</v>
      </c>
      <c r="O196" s="77"/>
      <c r="P196" s="189">
        <f>O196*H196</f>
        <v>0</v>
      </c>
      <c r="Q196" s="189">
        <v>0.001</v>
      </c>
      <c r="R196" s="189">
        <f>Q196*H196</f>
        <v>0.00081000000000000006</v>
      </c>
      <c r="S196" s="189">
        <v>0</v>
      </c>
      <c r="T196" s="190">
        <f>S196*H196</f>
        <v>0</v>
      </c>
      <c r="U196" s="38"/>
      <c r="V196" s="38"/>
      <c r="W196" s="38"/>
      <c r="X196" s="38"/>
      <c r="Y196" s="38"/>
      <c r="Z196" s="38"/>
      <c r="AA196" s="38"/>
      <c r="AB196" s="38"/>
      <c r="AC196" s="38"/>
      <c r="AD196" s="38"/>
      <c r="AE196" s="38"/>
      <c r="AR196" s="191" t="s">
        <v>259</v>
      </c>
      <c r="AT196" s="191" t="s">
        <v>272</v>
      </c>
      <c r="AU196" s="191" t="s">
        <v>91</v>
      </c>
      <c r="AY196" s="19" t="s">
        <v>199</v>
      </c>
      <c r="BE196" s="192">
        <f>IF(N196="základní",J196,0)</f>
        <v>0</v>
      </c>
      <c r="BF196" s="192">
        <f>IF(N196="snížená",J196,0)</f>
        <v>0</v>
      </c>
      <c r="BG196" s="192">
        <f>IF(N196="zákl. přenesená",J196,0)</f>
        <v>0</v>
      </c>
      <c r="BH196" s="192">
        <f>IF(N196="sníž. přenesená",J196,0)</f>
        <v>0</v>
      </c>
      <c r="BI196" s="192">
        <f>IF(N196="nulová",J196,0)</f>
        <v>0</v>
      </c>
      <c r="BJ196" s="19" t="s">
        <v>89</v>
      </c>
      <c r="BK196" s="192">
        <f>ROUND(I196*H196,2)</f>
        <v>0</v>
      </c>
      <c r="BL196" s="19" t="s">
        <v>206</v>
      </c>
      <c r="BM196" s="191" t="s">
        <v>2354</v>
      </c>
    </row>
    <row r="197" s="2" customFormat="1">
      <c r="A197" s="38"/>
      <c r="B197" s="39"/>
      <c r="C197" s="38"/>
      <c r="D197" s="193" t="s">
        <v>208</v>
      </c>
      <c r="E197" s="38"/>
      <c r="F197" s="194" t="s">
        <v>308</v>
      </c>
      <c r="G197" s="38"/>
      <c r="H197" s="38"/>
      <c r="I197" s="195"/>
      <c r="J197" s="38"/>
      <c r="K197" s="38"/>
      <c r="L197" s="39"/>
      <c r="M197" s="196"/>
      <c r="N197" s="197"/>
      <c r="O197" s="77"/>
      <c r="P197" s="77"/>
      <c r="Q197" s="77"/>
      <c r="R197" s="77"/>
      <c r="S197" s="77"/>
      <c r="T197" s="78"/>
      <c r="U197" s="38"/>
      <c r="V197" s="38"/>
      <c r="W197" s="38"/>
      <c r="X197" s="38"/>
      <c r="Y197" s="38"/>
      <c r="Z197" s="38"/>
      <c r="AA197" s="38"/>
      <c r="AB197" s="38"/>
      <c r="AC197" s="38"/>
      <c r="AD197" s="38"/>
      <c r="AE197" s="38"/>
      <c r="AT197" s="19" t="s">
        <v>208</v>
      </c>
      <c r="AU197" s="19" t="s">
        <v>91</v>
      </c>
    </row>
    <row r="198" s="13" customFormat="1">
      <c r="A198" s="13"/>
      <c r="B198" s="199"/>
      <c r="C198" s="13"/>
      <c r="D198" s="193" t="s">
        <v>212</v>
      </c>
      <c r="E198" s="13"/>
      <c r="F198" s="201" t="s">
        <v>2355</v>
      </c>
      <c r="G198" s="13"/>
      <c r="H198" s="202">
        <v>0.81000000000000005</v>
      </c>
      <c r="I198" s="203"/>
      <c r="J198" s="13"/>
      <c r="K198" s="13"/>
      <c r="L198" s="199"/>
      <c r="M198" s="204"/>
      <c r="N198" s="205"/>
      <c r="O198" s="205"/>
      <c r="P198" s="205"/>
      <c r="Q198" s="205"/>
      <c r="R198" s="205"/>
      <c r="S198" s="205"/>
      <c r="T198" s="206"/>
      <c r="U198" s="13"/>
      <c r="V198" s="13"/>
      <c r="W198" s="13"/>
      <c r="X198" s="13"/>
      <c r="Y198" s="13"/>
      <c r="Z198" s="13"/>
      <c r="AA198" s="13"/>
      <c r="AB198" s="13"/>
      <c r="AC198" s="13"/>
      <c r="AD198" s="13"/>
      <c r="AE198" s="13"/>
      <c r="AT198" s="200" t="s">
        <v>212</v>
      </c>
      <c r="AU198" s="200" t="s">
        <v>91</v>
      </c>
      <c r="AV198" s="13" t="s">
        <v>91</v>
      </c>
      <c r="AW198" s="13" t="s">
        <v>3</v>
      </c>
      <c r="AX198" s="13" t="s">
        <v>89</v>
      </c>
      <c r="AY198" s="200" t="s">
        <v>199</v>
      </c>
    </row>
    <row r="199" s="12" customFormat="1" ht="22.8" customHeight="1">
      <c r="A199" s="12"/>
      <c r="B199" s="166"/>
      <c r="C199" s="12"/>
      <c r="D199" s="167" t="s">
        <v>80</v>
      </c>
      <c r="E199" s="177" t="s">
        <v>221</v>
      </c>
      <c r="F199" s="177" t="s">
        <v>389</v>
      </c>
      <c r="G199" s="12"/>
      <c r="H199" s="12"/>
      <c r="I199" s="169"/>
      <c r="J199" s="178">
        <f>BK199</f>
        <v>0</v>
      </c>
      <c r="K199" s="12"/>
      <c r="L199" s="166"/>
      <c r="M199" s="171"/>
      <c r="N199" s="172"/>
      <c r="O199" s="172"/>
      <c r="P199" s="173">
        <f>SUM(P200:P202)</f>
        <v>0</v>
      </c>
      <c r="Q199" s="172"/>
      <c r="R199" s="173">
        <f>SUM(R200:R202)</f>
        <v>0.50641199999999997</v>
      </c>
      <c r="S199" s="172"/>
      <c r="T199" s="174">
        <f>SUM(T200:T202)</f>
        <v>0</v>
      </c>
      <c r="U199" s="12"/>
      <c r="V199" s="12"/>
      <c r="W199" s="12"/>
      <c r="X199" s="12"/>
      <c r="Y199" s="12"/>
      <c r="Z199" s="12"/>
      <c r="AA199" s="12"/>
      <c r="AB199" s="12"/>
      <c r="AC199" s="12"/>
      <c r="AD199" s="12"/>
      <c r="AE199" s="12"/>
      <c r="AR199" s="167" t="s">
        <v>89</v>
      </c>
      <c r="AT199" s="175" t="s">
        <v>80</v>
      </c>
      <c r="AU199" s="175" t="s">
        <v>89</v>
      </c>
      <c r="AY199" s="167" t="s">
        <v>199</v>
      </c>
      <c r="BK199" s="176">
        <f>SUM(BK200:BK202)</f>
        <v>0</v>
      </c>
    </row>
    <row r="200" s="2" customFormat="1" ht="24.15" customHeight="1">
      <c r="A200" s="38"/>
      <c r="B200" s="179"/>
      <c r="C200" s="180" t="s">
        <v>325</v>
      </c>
      <c r="D200" s="180" t="s">
        <v>201</v>
      </c>
      <c r="E200" s="181" t="s">
        <v>2356</v>
      </c>
      <c r="F200" s="182" t="s">
        <v>2357</v>
      </c>
      <c r="G200" s="183" t="s">
        <v>228</v>
      </c>
      <c r="H200" s="184">
        <v>0.20000000000000001</v>
      </c>
      <c r="I200" s="185"/>
      <c r="J200" s="186">
        <f>ROUND(I200*H200,2)</f>
        <v>0</v>
      </c>
      <c r="K200" s="182" t="s">
        <v>205</v>
      </c>
      <c r="L200" s="39"/>
      <c r="M200" s="187" t="s">
        <v>1</v>
      </c>
      <c r="N200" s="188" t="s">
        <v>46</v>
      </c>
      <c r="O200" s="77"/>
      <c r="P200" s="189">
        <f>O200*H200</f>
        <v>0</v>
      </c>
      <c r="Q200" s="189">
        <v>2.53206</v>
      </c>
      <c r="R200" s="189">
        <f>Q200*H200</f>
        <v>0.50641199999999997</v>
      </c>
      <c r="S200" s="189">
        <v>0</v>
      </c>
      <c r="T200" s="190">
        <f>S200*H200</f>
        <v>0</v>
      </c>
      <c r="U200" s="38"/>
      <c r="V200" s="38"/>
      <c r="W200" s="38"/>
      <c r="X200" s="38"/>
      <c r="Y200" s="38"/>
      <c r="Z200" s="38"/>
      <c r="AA200" s="38"/>
      <c r="AB200" s="38"/>
      <c r="AC200" s="38"/>
      <c r="AD200" s="38"/>
      <c r="AE200" s="38"/>
      <c r="AR200" s="191" t="s">
        <v>206</v>
      </c>
      <c r="AT200" s="191" t="s">
        <v>201</v>
      </c>
      <c r="AU200" s="191" t="s">
        <v>91</v>
      </c>
      <c r="AY200" s="19" t="s">
        <v>199</v>
      </c>
      <c r="BE200" s="192">
        <f>IF(N200="základní",J200,0)</f>
        <v>0</v>
      </c>
      <c r="BF200" s="192">
        <f>IF(N200="snížená",J200,0)</f>
        <v>0</v>
      </c>
      <c r="BG200" s="192">
        <f>IF(N200="zákl. přenesená",J200,0)</f>
        <v>0</v>
      </c>
      <c r="BH200" s="192">
        <f>IF(N200="sníž. přenesená",J200,0)</f>
        <v>0</v>
      </c>
      <c r="BI200" s="192">
        <f>IF(N200="nulová",J200,0)</f>
        <v>0</v>
      </c>
      <c r="BJ200" s="19" t="s">
        <v>89</v>
      </c>
      <c r="BK200" s="192">
        <f>ROUND(I200*H200,2)</f>
        <v>0</v>
      </c>
      <c r="BL200" s="19" t="s">
        <v>206</v>
      </c>
      <c r="BM200" s="191" t="s">
        <v>2358</v>
      </c>
    </row>
    <row r="201" s="2" customFormat="1">
      <c r="A201" s="38"/>
      <c r="B201" s="39"/>
      <c r="C201" s="38"/>
      <c r="D201" s="193" t="s">
        <v>208</v>
      </c>
      <c r="E201" s="38"/>
      <c r="F201" s="194" t="s">
        <v>2359</v>
      </c>
      <c r="G201" s="38"/>
      <c r="H201" s="38"/>
      <c r="I201" s="195"/>
      <c r="J201" s="38"/>
      <c r="K201" s="38"/>
      <c r="L201" s="39"/>
      <c r="M201" s="196"/>
      <c r="N201" s="197"/>
      <c r="O201" s="77"/>
      <c r="P201" s="77"/>
      <c r="Q201" s="77"/>
      <c r="R201" s="77"/>
      <c r="S201" s="77"/>
      <c r="T201" s="78"/>
      <c r="U201" s="38"/>
      <c r="V201" s="38"/>
      <c r="W201" s="38"/>
      <c r="X201" s="38"/>
      <c r="Y201" s="38"/>
      <c r="Z201" s="38"/>
      <c r="AA201" s="38"/>
      <c r="AB201" s="38"/>
      <c r="AC201" s="38"/>
      <c r="AD201" s="38"/>
      <c r="AE201" s="38"/>
      <c r="AT201" s="19" t="s">
        <v>208</v>
      </c>
      <c r="AU201" s="19" t="s">
        <v>91</v>
      </c>
    </row>
    <row r="202" s="2" customFormat="1">
      <c r="A202" s="38"/>
      <c r="B202" s="39"/>
      <c r="C202" s="38"/>
      <c r="D202" s="193" t="s">
        <v>210</v>
      </c>
      <c r="E202" s="38"/>
      <c r="F202" s="198" t="s">
        <v>2360</v>
      </c>
      <c r="G202" s="38"/>
      <c r="H202" s="38"/>
      <c r="I202" s="195"/>
      <c r="J202" s="38"/>
      <c r="K202" s="38"/>
      <c r="L202" s="39"/>
      <c r="M202" s="196"/>
      <c r="N202" s="197"/>
      <c r="O202" s="77"/>
      <c r="P202" s="77"/>
      <c r="Q202" s="77"/>
      <c r="R202" s="77"/>
      <c r="S202" s="77"/>
      <c r="T202" s="78"/>
      <c r="U202" s="38"/>
      <c r="V202" s="38"/>
      <c r="W202" s="38"/>
      <c r="X202" s="38"/>
      <c r="Y202" s="38"/>
      <c r="Z202" s="38"/>
      <c r="AA202" s="38"/>
      <c r="AB202" s="38"/>
      <c r="AC202" s="38"/>
      <c r="AD202" s="38"/>
      <c r="AE202" s="38"/>
      <c r="AT202" s="19" t="s">
        <v>210</v>
      </c>
      <c r="AU202" s="19" t="s">
        <v>91</v>
      </c>
    </row>
    <row r="203" s="12" customFormat="1" ht="22.8" customHeight="1">
      <c r="A203" s="12"/>
      <c r="B203" s="166"/>
      <c r="C203" s="12"/>
      <c r="D203" s="167" t="s">
        <v>80</v>
      </c>
      <c r="E203" s="177" t="s">
        <v>206</v>
      </c>
      <c r="F203" s="177" t="s">
        <v>459</v>
      </c>
      <c r="G203" s="12"/>
      <c r="H203" s="12"/>
      <c r="I203" s="169"/>
      <c r="J203" s="178">
        <f>BK203</f>
        <v>0</v>
      </c>
      <c r="K203" s="12"/>
      <c r="L203" s="166"/>
      <c r="M203" s="171"/>
      <c r="N203" s="172"/>
      <c r="O203" s="172"/>
      <c r="P203" s="173">
        <f>SUM(P204:P206)</f>
        <v>0</v>
      </c>
      <c r="Q203" s="172"/>
      <c r="R203" s="173">
        <f>SUM(R204:R206)</f>
        <v>0</v>
      </c>
      <c r="S203" s="172"/>
      <c r="T203" s="174">
        <f>SUM(T204:T206)</f>
        <v>0</v>
      </c>
      <c r="U203" s="12"/>
      <c r="V203" s="12"/>
      <c r="W203" s="12"/>
      <c r="X203" s="12"/>
      <c r="Y203" s="12"/>
      <c r="Z203" s="12"/>
      <c r="AA203" s="12"/>
      <c r="AB203" s="12"/>
      <c r="AC203" s="12"/>
      <c r="AD203" s="12"/>
      <c r="AE203" s="12"/>
      <c r="AR203" s="167" t="s">
        <v>89</v>
      </c>
      <c r="AT203" s="175" t="s">
        <v>80</v>
      </c>
      <c r="AU203" s="175" t="s">
        <v>89</v>
      </c>
      <c r="AY203" s="167" t="s">
        <v>199</v>
      </c>
      <c r="BK203" s="176">
        <f>SUM(BK204:BK206)</f>
        <v>0</v>
      </c>
    </row>
    <row r="204" s="2" customFormat="1" ht="14.4" customHeight="1">
      <c r="A204" s="38"/>
      <c r="B204" s="179"/>
      <c r="C204" s="180" t="s">
        <v>331</v>
      </c>
      <c r="D204" s="180" t="s">
        <v>201</v>
      </c>
      <c r="E204" s="181" t="s">
        <v>867</v>
      </c>
      <c r="F204" s="182" t="s">
        <v>868</v>
      </c>
      <c r="G204" s="183" t="s">
        <v>228</v>
      </c>
      <c r="H204" s="184">
        <v>0.59999999999999998</v>
      </c>
      <c r="I204" s="185"/>
      <c r="J204" s="186">
        <f>ROUND(I204*H204,2)</f>
        <v>0</v>
      </c>
      <c r="K204" s="182" t="s">
        <v>205</v>
      </c>
      <c r="L204" s="39"/>
      <c r="M204" s="187" t="s">
        <v>1</v>
      </c>
      <c r="N204" s="188" t="s">
        <v>46</v>
      </c>
      <c r="O204" s="77"/>
      <c r="P204" s="189">
        <f>O204*H204</f>
        <v>0</v>
      </c>
      <c r="Q204" s="189">
        <v>0</v>
      </c>
      <c r="R204" s="189">
        <f>Q204*H204</f>
        <v>0</v>
      </c>
      <c r="S204" s="189">
        <v>0</v>
      </c>
      <c r="T204" s="190">
        <f>S204*H204</f>
        <v>0</v>
      </c>
      <c r="U204" s="38"/>
      <c r="V204" s="38"/>
      <c r="W204" s="38"/>
      <c r="X204" s="38"/>
      <c r="Y204" s="38"/>
      <c r="Z204" s="38"/>
      <c r="AA204" s="38"/>
      <c r="AB204" s="38"/>
      <c r="AC204" s="38"/>
      <c r="AD204" s="38"/>
      <c r="AE204" s="38"/>
      <c r="AR204" s="191" t="s">
        <v>206</v>
      </c>
      <c r="AT204" s="191" t="s">
        <v>201</v>
      </c>
      <c r="AU204" s="191" t="s">
        <v>91</v>
      </c>
      <c r="AY204" s="19" t="s">
        <v>199</v>
      </c>
      <c r="BE204" s="192">
        <f>IF(N204="základní",J204,0)</f>
        <v>0</v>
      </c>
      <c r="BF204" s="192">
        <f>IF(N204="snížená",J204,0)</f>
        <v>0</v>
      </c>
      <c r="BG204" s="192">
        <f>IF(N204="zákl. přenesená",J204,0)</f>
        <v>0</v>
      </c>
      <c r="BH204" s="192">
        <f>IF(N204="sníž. přenesená",J204,0)</f>
        <v>0</v>
      </c>
      <c r="BI204" s="192">
        <f>IF(N204="nulová",J204,0)</f>
        <v>0</v>
      </c>
      <c r="BJ204" s="19" t="s">
        <v>89</v>
      </c>
      <c r="BK204" s="192">
        <f>ROUND(I204*H204,2)</f>
        <v>0</v>
      </c>
      <c r="BL204" s="19" t="s">
        <v>206</v>
      </c>
      <c r="BM204" s="191" t="s">
        <v>2361</v>
      </c>
    </row>
    <row r="205" s="2" customFormat="1">
      <c r="A205" s="38"/>
      <c r="B205" s="39"/>
      <c r="C205" s="38"/>
      <c r="D205" s="193" t="s">
        <v>208</v>
      </c>
      <c r="E205" s="38"/>
      <c r="F205" s="194" t="s">
        <v>870</v>
      </c>
      <c r="G205" s="38"/>
      <c r="H205" s="38"/>
      <c r="I205" s="195"/>
      <c r="J205" s="38"/>
      <c r="K205" s="38"/>
      <c r="L205" s="39"/>
      <c r="M205" s="196"/>
      <c r="N205" s="197"/>
      <c r="O205" s="77"/>
      <c r="P205" s="77"/>
      <c r="Q205" s="77"/>
      <c r="R205" s="77"/>
      <c r="S205" s="77"/>
      <c r="T205" s="78"/>
      <c r="U205" s="38"/>
      <c r="V205" s="38"/>
      <c r="W205" s="38"/>
      <c r="X205" s="38"/>
      <c r="Y205" s="38"/>
      <c r="Z205" s="38"/>
      <c r="AA205" s="38"/>
      <c r="AB205" s="38"/>
      <c r="AC205" s="38"/>
      <c r="AD205" s="38"/>
      <c r="AE205" s="38"/>
      <c r="AT205" s="19" t="s">
        <v>208</v>
      </c>
      <c r="AU205" s="19" t="s">
        <v>91</v>
      </c>
    </row>
    <row r="206" s="2" customFormat="1">
      <c r="A206" s="38"/>
      <c r="B206" s="39"/>
      <c r="C206" s="38"/>
      <c r="D206" s="193" t="s">
        <v>210</v>
      </c>
      <c r="E206" s="38"/>
      <c r="F206" s="198" t="s">
        <v>871</v>
      </c>
      <c r="G206" s="38"/>
      <c r="H206" s="38"/>
      <c r="I206" s="195"/>
      <c r="J206" s="38"/>
      <c r="K206" s="38"/>
      <c r="L206" s="39"/>
      <c r="M206" s="196"/>
      <c r="N206" s="197"/>
      <c r="O206" s="77"/>
      <c r="P206" s="77"/>
      <c r="Q206" s="77"/>
      <c r="R206" s="77"/>
      <c r="S206" s="77"/>
      <c r="T206" s="78"/>
      <c r="U206" s="38"/>
      <c r="V206" s="38"/>
      <c r="W206" s="38"/>
      <c r="X206" s="38"/>
      <c r="Y206" s="38"/>
      <c r="Z206" s="38"/>
      <c r="AA206" s="38"/>
      <c r="AB206" s="38"/>
      <c r="AC206" s="38"/>
      <c r="AD206" s="38"/>
      <c r="AE206" s="38"/>
      <c r="AT206" s="19" t="s">
        <v>210</v>
      </c>
      <c r="AU206" s="19" t="s">
        <v>91</v>
      </c>
    </row>
    <row r="207" s="12" customFormat="1" ht="22.8" customHeight="1">
      <c r="A207" s="12"/>
      <c r="B207" s="166"/>
      <c r="C207" s="12"/>
      <c r="D207" s="167" t="s">
        <v>80</v>
      </c>
      <c r="E207" s="177" t="s">
        <v>235</v>
      </c>
      <c r="F207" s="177" t="s">
        <v>487</v>
      </c>
      <c r="G207" s="12"/>
      <c r="H207" s="12"/>
      <c r="I207" s="169"/>
      <c r="J207" s="178">
        <f>BK207</f>
        <v>0</v>
      </c>
      <c r="K207" s="12"/>
      <c r="L207" s="166"/>
      <c r="M207" s="171"/>
      <c r="N207" s="172"/>
      <c r="O207" s="172"/>
      <c r="P207" s="173">
        <f>SUM(P208:P219)</f>
        <v>0</v>
      </c>
      <c r="Q207" s="172"/>
      <c r="R207" s="173">
        <f>SUM(R208:R219)</f>
        <v>7.5477300000000005</v>
      </c>
      <c r="S207" s="172"/>
      <c r="T207" s="174">
        <f>SUM(T208:T219)</f>
        <v>0</v>
      </c>
      <c r="U207" s="12"/>
      <c r="V207" s="12"/>
      <c r="W207" s="12"/>
      <c r="X207" s="12"/>
      <c r="Y207" s="12"/>
      <c r="Z207" s="12"/>
      <c r="AA207" s="12"/>
      <c r="AB207" s="12"/>
      <c r="AC207" s="12"/>
      <c r="AD207" s="12"/>
      <c r="AE207" s="12"/>
      <c r="AR207" s="167" t="s">
        <v>89</v>
      </c>
      <c r="AT207" s="175" t="s">
        <v>80</v>
      </c>
      <c r="AU207" s="175" t="s">
        <v>89</v>
      </c>
      <c r="AY207" s="167" t="s">
        <v>199</v>
      </c>
      <c r="BK207" s="176">
        <f>SUM(BK208:BK219)</f>
        <v>0</v>
      </c>
    </row>
    <row r="208" s="2" customFormat="1" ht="24.15" customHeight="1">
      <c r="A208" s="38"/>
      <c r="B208" s="179"/>
      <c r="C208" s="180" t="s">
        <v>337</v>
      </c>
      <c r="D208" s="180" t="s">
        <v>201</v>
      </c>
      <c r="E208" s="181" t="s">
        <v>2362</v>
      </c>
      <c r="F208" s="182" t="s">
        <v>2363</v>
      </c>
      <c r="G208" s="183" t="s">
        <v>204</v>
      </c>
      <c r="H208" s="184">
        <v>32.667000000000002</v>
      </c>
      <c r="I208" s="185"/>
      <c r="J208" s="186">
        <f>ROUND(I208*H208,2)</f>
        <v>0</v>
      </c>
      <c r="K208" s="182" t="s">
        <v>205</v>
      </c>
      <c r="L208" s="39"/>
      <c r="M208" s="187" t="s">
        <v>1</v>
      </c>
      <c r="N208" s="188" t="s">
        <v>46</v>
      </c>
      <c r="O208" s="77"/>
      <c r="P208" s="189">
        <f>O208*H208</f>
        <v>0</v>
      </c>
      <c r="Q208" s="189">
        <v>0.23000000000000001</v>
      </c>
      <c r="R208" s="189">
        <f>Q208*H208</f>
        <v>7.5134100000000004</v>
      </c>
      <c r="S208" s="189">
        <v>0</v>
      </c>
      <c r="T208" s="190">
        <f>S208*H208</f>
        <v>0</v>
      </c>
      <c r="U208" s="38"/>
      <c r="V208" s="38"/>
      <c r="W208" s="38"/>
      <c r="X208" s="38"/>
      <c r="Y208" s="38"/>
      <c r="Z208" s="38"/>
      <c r="AA208" s="38"/>
      <c r="AB208" s="38"/>
      <c r="AC208" s="38"/>
      <c r="AD208" s="38"/>
      <c r="AE208" s="38"/>
      <c r="AR208" s="191" t="s">
        <v>206</v>
      </c>
      <c r="AT208" s="191" t="s">
        <v>201</v>
      </c>
      <c r="AU208" s="191" t="s">
        <v>91</v>
      </c>
      <c r="AY208" s="19" t="s">
        <v>199</v>
      </c>
      <c r="BE208" s="192">
        <f>IF(N208="základní",J208,0)</f>
        <v>0</v>
      </c>
      <c r="BF208" s="192">
        <f>IF(N208="snížená",J208,0)</f>
        <v>0</v>
      </c>
      <c r="BG208" s="192">
        <f>IF(N208="zákl. přenesená",J208,0)</f>
        <v>0</v>
      </c>
      <c r="BH208" s="192">
        <f>IF(N208="sníž. přenesená",J208,0)</f>
        <v>0</v>
      </c>
      <c r="BI208" s="192">
        <f>IF(N208="nulová",J208,0)</f>
        <v>0</v>
      </c>
      <c r="BJ208" s="19" t="s">
        <v>89</v>
      </c>
      <c r="BK208" s="192">
        <f>ROUND(I208*H208,2)</f>
        <v>0</v>
      </c>
      <c r="BL208" s="19" t="s">
        <v>206</v>
      </c>
      <c r="BM208" s="191" t="s">
        <v>2364</v>
      </c>
    </row>
    <row r="209" s="2" customFormat="1">
      <c r="A209" s="38"/>
      <c r="B209" s="39"/>
      <c r="C209" s="38"/>
      <c r="D209" s="193" t="s">
        <v>208</v>
      </c>
      <c r="E209" s="38"/>
      <c r="F209" s="194" t="s">
        <v>2365</v>
      </c>
      <c r="G209" s="38"/>
      <c r="H209" s="38"/>
      <c r="I209" s="195"/>
      <c r="J209" s="38"/>
      <c r="K209" s="38"/>
      <c r="L209" s="39"/>
      <c r="M209" s="196"/>
      <c r="N209" s="197"/>
      <c r="O209" s="77"/>
      <c r="P209" s="77"/>
      <c r="Q209" s="77"/>
      <c r="R209" s="77"/>
      <c r="S209" s="77"/>
      <c r="T209" s="78"/>
      <c r="U209" s="38"/>
      <c r="V209" s="38"/>
      <c r="W209" s="38"/>
      <c r="X209" s="38"/>
      <c r="Y209" s="38"/>
      <c r="Z209" s="38"/>
      <c r="AA209" s="38"/>
      <c r="AB209" s="38"/>
      <c r="AC209" s="38"/>
      <c r="AD209" s="38"/>
      <c r="AE209" s="38"/>
      <c r="AT209" s="19" t="s">
        <v>208</v>
      </c>
      <c r="AU209" s="19" t="s">
        <v>91</v>
      </c>
    </row>
    <row r="210" s="2" customFormat="1">
      <c r="A210" s="38"/>
      <c r="B210" s="39"/>
      <c r="C210" s="38"/>
      <c r="D210" s="193" t="s">
        <v>210</v>
      </c>
      <c r="E210" s="38"/>
      <c r="F210" s="198" t="s">
        <v>2366</v>
      </c>
      <c r="G210" s="38"/>
      <c r="H210" s="38"/>
      <c r="I210" s="195"/>
      <c r="J210" s="38"/>
      <c r="K210" s="38"/>
      <c r="L210" s="39"/>
      <c r="M210" s="196"/>
      <c r="N210" s="197"/>
      <c r="O210" s="77"/>
      <c r="P210" s="77"/>
      <c r="Q210" s="77"/>
      <c r="R210" s="77"/>
      <c r="S210" s="77"/>
      <c r="T210" s="78"/>
      <c r="U210" s="38"/>
      <c r="V210" s="38"/>
      <c r="W210" s="38"/>
      <c r="X210" s="38"/>
      <c r="Y210" s="38"/>
      <c r="Z210" s="38"/>
      <c r="AA210" s="38"/>
      <c r="AB210" s="38"/>
      <c r="AC210" s="38"/>
      <c r="AD210" s="38"/>
      <c r="AE210" s="38"/>
      <c r="AT210" s="19" t="s">
        <v>210</v>
      </c>
      <c r="AU210" s="19" t="s">
        <v>91</v>
      </c>
    </row>
    <row r="211" s="13" customFormat="1">
      <c r="A211" s="13"/>
      <c r="B211" s="199"/>
      <c r="C211" s="13"/>
      <c r="D211" s="193" t="s">
        <v>212</v>
      </c>
      <c r="E211" s="200" t="s">
        <v>1</v>
      </c>
      <c r="F211" s="201" t="s">
        <v>2367</v>
      </c>
      <c r="G211" s="13"/>
      <c r="H211" s="202">
        <v>32.667000000000002</v>
      </c>
      <c r="I211" s="203"/>
      <c r="J211" s="13"/>
      <c r="K211" s="13"/>
      <c r="L211" s="199"/>
      <c r="M211" s="204"/>
      <c r="N211" s="205"/>
      <c r="O211" s="205"/>
      <c r="P211" s="205"/>
      <c r="Q211" s="205"/>
      <c r="R211" s="205"/>
      <c r="S211" s="205"/>
      <c r="T211" s="206"/>
      <c r="U211" s="13"/>
      <c r="V211" s="13"/>
      <c r="W211" s="13"/>
      <c r="X211" s="13"/>
      <c r="Y211" s="13"/>
      <c r="Z211" s="13"/>
      <c r="AA211" s="13"/>
      <c r="AB211" s="13"/>
      <c r="AC211" s="13"/>
      <c r="AD211" s="13"/>
      <c r="AE211" s="13"/>
      <c r="AT211" s="200" t="s">
        <v>212</v>
      </c>
      <c r="AU211" s="200" t="s">
        <v>91</v>
      </c>
      <c r="AV211" s="13" t="s">
        <v>91</v>
      </c>
      <c r="AW211" s="13" t="s">
        <v>36</v>
      </c>
      <c r="AX211" s="13" t="s">
        <v>89</v>
      </c>
      <c r="AY211" s="200" t="s">
        <v>199</v>
      </c>
    </row>
    <row r="212" s="2" customFormat="1" ht="24.15" customHeight="1">
      <c r="A212" s="38"/>
      <c r="B212" s="179"/>
      <c r="C212" s="180" t="s">
        <v>342</v>
      </c>
      <c r="D212" s="180" t="s">
        <v>201</v>
      </c>
      <c r="E212" s="181" t="s">
        <v>2368</v>
      </c>
      <c r="F212" s="182" t="s">
        <v>2369</v>
      </c>
      <c r="G212" s="183" t="s">
        <v>204</v>
      </c>
      <c r="H212" s="184">
        <v>10.4</v>
      </c>
      <c r="I212" s="185"/>
      <c r="J212" s="186">
        <f>ROUND(I212*H212,2)</f>
        <v>0</v>
      </c>
      <c r="K212" s="182" t="s">
        <v>205</v>
      </c>
      <c r="L212" s="39"/>
      <c r="M212" s="187" t="s">
        <v>1</v>
      </c>
      <c r="N212" s="188" t="s">
        <v>46</v>
      </c>
      <c r="O212" s="77"/>
      <c r="P212" s="189">
        <f>O212*H212</f>
        <v>0</v>
      </c>
      <c r="Q212" s="189">
        <v>0</v>
      </c>
      <c r="R212" s="189">
        <f>Q212*H212</f>
        <v>0</v>
      </c>
      <c r="S212" s="189">
        <v>0</v>
      </c>
      <c r="T212" s="190">
        <f>S212*H212</f>
        <v>0</v>
      </c>
      <c r="U212" s="38"/>
      <c r="V212" s="38"/>
      <c r="W212" s="38"/>
      <c r="X212" s="38"/>
      <c r="Y212" s="38"/>
      <c r="Z212" s="38"/>
      <c r="AA212" s="38"/>
      <c r="AB212" s="38"/>
      <c r="AC212" s="38"/>
      <c r="AD212" s="38"/>
      <c r="AE212" s="38"/>
      <c r="AR212" s="191" t="s">
        <v>206</v>
      </c>
      <c r="AT212" s="191" t="s">
        <v>201</v>
      </c>
      <c r="AU212" s="191" t="s">
        <v>91</v>
      </c>
      <c r="AY212" s="19" t="s">
        <v>199</v>
      </c>
      <c r="BE212" s="192">
        <f>IF(N212="základní",J212,0)</f>
        <v>0</v>
      </c>
      <c r="BF212" s="192">
        <f>IF(N212="snížená",J212,0)</f>
        <v>0</v>
      </c>
      <c r="BG212" s="192">
        <f>IF(N212="zákl. přenesená",J212,0)</f>
        <v>0</v>
      </c>
      <c r="BH212" s="192">
        <f>IF(N212="sníž. přenesená",J212,0)</f>
        <v>0</v>
      </c>
      <c r="BI212" s="192">
        <f>IF(N212="nulová",J212,0)</f>
        <v>0</v>
      </c>
      <c r="BJ212" s="19" t="s">
        <v>89</v>
      </c>
      <c r="BK212" s="192">
        <f>ROUND(I212*H212,2)</f>
        <v>0</v>
      </c>
      <c r="BL212" s="19" t="s">
        <v>206</v>
      </c>
      <c r="BM212" s="191" t="s">
        <v>2370</v>
      </c>
    </row>
    <row r="213" s="2" customFormat="1">
      <c r="A213" s="38"/>
      <c r="B213" s="39"/>
      <c r="C213" s="38"/>
      <c r="D213" s="193" t="s">
        <v>208</v>
      </c>
      <c r="E213" s="38"/>
      <c r="F213" s="194" t="s">
        <v>2371</v>
      </c>
      <c r="G213" s="38"/>
      <c r="H213" s="38"/>
      <c r="I213" s="195"/>
      <c r="J213" s="38"/>
      <c r="K213" s="38"/>
      <c r="L213" s="39"/>
      <c r="M213" s="196"/>
      <c r="N213" s="197"/>
      <c r="O213" s="77"/>
      <c r="P213" s="77"/>
      <c r="Q213" s="77"/>
      <c r="R213" s="77"/>
      <c r="S213" s="77"/>
      <c r="T213" s="78"/>
      <c r="U213" s="38"/>
      <c r="V213" s="38"/>
      <c r="W213" s="38"/>
      <c r="X213" s="38"/>
      <c r="Y213" s="38"/>
      <c r="Z213" s="38"/>
      <c r="AA213" s="38"/>
      <c r="AB213" s="38"/>
      <c r="AC213" s="38"/>
      <c r="AD213" s="38"/>
      <c r="AE213" s="38"/>
      <c r="AT213" s="19" t="s">
        <v>208</v>
      </c>
      <c r="AU213" s="19" t="s">
        <v>91</v>
      </c>
    </row>
    <row r="214" s="2" customFormat="1">
      <c r="A214" s="38"/>
      <c r="B214" s="39"/>
      <c r="C214" s="38"/>
      <c r="D214" s="193" t="s">
        <v>210</v>
      </c>
      <c r="E214" s="38"/>
      <c r="F214" s="198" t="s">
        <v>2372</v>
      </c>
      <c r="G214" s="38"/>
      <c r="H214" s="38"/>
      <c r="I214" s="195"/>
      <c r="J214" s="38"/>
      <c r="K214" s="38"/>
      <c r="L214" s="39"/>
      <c r="M214" s="196"/>
      <c r="N214" s="197"/>
      <c r="O214" s="77"/>
      <c r="P214" s="77"/>
      <c r="Q214" s="77"/>
      <c r="R214" s="77"/>
      <c r="S214" s="77"/>
      <c r="T214" s="78"/>
      <c r="U214" s="38"/>
      <c r="V214" s="38"/>
      <c r="W214" s="38"/>
      <c r="X214" s="38"/>
      <c r="Y214" s="38"/>
      <c r="Z214" s="38"/>
      <c r="AA214" s="38"/>
      <c r="AB214" s="38"/>
      <c r="AC214" s="38"/>
      <c r="AD214" s="38"/>
      <c r="AE214" s="38"/>
      <c r="AT214" s="19" t="s">
        <v>210</v>
      </c>
      <c r="AU214" s="19" t="s">
        <v>91</v>
      </c>
    </row>
    <row r="215" s="2" customFormat="1" ht="24.15" customHeight="1">
      <c r="A215" s="38"/>
      <c r="B215" s="179"/>
      <c r="C215" s="180" t="s">
        <v>7</v>
      </c>
      <c r="D215" s="180" t="s">
        <v>201</v>
      </c>
      <c r="E215" s="181" t="s">
        <v>2373</v>
      </c>
      <c r="F215" s="182" t="s">
        <v>2374</v>
      </c>
      <c r="G215" s="183" t="s">
        <v>204</v>
      </c>
      <c r="H215" s="184">
        <v>10.4</v>
      </c>
      <c r="I215" s="185"/>
      <c r="J215" s="186">
        <f>ROUND(I215*H215,2)</f>
        <v>0</v>
      </c>
      <c r="K215" s="182" t="s">
        <v>205</v>
      </c>
      <c r="L215" s="39"/>
      <c r="M215" s="187" t="s">
        <v>1</v>
      </c>
      <c r="N215" s="188" t="s">
        <v>46</v>
      </c>
      <c r="O215" s="77"/>
      <c r="P215" s="189">
        <f>O215*H215</f>
        <v>0</v>
      </c>
      <c r="Q215" s="189">
        <v>0</v>
      </c>
      <c r="R215" s="189">
        <f>Q215*H215</f>
        <v>0</v>
      </c>
      <c r="S215" s="189">
        <v>0</v>
      </c>
      <c r="T215" s="190">
        <f>S215*H215</f>
        <v>0</v>
      </c>
      <c r="U215" s="38"/>
      <c r="V215" s="38"/>
      <c r="W215" s="38"/>
      <c r="X215" s="38"/>
      <c r="Y215" s="38"/>
      <c r="Z215" s="38"/>
      <c r="AA215" s="38"/>
      <c r="AB215" s="38"/>
      <c r="AC215" s="38"/>
      <c r="AD215" s="38"/>
      <c r="AE215" s="38"/>
      <c r="AR215" s="191" t="s">
        <v>206</v>
      </c>
      <c r="AT215" s="191" t="s">
        <v>201</v>
      </c>
      <c r="AU215" s="191" t="s">
        <v>91</v>
      </c>
      <c r="AY215" s="19" t="s">
        <v>199</v>
      </c>
      <c r="BE215" s="192">
        <f>IF(N215="základní",J215,0)</f>
        <v>0</v>
      </c>
      <c r="BF215" s="192">
        <f>IF(N215="snížená",J215,0)</f>
        <v>0</v>
      </c>
      <c r="BG215" s="192">
        <f>IF(N215="zákl. přenesená",J215,0)</f>
        <v>0</v>
      </c>
      <c r="BH215" s="192">
        <f>IF(N215="sníž. přenesená",J215,0)</f>
        <v>0</v>
      </c>
      <c r="BI215" s="192">
        <f>IF(N215="nulová",J215,0)</f>
        <v>0</v>
      </c>
      <c r="BJ215" s="19" t="s">
        <v>89</v>
      </c>
      <c r="BK215" s="192">
        <f>ROUND(I215*H215,2)</f>
        <v>0</v>
      </c>
      <c r="BL215" s="19" t="s">
        <v>206</v>
      </c>
      <c r="BM215" s="191" t="s">
        <v>2375</v>
      </c>
    </row>
    <row r="216" s="2" customFormat="1">
      <c r="A216" s="38"/>
      <c r="B216" s="39"/>
      <c r="C216" s="38"/>
      <c r="D216" s="193" t="s">
        <v>208</v>
      </c>
      <c r="E216" s="38"/>
      <c r="F216" s="194" t="s">
        <v>2376</v>
      </c>
      <c r="G216" s="38"/>
      <c r="H216" s="38"/>
      <c r="I216" s="195"/>
      <c r="J216" s="38"/>
      <c r="K216" s="38"/>
      <c r="L216" s="39"/>
      <c r="M216" s="196"/>
      <c r="N216" s="197"/>
      <c r="O216" s="77"/>
      <c r="P216" s="77"/>
      <c r="Q216" s="77"/>
      <c r="R216" s="77"/>
      <c r="S216" s="77"/>
      <c r="T216" s="78"/>
      <c r="U216" s="38"/>
      <c r="V216" s="38"/>
      <c r="W216" s="38"/>
      <c r="X216" s="38"/>
      <c r="Y216" s="38"/>
      <c r="Z216" s="38"/>
      <c r="AA216" s="38"/>
      <c r="AB216" s="38"/>
      <c r="AC216" s="38"/>
      <c r="AD216" s="38"/>
      <c r="AE216" s="38"/>
      <c r="AT216" s="19" t="s">
        <v>208</v>
      </c>
      <c r="AU216" s="19" t="s">
        <v>91</v>
      </c>
    </row>
    <row r="217" s="2" customFormat="1">
      <c r="A217" s="38"/>
      <c r="B217" s="39"/>
      <c r="C217" s="38"/>
      <c r="D217" s="193" t="s">
        <v>210</v>
      </c>
      <c r="E217" s="38"/>
      <c r="F217" s="198" t="s">
        <v>2372</v>
      </c>
      <c r="G217" s="38"/>
      <c r="H217" s="38"/>
      <c r="I217" s="195"/>
      <c r="J217" s="38"/>
      <c r="K217" s="38"/>
      <c r="L217" s="39"/>
      <c r="M217" s="196"/>
      <c r="N217" s="197"/>
      <c r="O217" s="77"/>
      <c r="P217" s="77"/>
      <c r="Q217" s="77"/>
      <c r="R217" s="77"/>
      <c r="S217" s="77"/>
      <c r="T217" s="78"/>
      <c r="U217" s="38"/>
      <c r="V217" s="38"/>
      <c r="W217" s="38"/>
      <c r="X217" s="38"/>
      <c r="Y217" s="38"/>
      <c r="Z217" s="38"/>
      <c r="AA217" s="38"/>
      <c r="AB217" s="38"/>
      <c r="AC217" s="38"/>
      <c r="AD217" s="38"/>
      <c r="AE217" s="38"/>
      <c r="AT217" s="19" t="s">
        <v>210</v>
      </c>
      <c r="AU217" s="19" t="s">
        <v>91</v>
      </c>
    </row>
    <row r="218" s="2" customFormat="1" ht="24.15" customHeight="1">
      <c r="A218" s="38"/>
      <c r="B218" s="179"/>
      <c r="C218" s="180" t="s">
        <v>354</v>
      </c>
      <c r="D218" s="180" t="s">
        <v>201</v>
      </c>
      <c r="E218" s="181" t="s">
        <v>2377</v>
      </c>
      <c r="F218" s="182" t="s">
        <v>2378</v>
      </c>
      <c r="G218" s="183" t="s">
        <v>204</v>
      </c>
      <c r="H218" s="184">
        <v>10.4</v>
      </c>
      <c r="I218" s="185"/>
      <c r="J218" s="186">
        <f>ROUND(I218*H218,2)</f>
        <v>0</v>
      </c>
      <c r="K218" s="182" t="s">
        <v>205</v>
      </c>
      <c r="L218" s="39"/>
      <c r="M218" s="187" t="s">
        <v>1</v>
      </c>
      <c r="N218" s="188" t="s">
        <v>46</v>
      </c>
      <c r="O218" s="77"/>
      <c r="P218" s="189">
        <f>O218*H218</f>
        <v>0</v>
      </c>
      <c r="Q218" s="189">
        <v>0.0033</v>
      </c>
      <c r="R218" s="189">
        <f>Q218*H218</f>
        <v>0.034320000000000003</v>
      </c>
      <c r="S218" s="189">
        <v>0</v>
      </c>
      <c r="T218" s="190">
        <f>S218*H218</f>
        <v>0</v>
      </c>
      <c r="U218" s="38"/>
      <c r="V218" s="38"/>
      <c r="W218" s="38"/>
      <c r="X218" s="38"/>
      <c r="Y218" s="38"/>
      <c r="Z218" s="38"/>
      <c r="AA218" s="38"/>
      <c r="AB218" s="38"/>
      <c r="AC218" s="38"/>
      <c r="AD218" s="38"/>
      <c r="AE218" s="38"/>
      <c r="AR218" s="191" t="s">
        <v>206</v>
      </c>
      <c r="AT218" s="191" t="s">
        <v>201</v>
      </c>
      <c r="AU218" s="191" t="s">
        <v>91</v>
      </c>
      <c r="AY218" s="19" t="s">
        <v>199</v>
      </c>
      <c r="BE218" s="192">
        <f>IF(N218="základní",J218,0)</f>
        <v>0</v>
      </c>
      <c r="BF218" s="192">
        <f>IF(N218="snížená",J218,0)</f>
        <v>0</v>
      </c>
      <c r="BG218" s="192">
        <f>IF(N218="zákl. přenesená",J218,0)</f>
        <v>0</v>
      </c>
      <c r="BH218" s="192">
        <f>IF(N218="sníž. přenesená",J218,0)</f>
        <v>0</v>
      </c>
      <c r="BI218" s="192">
        <f>IF(N218="nulová",J218,0)</f>
        <v>0</v>
      </c>
      <c r="BJ218" s="19" t="s">
        <v>89</v>
      </c>
      <c r="BK218" s="192">
        <f>ROUND(I218*H218,2)</f>
        <v>0</v>
      </c>
      <c r="BL218" s="19" t="s">
        <v>206</v>
      </c>
      <c r="BM218" s="191" t="s">
        <v>2379</v>
      </c>
    </row>
    <row r="219" s="2" customFormat="1">
      <c r="A219" s="38"/>
      <c r="B219" s="39"/>
      <c r="C219" s="38"/>
      <c r="D219" s="193" t="s">
        <v>208</v>
      </c>
      <c r="E219" s="38"/>
      <c r="F219" s="194" t="s">
        <v>2380</v>
      </c>
      <c r="G219" s="38"/>
      <c r="H219" s="38"/>
      <c r="I219" s="195"/>
      <c r="J219" s="38"/>
      <c r="K219" s="38"/>
      <c r="L219" s="39"/>
      <c r="M219" s="196"/>
      <c r="N219" s="197"/>
      <c r="O219" s="77"/>
      <c r="P219" s="77"/>
      <c r="Q219" s="77"/>
      <c r="R219" s="77"/>
      <c r="S219" s="77"/>
      <c r="T219" s="78"/>
      <c r="U219" s="38"/>
      <c r="V219" s="38"/>
      <c r="W219" s="38"/>
      <c r="X219" s="38"/>
      <c r="Y219" s="38"/>
      <c r="Z219" s="38"/>
      <c r="AA219" s="38"/>
      <c r="AB219" s="38"/>
      <c r="AC219" s="38"/>
      <c r="AD219" s="38"/>
      <c r="AE219" s="38"/>
      <c r="AT219" s="19" t="s">
        <v>208</v>
      </c>
      <c r="AU219" s="19" t="s">
        <v>91</v>
      </c>
    </row>
    <row r="220" s="12" customFormat="1" ht="22.8" customHeight="1">
      <c r="A220" s="12"/>
      <c r="B220" s="166"/>
      <c r="C220" s="12"/>
      <c r="D220" s="167" t="s">
        <v>80</v>
      </c>
      <c r="E220" s="177" t="s">
        <v>259</v>
      </c>
      <c r="F220" s="177" t="s">
        <v>544</v>
      </c>
      <c r="G220" s="12"/>
      <c r="H220" s="12"/>
      <c r="I220" s="169"/>
      <c r="J220" s="178">
        <f>BK220</f>
        <v>0</v>
      </c>
      <c r="K220" s="12"/>
      <c r="L220" s="166"/>
      <c r="M220" s="171"/>
      <c r="N220" s="172"/>
      <c r="O220" s="172"/>
      <c r="P220" s="173">
        <f>P221+P222</f>
        <v>0</v>
      </c>
      <c r="Q220" s="172"/>
      <c r="R220" s="173">
        <f>R221+R222</f>
        <v>0.96348</v>
      </c>
      <c r="S220" s="172"/>
      <c r="T220" s="174">
        <f>T221+T222</f>
        <v>0</v>
      </c>
      <c r="U220" s="12"/>
      <c r="V220" s="12"/>
      <c r="W220" s="12"/>
      <c r="X220" s="12"/>
      <c r="Y220" s="12"/>
      <c r="Z220" s="12"/>
      <c r="AA220" s="12"/>
      <c r="AB220" s="12"/>
      <c r="AC220" s="12"/>
      <c r="AD220" s="12"/>
      <c r="AE220" s="12"/>
      <c r="AR220" s="167" t="s">
        <v>89</v>
      </c>
      <c r="AT220" s="175" t="s">
        <v>80</v>
      </c>
      <c r="AU220" s="175" t="s">
        <v>89</v>
      </c>
      <c r="AY220" s="167" t="s">
        <v>199</v>
      </c>
      <c r="BK220" s="176">
        <f>BK221+BK222</f>
        <v>0</v>
      </c>
    </row>
    <row r="221" s="2" customFormat="1" ht="14.4" customHeight="1">
      <c r="A221" s="38"/>
      <c r="B221" s="179"/>
      <c r="C221" s="180" t="s">
        <v>360</v>
      </c>
      <c r="D221" s="180" t="s">
        <v>201</v>
      </c>
      <c r="E221" s="181" t="s">
        <v>2381</v>
      </c>
      <c r="F221" s="182" t="s">
        <v>2382</v>
      </c>
      <c r="G221" s="183" t="s">
        <v>345</v>
      </c>
      <c r="H221" s="184">
        <v>58</v>
      </c>
      <c r="I221" s="185"/>
      <c r="J221" s="186">
        <f>ROUND(I221*H221,2)</f>
        <v>0</v>
      </c>
      <c r="K221" s="182" t="s">
        <v>246</v>
      </c>
      <c r="L221" s="39"/>
      <c r="M221" s="187" t="s">
        <v>1</v>
      </c>
      <c r="N221" s="188" t="s">
        <v>46</v>
      </c>
      <c r="O221" s="77"/>
      <c r="P221" s="189">
        <f>O221*H221</f>
        <v>0</v>
      </c>
      <c r="Q221" s="189">
        <v>6.0000000000000002E-05</v>
      </c>
      <c r="R221" s="189">
        <f>Q221*H221</f>
        <v>0.00348</v>
      </c>
      <c r="S221" s="189">
        <v>0</v>
      </c>
      <c r="T221" s="190">
        <f>S221*H221</f>
        <v>0</v>
      </c>
      <c r="U221" s="38"/>
      <c r="V221" s="38"/>
      <c r="W221" s="38"/>
      <c r="X221" s="38"/>
      <c r="Y221" s="38"/>
      <c r="Z221" s="38"/>
      <c r="AA221" s="38"/>
      <c r="AB221" s="38"/>
      <c r="AC221" s="38"/>
      <c r="AD221" s="38"/>
      <c r="AE221" s="38"/>
      <c r="AR221" s="191" t="s">
        <v>206</v>
      </c>
      <c r="AT221" s="191" t="s">
        <v>201</v>
      </c>
      <c r="AU221" s="191" t="s">
        <v>91</v>
      </c>
      <c r="AY221" s="19" t="s">
        <v>199</v>
      </c>
      <c r="BE221" s="192">
        <f>IF(N221="základní",J221,0)</f>
        <v>0</v>
      </c>
      <c r="BF221" s="192">
        <f>IF(N221="snížená",J221,0)</f>
        <v>0</v>
      </c>
      <c r="BG221" s="192">
        <f>IF(N221="zákl. přenesená",J221,0)</f>
        <v>0</v>
      </c>
      <c r="BH221" s="192">
        <f>IF(N221="sníž. přenesená",J221,0)</f>
        <v>0</v>
      </c>
      <c r="BI221" s="192">
        <f>IF(N221="nulová",J221,0)</f>
        <v>0</v>
      </c>
      <c r="BJ221" s="19" t="s">
        <v>89</v>
      </c>
      <c r="BK221" s="192">
        <f>ROUND(I221*H221,2)</f>
        <v>0</v>
      </c>
      <c r="BL221" s="19" t="s">
        <v>206</v>
      </c>
      <c r="BM221" s="191" t="s">
        <v>2383</v>
      </c>
    </row>
    <row r="222" s="12" customFormat="1" ht="20.88" customHeight="1">
      <c r="A222" s="12"/>
      <c r="B222" s="166"/>
      <c r="C222" s="12"/>
      <c r="D222" s="167" t="s">
        <v>80</v>
      </c>
      <c r="E222" s="177" t="s">
        <v>271</v>
      </c>
      <c r="F222" s="177" t="s">
        <v>1638</v>
      </c>
      <c r="G222" s="12"/>
      <c r="H222" s="12"/>
      <c r="I222" s="169"/>
      <c r="J222" s="178">
        <f>BK222</f>
        <v>0</v>
      </c>
      <c r="K222" s="12"/>
      <c r="L222" s="166"/>
      <c r="M222" s="171"/>
      <c r="N222" s="172"/>
      <c r="O222" s="172"/>
      <c r="P222" s="173">
        <f>P223</f>
        <v>0</v>
      </c>
      <c r="Q222" s="172"/>
      <c r="R222" s="173">
        <f>R223</f>
        <v>0.95999999999999996</v>
      </c>
      <c r="S222" s="172"/>
      <c r="T222" s="174">
        <f>T223</f>
        <v>0</v>
      </c>
      <c r="U222" s="12"/>
      <c r="V222" s="12"/>
      <c r="W222" s="12"/>
      <c r="X222" s="12"/>
      <c r="Y222" s="12"/>
      <c r="Z222" s="12"/>
      <c r="AA222" s="12"/>
      <c r="AB222" s="12"/>
      <c r="AC222" s="12"/>
      <c r="AD222" s="12"/>
      <c r="AE222" s="12"/>
      <c r="AR222" s="167" t="s">
        <v>89</v>
      </c>
      <c r="AT222" s="175" t="s">
        <v>80</v>
      </c>
      <c r="AU222" s="175" t="s">
        <v>91</v>
      </c>
      <c r="AY222" s="167" t="s">
        <v>199</v>
      </c>
      <c r="BK222" s="176">
        <f>BK223</f>
        <v>0</v>
      </c>
    </row>
    <row r="223" s="2" customFormat="1" ht="24.15" customHeight="1">
      <c r="A223" s="38"/>
      <c r="B223" s="179"/>
      <c r="C223" s="180" t="s">
        <v>368</v>
      </c>
      <c r="D223" s="180" t="s">
        <v>201</v>
      </c>
      <c r="E223" s="181" t="s">
        <v>2384</v>
      </c>
      <c r="F223" s="182" t="s">
        <v>2385</v>
      </c>
      <c r="G223" s="183" t="s">
        <v>404</v>
      </c>
      <c r="H223" s="184">
        <v>4</v>
      </c>
      <c r="I223" s="185"/>
      <c r="J223" s="186">
        <f>ROUND(I223*H223,2)</f>
        <v>0</v>
      </c>
      <c r="K223" s="182" t="s">
        <v>246</v>
      </c>
      <c r="L223" s="39"/>
      <c r="M223" s="187" t="s">
        <v>1</v>
      </c>
      <c r="N223" s="188" t="s">
        <v>46</v>
      </c>
      <c r="O223" s="77"/>
      <c r="P223" s="189">
        <f>O223*H223</f>
        <v>0</v>
      </c>
      <c r="Q223" s="189">
        <v>0.23999999999999999</v>
      </c>
      <c r="R223" s="189">
        <f>Q223*H223</f>
        <v>0.95999999999999996</v>
      </c>
      <c r="S223" s="189">
        <v>0</v>
      </c>
      <c r="T223" s="190">
        <f>S223*H223</f>
        <v>0</v>
      </c>
      <c r="U223" s="38"/>
      <c r="V223" s="38"/>
      <c r="W223" s="38"/>
      <c r="X223" s="38"/>
      <c r="Y223" s="38"/>
      <c r="Z223" s="38"/>
      <c r="AA223" s="38"/>
      <c r="AB223" s="38"/>
      <c r="AC223" s="38"/>
      <c r="AD223" s="38"/>
      <c r="AE223" s="38"/>
      <c r="AR223" s="191" t="s">
        <v>206</v>
      </c>
      <c r="AT223" s="191" t="s">
        <v>201</v>
      </c>
      <c r="AU223" s="191" t="s">
        <v>221</v>
      </c>
      <c r="AY223" s="19" t="s">
        <v>199</v>
      </c>
      <c r="BE223" s="192">
        <f>IF(N223="základní",J223,0)</f>
        <v>0</v>
      </c>
      <c r="BF223" s="192">
        <f>IF(N223="snížená",J223,0)</f>
        <v>0</v>
      </c>
      <c r="BG223" s="192">
        <f>IF(N223="zákl. přenesená",J223,0)</f>
        <v>0</v>
      </c>
      <c r="BH223" s="192">
        <f>IF(N223="sníž. přenesená",J223,0)</f>
        <v>0</v>
      </c>
      <c r="BI223" s="192">
        <f>IF(N223="nulová",J223,0)</f>
        <v>0</v>
      </c>
      <c r="BJ223" s="19" t="s">
        <v>89</v>
      </c>
      <c r="BK223" s="192">
        <f>ROUND(I223*H223,2)</f>
        <v>0</v>
      </c>
      <c r="BL223" s="19" t="s">
        <v>206</v>
      </c>
      <c r="BM223" s="191" t="s">
        <v>2386</v>
      </c>
    </row>
    <row r="224" s="12" customFormat="1" ht="22.8" customHeight="1">
      <c r="A224" s="12"/>
      <c r="B224" s="166"/>
      <c r="C224" s="12"/>
      <c r="D224" s="167" t="s">
        <v>80</v>
      </c>
      <c r="E224" s="177" t="s">
        <v>613</v>
      </c>
      <c r="F224" s="177" t="s">
        <v>614</v>
      </c>
      <c r="G224" s="12"/>
      <c r="H224" s="12"/>
      <c r="I224" s="169"/>
      <c r="J224" s="178">
        <f>BK224</f>
        <v>0</v>
      </c>
      <c r="K224" s="12"/>
      <c r="L224" s="166"/>
      <c r="M224" s="171"/>
      <c r="N224" s="172"/>
      <c r="O224" s="172"/>
      <c r="P224" s="173">
        <f>SUM(P225:P227)</f>
        <v>0</v>
      </c>
      <c r="Q224" s="172"/>
      <c r="R224" s="173">
        <f>SUM(R225:R227)</f>
        <v>0</v>
      </c>
      <c r="S224" s="172"/>
      <c r="T224" s="174">
        <f>SUM(T225:T227)</f>
        <v>0</v>
      </c>
      <c r="U224" s="12"/>
      <c r="V224" s="12"/>
      <c r="W224" s="12"/>
      <c r="X224" s="12"/>
      <c r="Y224" s="12"/>
      <c r="Z224" s="12"/>
      <c r="AA224" s="12"/>
      <c r="AB224" s="12"/>
      <c r="AC224" s="12"/>
      <c r="AD224" s="12"/>
      <c r="AE224" s="12"/>
      <c r="AR224" s="167" t="s">
        <v>89</v>
      </c>
      <c r="AT224" s="175" t="s">
        <v>80</v>
      </c>
      <c r="AU224" s="175" t="s">
        <v>89</v>
      </c>
      <c r="AY224" s="167" t="s">
        <v>199</v>
      </c>
      <c r="BK224" s="176">
        <f>SUM(BK225:BK227)</f>
        <v>0</v>
      </c>
    </row>
    <row r="225" s="2" customFormat="1" ht="24.15" customHeight="1">
      <c r="A225" s="38"/>
      <c r="B225" s="179"/>
      <c r="C225" s="180" t="s">
        <v>376</v>
      </c>
      <c r="D225" s="180" t="s">
        <v>201</v>
      </c>
      <c r="E225" s="181" t="s">
        <v>616</v>
      </c>
      <c r="F225" s="182" t="s">
        <v>617</v>
      </c>
      <c r="G225" s="183" t="s">
        <v>275</v>
      </c>
      <c r="H225" s="184">
        <v>2.2879999999999998</v>
      </c>
      <c r="I225" s="185"/>
      <c r="J225" s="186">
        <f>ROUND(I225*H225,2)</f>
        <v>0</v>
      </c>
      <c r="K225" s="182" t="s">
        <v>246</v>
      </c>
      <c r="L225" s="39"/>
      <c r="M225" s="187" t="s">
        <v>1</v>
      </c>
      <c r="N225" s="188" t="s">
        <v>46</v>
      </c>
      <c r="O225" s="77"/>
      <c r="P225" s="189">
        <f>O225*H225</f>
        <v>0</v>
      </c>
      <c r="Q225" s="189">
        <v>0</v>
      </c>
      <c r="R225" s="189">
        <f>Q225*H225</f>
        <v>0</v>
      </c>
      <c r="S225" s="189">
        <v>0</v>
      </c>
      <c r="T225" s="190">
        <f>S225*H225</f>
        <v>0</v>
      </c>
      <c r="U225" s="38"/>
      <c r="V225" s="38"/>
      <c r="W225" s="38"/>
      <c r="X225" s="38"/>
      <c r="Y225" s="38"/>
      <c r="Z225" s="38"/>
      <c r="AA225" s="38"/>
      <c r="AB225" s="38"/>
      <c r="AC225" s="38"/>
      <c r="AD225" s="38"/>
      <c r="AE225" s="38"/>
      <c r="AR225" s="191" t="s">
        <v>206</v>
      </c>
      <c r="AT225" s="191" t="s">
        <v>201</v>
      </c>
      <c r="AU225" s="191" t="s">
        <v>91</v>
      </c>
      <c r="AY225" s="19" t="s">
        <v>199</v>
      </c>
      <c r="BE225" s="192">
        <f>IF(N225="základní",J225,0)</f>
        <v>0</v>
      </c>
      <c r="BF225" s="192">
        <f>IF(N225="snížená",J225,0)</f>
        <v>0</v>
      </c>
      <c r="BG225" s="192">
        <f>IF(N225="zákl. přenesená",J225,0)</f>
        <v>0</v>
      </c>
      <c r="BH225" s="192">
        <f>IF(N225="sníž. přenesená",J225,0)</f>
        <v>0</v>
      </c>
      <c r="BI225" s="192">
        <f>IF(N225="nulová",J225,0)</f>
        <v>0</v>
      </c>
      <c r="BJ225" s="19" t="s">
        <v>89</v>
      </c>
      <c r="BK225" s="192">
        <f>ROUND(I225*H225,2)</f>
        <v>0</v>
      </c>
      <c r="BL225" s="19" t="s">
        <v>206</v>
      </c>
      <c r="BM225" s="191" t="s">
        <v>2387</v>
      </c>
    </row>
    <row r="226" s="13" customFormat="1">
      <c r="A226" s="13"/>
      <c r="B226" s="199"/>
      <c r="C226" s="13"/>
      <c r="D226" s="193" t="s">
        <v>212</v>
      </c>
      <c r="E226" s="200" t="s">
        <v>1</v>
      </c>
      <c r="F226" s="201" t="s">
        <v>2388</v>
      </c>
      <c r="G226" s="13"/>
      <c r="H226" s="202">
        <v>2.2879999999999998</v>
      </c>
      <c r="I226" s="203"/>
      <c r="J226" s="13"/>
      <c r="K226" s="13"/>
      <c r="L226" s="199"/>
      <c r="M226" s="204"/>
      <c r="N226" s="205"/>
      <c r="O226" s="205"/>
      <c r="P226" s="205"/>
      <c r="Q226" s="205"/>
      <c r="R226" s="205"/>
      <c r="S226" s="205"/>
      <c r="T226" s="206"/>
      <c r="U226" s="13"/>
      <c r="V226" s="13"/>
      <c r="W226" s="13"/>
      <c r="X226" s="13"/>
      <c r="Y226" s="13"/>
      <c r="Z226" s="13"/>
      <c r="AA226" s="13"/>
      <c r="AB226" s="13"/>
      <c r="AC226" s="13"/>
      <c r="AD226" s="13"/>
      <c r="AE226" s="13"/>
      <c r="AT226" s="200" t="s">
        <v>212</v>
      </c>
      <c r="AU226" s="200" t="s">
        <v>91</v>
      </c>
      <c r="AV226" s="13" t="s">
        <v>91</v>
      </c>
      <c r="AW226" s="13" t="s">
        <v>36</v>
      </c>
      <c r="AX226" s="13" t="s">
        <v>81</v>
      </c>
      <c r="AY226" s="200" t="s">
        <v>199</v>
      </c>
    </row>
    <row r="227" s="15" customFormat="1">
      <c r="A227" s="15"/>
      <c r="B227" s="214"/>
      <c r="C227" s="15"/>
      <c r="D227" s="193" t="s">
        <v>212</v>
      </c>
      <c r="E227" s="215" t="s">
        <v>1</v>
      </c>
      <c r="F227" s="216" t="s">
        <v>234</v>
      </c>
      <c r="G227" s="15"/>
      <c r="H227" s="217">
        <v>2.2879999999999998</v>
      </c>
      <c r="I227" s="218"/>
      <c r="J227" s="15"/>
      <c r="K227" s="15"/>
      <c r="L227" s="214"/>
      <c r="M227" s="219"/>
      <c r="N227" s="220"/>
      <c r="O227" s="220"/>
      <c r="P227" s="220"/>
      <c r="Q227" s="220"/>
      <c r="R227" s="220"/>
      <c r="S227" s="220"/>
      <c r="T227" s="221"/>
      <c r="U227" s="15"/>
      <c r="V227" s="15"/>
      <c r="W227" s="15"/>
      <c r="X227" s="15"/>
      <c r="Y227" s="15"/>
      <c r="Z227" s="15"/>
      <c r="AA227" s="15"/>
      <c r="AB227" s="15"/>
      <c r="AC227" s="15"/>
      <c r="AD227" s="15"/>
      <c r="AE227" s="15"/>
      <c r="AT227" s="215" t="s">
        <v>212</v>
      </c>
      <c r="AU227" s="215" t="s">
        <v>91</v>
      </c>
      <c r="AV227" s="15" t="s">
        <v>206</v>
      </c>
      <c r="AW227" s="15" t="s">
        <v>36</v>
      </c>
      <c r="AX227" s="15" t="s">
        <v>89</v>
      </c>
      <c r="AY227" s="215" t="s">
        <v>199</v>
      </c>
    </row>
    <row r="228" s="12" customFormat="1" ht="22.8" customHeight="1">
      <c r="A228" s="12"/>
      <c r="B228" s="166"/>
      <c r="C228" s="12"/>
      <c r="D228" s="167" t="s">
        <v>80</v>
      </c>
      <c r="E228" s="177" t="s">
        <v>627</v>
      </c>
      <c r="F228" s="177" t="s">
        <v>628</v>
      </c>
      <c r="G228" s="12"/>
      <c r="H228" s="12"/>
      <c r="I228" s="169"/>
      <c r="J228" s="178">
        <f>BK228</f>
        <v>0</v>
      </c>
      <c r="K228" s="12"/>
      <c r="L228" s="166"/>
      <c r="M228" s="171"/>
      <c r="N228" s="172"/>
      <c r="O228" s="172"/>
      <c r="P228" s="173">
        <f>SUM(P229:P231)</f>
        <v>0</v>
      </c>
      <c r="Q228" s="172"/>
      <c r="R228" s="173">
        <f>SUM(R229:R231)</f>
        <v>0</v>
      </c>
      <c r="S228" s="172"/>
      <c r="T228" s="174">
        <f>SUM(T229:T231)</f>
        <v>0</v>
      </c>
      <c r="U228" s="12"/>
      <c r="V228" s="12"/>
      <c r="W228" s="12"/>
      <c r="X228" s="12"/>
      <c r="Y228" s="12"/>
      <c r="Z228" s="12"/>
      <c r="AA228" s="12"/>
      <c r="AB228" s="12"/>
      <c r="AC228" s="12"/>
      <c r="AD228" s="12"/>
      <c r="AE228" s="12"/>
      <c r="AR228" s="167" t="s">
        <v>89</v>
      </c>
      <c r="AT228" s="175" t="s">
        <v>80</v>
      </c>
      <c r="AU228" s="175" t="s">
        <v>89</v>
      </c>
      <c r="AY228" s="167" t="s">
        <v>199</v>
      </c>
      <c r="BK228" s="176">
        <f>SUM(BK229:BK231)</f>
        <v>0</v>
      </c>
    </row>
    <row r="229" s="2" customFormat="1" ht="24.15" customHeight="1">
      <c r="A229" s="38"/>
      <c r="B229" s="179"/>
      <c r="C229" s="180" t="s">
        <v>382</v>
      </c>
      <c r="D229" s="180" t="s">
        <v>201</v>
      </c>
      <c r="E229" s="181" t="s">
        <v>2389</v>
      </c>
      <c r="F229" s="182" t="s">
        <v>2390</v>
      </c>
      <c r="G229" s="183" t="s">
        <v>275</v>
      </c>
      <c r="H229" s="184">
        <v>119.492</v>
      </c>
      <c r="I229" s="185"/>
      <c r="J229" s="186">
        <f>ROUND(I229*H229,2)</f>
        <v>0</v>
      </c>
      <c r="K229" s="182" t="s">
        <v>205</v>
      </c>
      <c r="L229" s="39"/>
      <c r="M229" s="187" t="s">
        <v>1</v>
      </c>
      <c r="N229" s="188" t="s">
        <v>46</v>
      </c>
      <c r="O229" s="77"/>
      <c r="P229" s="189">
        <f>O229*H229</f>
        <v>0</v>
      </c>
      <c r="Q229" s="189">
        <v>0</v>
      </c>
      <c r="R229" s="189">
        <f>Q229*H229</f>
        <v>0</v>
      </c>
      <c r="S229" s="189">
        <v>0</v>
      </c>
      <c r="T229" s="190">
        <f>S229*H229</f>
        <v>0</v>
      </c>
      <c r="U229" s="38"/>
      <c r="V229" s="38"/>
      <c r="W229" s="38"/>
      <c r="X229" s="38"/>
      <c r="Y229" s="38"/>
      <c r="Z229" s="38"/>
      <c r="AA229" s="38"/>
      <c r="AB229" s="38"/>
      <c r="AC229" s="38"/>
      <c r="AD229" s="38"/>
      <c r="AE229" s="38"/>
      <c r="AR229" s="191" t="s">
        <v>206</v>
      </c>
      <c r="AT229" s="191" t="s">
        <v>201</v>
      </c>
      <c r="AU229" s="191" t="s">
        <v>91</v>
      </c>
      <c r="AY229" s="19" t="s">
        <v>199</v>
      </c>
      <c r="BE229" s="192">
        <f>IF(N229="základní",J229,0)</f>
        <v>0</v>
      </c>
      <c r="BF229" s="192">
        <f>IF(N229="snížená",J229,0)</f>
        <v>0</v>
      </c>
      <c r="BG229" s="192">
        <f>IF(N229="zákl. přenesená",J229,0)</f>
        <v>0</v>
      </c>
      <c r="BH229" s="192">
        <f>IF(N229="sníž. přenesená",J229,0)</f>
        <v>0</v>
      </c>
      <c r="BI229" s="192">
        <f>IF(N229="nulová",J229,0)</f>
        <v>0</v>
      </c>
      <c r="BJ229" s="19" t="s">
        <v>89</v>
      </c>
      <c r="BK229" s="192">
        <f>ROUND(I229*H229,2)</f>
        <v>0</v>
      </c>
      <c r="BL229" s="19" t="s">
        <v>206</v>
      </c>
      <c r="BM229" s="191" t="s">
        <v>2391</v>
      </c>
    </row>
    <row r="230" s="2" customFormat="1">
      <c r="A230" s="38"/>
      <c r="B230" s="39"/>
      <c r="C230" s="38"/>
      <c r="D230" s="193" t="s">
        <v>208</v>
      </c>
      <c r="E230" s="38"/>
      <c r="F230" s="194" t="s">
        <v>2392</v>
      </c>
      <c r="G230" s="38"/>
      <c r="H230" s="38"/>
      <c r="I230" s="195"/>
      <c r="J230" s="38"/>
      <c r="K230" s="38"/>
      <c r="L230" s="39"/>
      <c r="M230" s="196"/>
      <c r="N230" s="197"/>
      <c r="O230" s="77"/>
      <c r="P230" s="77"/>
      <c r="Q230" s="77"/>
      <c r="R230" s="77"/>
      <c r="S230" s="77"/>
      <c r="T230" s="78"/>
      <c r="U230" s="38"/>
      <c r="V230" s="38"/>
      <c r="W230" s="38"/>
      <c r="X230" s="38"/>
      <c r="Y230" s="38"/>
      <c r="Z230" s="38"/>
      <c r="AA230" s="38"/>
      <c r="AB230" s="38"/>
      <c r="AC230" s="38"/>
      <c r="AD230" s="38"/>
      <c r="AE230" s="38"/>
      <c r="AT230" s="19" t="s">
        <v>208</v>
      </c>
      <c r="AU230" s="19" t="s">
        <v>91</v>
      </c>
    </row>
    <row r="231" s="2" customFormat="1">
      <c r="A231" s="38"/>
      <c r="B231" s="39"/>
      <c r="C231" s="38"/>
      <c r="D231" s="193" t="s">
        <v>210</v>
      </c>
      <c r="E231" s="38"/>
      <c r="F231" s="198" t="s">
        <v>2393</v>
      </c>
      <c r="G231" s="38"/>
      <c r="H231" s="38"/>
      <c r="I231" s="195"/>
      <c r="J231" s="38"/>
      <c r="K231" s="38"/>
      <c r="L231" s="39"/>
      <c r="M231" s="196"/>
      <c r="N231" s="197"/>
      <c r="O231" s="77"/>
      <c r="P231" s="77"/>
      <c r="Q231" s="77"/>
      <c r="R231" s="77"/>
      <c r="S231" s="77"/>
      <c r="T231" s="78"/>
      <c r="U231" s="38"/>
      <c r="V231" s="38"/>
      <c r="W231" s="38"/>
      <c r="X231" s="38"/>
      <c r="Y231" s="38"/>
      <c r="Z231" s="38"/>
      <c r="AA231" s="38"/>
      <c r="AB231" s="38"/>
      <c r="AC231" s="38"/>
      <c r="AD231" s="38"/>
      <c r="AE231" s="38"/>
      <c r="AT231" s="19" t="s">
        <v>210</v>
      </c>
      <c r="AU231" s="19" t="s">
        <v>91</v>
      </c>
    </row>
    <row r="232" s="12" customFormat="1" ht="25.92" customHeight="1">
      <c r="A232" s="12"/>
      <c r="B232" s="166"/>
      <c r="C232" s="12"/>
      <c r="D232" s="167" t="s">
        <v>80</v>
      </c>
      <c r="E232" s="168" t="s">
        <v>2202</v>
      </c>
      <c r="F232" s="168" t="s">
        <v>2203</v>
      </c>
      <c r="G232" s="12"/>
      <c r="H232" s="12"/>
      <c r="I232" s="169"/>
      <c r="J232" s="170">
        <f>BK232</f>
        <v>0</v>
      </c>
      <c r="K232" s="12"/>
      <c r="L232" s="166"/>
      <c r="M232" s="171"/>
      <c r="N232" s="172"/>
      <c r="O232" s="172"/>
      <c r="P232" s="173">
        <f>SUM(P233:P246)</f>
        <v>0</v>
      </c>
      <c r="Q232" s="172"/>
      <c r="R232" s="173">
        <f>SUM(R233:R246)</f>
        <v>1.3554200000000001</v>
      </c>
      <c r="S232" s="172"/>
      <c r="T232" s="174">
        <f>SUM(T233:T246)</f>
        <v>0</v>
      </c>
      <c r="U232" s="12"/>
      <c r="V232" s="12"/>
      <c r="W232" s="12"/>
      <c r="X232" s="12"/>
      <c r="Y232" s="12"/>
      <c r="Z232" s="12"/>
      <c r="AA232" s="12"/>
      <c r="AB232" s="12"/>
      <c r="AC232" s="12"/>
      <c r="AD232" s="12"/>
      <c r="AE232" s="12"/>
      <c r="AR232" s="167" t="s">
        <v>206</v>
      </c>
      <c r="AT232" s="175" t="s">
        <v>80</v>
      </c>
      <c r="AU232" s="175" t="s">
        <v>81</v>
      </c>
      <c r="AY232" s="167" t="s">
        <v>199</v>
      </c>
      <c r="BK232" s="176">
        <f>SUM(BK233:BK246)</f>
        <v>0</v>
      </c>
    </row>
    <row r="233" s="2" customFormat="1" ht="14.4" customHeight="1">
      <c r="A233" s="38"/>
      <c r="B233" s="179"/>
      <c r="C233" s="180" t="s">
        <v>390</v>
      </c>
      <c r="D233" s="180" t="s">
        <v>201</v>
      </c>
      <c r="E233" s="181" t="s">
        <v>2394</v>
      </c>
      <c r="F233" s="182" t="s">
        <v>2395</v>
      </c>
      <c r="G233" s="183" t="s">
        <v>345</v>
      </c>
      <c r="H233" s="184">
        <v>7</v>
      </c>
      <c r="I233" s="185"/>
      <c r="J233" s="186">
        <f>ROUND(I233*H233,2)</f>
        <v>0</v>
      </c>
      <c r="K233" s="182" t="s">
        <v>246</v>
      </c>
      <c r="L233" s="39"/>
      <c r="M233" s="187" t="s">
        <v>1</v>
      </c>
      <c r="N233" s="188" t="s">
        <v>46</v>
      </c>
      <c r="O233" s="77"/>
      <c r="P233" s="189">
        <f>O233*H233</f>
        <v>0</v>
      </c>
      <c r="Q233" s="189">
        <v>0.0050000000000000001</v>
      </c>
      <c r="R233" s="189">
        <f>Q233*H233</f>
        <v>0.035000000000000003</v>
      </c>
      <c r="S233" s="189">
        <v>0</v>
      </c>
      <c r="T233" s="190">
        <f>S233*H233</f>
        <v>0</v>
      </c>
      <c r="U233" s="38"/>
      <c r="V233" s="38"/>
      <c r="W233" s="38"/>
      <c r="X233" s="38"/>
      <c r="Y233" s="38"/>
      <c r="Z233" s="38"/>
      <c r="AA233" s="38"/>
      <c r="AB233" s="38"/>
      <c r="AC233" s="38"/>
      <c r="AD233" s="38"/>
      <c r="AE233" s="38"/>
      <c r="AR233" s="191" t="s">
        <v>2396</v>
      </c>
      <c r="AT233" s="191" t="s">
        <v>201</v>
      </c>
      <c r="AU233" s="191" t="s">
        <v>89</v>
      </c>
      <c r="AY233" s="19" t="s">
        <v>199</v>
      </c>
      <c r="BE233" s="192">
        <f>IF(N233="základní",J233,0)</f>
        <v>0</v>
      </c>
      <c r="BF233" s="192">
        <f>IF(N233="snížená",J233,0)</f>
        <v>0</v>
      </c>
      <c r="BG233" s="192">
        <f>IF(N233="zákl. přenesená",J233,0)</f>
        <v>0</v>
      </c>
      <c r="BH233" s="192">
        <f>IF(N233="sníž. přenesená",J233,0)</f>
        <v>0</v>
      </c>
      <c r="BI233" s="192">
        <f>IF(N233="nulová",J233,0)</f>
        <v>0</v>
      </c>
      <c r="BJ233" s="19" t="s">
        <v>89</v>
      </c>
      <c r="BK233" s="192">
        <f>ROUND(I233*H233,2)</f>
        <v>0</v>
      </c>
      <c r="BL233" s="19" t="s">
        <v>2396</v>
      </c>
      <c r="BM233" s="191" t="s">
        <v>2397</v>
      </c>
    </row>
    <row r="234" s="2" customFormat="1" ht="14.4" customHeight="1">
      <c r="A234" s="38"/>
      <c r="B234" s="179"/>
      <c r="C234" s="180" t="s">
        <v>401</v>
      </c>
      <c r="D234" s="180" t="s">
        <v>201</v>
      </c>
      <c r="E234" s="181" t="s">
        <v>2398</v>
      </c>
      <c r="F234" s="182" t="s">
        <v>2399</v>
      </c>
      <c r="G234" s="183" t="s">
        <v>2211</v>
      </c>
      <c r="H234" s="184">
        <v>9</v>
      </c>
      <c r="I234" s="185"/>
      <c r="J234" s="186">
        <f>ROUND(I234*H234,2)</f>
        <v>0</v>
      </c>
      <c r="K234" s="182" t="s">
        <v>246</v>
      </c>
      <c r="L234" s="39"/>
      <c r="M234" s="187" t="s">
        <v>1</v>
      </c>
      <c r="N234" s="188" t="s">
        <v>46</v>
      </c>
      <c r="O234" s="77"/>
      <c r="P234" s="189">
        <f>O234*H234</f>
        <v>0</v>
      </c>
      <c r="Q234" s="189">
        <v>0</v>
      </c>
      <c r="R234" s="189">
        <f>Q234*H234</f>
        <v>0</v>
      </c>
      <c r="S234" s="189">
        <v>0</v>
      </c>
      <c r="T234" s="190">
        <f>S234*H234</f>
        <v>0</v>
      </c>
      <c r="U234" s="38"/>
      <c r="V234" s="38"/>
      <c r="W234" s="38"/>
      <c r="X234" s="38"/>
      <c r="Y234" s="38"/>
      <c r="Z234" s="38"/>
      <c r="AA234" s="38"/>
      <c r="AB234" s="38"/>
      <c r="AC234" s="38"/>
      <c r="AD234" s="38"/>
      <c r="AE234" s="38"/>
      <c r="AR234" s="191" t="s">
        <v>2396</v>
      </c>
      <c r="AT234" s="191" t="s">
        <v>201</v>
      </c>
      <c r="AU234" s="191" t="s">
        <v>89</v>
      </c>
      <c r="AY234" s="19" t="s">
        <v>199</v>
      </c>
      <c r="BE234" s="192">
        <f>IF(N234="základní",J234,0)</f>
        <v>0</v>
      </c>
      <c r="BF234" s="192">
        <f>IF(N234="snížená",J234,0)</f>
        <v>0</v>
      </c>
      <c r="BG234" s="192">
        <f>IF(N234="zákl. přenesená",J234,0)</f>
        <v>0</v>
      </c>
      <c r="BH234" s="192">
        <f>IF(N234="sníž. přenesená",J234,0)</f>
        <v>0</v>
      </c>
      <c r="BI234" s="192">
        <f>IF(N234="nulová",J234,0)</f>
        <v>0</v>
      </c>
      <c r="BJ234" s="19" t="s">
        <v>89</v>
      </c>
      <c r="BK234" s="192">
        <f>ROUND(I234*H234,2)</f>
        <v>0</v>
      </c>
      <c r="BL234" s="19" t="s">
        <v>2396</v>
      </c>
      <c r="BM234" s="191" t="s">
        <v>2400</v>
      </c>
    </row>
    <row r="235" s="2" customFormat="1" ht="14.4" customHeight="1">
      <c r="A235" s="38"/>
      <c r="B235" s="179"/>
      <c r="C235" s="180" t="s">
        <v>406</v>
      </c>
      <c r="D235" s="180" t="s">
        <v>201</v>
      </c>
      <c r="E235" s="181" t="s">
        <v>2401</v>
      </c>
      <c r="F235" s="182" t="s">
        <v>2402</v>
      </c>
      <c r="G235" s="183" t="s">
        <v>2211</v>
      </c>
      <c r="H235" s="184">
        <v>9</v>
      </c>
      <c r="I235" s="185"/>
      <c r="J235" s="186">
        <f>ROUND(I235*H235,2)</f>
        <v>0</v>
      </c>
      <c r="K235" s="182" t="s">
        <v>246</v>
      </c>
      <c r="L235" s="39"/>
      <c r="M235" s="187" t="s">
        <v>1</v>
      </c>
      <c r="N235" s="188" t="s">
        <v>46</v>
      </c>
      <c r="O235" s="77"/>
      <c r="P235" s="189">
        <f>O235*H235</f>
        <v>0</v>
      </c>
      <c r="Q235" s="189">
        <v>0</v>
      </c>
      <c r="R235" s="189">
        <f>Q235*H235</f>
        <v>0</v>
      </c>
      <c r="S235" s="189">
        <v>0</v>
      </c>
      <c r="T235" s="190">
        <f>S235*H235</f>
        <v>0</v>
      </c>
      <c r="U235" s="38"/>
      <c r="V235" s="38"/>
      <c r="W235" s="38"/>
      <c r="X235" s="38"/>
      <c r="Y235" s="38"/>
      <c r="Z235" s="38"/>
      <c r="AA235" s="38"/>
      <c r="AB235" s="38"/>
      <c r="AC235" s="38"/>
      <c r="AD235" s="38"/>
      <c r="AE235" s="38"/>
      <c r="AR235" s="191" t="s">
        <v>2396</v>
      </c>
      <c r="AT235" s="191" t="s">
        <v>201</v>
      </c>
      <c r="AU235" s="191" t="s">
        <v>89</v>
      </c>
      <c r="AY235" s="19" t="s">
        <v>199</v>
      </c>
      <c r="BE235" s="192">
        <f>IF(N235="základní",J235,0)</f>
        <v>0</v>
      </c>
      <c r="BF235" s="192">
        <f>IF(N235="snížená",J235,0)</f>
        <v>0</v>
      </c>
      <c r="BG235" s="192">
        <f>IF(N235="zákl. přenesená",J235,0)</f>
        <v>0</v>
      </c>
      <c r="BH235" s="192">
        <f>IF(N235="sníž. přenesená",J235,0)</f>
        <v>0</v>
      </c>
      <c r="BI235" s="192">
        <f>IF(N235="nulová",J235,0)</f>
        <v>0</v>
      </c>
      <c r="BJ235" s="19" t="s">
        <v>89</v>
      </c>
      <c r="BK235" s="192">
        <f>ROUND(I235*H235,2)</f>
        <v>0</v>
      </c>
      <c r="BL235" s="19" t="s">
        <v>2396</v>
      </c>
      <c r="BM235" s="191" t="s">
        <v>2403</v>
      </c>
    </row>
    <row r="236" s="2" customFormat="1" ht="14.4" customHeight="1">
      <c r="A236" s="38"/>
      <c r="B236" s="179"/>
      <c r="C236" s="180" t="s">
        <v>414</v>
      </c>
      <c r="D236" s="180" t="s">
        <v>201</v>
      </c>
      <c r="E236" s="181" t="s">
        <v>2404</v>
      </c>
      <c r="F236" s="182" t="s">
        <v>2405</v>
      </c>
      <c r="G236" s="183" t="s">
        <v>345</v>
      </c>
      <c r="H236" s="184">
        <v>58</v>
      </c>
      <c r="I236" s="185"/>
      <c r="J236" s="186">
        <f>ROUND(I236*H236,2)</f>
        <v>0</v>
      </c>
      <c r="K236" s="182" t="s">
        <v>246</v>
      </c>
      <c r="L236" s="39"/>
      <c r="M236" s="187" t="s">
        <v>1</v>
      </c>
      <c r="N236" s="188" t="s">
        <v>46</v>
      </c>
      <c r="O236" s="77"/>
      <c r="P236" s="189">
        <f>O236*H236</f>
        <v>0</v>
      </c>
      <c r="Q236" s="189">
        <v>0.011990000000000001</v>
      </c>
      <c r="R236" s="189">
        <f>Q236*H236</f>
        <v>0.69542000000000004</v>
      </c>
      <c r="S236" s="189">
        <v>0</v>
      </c>
      <c r="T236" s="190">
        <f>S236*H236</f>
        <v>0</v>
      </c>
      <c r="U236" s="38"/>
      <c r="V236" s="38"/>
      <c r="W236" s="38"/>
      <c r="X236" s="38"/>
      <c r="Y236" s="38"/>
      <c r="Z236" s="38"/>
      <c r="AA236" s="38"/>
      <c r="AB236" s="38"/>
      <c r="AC236" s="38"/>
      <c r="AD236" s="38"/>
      <c r="AE236" s="38"/>
      <c r="AR236" s="191" t="s">
        <v>2396</v>
      </c>
      <c r="AT236" s="191" t="s">
        <v>201</v>
      </c>
      <c r="AU236" s="191" t="s">
        <v>89</v>
      </c>
      <c r="AY236" s="19" t="s">
        <v>199</v>
      </c>
      <c r="BE236" s="192">
        <f>IF(N236="základní",J236,0)</f>
        <v>0</v>
      </c>
      <c r="BF236" s="192">
        <f>IF(N236="snížená",J236,0)</f>
        <v>0</v>
      </c>
      <c r="BG236" s="192">
        <f>IF(N236="zákl. přenesená",J236,0)</f>
        <v>0</v>
      </c>
      <c r="BH236" s="192">
        <f>IF(N236="sníž. přenesená",J236,0)</f>
        <v>0</v>
      </c>
      <c r="BI236" s="192">
        <f>IF(N236="nulová",J236,0)</f>
        <v>0</v>
      </c>
      <c r="BJ236" s="19" t="s">
        <v>89</v>
      </c>
      <c r="BK236" s="192">
        <f>ROUND(I236*H236,2)</f>
        <v>0</v>
      </c>
      <c r="BL236" s="19" t="s">
        <v>2396</v>
      </c>
      <c r="BM236" s="191" t="s">
        <v>2406</v>
      </c>
    </row>
    <row r="237" s="2" customFormat="1" ht="14.4" customHeight="1">
      <c r="A237" s="38"/>
      <c r="B237" s="179"/>
      <c r="C237" s="180" t="s">
        <v>422</v>
      </c>
      <c r="D237" s="180" t="s">
        <v>201</v>
      </c>
      <c r="E237" s="181" t="s">
        <v>2407</v>
      </c>
      <c r="F237" s="182" t="s">
        <v>2408</v>
      </c>
      <c r="G237" s="183" t="s">
        <v>404</v>
      </c>
      <c r="H237" s="184">
        <v>5</v>
      </c>
      <c r="I237" s="185"/>
      <c r="J237" s="186">
        <f>ROUND(I237*H237,2)</f>
        <v>0</v>
      </c>
      <c r="K237" s="182" t="s">
        <v>246</v>
      </c>
      <c r="L237" s="39"/>
      <c r="M237" s="187" t="s">
        <v>1</v>
      </c>
      <c r="N237" s="188" t="s">
        <v>46</v>
      </c>
      <c r="O237" s="77"/>
      <c r="P237" s="189">
        <f>O237*H237</f>
        <v>0</v>
      </c>
      <c r="Q237" s="189">
        <v>0.025000000000000001</v>
      </c>
      <c r="R237" s="189">
        <f>Q237*H237</f>
        <v>0.125</v>
      </c>
      <c r="S237" s="189">
        <v>0</v>
      </c>
      <c r="T237" s="190">
        <f>S237*H237</f>
        <v>0</v>
      </c>
      <c r="U237" s="38"/>
      <c r="V237" s="38"/>
      <c r="W237" s="38"/>
      <c r="X237" s="38"/>
      <c r="Y237" s="38"/>
      <c r="Z237" s="38"/>
      <c r="AA237" s="38"/>
      <c r="AB237" s="38"/>
      <c r="AC237" s="38"/>
      <c r="AD237" s="38"/>
      <c r="AE237" s="38"/>
      <c r="AR237" s="191" t="s">
        <v>2396</v>
      </c>
      <c r="AT237" s="191" t="s">
        <v>201</v>
      </c>
      <c r="AU237" s="191" t="s">
        <v>89</v>
      </c>
      <c r="AY237" s="19" t="s">
        <v>199</v>
      </c>
      <c r="BE237" s="192">
        <f>IF(N237="základní",J237,0)</f>
        <v>0</v>
      </c>
      <c r="BF237" s="192">
        <f>IF(N237="snížená",J237,0)</f>
        <v>0</v>
      </c>
      <c r="BG237" s="192">
        <f>IF(N237="zákl. přenesená",J237,0)</f>
        <v>0</v>
      </c>
      <c r="BH237" s="192">
        <f>IF(N237="sníž. přenesená",J237,0)</f>
        <v>0</v>
      </c>
      <c r="BI237" s="192">
        <f>IF(N237="nulová",J237,0)</f>
        <v>0</v>
      </c>
      <c r="BJ237" s="19" t="s">
        <v>89</v>
      </c>
      <c r="BK237" s="192">
        <f>ROUND(I237*H237,2)</f>
        <v>0</v>
      </c>
      <c r="BL237" s="19" t="s">
        <v>2396</v>
      </c>
      <c r="BM237" s="191" t="s">
        <v>2409</v>
      </c>
    </row>
    <row r="238" s="2" customFormat="1" ht="14.4" customHeight="1">
      <c r="A238" s="38"/>
      <c r="B238" s="179"/>
      <c r="C238" s="180" t="s">
        <v>427</v>
      </c>
      <c r="D238" s="180" t="s">
        <v>201</v>
      </c>
      <c r="E238" s="181" t="s">
        <v>2410</v>
      </c>
      <c r="F238" s="182" t="s">
        <v>2411</v>
      </c>
      <c r="G238" s="183" t="s">
        <v>404</v>
      </c>
      <c r="H238" s="184">
        <v>5</v>
      </c>
      <c r="I238" s="185"/>
      <c r="J238" s="186">
        <f>ROUND(I238*H238,2)</f>
        <v>0</v>
      </c>
      <c r="K238" s="182" t="s">
        <v>246</v>
      </c>
      <c r="L238" s="39"/>
      <c r="M238" s="187" t="s">
        <v>1</v>
      </c>
      <c r="N238" s="188" t="s">
        <v>46</v>
      </c>
      <c r="O238" s="77"/>
      <c r="P238" s="189">
        <f>O238*H238</f>
        <v>0</v>
      </c>
      <c r="Q238" s="189">
        <v>0.050000000000000003</v>
      </c>
      <c r="R238" s="189">
        <f>Q238*H238</f>
        <v>0.25</v>
      </c>
      <c r="S238" s="189">
        <v>0</v>
      </c>
      <c r="T238" s="190">
        <f>S238*H238</f>
        <v>0</v>
      </c>
      <c r="U238" s="38"/>
      <c r="V238" s="38"/>
      <c r="W238" s="38"/>
      <c r="X238" s="38"/>
      <c r="Y238" s="38"/>
      <c r="Z238" s="38"/>
      <c r="AA238" s="38"/>
      <c r="AB238" s="38"/>
      <c r="AC238" s="38"/>
      <c r="AD238" s="38"/>
      <c r="AE238" s="38"/>
      <c r="AR238" s="191" t="s">
        <v>2396</v>
      </c>
      <c r="AT238" s="191" t="s">
        <v>201</v>
      </c>
      <c r="AU238" s="191" t="s">
        <v>89</v>
      </c>
      <c r="AY238" s="19" t="s">
        <v>199</v>
      </c>
      <c r="BE238" s="192">
        <f>IF(N238="základní",J238,0)</f>
        <v>0</v>
      </c>
      <c r="BF238" s="192">
        <f>IF(N238="snížená",J238,0)</f>
        <v>0</v>
      </c>
      <c r="BG238" s="192">
        <f>IF(N238="zákl. přenesená",J238,0)</f>
        <v>0</v>
      </c>
      <c r="BH238" s="192">
        <f>IF(N238="sníž. přenesená",J238,0)</f>
        <v>0</v>
      </c>
      <c r="BI238" s="192">
        <f>IF(N238="nulová",J238,0)</f>
        <v>0</v>
      </c>
      <c r="BJ238" s="19" t="s">
        <v>89</v>
      </c>
      <c r="BK238" s="192">
        <f>ROUND(I238*H238,2)</f>
        <v>0</v>
      </c>
      <c r="BL238" s="19" t="s">
        <v>2396</v>
      </c>
      <c r="BM238" s="191" t="s">
        <v>2412</v>
      </c>
    </row>
    <row r="239" s="2" customFormat="1" ht="14.4" customHeight="1">
      <c r="A239" s="38"/>
      <c r="B239" s="179"/>
      <c r="C239" s="180" t="s">
        <v>435</v>
      </c>
      <c r="D239" s="180" t="s">
        <v>201</v>
      </c>
      <c r="E239" s="181" t="s">
        <v>2413</v>
      </c>
      <c r="F239" s="182" t="s">
        <v>2414</v>
      </c>
      <c r="G239" s="183" t="s">
        <v>404</v>
      </c>
      <c r="H239" s="184">
        <v>5</v>
      </c>
      <c r="I239" s="185"/>
      <c r="J239" s="186">
        <f>ROUND(I239*H239,2)</f>
        <v>0</v>
      </c>
      <c r="K239" s="182" t="s">
        <v>246</v>
      </c>
      <c r="L239" s="39"/>
      <c r="M239" s="187" t="s">
        <v>1</v>
      </c>
      <c r="N239" s="188" t="s">
        <v>46</v>
      </c>
      <c r="O239" s="77"/>
      <c r="P239" s="189">
        <f>O239*H239</f>
        <v>0</v>
      </c>
      <c r="Q239" s="189">
        <v>0</v>
      </c>
      <c r="R239" s="189">
        <f>Q239*H239</f>
        <v>0</v>
      </c>
      <c r="S239" s="189">
        <v>0</v>
      </c>
      <c r="T239" s="190">
        <f>S239*H239</f>
        <v>0</v>
      </c>
      <c r="U239" s="38"/>
      <c r="V239" s="38"/>
      <c r="W239" s="38"/>
      <c r="X239" s="38"/>
      <c r="Y239" s="38"/>
      <c r="Z239" s="38"/>
      <c r="AA239" s="38"/>
      <c r="AB239" s="38"/>
      <c r="AC239" s="38"/>
      <c r="AD239" s="38"/>
      <c r="AE239" s="38"/>
      <c r="AR239" s="191" t="s">
        <v>2396</v>
      </c>
      <c r="AT239" s="191" t="s">
        <v>201</v>
      </c>
      <c r="AU239" s="191" t="s">
        <v>89</v>
      </c>
      <c r="AY239" s="19" t="s">
        <v>199</v>
      </c>
      <c r="BE239" s="192">
        <f>IF(N239="základní",J239,0)</f>
        <v>0</v>
      </c>
      <c r="BF239" s="192">
        <f>IF(N239="snížená",J239,0)</f>
        <v>0</v>
      </c>
      <c r="BG239" s="192">
        <f>IF(N239="zákl. přenesená",J239,0)</f>
        <v>0</v>
      </c>
      <c r="BH239" s="192">
        <f>IF(N239="sníž. přenesená",J239,0)</f>
        <v>0</v>
      </c>
      <c r="BI239" s="192">
        <f>IF(N239="nulová",J239,0)</f>
        <v>0</v>
      </c>
      <c r="BJ239" s="19" t="s">
        <v>89</v>
      </c>
      <c r="BK239" s="192">
        <f>ROUND(I239*H239,2)</f>
        <v>0</v>
      </c>
      <c r="BL239" s="19" t="s">
        <v>2396</v>
      </c>
      <c r="BM239" s="191" t="s">
        <v>2415</v>
      </c>
    </row>
    <row r="240" s="2" customFormat="1" ht="14.4" customHeight="1">
      <c r="A240" s="38"/>
      <c r="B240" s="179"/>
      <c r="C240" s="180" t="s">
        <v>444</v>
      </c>
      <c r="D240" s="180" t="s">
        <v>201</v>
      </c>
      <c r="E240" s="181" t="s">
        <v>2416</v>
      </c>
      <c r="F240" s="182" t="s">
        <v>2417</v>
      </c>
      <c r="G240" s="183" t="s">
        <v>404</v>
      </c>
      <c r="H240" s="184">
        <v>3</v>
      </c>
      <c r="I240" s="185"/>
      <c r="J240" s="186">
        <f>ROUND(I240*H240,2)</f>
        <v>0</v>
      </c>
      <c r="K240" s="182" t="s">
        <v>246</v>
      </c>
      <c r="L240" s="39"/>
      <c r="M240" s="187" t="s">
        <v>1</v>
      </c>
      <c r="N240" s="188" t="s">
        <v>46</v>
      </c>
      <c r="O240" s="77"/>
      <c r="P240" s="189">
        <f>O240*H240</f>
        <v>0</v>
      </c>
      <c r="Q240" s="189">
        <v>0</v>
      </c>
      <c r="R240" s="189">
        <f>Q240*H240</f>
        <v>0</v>
      </c>
      <c r="S240" s="189">
        <v>0</v>
      </c>
      <c r="T240" s="190">
        <f>S240*H240</f>
        <v>0</v>
      </c>
      <c r="U240" s="38"/>
      <c r="V240" s="38"/>
      <c r="W240" s="38"/>
      <c r="X240" s="38"/>
      <c r="Y240" s="38"/>
      <c r="Z240" s="38"/>
      <c r="AA240" s="38"/>
      <c r="AB240" s="38"/>
      <c r="AC240" s="38"/>
      <c r="AD240" s="38"/>
      <c r="AE240" s="38"/>
      <c r="AR240" s="191" t="s">
        <v>2396</v>
      </c>
      <c r="AT240" s="191" t="s">
        <v>201</v>
      </c>
      <c r="AU240" s="191" t="s">
        <v>89</v>
      </c>
      <c r="AY240" s="19" t="s">
        <v>199</v>
      </c>
      <c r="BE240" s="192">
        <f>IF(N240="základní",J240,0)</f>
        <v>0</v>
      </c>
      <c r="BF240" s="192">
        <f>IF(N240="snížená",J240,0)</f>
        <v>0</v>
      </c>
      <c r="BG240" s="192">
        <f>IF(N240="zákl. přenesená",J240,0)</f>
        <v>0</v>
      </c>
      <c r="BH240" s="192">
        <f>IF(N240="sníž. přenesená",J240,0)</f>
        <v>0</v>
      </c>
      <c r="BI240" s="192">
        <f>IF(N240="nulová",J240,0)</f>
        <v>0</v>
      </c>
      <c r="BJ240" s="19" t="s">
        <v>89</v>
      </c>
      <c r="BK240" s="192">
        <f>ROUND(I240*H240,2)</f>
        <v>0</v>
      </c>
      <c r="BL240" s="19" t="s">
        <v>2396</v>
      </c>
      <c r="BM240" s="191" t="s">
        <v>2418</v>
      </c>
    </row>
    <row r="241" s="2" customFormat="1" ht="14.4" customHeight="1">
      <c r="A241" s="38"/>
      <c r="B241" s="179"/>
      <c r="C241" s="180" t="s">
        <v>452</v>
      </c>
      <c r="D241" s="180" t="s">
        <v>201</v>
      </c>
      <c r="E241" s="181" t="s">
        <v>2419</v>
      </c>
      <c r="F241" s="182" t="s">
        <v>2420</v>
      </c>
      <c r="G241" s="183" t="s">
        <v>404</v>
      </c>
      <c r="H241" s="184">
        <v>1</v>
      </c>
      <c r="I241" s="185"/>
      <c r="J241" s="186">
        <f>ROUND(I241*H241,2)</f>
        <v>0</v>
      </c>
      <c r="K241" s="182" t="s">
        <v>246</v>
      </c>
      <c r="L241" s="39"/>
      <c r="M241" s="187" t="s">
        <v>1</v>
      </c>
      <c r="N241" s="188" t="s">
        <v>46</v>
      </c>
      <c r="O241" s="77"/>
      <c r="P241" s="189">
        <f>O241*H241</f>
        <v>0</v>
      </c>
      <c r="Q241" s="189">
        <v>0.050000000000000003</v>
      </c>
      <c r="R241" s="189">
        <f>Q241*H241</f>
        <v>0.050000000000000003</v>
      </c>
      <c r="S241" s="189">
        <v>0</v>
      </c>
      <c r="T241" s="190">
        <f>S241*H241</f>
        <v>0</v>
      </c>
      <c r="U241" s="38"/>
      <c r="V241" s="38"/>
      <c r="W241" s="38"/>
      <c r="X241" s="38"/>
      <c r="Y241" s="38"/>
      <c r="Z241" s="38"/>
      <c r="AA241" s="38"/>
      <c r="AB241" s="38"/>
      <c r="AC241" s="38"/>
      <c r="AD241" s="38"/>
      <c r="AE241" s="38"/>
      <c r="AR241" s="191" t="s">
        <v>2396</v>
      </c>
      <c r="AT241" s="191" t="s">
        <v>201</v>
      </c>
      <c r="AU241" s="191" t="s">
        <v>89</v>
      </c>
      <c r="AY241" s="19" t="s">
        <v>199</v>
      </c>
      <c r="BE241" s="192">
        <f>IF(N241="základní",J241,0)</f>
        <v>0</v>
      </c>
      <c r="BF241" s="192">
        <f>IF(N241="snížená",J241,0)</f>
        <v>0</v>
      </c>
      <c r="BG241" s="192">
        <f>IF(N241="zákl. přenesená",J241,0)</f>
        <v>0</v>
      </c>
      <c r="BH241" s="192">
        <f>IF(N241="sníž. přenesená",J241,0)</f>
        <v>0</v>
      </c>
      <c r="BI241" s="192">
        <f>IF(N241="nulová",J241,0)</f>
        <v>0</v>
      </c>
      <c r="BJ241" s="19" t="s">
        <v>89</v>
      </c>
      <c r="BK241" s="192">
        <f>ROUND(I241*H241,2)</f>
        <v>0</v>
      </c>
      <c r="BL241" s="19" t="s">
        <v>2396</v>
      </c>
      <c r="BM241" s="191" t="s">
        <v>2421</v>
      </c>
    </row>
    <row r="242" s="2" customFormat="1" ht="14.4" customHeight="1">
      <c r="A242" s="38"/>
      <c r="B242" s="179"/>
      <c r="C242" s="180" t="s">
        <v>460</v>
      </c>
      <c r="D242" s="180" t="s">
        <v>201</v>
      </c>
      <c r="E242" s="181" t="s">
        <v>2422</v>
      </c>
      <c r="F242" s="182" t="s">
        <v>2423</v>
      </c>
      <c r="G242" s="183" t="s">
        <v>404</v>
      </c>
      <c r="H242" s="184">
        <v>4</v>
      </c>
      <c r="I242" s="185"/>
      <c r="J242" s="186">
        <f>ROUND(I242*H242,2)</f>
        <v>0</v>
      </c>
      <c r="K242" s="182" t="s">
        <v>246</v>
      </c>
      <c r="L242" s="39"/>
      <c r="M242" s="187" t="s">
        <v>1</v>
      </c>
      <c r="N242" s="188" t="s">
        <v>46</v>
      </c>
      <c r="O242" s="77"/>
      <c r="P242" s="189">
        <f>O242*H242</f>
        <v>0</v>
      </c>
      <c r="Q242" s="189">
        <v>0.050000000000000003</v>
      </c>
      <c r="R242" s="189">
        <f>Q242*H242</f>
        <v>0.20000000000000001</v>
      </c>
      <c r="S242" s="189">
        <v>0</v>
      </c>
      <c r="T242" s="190">
        <f>S242*H242</f>
        <v>0</v>
      </c>
      <c r="U242" s="38"/>
      <c r="V242" s="38"/>
      <c r="W242" s="38"/>
      <c r="X242" s="38"/>
      <c r="Y242" s="38"/>
      <c r="Z242" s="38"/>
      <c r="AA242" s="38"/>
      <c r="AB242" s="38"/>
      <c r="AC242" s="38"/>
      <c r="AD242" s="38"/>
      <c r="AE242" s="38"/>
      <c r="AR242" s="191" t="s">
        <v>2396</v>
      </c>
      <c r="AT242" s="191" t="s">
        <v>201</v>
      </c>
      <c r="AU242" s="191" t="s">
        <v>89</v>
      </c>
      <c r="AY242" s="19" t="s">
        <v>199</v>
      </c>
      <c r="BE242" s="192">
        <f>IF(N242="základní",J242,0)</f>
        <v>0</v>
      </c>
      <c r="BF242" s="192">
        <f>IF(N242="snížená",J242,0)</f>
        <v>0</v>
      </c>
      <c r="BG242" s="192">
        <f>IF(N242="zákl. přenesená",J242,0)</f>
        <v>0</v>
      </c>
      <c r="BH242" s="192">
        <f>IF(N242="sníž. přenesená",J242,0)</f>
        <v>0</v>
      </c>
      <c r="BI242" s="192">
        <f>IF(N242="nulová",J242,0)</f>
        <v>0</v>
      </c>
      <c r="BJ242" s="19" t="s">
        <v>89</v>
      </c>
      <c r="BK242" s="192">
        <f>ROUND(I242*H242,2)</f>
        <v>0</v>
      </c>
      <c r="BL242" s="19" t="s">
        <v>2396</v>
      </c>
      <c r="BM242" s="191" t="s">
        <v>2424</v>
      </c>
    </row>
    <row r="243" s="2" customFormat="1" ht="14.4" customHeight="1">
      <c r="A243" s="38"/>
      <c r="B243" s="179"/>
      <c r="C243" s="180" t="s">
        <v>468</v>
      </c>
      <c r="D243" s="180" t="s">
        <v>201</v>
      </c>
      <c r="E243" s="181" t="s">
        <v>2425</v>
      </c>
      <c r="F243" s="182" t="s">
        <v>2426</v>
      </c>
      <c r="G243" s="183" t="s">
        <v>404</v>
      </c>
      <c r="H243" s="184">
        <v>2</v>
      </c>
      <c r="I243" s="185"/>
      <c r="J243" s="186">
        <f>ROUND(I243*H243,2)</f>
        <v>0</v>
      </c>
      <c r="K243" s="182" t="s">
        <v>246</v>
      </c>
      <c r="L243" s="39"/>
      <c r="M243" s="187" t="s">
        <v>1</v>
      </c>
      <c r="N243" s="188" t="s">
        <v>46</v>
      </c>
      <c r="O243" s="77"/>
      <c r="P243" s="189">
        <f>O243*H243</f>
        <v>0</v>
      </c>
      <c r="Q243" s="189">
        <v>0</v>
      </c>
      <c r="R243" s="189">
        <f>Q243*H243</f>
        <v>0</v>
      </c>
      <c r="S243" s="189">
        <v>0</v>
      </c>
      <c r="T243" s="190">
        <f>S243*H243</f>
        <v>0</v>
      </c>
      <c r="U243" s="38"/>
      <c r="V243" s="38"/>
      <c r="W243" s="38"/>
      <c r="X243" s="38"/>
      <c r="Y243" s="38"/>
      <c r="Z243" s="38"/>
      <c r="AA243" s="38"/>
      <c r="AB243" s="38"/>
      <c r="AC243" s="38"/>
      <c r="AD243" s="38"/>
      <c r="AE243" s="38"/>
      <c r="AR243" s="191" t="s">
        <v>2396</v>
      </c>
      <c r="AT243" s="191" t="s">
        <v>201</v>
      </c>
      <c r="AU243" s="191" t="s">
        <v>89</v>
      </c>
      <c r="AY243" s="19" t="s">
        <v>199</v>
      </c>
      <c r="BE243" s="192">
        <f>IF(N243="základní",J243,0)</f>
        <v>0</v>
      </c>
      <c r="BF243" s="192">
        <f>IF(N243="snížená",J243,0)</f>
        <v>0</v>
      </c>
      <c r="BG243" s="192">
        <f>IF(N243="zákl. přenesená",J243,0)</f>
        <v>0</v>
      </c>
      <c r="BH243" s="192">
        <f>IF(N243="sníž. přenesená",J243,0)</f>
        <v>0</v>
      </c>
      <c r="BI243" s="192">
        <f>IF(N243="nulová",J243,0)</f>
        <v>0</v>
      </c>
      <c r="BJ243" s="19" t="s">
        <v>89</v>
      </c>
      <c r="BK243" s="192">
        <f>ROUND(I243*H243,2)</f>
        <v>0</v>
      </c>
      <c r="BL243" s="19" t="s">
        <v>2396</v>
      </c>
      <c r="BM243" s="191" t="s">
        <v>2427</v>
      </c>
    </row>
    <row r="244" s="2" customFormat="1" ht="24.15" customHeight="1">
      <c r="A244" s="38"/>
      <c r="B244" s="179"/>
      <c r="C244" s="180" t="s">
        <v>475</v>
      </c>
      <c r="D244" s="180" t="s">
        <v>201</v>
      </c>
      <c r="E244" s="181" t="s">
        <v>2428</v>
      </c>
      <c r="F244" s="182" t="s">
        <v>2429</v>
      </c>
      <c r="G244" s="183" t="s">
        <v>404</v>
      </c>
      <c r="H244" s="184">
        <v>1</v>
      </c>
      <c r="I244" s="185"/>
      <c r="J244" s="186">
        <f>ROUND(I244*H244,2)</f>
        <v>0</v>
      </c>
      <c r="K244" s="182" t="s">
        <v>246</v>
      </c>
      <c r="L244" s="39"/>
      <c r="M244" s="187" t="s">
        <v>1</v>
      </c>
      <c r="N244" s="188" t="s">
        <v>46</v>
      </c>
      <c r="O244" s="77"/>
      <c r="P244" s="189">
        <f>O244*H244</f>
        <v>0</v>
      </c>
      <c r="Q244" s="189">
        <v>0</v>
      </c>
      <c r="R244" s="189">
        <f>Q244*H244</f>
        <v>0</v>
      </c>
      <c r="S244" s="189">
        <v>0</v>
      </c>
      <c r="T244" s="190">
        <f>S244*H244</f>
        <v>0</v>
      </c>
      <c r="U244" s="38"/>
      <c r="V244" s="38"/>
      <c r="W244" s="38"/>
      <c r="X244" s="38"/>
      <c r="Y244" s="38"/>
      <c r="Z244" s="38"/>
      <c r="AA244" s="38"/>
      <c r="AB244" s="38"/>
      <c r="AC244" s="38"/>
      <c r="AD244" s="38"/>
      <c r="AE244" s="38"/>
      <c r="AR244" s="191" t="s">
        <v>2396</v>
      </c>
      <c r="AT244" s="191" t="s">
        <v>201</v>
      </c>
      <c r="AU244" s="191" t="s">
        <v>89</v>
      </c>
      <c r="AY244" s="19" t="s">
        <v>199</v>
      </c>
      <c r="BE244" s="192">
        <f>IF(N244="základní",J244,0)</f>
        <v>0</v>
      </c>
      <c r="BF244" s="192">
        <f>IF(N244="snížená",J244,0)</f>
        <v>0</v>
      </c>
      <c r="BG244" s="192">
        <f>IF(N244="zákl. přenesená",J244,0)</f>
        <v>0</v>
      </c>
      <c r="BH244" s="192">
        <f>IF(N244="sníž. přenesená",J244,0)</f>
        <v>0</v>
      </c>
      <c r="BI244" s="192">
        <f>IF(N244="nulová",J244,0)</f>
        <v>0</v>
      </c>
      <c r="BJ244" s="19" t="s">
        <v>89</v>
      </c>
      <c r="BK244" s="192">
        <f>ROUND(I244*H244,2)</f>
        <v>0</v>
      </c>
      <c r="BL244" s="19" t="s">
        <v>2396</v>
      </c>
      <c r="BM244" s="191" t="s">
        <v>2430</v>
      </c>
    </row>
    <row r="245" s="2" customFormat="1" ht="14.4" customHeight="1">
      <c r="A245" s="38"/>
      <c r="B245" s="179"/>
      <c r="C245" s="180" t="s">
        <v>481</v>
      </c>
      <c r="D245" s="180" t="s">
        <v>201</v>
      </c>
      <c r="E245" s="181" t="s">
        <v>2431</v>
      </c>
      <c r="F245" s="182" t="s">
        <v>2432</v>
      </c>
      <c r="G245" s="183" t="s">
        <v>404</v>
      </c>
      <c r="H245" s="184">
        <v>3</v>
      </c>
      <c r="I245" s="185"/>
      <c r="J245" s="186">
        <f>ROUND(I245*H245,2)</f>
        <v>0</v>
      </c>
      <c r="K245" s="182" t="s">
        <v>246</v>
      </c>
      <c r="L245" s="39"/>
      <c r="M245" s="187" t="s">
        <v>1</v>
      </c>
      <c r="N245" s="188" t="s">
        <v>46</v>
      </c>
      <c r="O245" s="77"/>
      <c r="P245" s="189">
        <f>O245*H245</f>
        <v>0</v>
      </c>
      <c r="Q245" s="189">
        <v>0</v>
      </c>
      <c r="R245" s="189">
        <f>Q245*H245</f>
        <v>0</v>
      </c>
      <c r="S245" s="189">
        <v>0</v>
      </c>
      <c r="T245" s="190">
        <f>S245*H245</f>
        <v>0</v>
      </c>
      <c r="U245" s="38"/>
      <c r="V245" s="38"/>
      <c r="W245" s="38"/>
      <c r="X245" s="38"/>
      <c r="Y245" s="38"/>
      <c r="Z245" s="38"/>
      <c r="AA245" s="38"/>
      <c r="AB245" s="38"/>
      <c r="AC245" s="38"/>
      <c r="AD245" s="38"/>
      <c r="AE245" s="38"/>
      <c r="AR245" s="191" t="s">
        <v>2396</v>
      </c>
      <c r="AT245" s="191" t="s">
        <v>201</v>
      </c>
      <c r="AU245" s="191" t="s">
        <v>89</v>
      </c>
      <c r="AY245" s="19" t="s">
        <v>199</v>
      </c>
      <c r="BE245" s="192">
        <f>IF(N245="základní",J245,0)</f>
        <v>0</v>
      </c>
      <c r="BF245" s="192">
        <f>IF(N245="snížená",J245,0)</f>
        <v>0</v>
      </c>
      <c r="BG245" s="192">
        <f>IF(N245="zákl. přenesená",J245,0)</f>
        <v>0</v>
      </c>
      <c r="BH245" s="192">
        <f>IF(N245="sníž. přenesená",J245,0)</f>
        <v>0</v>
      </c>
      <c r="BI245" s="192">
        <f>IF(N245="nulová",J245,0)</f>
        <v>0</v>
      </c>
      <c r="BJ245" s="19" t="s">
        <v>89</v>
      </c>
      <c r="BK245" s="192">
        <f>ROUND(I245*H245,2)</f>
        <v>0</v>
      </c>
      <c r="BL245" s="19" t="s">
        <v>2396</v>
      </c>
      <c r="BM245" s="191" t="s">
        <v>2433</v>
      </c>
    </row>
    <row r="246" s="2" customFormat="1" ht="14.4" customHeight="1">
      <c r="A246" s="38"/>
      <c r="B246" s="179"/>
      <c r="C246" s="180" t="s">
        <v>488</v>
      </c>
      <c r="D246" s="180" t="s">
        <v>201</v>
      </c>
      <c r="E246" s="181" t="s">
        <v>2434</v>
      </c>
      <c r="F246" s="182" t="s">
        <v>2435</v>
      </c>
      <c r="G246" s="183" t="s">
        <v>404</v>
      </c>
      <c r="H246" s="184">
        <v>3</v>
      </c>
      <c r="I246" s="185"/>
      <c r="J246" s="186">
        <f>ROUND(I246*H246,2)</f>
        <v>0</v>
      </c>
      <c r="K246" s="182" t="s">
        <v>246</v>
      </c>
      <c r="L246" s="39"/>
      <c r="M246" s="247" t="s">
        <v>1</v>
      </c>
      <c r="N246" s="248" t="s">
        <v>46</v>
      </c>
      <c r="O246" s="234"/>
      <c r="P246" s="249">
        <f>O246*H246</f>
        <v>0</v>
      </c>
      <c r="Q246" s="249">
        <v>0</v>
      </c>
      <c r="R246" s="249">
        <f>Q246*H246</f>
        <v>0</v>
      </c>
      <c r="S246" s="249">
        <v>0</v>
      </c>
      <c r="T246" s="250">
        <f>S246*H246</f>
        <v>0</v>
      </c>
      <c r="U246" s="38"/>
      <c r="V246" s="38"/>
      <c r="W246" s="38"/>
      <c r="X246" s="38"/>
      <c r="Y246" s="38"/>
      <c r="Z246" s="38"/>
      <c r="AA246" s="38"/>
      <c r="AB246" s="38"/>
      <c r="AC246" s="38"/>
      <c r="AD246" s="38"/>
      <c r="AE246" s="38"/>
      <c r="AR246" s="191" t="s">
        <v>2396</v>
      </c>
      <c r="AT246" s="191" t="s">
        <v>201</v>
      </c>
      <c r="AU246" s="191" t="s">
        <v>89</v>
      </c>
      <c r="AY246" s="19" t="s">
        <v>199</v>
      </c>
      <c r="BE246" s="192">
        <f>IF(N246="základní",J246,0)</f>
        <v>0</v>
      </c>
      <c r="BF246" s="192">
        <f>IF(N246="snížená",J246,0)</f>
        <v>0</v>
      </c>
      <c r="BG246" s="192">
        <f>IF(N246="zákl. přenesená",J246,0)</f>
        <v>0</v>
      </c>
      <c r="BH246" s="192">
        <f>IF(N246="sníž. přenesená",J246,0)</f>
        <v>0</v>
      </c>
      <c r="BI246" s="192">
        <f>IF(N246="nulová",J246,0)</f>
        <v>0</v>
      </c>
      <c r="BJ246" s="19" t="s">
        <v>89</v>
      </c>
      <c r="BK246" s="192">
        <f>ROUND(I246*H246,2)</f>
        <v>0</v>
      </c>
      <c r="BL246" s="19" t="s">
        <v>2396</v>
      </c>
      <c r="BM246" s="191" t="s">
        <v>2436</v>
      </c>
    </row>
    <row r="247" s="2" customFormat="1" ht="6.96" customHeight="1">
      <c r="A247" s="38"/>
      <c r="B247" s="60"/>
      <c r="C247" s="61"/>
      <c r="D247" s="61"/>
      <c r="E247" s="61"/>
      <c r="F247" s="61"/>
      <c r="G247" s="61"/>
      <c r="H247" s="61"/>
      <c r="I247" s="61"/>
      <c r="J247" s="61"/>
      <c r="K247" s="61"/>
      <c r="L247" s="39"/>
      <c r="M247" s="38"/>
      <c r="O247" s="38"/>
      <c r="P247" s="38"/>
      <c r="Q247" s="38"/>
      <c r="R247" s="38"/>
      <c r="S247" s="38"/>
      <c r="T247" s="38"/>
      <c r="U247" s="38"/>
      <c r="V247" s="38"/>
      <c r="W247" s="38"/>
      <c r="X247" s="38"/>
      <c r="Y247" s="38"/>
      <c r="Z247" s="38"/>
      <c r="AA247" s="38"/>
      <c r="AB247" s="38"/>
      <c r="AC247" s="38"/>
      <c r="AD247" s="38"/>
      <c r="AE247" s="38"/>
    </row>
  </sheetData>
  <autoFilter ref="C129:K246"/>
  <mergeCells count="12">
    <mergeCell ref="E7:H7"/>
    <mergeCell ref="E9:H9"/>
    <mergeCell ref="E11:H11"/>
    <mergeCell ref="E20:H20"/>
    <mergeCell ref="E29:H29"/>
    <mergeCell ref="E85:H85"/>
    <mergeCell ref="E87:H87"/>
    <mergeCell ref="E89:H89"/>
    <mergeCell ref="E118:H118"/>
    <mergeCell ref="E120:H120"/>
    <mergeCell ref="E122:H12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130</v>
      </c>
    </row>
    <row r="3" s="1" customFormat="1" ht="6.96" customHeight="1">
      <c r="B3" s="20"/>
      <c r="C3" s="21"/>
      <c r="D3" s="21"/>
      <c r="E3" s="21"/>
      <c r="F3" s="21"/>
      <c r="G3" s="21"/>
      <c r="H3" s="21"/>
      <c r="I3" s="21"/>
      <c r="J3" s="21"/>
      <c r="K3" s="21"/>
      <c r="L3" s="22"/>
      <c r="AT3" s="19" t="s">
        <v>91</v>
      </c>
    </row>
    <row r="4" s="1" customFormat="1" ht="24.96" customHeight="1">
      <c r="B4" s="22"/>
      <c r="D4" s="23" t="s">
        <v>158</v>
      </c>
      <c r="L4" s="22"/>
      <c r="M4" s="128" t="s">
        <v>10</v>
      </c>
      <c r="AT4" s="19" t="s">
        <v>3</v>
      </c>
    </row>
    <row r="5" s="1" customFormat="1" ht="6.96" customHeight="1">
      <c r="B5" s="22"/>
      <c r="L5" s="22"/>
    </row>
    <row r="6" s="1" customFormat="1" ht="12" customHeight="1">
      <c r="B6" s="22"/>
      <c r="D6" s="32" t="s">
        <v>16</v>
      </c>
      <c r="L6" s="22"/>
    </row>
    <row r="7" s="1" customFormat="1" ht="16.5" customHeight="1">
      <c r="B7" s="22"/>
      <c r="E7" s="129" t="str">
        <f>'Rekapitulace stavby'!K6</f>
        <v>VD Letovice, rekonstrukce VD</v>
      </c>
      <c r="F7" s="32"/>
      <c r="G7" s="32"/>
      <c r="H7" s="32"/>
      <c r="L7" s="22"/>
    </row>
    <row r="8" s="1" customFormat="1" ht="12" customHeight="1">
      <c r="B8" s="22"/>
      <c r="D8" s="32" t="s">
        <v>159</v>
      </c>
      <c r="L8" s="22"/>
    </row>
    <row r="9" s="2" customFormat="1" ht="16.5" customHeight="1">
      <c r="A9" s="38"/>
      <c r="B9" s="39"/>
      <c r="C9" s="38"/>
      <c r="D9" s="38"/>
      <c r="E9" s="129" t="s">
        <v>2088</v>
      </c>
      <c r="F9" s="38"/>
      <c r="G9" s="38"/>
      <c r="H9" s="38"/>
      <c r="I9" s="38"/>
      <c r="J9" s="38"/>
      <c r="K9" s="38"/>
      <c r="L9" s="55"/>
      <c r="S9" s="38"/>
      <c r="T9" s="38"/>
      <c r="U9" s="38"/>
      <c r="V9" s="38"/>
      <c r="W9" s="38"/>
      <c r="X9" s="38"/>
      <c r="Y9" s="38"/>
      <c r="Z9" s="38"/>
      <c r="AA9" s="38"/>
      <c r="AB9" s="38"/>
      <c r="AC9" s="38"/>
      <c r="AD9" s="38"/>
      <c r="AE9" s="38"/>
    </row>
    <row r="10" s="2" customFormat="1" ht="12" customHeight="1">
      <c r="A10" s="38"/>
      <c r="B10" s="39"/>
      <c r="C10" s="38"/>
      <c r="D10" s="32" t="s">
        <v>1101</v>
      </c>
      <c r="E10" s="38"/>
      <c r="F10" s="38"/>
      <c r="G10" s="38"/>
      <c r="H10" s="38"/>
      <c r="I10" s="38"/>
      <c r="J10" s="38"/>
      <c r="K10" s="38"/>
      <c r="L10" s="55"/>
      <c r="S10" s="38"/>
      <c r="T10" s="38"/>
      <c r="U10" s="38"/>
      <c r="V10" s="38"/>
      <c r="W10" s="38"/>
      <c r="X10" s="38"/>
      <c r="Y10" s="38"/>
      <c r="Z10" s="38"/>
      <c r="AA10" s="38"/>
      <c r="AB10" s="38"/>
      <c r="AC10" s="38"/>
      <c r="AD10" s="38"/>
      <c r="AE10" s="38"/>
    </row>
    <row r="11" s="2" customFormat="1" ht="16.5" customHeight="1">
      <c r="A11" s="38"/>
      <c r="B11" s="39"/>
      <c r="C11" s="38"/>
      <c r="D11" s="38"/>
      <c r="E11" s="67" t="s">
        <v>2437</v>
      </c>
      <c r="F11" s="38"/>
      <c r="G11" s="38"/>
      <c r="H11" s="38"/>
      <c r="I11" s="38"/>
      <c r="J11" s="38"/>
      <c r="K11" s="38"/>
      <c r="L11" s="55"/>
      <c r="S11" s="38"/>
      <c r="T11" s="38"/>
      <c r="U11" s="38"/>
      <c r="V11" s="38"/>
      <c r="W11" s="38"/>
      <c r="X11" s="38"/>
      <c r="Y11" s="38"/>
      <c r="Z11" s="38"/>
      <c r="AA11" s="38"/>
      <c r="AB11" s="38"/>
      <c r="AC11" s="38"/>
      <c r="AD11" s="38"/>
      <c r="AE11" s="38"/>
    </row>
    <row r="12" s="2" customFormat="1">
      <c r="A12" s="38"/>
      <c r="B12" s="39"/>
      <c r="C12" s="38"/>
      <c r="D12" s="38"/>
      <c r="E12" s="38"/>
      <c r="F12" s="38"/>
      <c r="G12" s="38"/>
      <c r="H12" s="38"/>
      <c r="I12" s="38"/>
      <c r="J12" s="38"/>
      <c r="K12" s="38"/>
      <c r="L12" s="55"/>
      <c r="S12" s="38"/>
      <c r="T12" s="38"/>
      <c r="U12" s="38"/>
      <c r="V12" s="38"/>
      <c r="W12" s="38"/>
      <c r="X12" s="38"/>
      <c r="Y12" s="38"/>
      <c r="Z12" s="38"/>
      <c r="AA12" s="38"/>
      <c r="AB12" s="38"/>
      <c r="AC12" s="38"/>
      <c r="AD12" s="38"/>
      <c r="AE12" s="38"/>
    </row>
    <row r="13" s="2" customFormat="1" ht="12" customHeight="1">
      <c r="A13" s="38"/>
      <c r="B13" s="39"/>
      <c r="C13" s="38"/>
      <c r="D13" s="32" t="s">
        <v>18</v>
      </c>
      <c r="E13" s="38"/>
      <c r="F13" s="27" t="s">
        <v>1</v>
      </c>
      <c r="G13" s="38"/>
      <c r="H13" s="38"/>
      <c r="I13" s="32" t="s">
        <v>19</v>
      </c>
      <c r="J13" s="27" t="s">
        <v>1</v>
      </c>
      <c r="K13" s="38"/>
      <c r="L13" s="55"/>
      <c r="S13" s="38"/>
      <c r="T13" s="38"/>
      <c r="U13" s="38"/>
      <c r="V13" s="38"/>
      <c r="W13" s="38"/>
      <c r="X13" s="38"/>
      <c r="Y13" s="38"/>
      <c r="Z13" s="38"/>
      <c r="AA13" s="38"/>
      <c r="AB13" s="38"/>
      <c r="AC13" s="38"/>
      <c r="AD13" s="38"/>
      <c r="AE13" s="38"/>
    </row>
    <row r="14" s="2" customFormat="1" ht="12" customHeight="1">
      <c r="A14" s="38"/>
      <c r="B14" s="39"/>
      <c r="C14" s="38"/>
      <c r="D14" s="32" t="s">
        <v>20</v>
      </c>
      <c r="E14" s="38"/>
      <c r="F14" s="27" t="s">
        <v>21</v>
      </c>
      <c r="G14" s="38"/>
      <c r="H14" s="38"/>
      <c r="I14" s="32" t="s">
        <v>22</v>
      </c>
      <c r="J14" s="69" t="str">
        <f>'Rekapitulace stavby'!AN8</f>
        <v>2. 12. 2020</v>
      </c>
      <c r="K14" s="38"/>
      <c r="L14" s="55"/>
      <c r="S14" s="38"/>
      <c r="T14" s="38"/>
      <c r="U14" s="38"/>
      <c r="V14" s="38"/>
      <c r="W14" s="38"/>
      <c r="X14" s="38"/>
      <c r="Y14" s="38"/>
      <c r="Z14" s="38"/>
      <c r="AA14" s="38"/>
      <c r="AB14" s="38"/>
      <c r="AC14" s="38"/>
      <c r="AD14" s="38"/>
      <c r="AE14" s="38"/>
    </row>
    <row r="15" s="2" customFormat="1" ht="10.8" customHeight="1">
      <c r="A15" s="38"/>
      <c r="B15" s="39"/>
      <c r="C15" s="38"/>
      <c r="D15" s="38"/>
      <c r="E15" s="38"/>
      <c r="F15" s="38"/>
      <c r="G15" s="38"/>
      <c r="H15" s="38"/>
      <c r="I15" s="38"/>
      <c r="J15" s="38"/>
      <c r="K15" s="38"/>
      <c r="L15" s="55"/>
      <c r="S15" s="38"/>
      <c r="T15" s="38"/>
      <c r="U15" s="38"/>
      <c r="V15" s="38"/>
      <c r="W15" s="38"/>
      <c r="X15" s="38"/>
      <c r="Y15" s="38"/>
      <c r="Z15" s="38"/>
      <c r="AA15" s="38"/>
      <c r="AB15" s="38"/>
      <c r="AC15" s="38"/>
      <c r="AD15" s="38"/>
      <c r="AE15" s="38"/>
    </row>
    <row r="16" s="2" customFormat="1" ht="12" customHeight="1">
      <c r="A16" s="38"/>
      <c r="B16" s="39"/>
      <c r="C16" s="38"/>
      <c r="D16" s="32" t="s">
        <v>24</v>
      </c>
      <c r="E16" s="38"/>
      <c r="F16" s="38"/>
      <c r="G16" s="38"/>
      <c r="H16" s="38"/>
      <c r="I16" s="32" t="s">
        <v>25</v>
      </c>
      <c r="J16" s="27" t="s">
        <v>26</v>
      </c>
      <c r="K16" s="38"/>
      <c r="L16" s="55"/>
      <c r="S16" s="38"/>
      <c r="T16" s="38"/>
      <c r="U16" s="38"/>
      <c r="V16" s="38"/>
      <c r="W16" s="38"/>
      <c r="X16" s="38"/>
      <c r="Y16" s="38"/>
      <c r="Z16" s="38"/>
      <c r="AA16" s="38"/>
      <c r="AB16" s="38"/>
      <c r="AC16" s="38"/>
      <c r="AD16" s="38"/>
      <c r="AE16" s="38"/>
    </row>
    <row r="17" s="2" customFormat="1" ht="18" customHeight="1">
      <c r="A17" s="38"/>
      <c r="B17" s="39"/>
      <c r="C17" s="38"/>
      <c r="D17" s="38"/>
      <c r="E17" s="27" t="s">
        <v>27</v>
      </c>
      <c r="F17" s="38"/>
      <c r="G17" s="38"/>
      <c r="H17" s="38"/>
      <c r="I17" s="32" t="s">
        <v>28</v>
      </c>
      <c r="J17" s="27" t="s">
        <v>29</v>
      </c>
      <c r="K17" s="38"/>
      <c r="L17" s="55"/>
      <c r="S17" s="38"/>
      <c r="T17" s="38"/>
      <c r="U17" s="38"/>
      <c r="V17" s="38"/>
      <c r="W17" s="38"/>
      <c r="X17" s="38"/>
      <c r="Y17" s="38"/>
      <c r="Z17" s="38"/>
      <c r="AA17" s="38"/>
      <c r="AB17" s="38"/>
      <c r="AC17" s="38"/>
      <c r="AD17" s="38"/>
      <c r="AE17" s="38"/>
    </row>
    <row r="18" s="2" customFormat="1" ht="6.96" customHeight="1">
      <c r="A18" s="38"/>
      <c r="B18" s="39"/>
      <c r="C18" s="38"/>
      <c r="D18" s="38"/>
      <c r="E18" s="38"/>
      <c r="F18" s="38"/>
      <c r="G18" s="38"/>
      <c r="H18" s="38"/>
      <c r="I18" s="38"/>
      <c r="J18" s="38"/>
      <c r="K18" s="38"/>
      <c r="L18" s="55"/>
      <c r="S18" s="38"/>
      <c r="T18" s="38"/>
      <c r="U18" s="38"/>
      <c r="V18" s="38"/>
      <c r="W18" s="38"/>
      <c r="X18" s="38"/>
      <c r="Y18" s="38"/>
      <c r="Z18" s="38"/>
      <c r="AA18" s="38"/>
      <c r="AB18" s="38"/>
      <c r="AC18" s="38"/>
      <c r="AD18" s="38"/>
      <c r="AE18" s="38"/>
    </row>
    <row r="19" s="2" customFormat="1" ht="12" customHeight="1">
      <c r="A19" s="38"/>
      <c r="B19" s="39"/>
      <c r="C19" s="38"/>
      <c r="D19" s="32" t="s">
        <v>30</v>
      </c>
      <c r="E19" s="38"/>
      <c r="F19" s="38"/>
      <c r="G19" s="38"/>
      <c r="H19" s="38"/>
      <c r="I19" s="32" t="s">
        <v>25</v>
      </c>
      <c r="J19" s="33" t="str">
        <f>'Rekapitulace stavby'!AN13</f>
        <v>Vyplň údaj</v>
      </c>
      <c r="K19" s="38"/>
      <c r="L19" s="55"/>
      <c r="S19" s="38"/>
      <c r="T19" s="38"/>
      <c r="U19" s="38"/>
      <c r="V19" s="38"/>
      <c r="W19" s="38"/>
      <c r="X19" s="38"/>
      <c r="Y19" s="38"/>
      <c r="Z19" s="38"/>
      <c r="AA19" s="38"/>
      <c r="AB19" s="38"/>
      <c r="AC19" s="38"/>
      <c r="AD19" s="38"/>
      <c r="AE19" s="38"/>
    </row>
    <row r="20" s="2" customFormat="1" ht="18" customHeight="1">
      <c r="A20" s="38"/>
      <c r="B20" s="39"/>
      <c r="C20" s="38"/>
      <c r="D20" s="38"/>
      <c r="E20" s="33" t="str">
        <f>'Rekapitulace stavby'!E14</f>
        <v>Vyplň údaj</v>
      </c>
      <c r="F20" s="27"/>
      <c r="G20" s="27"/>
      <c r="H20" s="27"/>
      <c r="I20" s="32" t="s">
        <v>28</v>
      </c>
      <c r="J20" s="33" t="str">
        <f>'Rekapitulace stavby'!AN14</f>
        <v>Vyplň údaj</v>
      </c>
      <c r="K20" s="38"/>
      <c r="L20" s="55"/>
      <c r="S20" s="38"/>
      <c r="T20" s="38"/>
      <c r="U20" s="38"/>
      <c r="V20" s="38"/>
      <c r="W20" s="38"/>
      <c r="X20" s="38"/>
      <c r="Y20" s="38"/>
      <c r="Z20" s="38"/>
      <c r="AA20" s="38"/>
      <c r="AB20" s="38"/>
      <c r="AC20" s="38"/>
      <c r="AD20" s="38"/>
      <c r="AE20" s="38"/>
    </row>
    <row r="21" s="2" customFormat="1" ht="6.96" customHeight="1">
      <c r="A21" s="38"/>
      <c r="B21" s="39"/>
      <c r="C21" s="38"/>
      <c r="D21" s="38"/>
      <c r="E21" s="38"/>
      <c r="F21" s="38"/>
      <c r="G21" s="38"/>
      <c r="H21" s="38"/>
      <c r="I21" s="38"/>
      <c r="J21" s="38"/>
      <c r="K21" s="38"/>
      <c r="L21" s="55"/>
      <c r="S21" s="38"/>
      <c r="T21" s="38"/>
      <c r="U21" s="38"/>
      <c r="V21" s="38"/>
      <c r="W21" s="38"/>
      <c r="X21" s="38"/>
      <c r="Y21" s="38"/>
      <c r="Z21" s="38"/>
      <c r="AA21" s="38"/>
      <c r="AB21" s="38"/>
      <c r="AC21" s="38"/>
      <c r="AD21" s="38"/>
      <c r="AE21" s="38"/>
    </row>
    <row r="22" s="2" customFormat="1" ht="12" customHeight="1">
      <c r="A22" s="38"/>
      <c r="B22" s="39"/>
      <c r="C22" s="38"/>
      <c r="D22" s="32" t="s">
        <v>32</v>
      </c>
      <c r="E22" s="38"/>
      <c r="F22" s="38"/>
      <c r="G22" s="38"/>
      <c r="H22" s="38"/>
      <c r="I22" s="32" t="s">
        <v>25</v>
      </c>
      <c r="J22" s="27" t="s">
        <v>33</v>
      </c>
      <c r="K22" s="38"/>
      <c r="L22" s="55"/>
      <c r="S22" s="38"/>
      <c r="T22" s="38"/>
      <c r="U22" s="38"/>
      <c r="V22" s="38"/>
      <c r="W22" s="38"/>
      <c r="X22" s="38"/>
      <c r="Y22" s="38"/>
      <c r="Z22" s="38"/>
      <c r="AA22" s="38"/>
      <c r="AB22" s="38"/>
      <c r="AC22" s="38"/>
      <c r="AD22" s="38"/>
      <c r="AE22" s="38"/>
    </row>
    <row r="23" s="2" customFormat="1" ht="18" customHeight="1">
      <c r="A23" s="38"/>
      <c r="B23" s="39"/>
      <c r="C23" s="38"/>
      <c r="D23" s="38"/>
      <c r="E23" s="27" t="s">
        <v>34</v>
      </c>
      <c r="F23" s="38"/>
      <c r="G23" s="38"/>
      <c r="H23" s="38"/>
      <c r="I23" s="32" t="s">
        <v>28</v>
      </c>
      <c r="J23" s="27" t="s">
        <v>35</v>
      </c>
      <c r="K23" s="38"/>
      <c r="L23" s="55"/>
      <c r="S23" s="38"/>
      <c r="T23" s="38"/>
      <c r="U23" s="38"/>
      <c r="V23" s="38"/>
      <c r="W23" s="38"/>
      <c r="X23" s="38"/>
      <c r="Y23" s="38"/>
      <c r="Z23" s="38"/>
      <c r="AA23" s="38"/>
      <c r="AB23" s="38"/>
      <c r="AC23" s="38"/>
      <c r="AD23" s="38"/>
      <c r="AE23" s="38"/>
    </row>
    <row r="24" s="2" customFormat="1" ht="6.96" customHeight="1">
      <c r="A24" s="38"/>
      <c r="B24" s="39"/>
      <c r="C24" s="38"/>
      <c r="D24" s="38"/>
      <c r="E24" s="38"/>
      <c r="F24" s="38"/>
      <c r="G24" s="38"/>
      <c r="H24" s="38"/>
      <c r="I24" s="38"/>
      <c r="J24" s="38"/>
      <c r="K24" s="38"/>
      <c r="L24" s="55"/>
      <c r="S24" s="38"/>
      <c r="T24" s="38"/>
      <c r="U24" s="38"/>
      <c r="V24" s="38"/>
      <c r="W24" s="38"/>
      <c r="X24" s="38"/>
      <c r="Y24" s="38"/>
      <c r="Z24" s="38"/>
      <c r="AA24" s="38"/>
      <c r="AB24" s="38"/>
      <c r="AC24" s="38"/>
      <c r="AD24" s="38"/>
      <c r="AE24" s="38"/>
    </row>
    <row r="25" s="2" customFormat="1" ht="12" customHeight="1">
      <c r="A25" s="38"/>
      <c r="B25" s="39"/>
      <c r="C25" s="38"/>
      <c r="D25" s="32" t="s">
        <v>37</v>
      </c>
      <c r="E25" s="38"/>
      <c r="F25" s="38"/>
      <c r="G25" s="38"/>
      <c r="H25" s="38"/>
      <c r="I25" s="32" t="s">
        <v>25</v>
      </c>
      <c r="J25" s="27" t="str">
        <f>IF('Rekapitulace stavby'!AN19="","",'Rekapitulace stavby'!AN19)</f>
        <v/>
      </c>
      <c r="K25" s="38"/>
      <c r="L25" s="55"/>
      <c r="S25" s="38"/>
      <c r="T25" s="38"/>
      <c r="U25" s="38"/>
      <c r="V25" s="38"/>
      <c r="W25" s="38"/>
      <c r="X25" s="38"/>
      <c r="Y25" s="38"/>
      <c r="Z25" s="38"/>
      <c r="AA25" s="38"/>
      <c r="AB25" s="38"/>
      <c r="AC25" s="38"/>
      <c r="AD25" s="38"/>
      <c r="AE25" s="38"/>
    </row>
    <row r="26" s="2" customFormat="1" ht="18" customHeight="1">
      <c r="A26" s="38"/>
      <c r="B26" s="39"/>
      <c r="C26" s="38"/>
      <c r="D26" s="38"/>
      <c r="E26" s="27" t="str">
        <f>IF('Rekapitulace stavby'!E20="","",'Rekapitulace stavby'!E20)</f>
        <v xml:space="preserve"> </v>
      </c>
      <c r="F26" s="38"/>
      <c r="G26" s="38"/>
      <c r="H26" s="38"/>
      <c r="I26" s="32" t="s">
        <v>28</v>
      </c>
      <c r="J26" s="27" t="str">
        <f>IF('Rekapitulace stavby'!AN20="","",'Rekapitulace stavby'!AN20)</f>
        <v/>
      </c>
      <c r="K26" s="38"/>
      <c r="L26" s="55"/>
      <c r="S26" s="38"/>
      <c r="T26" s="38"/>
      <c r="U26" s="38"/>
      <c r="V26" s="38"/>
      <c r="W26" s="38"/>
      <c r="X26" s="38"/>
      <c r="Y26" s="38"/>
      <c r="Z26" s="38"/>
      <c r="AA26" s="38"/>
      <c r="AB26" s="38"/>
      <c r="AC26" s="38"/>
      <c r="AD26" s="38"/>
      <c r="AE26" s="38"/>
    </row>
    <row r="27" s="2" customFormat="1" ht="6.96" customHeight="1">
      <c r="A27" s="38"/>
      <c r="B27" s="39"/>
      <c r="C27" s="38"/>
      <c r="D27" s="38"/>
      <c r="E27" s="38"/>
      <c r="F27" s="38"/>
      <c r="G27" s="38"/>
      <c r="H27" s="38"/>
      <c r="I27" s="38"/>
      <c r="J27" s="38"/>
      <c r="K27" s="38"/>
      <c r="L27" s="55"/>
      <c r="S27" s="38"/>
      <c r="T27" s="38"/>
      <c r="U27" s="38"/>
      <c r="V27" s="38"/>
      <c r="W27" s="38"/>
      <c r="X27" s="38"/>
      <c r="Y27" s="38"/>
      <c r="Z27" s="38"/>
      <c r="AA27" s="38"/>
      <c r="AB27" s="38"/>
      <c r="AC27" s="38"/>
      <c r="AD27" s="38"/>
      <c r="AE27" s="38"/>
    </row>
    <row r="28" s="2" customFormat="1" ht="12" customHeight="1">
      <c r="A28" s="38"/>
      <c r="B28" s="39"/>
      <c r="C28" s="38"/>
      <c r="D28" s="32" t="s">
        <v>39</v>
      </c>
      <c r="E28" s="38"/>
      <c r="F28" s="38"/>
      <c r="G28" s="38"/>
      <c r="H28" s="38"/>
      <c r="I28" s="38"/>
      <c r="J28" s="38"/>
      <c r="K28" s="38"/>
      <c r="L28" s="55"/>
      <c r="S28" s="38"/>
      <c r="T28" s="38"/>
      <c r="U28" s="38"/>
      <c r="V28" s="38"/>
      <c r="W28" s="38"/>
      <c r="X28" s="38"/>
      <c r="Y28" s="38"/>
      <c r="Z28" s="38"/>
      <c r="AA28" s="38"/>
      <c r="AB28" s="38"/>
      <c r="AC28" s="38"/>
      <c r="AD28" s="38"/>
      <c r="AE28" s="38"/>
    </row>
    <row r="29" s="8" customFormat="1" ht="16.5" customHeight="1">
      <c r="A29" s="130"/>
      <c r="B29" s="131"/>
      <c r="C29" s="130"/>
      <c r="D29" s="130"/>
      <c r="E29" s="36" t="s">
        <v>1</v>
      </c>
      <c r="F29" s="36"/>
      <c r="G29" s="36"/>
      <c r="H29" s="36"/>
      <c r="I29" s="130"/>
      <c r="J29" s="130"/>
      <c r="K29" s="130"/>
      <c r="L29" s="132"/>
      <c r="S29" s="130"/>
      <c r="T29" s="130"/>
      <c r="U29" s="130"/>
      <c r="V29" s="130"/>
      <c r="W29" s="130"/>
      <c r="X29" s="130"/>
      <c r="Y29" s="130"/>
      <c r="Z29" s="130"/>
      <c r="AA29" s="130"/>
      <c r="AB29" s="130"/>
      <c r="AC29" s="130"/>
      <c r="AD29" s="130"/>
      <c r="AE29" s="130"/>
    </row>
    <row r="30" s="2" customFormat="1" ht="6.96" customHeight="1">
      <c r="A30" s="38"/>
      <c r="B30" s="39"/>
      <c r="C30" s="38"/>
      <c r="D30" s="38"/>
      <c r="E30" s="38"/>
      <c r="F30" s="38"/>
      <c r="G30" s="38"/>
      <c r="H30" s="38"/>
      <c r="I30" s="38"/>
      <c r="J30" s="38"/>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90"/>
      <c r="J31" s="90"/>
      <c r="K31" s="90"/>
      <c r="L31" s="55"/>
      <c r="S31" s="38"/>
      <c r="T31" s="38"/>
      <c r="U31" s="38"/>
      <c r="V31" s="38"/>
      <c r="W31" s="38"/>
      <c r="X31" s="38"/>
      <c r="Y31" s="38"/>
      <c r="Z31" s="38"/>
      <c r="AA31" s="38"/>
      <c r="AB31" s="38"/>
      <c r="AC31" s="38"/>
      <c r="AD31" s="38"/>
      <c r="AE31" s="38"/>
    </row>
    <row r="32" s="2" customFormat="1" ht="25.44" customHeight="1">
      <c r="A32" s="38"/>
      <c r="B32" s="39"/>
      <c r="C32" s="38"/>
      <c r="D32" s="133" t="s">
        <v>41</v>
      </c>
      <c r="E32" s="38"/>
      <c r="F32" s="38"/>
      <c r="G32" s="38"/>
      <c r="H32" s="38"/>
      <c r="I32" s="38"/>
      <c r="J32" s="96">
        <f>ROUND(J124, 2)</f>
        <v>0</v>
      </c>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14.4" customHeight="1">
      <c r="A34" s="38"/>
      <c r="B34" s="39"/>
      <c r="C34" s="38"/>
      <c r="D34" s="38"/>
      <c r="E34" s="38"/>
      <c r="F34" s="43" t="s">
        <v>43</v>
      </c>
      <c r="G34" s="38"/>
      <c r="H34" s="38"/>
      <c r="I34" s="43" t="s">
        <v>42</v>
      </c>
      <c r="J34" s="43" t="s">
        <v>44</v>
      </c>
      <c r="K34" s="38"/>
      <c r="L34" s="55"/>
      <c r="S34" s="38"/>
      <c r="T34" s="38"/>
      <c r="U34" s="38"/>
      <c r="V34" s="38"/>
      <c r="W34" s="38"/>
      <c r="X34" s="38"/>
      <c r="Y34" s="38"/>
      <c r="Z34" s="38"/>
      <c r="AA34" s="38"/>
      <c r="AB34" s="38"/>
      <c r="AC34" s="38"/>
      <c r="AD34" s="38"/>
      <c r="AE34" s="38"/>
    </row>
    <row r="35" s="2" customFormat="1" ht="14.4" customHeight="1">
      <c r="A35" s="38"/>
      <c r="B35" s="39"/>
      <c r="C35" s="38"/>
      <c r="D35" s="134" t="s">
        <v>45</v>
      </c>
      <c r="E35" s="32" t="s">
        <v>46</v>
      </c>
      <c r="F35" s="135">
        <f>ROUND((SUM(BE124:BE166)),  2)</f>
        <v>0</v>
      </c>
      <c r="G35" s="38"/>
      <c r="H35" s="38"/>
      <c r="I35" s="136">
        <v>0.20999999999999999</v>
      </c>
      <c r="J35" s="135">
        <f>ROUND(((SUM(BE124:BE166))*I35),  2)</f>
        <v>0</v>
      </c>
      <c r="K35" s="38"/>
      <c r="L35" s="55"/>
      <c r="S35" s="38"/>
      <c r="T35" s="38"/>
      <c r="U35" s="38"/>
      <c r="V35" s="38"/>
      <c r="W35" s="38"/>
      <c r="X35" s="38"/>
      <c r="Y35" s="38"/>
      <c r="Z35" s="38"/>
      <c r="AA35" s="38"/>
      <c r="AB35" s="38"/>
      <c r="AC35" s="38"/>
      <c r="AD35" s="38"/>
      <c r="AE35" s="38"/>
    </row>
    <row r="36" s="2" customFormat="1" ht="14.4" customHeight="1">
      <c r="A36" s="38"/>
      <c r="B36" s="39"/>
      <c r="C36" s="38"/>
      <c r="D36" s="38"/>
      <c r="E36" s="32" t="s">
        <v>47</v>
      </c>
      <c r="F36" s="135">
        <f>ROUND((SUM(BF124:BF166)),  2)</f>
        <v>0</v>
      </c>
      <c r="G36" s="38"/>
      <c r="H36" s="38"/>
      <c r="I36" s="136">
        <v>0.14999999999999999</v>
      </c>
      <c r="J36" s="135">
        <f>ROUND(((SUM(BF124:BF166))*I36),  2)</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48</v>
      </c>
      <c r="F37" s="135">
        <f>ROUND((SUM(BG124:BG166)),  2)</f>
        <v>0</v>
      </c>
      <c r="G37" s="38"/>
      <c r="H37" s="38"/>
      <c r="I37" s="136">
        <v>0.20999999999999999</v>
      </c>
      <c r="J37" s="135">
        <f>0</f>
        <v>0</v>
      </c>
      <c r="K37" s="38"/>
      <c r="L37" s="55"/>
      <c r="S37" s="38"/>
      <c r="T37" s="38"/>
      <c r="U37" s="38"/>
      <c r="V37" s="38"/>
      <c r="W37" s="38"/>
      <c r="X37" s="38"/>
      <c r="Y37" s="38"/>
      <c r="Z37" s="38"/>
      <c r="AA37" s="38"/>
      <c r="AB37" s="38"/>
      <c r="AC37" s="38"/>
      <c r="AD37" s="38"/>
      <c r="AE37" s="38"/>
    </row>
    <row r="38" hidden="1" s="2" customFormat="1" ht="14.4" customHeight="1">
      <c r="A38" s="38"/>
      <c r="B38" s="39"/>
      <c r="C38" s="38"/>
      <c r="D38" s="38"/>
      <c r="E38" s="32" t="s">
        <v>49</v>
      </c>
      <c r="F38" s="135">
        <f>ROUND((SUM(BH124:BH166)),  2)</f>
        <v>0</v>
      </c>
      <c r="G38" s="38"/>
      <c r="H38" s="38"/>
      <c r="I38" s="136">
        <v>0.14999999999999999</v>
      </c>
      <c r="J38" s="135">
        <f>0</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50</v>
      </c>
      <c r="F39" s="135">
        <f>ROUND((SUM(BI124:BI166)),  2)</f>
        <v>0</v>
      </c>
      <c r="G39" s="38"/>
      <c r="H39" s="38"/>
      <c r="I39" s="136">
        <v>0</v>
      </c>
      <c r="J39" s="135">
        <f>0</f>
        <v>0</v>
      </c>
      <c r="K39" s="38"/>
      <c r="L39" s="55"/>
      <c r="S39" s="38"/>
      <c r="T39" s="38"/>
      <c r="U39" s="38"/>
      <c r="V39" s="38"/>
      <c r="W39" s="38"/>
      <c r="X39" s="38"/>
      <c r="Y39" s="38"/>
      <c r="Z39" s="38"/>
      <c r="AA39" s="38"/>
      <c r="AB39" s="38"/>
      <c r="AC39" s="38"/>
      <c r="AD39" s="38"/>
      <c r="AE39" s="38"/>
    </row>
    <row r="40" s="2" customFormat="1" ht="6.96" customHeight="1">
      <c r="A40" s="38"/>
      <c r="B40" s="39"/>
      <c r="C40" s="38"/>
      <c r="D40" s="38"/>
      <c r="E40" s="38"/>
      <c r="F40" s="38"/>
      <c r="G40" s="38"/>
      <c r="H40" s="38"/>
      <c r="I40" s="38"/>
      <c r="J40" s="38"/>
      <c r="K40" s="38"/>
      <c r="L40" s="55"/>
      <c r="S40" s="38"/>
      <c r="T40" s="38"/>
      <c r="U40" s="38"/>
      <c r="V40" s="38"/>
      <c r="W40" s="38"/>
      <c r="X40" s="38"/>
      <c r="Y40" s="38"/>
      <c r="Z40" s="38"/>
      <c r="AA40" s="38"/>
      <c r="AB40" s="38"/>
      <c r="AC40" s="38"/>
      <c r="AD40" s="38"/>
      <c r="AE40" s="38"/>
    </row>
    <row r="41" s="2" customFormat="1" ht="25.44" customHeight="1">
      <c r="A41" s="38"/>
      <c r="B41" s="39"/>
      <c r="C41" s="137"/>
      <c r="D41" s="138" t="s">
        <v>51</v>
      </c>
      <c r="E41" s="81"/>
      <c r="F41" s="81"/>
      <c r="G41" s="139" t="s">
        <v>52</v>
      </c>
      <c r="H41" s="140" t="s">
        <v>53</v>
      </c>
      <c r="I41" s="81"/>
      <c r="J41" s="141">
        <f>SUM(J32:J39)</f>
        <v>0</v>
      </c>
      <c r="K41" s="142"/>
      <c r="L41" s="55"/>
      <c r="S41" s="38"/>
      <c r="T41" s="38"/>
      <c r="U41" s="38"/>
      <c r="V41" s="38"/>
      <c r="W41" s="38"/>
      <c r="X41" s="38"/>
      <c r="Y41" s="38"/>
      <c r="Z41" s="38"/>
      <c r="AA41" s="38"/>
      <c r="AB41" s="38"/>
      <c r="AC41" s="38"/>
      <c r="AD41" s="38"/>
      <c r="AE41" s="38"/>
    </row>
    <row r="42" s="2" customFormat="1" ht="14.4"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54</v>
      </c>
      <c r="E50" s="57"/>
      <c r="F50" s="57"/>
      <c r="G50" s="56" t="s">
        <v>55</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56</v>
      </c>
      <c r="E61" s="41"/>
      <c r="F61" s="143" t="s">
        <v>57</v>
      </c>
      <c r="G61" s="58" t="s">
        <v>56</v>
      </c>
      <c r="H61" s="41"/>
      <c r="I61" s="41"/>
      <c r="J61" s="144" t="s">
        <v>57</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58</v>
      </c>
      <c r="E65" s="59"/>
      <c r="F65" s="59"/>
      <c r="G65" s="56" t="s">
        <v>59</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56</v>
      </c>
      <c r="E76" s="41"/>
      <c r="F76" s="143" t="s">
        <v>57</v>
      </c>
      <c r="G76" s="58" t="s">
        <v>56</v>
      </c>
      <c r="H76" s="41"/>
      <c r="I76" s="41"/>
      <c r="J76" s="144" t="s">
        <v>57</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162</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29" t="str">
        <f>E7</f>
        <v>VD Letovice, rekonstrukce VD</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159</v>
      </c>
      <c r="L86" s="22"/>
    </row>
    <row r="87" s="2" customFormat="1" ht="16.5" customHeight="1">
      <c r="A87" s="38"/>
      <c r="B87" s="39"/>
      <c r="C87" s="38"/>
      <c r="D87" s="38"/>
      <c r="E87" s="129" t="s">
        <v>2088</v>
      </c>
      <c r="F87" s="38"/>
      <c r="G87" s="38"/>
      <c r="H87" s="38"/>
      <c r="I87" s="38"/>
      <c r="J87" s="38"/>
      <c r="K87" s="38"/>
      <c r="L87" s="55"/>
      <c r="S87" s="38"/>
      <c r="T87" s="38"/>
      <c r="U87" s="38"/>
      <c r="V87" s="38"/>
      <c r="W87" s="38"/>
      <c r="X87" s="38"/>
      <c r="Y87" s="38"/>
      <c r="Z87" s="38"/>
      <c r="AA87" s="38"/>
      <c r="AB87" s="38"/>
      <c r="AC87" s="38"/>
      <c r="AD87" s="38"/>
      <c r="AE87" s="38"/>
    </row>
    <row r="88" s="2" customFormat="1" ht="12" customHeight="1">
      <c r="A88" s="38"/>
      <c r="B88" s="39"/>
      <c r="C88" s="32" t="s">
        <v>1101</v>
      </c>
      <c r="D88" s="38"/>
      <c r="E88" s="38"/>
      <c r="F88" s="38"/>
      <c r="G88" s="38"/>
      <c r="H88" s="38"/>
      <c r="I88" s="38"/>
      <c r="J88" s="38"/>
      <c r="K88" s="38"/>
      <c r="L88" s="55"/>
      <c r="S88" s="38"/>
      <c r="T88" s="38"/>
      <c r="U88" s="38"/>
      <c r="V88" s="38"/>
      <c r="W88" s="38"/>
      <c r="X88" s="38"/>
      <c r="Y88" s="38"/>
      <c r="Z88" s="38"/>
      <c r="AA88" s="38"/>
      <c r="AB88" s="38"/>
      <c r="AC88" s="38"/>
      <c r="AD88" s="38"/>
      <c r="AE88" s="38"/>
    </row>
    <row r="89" s="2" customFormat="1" ht="16.5" customHeight="1">
      <c r="A89" s="38"/>
      <c r="B89" s="39"/>
      <c r="C89" s="38"/>
      <c r="D89" s="38"/>
      <c r="E89" s="67" t="str">
        <f>E11</f>
        <v>SO 08.4 - Sběr dat</v>
      </c>
      <c r="F89" s="38"/>
      <c r="G89" s="38"/>
      <c r="H89" s="38"/>
      <c r="I89" s="38"/>
      <c r="J89" s="38"/>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2" customHeight="1">
      <c r="A91" s="38"/>
      <c r="B91" s="39"/>
      <c r="C91" s="32" t="s">
        <v>20</v>
      </c>
      <c r="D91" s="38"/>
      <c r="E91" s="38"/>
      <c r="F91" s="27" t="str">
        <f>F14</f>
        <v>VD Letovice</v>
      </c>
      <c r="G91" s="38"/>
      <c r="H91" s="38"/>
      <c r="I91" s="32" t="s">
        <v>22</v>
      </c>
      <c r="J91" s="69" t="str">
        <f>IF(J14="","",J14)</f>
        <v>2. 12. 2020</v>
      </c>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25.65" customHeight="1">
      <c r="A93" s="38"/>
      <c r="B93" s="39"/>
      <c r="C93" s="32" t="s">
        <v>24</v>
      </c>
      <c r="D93" s="38"/>
      <c r="E93" s="38"/>
      <c r="F93" s="27" t="str">
        <f>E17</f>
        <v>Povodí Moravy, s.p., Dřevařská 11, 60175 Brno</v>
      </c>
      <c r="G93" s="38"/>
      <c r="H93" s="38"/>
      <c r="I93" s="32" t="s">
        <v>32</v>
      </c>
      <c r="J93" s="36" t="str">
        <f>E23</f>
        <v>Sweco Hydroprojekt a.s.</v>
      </c>
      <c r="K93" s="38"/>
      <c r="L93" s="55"/>
      <c r="S93" s="38"/>
      <c r="T93" s="38"/>
      <c r="U93" s="38"/>
      <c r="V93" s="38"/>
      <c r="W93" s="38"/>
      <c r="X93" s="38"/>
      <c r="Y93" s="38"/>
      <c r="Z93" s="38"/>
      <c r="AA93" s="38"/>
      <c r="AB93" s="38"/>
      <c r="AC93" s="38"/>
      <c r="AD93" s="38"/>
      <c r="AE93" s="38"/>
    </row>
    <row r="94" s="2" customFormat="1" ht="15.15" customHeight="1">
      <c r="A94" s="38"/>
      <c r="B94" s="39"/>
      <c r="C94" s="32" t="s">
        <v>30</v>
      </c>
      <c r="D94" s="38"/>
      <c r="E94" s="38"/>
      <c r="F94" s="27" t="str">
        <f>IF(E20="","",E20)</f>
        <v>Vyplň údaj</v>
      </c>
      <c r="G94" s="38"/>
      <c r="H94" s="38"/>
      <c r="I94" s="32" t="s">
        <v>37</v>
      </c>
      <c r="J94" s="36" t="str">
        <f>E26</f>
        <v xml:space="preserve"> </v>
      </c>
      <c r="K94" s="38"/>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38"/>
      <c r="J95" s="38"/>
      <c r="K95" s="38"/>
      <c r="L95" s="55"/>
      <c r="S95" s="38"/>
      <c r="T95" s="38"/>
      <c r="U95" s="38"/>
      <c r="V95" s="38"/>
      <c r="W95" s="38"/>
      <c r="X95" s="38"/>
      <c r="Y95" s="38"/>
      <c r="Z95" s="38"/>
      <c r="AA95" s="38"/>
      <c r="AB95" s="38"/>
      <c r="AC95" s="38"/>
      <c r="AD95" s="38"/>
      <c r="AE95" s="38"/>
    </row>
    <row r="96" s="2" customFormat="1" ht="29.28" customHeight="1">
      <c r="A96" s="38"/>
      <c r="B96" s="39"/>
      <c r="C96" s="145" t="s">
        <v>163</v>
      </c>
      <c r="D96" s="137"/>
      <c r="E96" s="137"/>
      <c r="F96" s="137"/>
      <c r="G96" s="137"/>
      <c r="H96" s="137"/>
      <c r="I96" s="137"/>
      <c r="J96" s="146" t="s">
        <v>164</v>
      </c>
      <c r="K96" s="137"/>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2.8" customHeight="1">
      <c r="A98" s="38"/>
      <c r="B98" s="39"/>
      <c r="C98" s="147" t="s">
        <v>165</v>
      </c>
      <c r="D98" s="38"/>
      <c r="E98" s="38"/>
      <c r="F98" s="38"/>
      <c r="G98" s="38"/>
      <c r="H98" s="38"/>
      <c r="I98" s="38"/>
      <c r="J98" s="96">
        <f>J124</f>
        <v>0</v>
      </c>
      <c r="K98" s="38"/>
      <c r="L98" s="55"/>
      <c r="S98" s="38"/>
      <c r="T98" s="38"/>
      <c r="U98" s="38"/>
      <c r="V98" s="38"/>
      <c r="W98" s="38"/>
      <c r="X98" s="38"/>
      <c r="Y98" s="38"/>
      <c r="Z98" s="38"/>
      <c r="AA98" s="38"/>
      <c r="AB98" s="38"/>
      <c r="AC98" s="38"/>
      <c r="AD98" s="38"/>
      <c r="AE98" s="38"/>
      <c r="AU98" s="19" t="s">
        <v>166</v>
      </c>
    </row>
    <row r="99" s="9" customFormat="1" ht="24.96" customHeight="1">
      <c r="A99" s="9"/>
      <c r="B99" s="148"/>
      <c r="C99" s="9"/>
      <c r="D99" s="149" t="s">
        <v>167</v>
      </c>
      <c r="E99" s="150"/>
      <c r="F99" s="150"/>
      <c r="G99" s="150"/>
      <c r="H99" s="150"/>
      <c r="I99" s="150"/>
      <c r="J99" s="151">
        <f>J125</f>
        <v>0</v>
      </c>
      <c r="K99" s="9"/>
      <c r="L99" s="148"/>
      <c r="S99" s="9"/>
      <c r="T99" s="9"/>
      <c r="U99" s="9"/>
      <c r="V99" s="9"/>
      <c r="W99" s="9"/>
      <c r="X99" s="9"/>
      <c r="Y99" s="9"/>
      <c r="Z99" s="9"/>
      <c r="AA99" s="9"/>
      <c r="AB99" s="9"/>
      <c r="AC99" s="9"/>
      <c r="AD99" s="9"/>
      <c r="AE99" s="9"/>
    </row>
    <row r="100" s="10" customFormat="1" ht="19.92" customHeight="1">
      <c r="A100" s="10"/>
      <c r="B100" s="152"/>
      <c r="C100" s="10"/>
      <c r="D100" s="153" t="s">
        <v>168</v>
      </c>
      <c r="E100" s="154"/>
      <c r="F100" s="154"/>
      <c r="G100" s="154"/>
      <c r="H100" s="154"/>
      <c r="I100" s="154"/>
      <c r="J100" s="155">
        <f>J126</f>
        <v>0</v>
      </c>
      <c r="K100" s="10"/>
      <c r="L100" s="152"/>
      <c r="S100" s="10"/>
      <c r="T100" s="10"/>
      <c r="U100" s="10"/>
      <c r="V100" s="10"/>
      <c r="W100" s="10"/>
      <c r="X100" s="10"/>
      <c r="Y100" s="10"/>
      <c r="Z100" s="10"/>
      <c r="AA100" s="10"/>
      <c r="AB100" s="10"/>
      <c r="AC100" s="10"/>
      <c r="AD100" s="10"/>
      <c r="AE100" s="10"/>
    </row>
    <row r="101" s="10" customFormat="1" ht="19.92" customHeight="1">
      <c r="A101" s="10"/>
      <c r="B101" s="152"/>
      <c r="C101" s="10"/>
      <c r="D101" s="153" t="s">
        <v>1476</v>
      </c>
      <c r="E101" s="154"/>
      <c r="F101" s="154"/>
      <c r="G101" s="154"/>
      <c r="H101" s="154"/>
      <c r="I101" s="154"/>
      <c r="J101" s="155">
        <f>J149</f>
        <v>0</v>
      </c>
      <c r="K101" s="10"/>
      <c r="L101" s="152"/>
      <c r="S101" s="10"/>
      <c r="T101" s="10"/>
      <c r="U101" s="10"/>
      <c r="V101" s="10"/>
      <c r="W101" s="10"/>
      <c r="X101" s="10"/>
      <c r="Y101" s="10"/>
      <c r="Z101" s="10"/>
      <c r="AA101" s="10"/>
      <c r="AB101" s="10"/>
      <c r="AC101" s="10"/>
      <c r="AD101" s="10"/>
      <c r="AE101" s="10"/>
    </row>
    <row r="102" s="10" customFormat="1" ht="19.92" customHeight="1">
      <c r="A102" s="10"/>
      <c r="B102" s="152"/>
      <c r="C102" s="10"/>
      <c r="D102" s="153" t="s">
        <v>181</v>
      </c>
      <c r="E102" s="154"/>
      <c r="F102" s="154"/>
      <c r="G102" s="154"/>
      <c r="H102" s="154"/>
      <c r="I102" s="154"/>
      <c r="J102" s="155">
        <f>J162</f>
        <v>0</v>
      </c>
      <c r="K102" s="10"/>
      <c r="L102" s="152"/>
      <c r="S102" s="10"/>
      <c r="T102" s="10"/>
      <c r="U102" s="10"/>
      <c r="V102" s="10"/>
      <c r="W102" s="10"/>
      <c r="X102" s="10"/>
      <c r="Y102" s="10"/>
      <c r="Z102" s="10"/>
      <c r="AA102" s="10"/>
      <c r="AB102" s="10"/>
      <c r="AC102" s="10"/>
      <c r="AD102" s="10"/>
      <c r="AE102" s="10"/>
    </row>
    <row r="103" s="2" customFormat="1" ht="21.84" customHeight="1">
      <c r="A103" s="38"/>
      <c r="B103" s="39"/>
      <c r="C103" s="38"/>
      <c r="D103" s="38"/>
      <c r="E103" s="38"/>
      <c r="F103" s="38"/>
      <c r="G103" s="38"/>
      <c r="H103" s="38"/>
      <c r="I103" s="38"/>
      <c r="J103" s="38"/>
      <c r="K103" s="38"/>
      <c r="L103" s="55"/>
      <c r="S103" s="38"/>
      <c r="T103" s="38"/>
      <c r="U103" s="38"/>
      <c r="V103" s="38"/>
      <c r="W103" s="38"/>
      <c r="X103" s="38"/>
      <c r="Y103" s="38"/>
      <c r="Z103" s="38"/>
      <c r="AA103" s="38"/>
      <c r="AB103" s="38"/>
      <c r="AC103" s="38"/>
      <c r="AD103" s="38"/>
      <c r="AE103" s="38"/>
    </row>
    <row r="104" s="2" customFormat="1" ht="6.96" customHeight="1">
      <c r="A104" s="38"/>
      <c r="B104" s="60"/>
      <c r="C104" s="61"/>
      <c r="D104" s="61"/>
      <c r="E104" s="61"/>
      <c r="F104" s="61"/>
      <c r="G104" s="61"/>
      <c r="H104" s="61"/>
      <c r="I104" s="61"/>
      <c r="J104" s="61"/>
      <c r="K104" s="61"/>
      <c r="L104" s="55"/>
      <c r="S104" s="38"/>
      <c r="T104" s="38"/>
      <c r="U104" s="38"/>
      <c r="V104" s="38"/>
      <c r="W104" s="38"/>
      <c r="X104" s="38"/>
      <c r="Y104" s="38"/>
      <c r="Z104" s="38"/>
      <c r="AA104" s="38"/>
      <c r="AB104" s="38"/>
      <c r="AC104" s="38"/>
      <c r="AD104" s="38"/>
      <c r="AE104" s="38"/>
    </row>
    <row r="108" s="2" customFormat="1" ht="6.96" customHeight="1">
      <c r="A108" s="38"/>
      <c r="B108" s="62"/>
      <c r="C108" s="63"/>
      <c r="D108" s="63"/>
      <c r="E108" s="63"/>
      <c r="F108" s="63"/>
      <c r="G108" s="63"/>
      <c r="H108" s="63"/>
      <c r="I108" s="63"/>
      <c r="J108" s="63"/>
      <c r="K108" s="63"/>
      <c r="L108" s="55"/>
      <c r="S108" s="38"/>
      <c r="T108" s="38"/>
      <c r="U108" s="38"/>
      <c r="V108" s="38"/>
      <c r="W108" s="38"/>
      <c r="X108" s="38"/>
      <c r="Y108" s="38"/>
      <c r="Z108" s="38"/>
      <c r="AA108" s="38"/>
      <c r="AB108" s="38"/>
      <c r="AC108" s="38"/>
      <c r="AD108" s="38"/>
      <c r="AE108" s="38"/>
    </row>
    <row r="109" s="2" customFormat="1" ht="24.96" customHeight="1">
      <c r="A109" s="38"/>
      <c r="B109" s="39"/>
      <c r="C109" s="23" t="s">
        <v>184</v>
      </c>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6.96" customHeight="1">
      <c r="A110" s="38"/>
      <c r="B110" s="39"/>
      <c r="C110" s="38"/>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2" customHeight="1">
      <c r="A111" s="38"/>
      <c r="B111" s="39"/>
      <c r="C111" s="32" t="s">
        <v>16</v>
      </c>
      <c r="D111" s="38"/>
      <c r="E111" s="38"/>
      <c r="F111" s="38"/>
      <c r="G111" s="38"/>
      <c r="H111" s="38"/>
      <c r="I111" s="38"/>
      <c r="J111" s="38"/>
      <c r="K111" s="38"/>
      <c r="L111" s="55"/>
      <c r="S111" s="38"/>
      <c r="T111" s="38"/>
      <c r="U111" s="38"/>
      <c r="V111" s="38"/>
      <c r="W111" s="38"/>
      <c r="X111" s="38"/>
      <c r="Y111" s="38"/>
      <c r="Z111" s="38"/>
      <c r="AA111" s="38"/>
      <c r="AB111" s="38"/>
      <c r="AC111" s="38"/>
      <c r="AD111" s="38"/>
      <c r="AE111" s="38"/>
    </row>
    <row r="112" s="2" customFormat="1" ht="16.5" customHeight="1">
      <c r="A112" s="38"/>
      <c r="B112" s="39"/>
      <c r="C112" s="38"/>
      <c r="D112" s="38"/>
      <c r="E112" s="129" t="str">
        <f>E7</f>
        <v>VD Letovice, rekonstrukce VD</v>
      </c>
      <c r="F112" s="32"/>
      <c r="G112" s="32"/>
      <c r="H112" s="32"/>
      <c r="I112" s="38"/>
      <c r="J112" s="38"/>
      <c r="K112" s="38"/>
      <c r="L112" s="55"/>
      <c r="S112" s="38"/>
      <c r="T112" s="38"/>
      <c r="U112" s="38"/>
      <c r="V112" s="38"/>
      <c r="W112" s="38"/>
      <c r="X112" s="38"/>
      <c r="Y112" s="38"/>
      <c r="Z112" s="38"/>
      <c r="AA112" s="38"/>
      <c r="AB112" s="38"/>
      <c r="AC112" s="38"/>
      <c r="AD112" s="38"/>
      <c r="AE112" s="38"/>
    </row>
    <row r="113" s="1" customFormat="1" ht="12" customHeight="1">
      <c r="B113" s="22"/>
      <c r="C113" s="32" t="s">
        <v>159</v>
      </c>
      <c r="L113" s="22"/>
    </row>
    <row r="114" s="2" customFormat="1" ht="16.5" customHeight="1">
      <c r="A114" s="38"/>
      <c r="B114" s="39"/>
      <c r="C114" s="38"/>
      <c r="D114" s="38"/>
      <c r="E114" s="129" t="s">
        <v>2088</v>
      </c>
      <c r="F114" s="38"/>
      <c r="G114" s="38"/>
      <c r="H114" s="38"/>
      <c r="I114" s="38"/>
      <c r="J114" s="38"/>
      <c r="K114" s="38"/>
      <c r="L114" s="55"/>
      <c r="S114" s="38"/>
      <c r="T114" s="38"/>
      <c r="U114" s="38"/>
      <c r="V114" s="38"/>
      <c r="W114" s="38"/>
      <c r="X114" s="38"/>
      <c r="Y114" s="38"/>
      <c r="Z114" s="38"/>
      <c r="AA114" s="38"/>
      <c r="AB114" s="38"/>
      <c r="AC114" s="38"/>
      <c r="AD114" s="38"/>
      <c r="AE114" s="38"/>
    </row>
    <row r="115" s="2" customFormat="1" ht="12" customHeight="1">
      <c r="A115" s="38"/>
      <c r="B115" s="39"/>
      <c r="C115" s="32" t="s">
        <v>1101</v>
      </c>
      <c r="D115" s="38"/>
      <c r="E115" s="38"/>
      <c r="F115" s="38"/>
      <c r="G115" s="38"/>
      <c r="H115" s="38"/>
      <c r="I115" s="38"/>
      <c r="J115" s="38"/>
      <c r="K115" s="38"/>
      <c r="L115" s="55"/>
      <c r="S115" s="38"/>
      <c r="T115" s="38"/>
      <c r="U115" s="38"/>
      <c r="V115" s="38"/>
      <c r="W115" s="38"/>
      <c r="X115" s="38"/>
      <c r="Y115" s="38"/>
      <c r="Z115" s="38"/>
      <c r="AA115" s="38"/>
      <c r="AB115" s="38"/>
      <c r="AC115" s="38"/>
      <c r="AD115" s="38"/>
      <c r="AE115" s="38"/>
    </row>
    <row r="116" s="2" customFormat="1" ht="16.5" customHeight="1">
      <c r="A116" s="38"/>
      <c r="B116" s="39"/>
      <c r="C116" s="38"/>
      <c r="D116" s="38"/>
      <c r="E116" s="67" t="str">
        <f>E11</f>
        <v>SO 08.4 - Sběr dat</v>
      </c>
      <c r="F116" s="38"/>
      <c r="G116" s="38"/>
      <c r="H116" s="38"/>
      <c r="I116" s="38"/>
      <c r="J116" s="38"/>
      <c r="K116" s="38"/>
      <c r="L116" s="55"/>
      <c r="S116" s="38"/>
      <c r="T116" s="38"/>
      <c r="U116" s="38"/>
      <c r="V116" s="38"/>
      <c r="W116" s="38"/>
      <c r="X116" s="38"/>
      <c r="Y116" s="38"/>
      <c r="Z116" s="38"/>
      <c r="AA116" s="38"/>
      <c r="AB116" s="38"/>
      <c r="AC116" s="38"/>
      <c r="AD116" s="38"/>
      <c r="AE116" s="38"/>
    </row>
    <row r="117" s="2" customFormat="1" ht="6.96" customHeight="1">
      <c r="A117" s="38"/>
      <c r="B117" s="39"/>
      <c r="C117" s="38"/>
      <c r="D117" s="38"/>
      <c r="E117" s="38"/>
      <c r="F117" s="38"/>
      <c r="G117" s="38"/>
      <c r="H117" s="38"/>
      <c r="I117" s="38"/>
      <c r="J117" s="38"/>
      <c r="K117" s="38"/>
      <c r="L117" s="55"/>
      <c r="S117" s="38"/>
      <c r="T117" s="38"/>
      <c r="U117" s="38"/>
      <c r="V117" s="38"/>
      <c r="W117" s="38"/>
      <c r="X117" s="38"/>
      <c r="Y117" s="38"/>
      <c r="Z117" s="38"/>
      <c r="AA117" s="38"/>
      <c r="AB117" s="38"/>
      <c r="AC117" s="38"/>
      <c r="AD117" s="38"/>
      <c r="AE117" s="38"/>
    </row>
    <row r="118" s="2" customFormat="1" ht="12" customHeight="1">
      <c r="A118" s="38"/>
      <c r="B118" s="39"/>
      <c r="C118" s="32" t="s">
        <v>20</v>
      </c>
      <c r="D118" s="38"/>
      <c r="E118" s="38"/>
      <c r="F118" s="27" t="str">
        <f>F14</f>
        <v>VD Letovice</v>
      </c>
      <c r="G118" s="38"/>
      <c r="H118" s="38"/>
      <c r="I118" s="32" t="s">
        <v>22</v>
      </c>
      <c r="J118" s="69" t="str">
        <f>IF(J14="","",J14)</f>
        <v>2. 12. 2020</v>
      </c>
      <c r="K118" s="38"/>
      <c r="L118" s="55"/>
      <c r="S118" s="38"/>
      <c r="T118" s="38"/>
      <c r="U118" s="38"/>
      <c r="V118" s="38"/>
      <c r="W118" s="38"/>
      <c r="X118" s="38"/>
      <c r="Y118" s="38"/>
      <c r="Z118" s="38"/>
      <c r="AA118" s="38"/>
      <c r="AB118" s="38"/>
      <c r="AC118" s="38"/>
      <c r="AD118" s="38"/>
      <c r="AE118" s="38"/>
    </row>
    <row r="119" s="2" customFormat="1" ht="6.96" customHeight="1">
      <c r="A119" s="38"/>
      <c r="B119" s="39"/>
      <c r="C119" s="38"/>
      <c r="D119" s="38"/>
      <c r="E119" s="38"/>
      <c r="F119" s="38"/>
      <c r="G119" s="38"/>
      <c r="H119" s="38"/>
      <c r="I119" s="38"/>
      <c r="J119" s="38"/>
      <c r="K119" s="38"/>
      <c r="L119" s="55"/>
      <c r="S119" s="38"/>
      <c r="T119" s="38"/>
      <c r="U119" s="38"/>
      <c r="V119" s="38"/>
      <c r="W119" s="38"/>
      <c r="X119" s="38"/>
      <c r="Y119" s="38"/>
      <c r="Z119" s="38"/>
      <c r="AA119" s="38"/>
      <c r="AB119" s="38"/>
      <c r="AC119" s="38"/>
      <c r="AD119" s="38"/>
      <c r="AE119" s="38"/>
    </row>
    <row r="120" s="2" customFormat="1" ht="25.65" customHeight="1">
      <c r="A120" s="38"/>
      <c r="B120" s="39"/>
      <c r="C120" s="32" t="s">
        <v>24</v>
      </c>
      <c r="D120" s="38"/>
      <c r="E120" s="38"/>
      <c r="F120" s="27" t="str">
        <f>E17</f>
        <v>Povodí Moravy, s.p., Dřevařská 11, 60175 Brno</v>
      </c>
      <c r="G120" s="38"/>
      <c r="H120" s="38"/>
      <c r="I120" s="32" t="s">
        <v>32</v>
      </c>
      <c r="J120" s="36" t="str">
        <f>E23</f>
        <v>Sweco Hydroprojekt a.s.</v>
      </c>
      <c r="K120" s="38"/>
      <c r="L120" s="55"/>
      <c r="S120" s="38"/>
      <c r="T120" s="38"/>
      <c r="U120" s="38"/>
      <c r="V120" s="38"/>
      <c r="W120" s="38"/>
      <c r="X120" s="38"/>
      <c r="Y120" s="38"/>
      <c r="Z120" s="38"/>
      <c r="AA120" s="38"/>
      <c r="AB120" s="38"/>
      <c r="AC120" s="38"/>
      <c r="AD120" s="38"/>
      <c r="AE120" s="38"/>
    </row>
    <row r="121" s="2" customFormat="1" ht="15.15" customHeight="1">
      <c r="A121" s="38"/>
      <c r="B121" s="39"/>
      <c r="C121" s="32" t="s">
        <v>30</v>
      </c>
      <c r="D121" s="38"/>
      <c r="E121" s="38"/>
      <c r="F121" s="27" t="str">
        <f>IF(E20="","",E20)</f>
        <v>Vyplň údaj</v>
      </c>
      <c r="G121" s="38"/>
      <c r="H121" s="38"/>
      <c r="I121" s="32" t="s">
        <v>37</v>
      </c>
      <c r="J121" s="36" t="str">
        <f>E26</f>
        <v xml:space="preserve"> </v>
      </c>
      <c r="K121" s="38"/>
      <c r="L121" s="55"/>
      <c r="S121" s="38"/>
      <c r="T121" s="38"/>
      <c r="U121" s="38"/>
      <c r="V121" s="38"/>
      <c r="W121" s="38"/>
      <c r="X121" s="38"/>
      <c r="Y121" s="38"/>
      <c r="Z121" s="38"/>
      <c r="AA121" s="38"/>
      <c r="AB121" s="38"/>
      <c r="AC121" s="38"/>
      <c r="AD121" s="38"/>
      <c r="AE121" s="38"/>
    </row>
    <row r="122" s="2" customFormat="1" ht="10.32" customHeight="1">
      <c r="A122" s="38"/>
      <c r="B122" s="39"/>
      <c r="C122" s="38"/>
      <c r="D122" s="38"/>
      <c r="E122" s="38"/>
      <c r="F122" s="38"/>
      <c r="G122" s="38"/>
      <c r="H122" s="38"/>
      <c r="I122" s="38"/>
      <c r="J122" s="38"/>
      <c r="K122" s="38"/>
      <c r="L122" s="55"/>
      <c r="S122" s="38"/>
      <c r="T122" s="38"/>
      <c r="U122" s="38"/>
      <c r="V122" s="38"/>
      <c r="W122" s="38"/>
      <c r="X122" s="38"/>
      <c r="Y122" s="38"/>
      <c r="Z122" s="38"/>
      <c r="AA122" s="38"/>
      <c r="AB122" s="38"/>
      <c r="AC122" s="38"/>
      <c r="AD122" s="38"/>
      <c r="AE122" s="38"/>
    </row>
    <row r="123" s="11" customFormat="1" ht="29.28" customHeight="1">
      <c r="A123" s="156"/>
      <c r="B123" s="157"/>
      <c r="C123" s="158" t="s">
        <v>185</v>
      </c>
      <c r="D123" s="159" t="s">
        <v>66</v>
      </c>
      <c r="E123" s="159" t="s">
        <v>62</v>
      </c>
      <c r="F123" s="159" t="s">
        <v>63</v>
      </c>
      <c r="G123" s="159" t="s">
        <v>186</v>
      </c>
      <c r="H123" s="159" t="s">
        <v>187</v>
      </c>
      <c r="I123" s="159" t="s">
        <v>188</v>
      </c>
      <c r="J123" s="159" t="s">
        <v>164</v>
      </c>
      <c r="K123" s="160" t="s">
        <v>189</v>
      </c>
      <c r="L123" s="161"/>
      <c r="M123" s="86" t="s">
        <v>1</v>
      </c>
      <c r="N123" s="87" t="s">
        <v>45</v>
      </c>
      <c r="O123" s="87" t="s">
        <v>190</v>
      </c>
      <c r="P123" s="87" t="s">
        <v>191</v>
      </c>
      <c r="Q123" s="87" t="s">
        <v>192</v>
      </c>
      <c r="R123" s="87" t="s">
        <v>193</v>
      </c>
      <c r="S123" s="87" t="s">
        <v>194</v>
      </c>
      <c r="T123" s="88" t="s">
        <v>195</v>
      </c>
      <c r="U123" s="156"/>
      <c r="V123" s="156"/>
      <c r="W123" s="156"/>
      <c r="X123" s="156"/>
      <c r="Y123" s="156"/>
      <c r="Z123" s="156"/>
      <c r="AA123" s="156"/>
      <c r="AB123" s="156"/>
      <c r="AC123" s="156"/>
      <c r="AD123" s="156"/>
      <c r="AE123" s="156"/>
    </row>
    <row r="124" s="2" customFormat="1" ht="22.8" customHeight="1">
      <c r="A124" s="38"/>
      <c r="B124" s="39"/>
      <c r="C124" s="93" t="s">
        <v>196</v>
      </c>
      <c r="D124" s="38"/>
      <c r="E124" s="38"/>
      <c r="F124" s="38"/>
      <c r="G124" s="38"/>
      <c r="H124" s="38"/>
      <c r="I124" s="38"/>
      <c r="J124" s="162">
        <f>BK124</f>
        <v>0</v>
      </c>
      <c r="K124" s="38"/>
      <c r="L124" s="39"/>
      <c r="M124" s="89"/>
      <c r="N124" s="73"/>
      <c r="O124" s="90"/>
      <c r="P124" s="163">
        <f>P125</f>
        <v>0</v>
      </c>
      <c r="Q124" s="90"/>
      <c r="R124" s="163">
        <f>R125</f>
        <v>0.026129999999999997</v>
      </c>
      <c r="S124" s="90"/>
      <c r="T124" s="164">
        <f>T125</f>
        <v>0</v>
      </c>
      <c r="U124" s="38"/>
      <c r="V124" s="38"/>
      <c r="W124" s="38"/>
      <c r="X124" s="38"/>
      <c r="Y124" s="38"/>
      <c r="Z124" s="38"/>
      <c r="AA124" s="38"/>
      <c r="AB124" s="38"/>
      <c r="AC124" s="38"/>
      <c r="AD124" s="38"/>
      <c r="AE124" s="38"/>
      <c r="AT124" s="19" t="s">
        <v>80</v>
      </c>
      <c r="AU124" s="19" t="s">
        <v>166</v>
      </c>
      <c r="BK124" s="165">
        <f>BK125</f>
        <v>0</v>
      </c>
    </row>
    <row r="125" s="12" customFormat="1" ht="25.92" customHeight="1">
      <c r="A125" s="12"/>
      <c r="B125" s="166"/>
      <c r="C125" s="12"/>
      <c r="D125" s="167" t="s">
        <v>80</v>
      </c>
      <c r="E125" s="168" t="s">
        <v>197</v>
      </c>
      <c r="F125" s="168" t="s">
        <v>198</v>
      </c>
      <c r="G125" s="12"/>
      <c r="H125" s="12"/>
      <c r="I125" s="169"/>
      <c r="J125" s="170">
        <f>BK125</f>
        <v>0</v>
      </c>
      <c r="K125" s="12"/>
      <c r="L125" s="166"/>
      <c r="M125" s="171"/>
      <c r="N125" s="172"/>
      <c r="O125" s="172"/>
      <c r="P125" s="173">
        <f>P126+P149+P162</f>
        <v>0</v>
      </c>
      <c r="Q125" s="172"/>
      <c r="R125" s="173">
        <f>R126+R149+R162</f>
        <v>0.026129999999999997</v>
      </c>
      <c r="S125" s="172"/>
      <c r="T125" s="174">
        <f>T126+T149+T162</f>
        <v>0</v>
      </c>
      <c r="U125" s="12"/>
      <c r="V125" s="12"/>
      <c r="W125" s="12"/>
      <c r="X125" s="12"/>
      <c r="Y125" s="12"/>
      <c r="Z125" s="12"/>
      <c r="AA125" s="12"/>
      <c r="AB125" s="12"/>
      <c r="AC125" s="12"/>
      <c r="AD125" s="12"/>
      <c r="AE125" s="12"/>
      <c r="AR125" s="167" t="s">
        <v>89</v>
      </c>
      <c r="AT125" s="175" t="s">
        <v>80</v>
      </c>
      <c r="AU125" s="175" t="s">
        <v>81</v>
      </c>
      <c r="AY125" s="167" t="s">
        <v>199</v>
      </c>
      <c r="BK125" s="176">
        <f>BK126+BK149+BK162</f>
        <v>0</v>
      </c>
    </row>
    <row r="126" s="12" customFormat="1" ht="22.8" customHeight="1">
      <c r="A126" s="12"/>
      <c r="B126" s="166"/>
      <c r="C126" s="12"/>
      <c r="D126" s="167" t="s">
        <v>80</v>
      </c>
      <c r="E126" s="177" t="s">
        <v>89</v>
      </c>
      <c r="F126" s="177" t="s">
        <v>200</v>
      </c>
      <c r="G126" s="12"/>
      <c r="H126" s="12"/>
      <c r="I126" s="169"/>
      <c r="J126" s="178">
        <f>BK126</f>
        <v>0</v>
      </c>
      <c r="K126" s="12"/>
      <c r="L126" s="166"/>
      <c r="M126" s="171"/>
      <c r="N126" s="172"/>
      <c r="O126" s="172"/>
      <c r="P126" s="173">
        <f>SUM(P127:P148)</f>
        <v>0</v>
      </c>
      <c r="Q126" s="172"/>
      <c r="R126" s="173">
        <f>SUM(R127:R148)</f>
        <v>0</v>
      </c>
      <c r="S126" s="172"/>
      <c r="T126" s="174">
        <f>SUM(T127:T148)</f>
        <v>0</v>
      </c>
      <c r="U126" s="12"/>
      <c r="V126" s="12"/>
      <c r="W126" s="12"/>
      <c r="X126" s="12"/>
      <c r="Y126" s="12"/>
      <c r="Z126" s="12"/>
      <c r="AA126" s="12"/>
      <c r="AB126" s="12"/>
      <c r="AC126" s="12"/>
      <c r="AD126" s="12"/>
      <c r="AE126" s="12"/>
      <c r="AR126" s="167" t="s">
        <v>89</v>
      </c>
      <c r="AT126" s="175" t="s">
        <v>80</v>
      </c>
      <c r="AU126" s="175" t="s">
        <v>89</v>
      </c>
      <c r="AY126" s="167" t="s">
        <v>199</v>
      </c>
      <c r="BK126" s="176">
        <f>SUM(BK127:BK148)</f>
        <v>0</v>
      </c>
    </row>
    <row r="127" s="2" customFormat="1" ht="24.15" customHeight="1">
      <c r="A127" s="38"/>
      <c r="B127" s="179"/>
      <c r="C127" s="180" t="s">
        <v>89</v>
      </c>
      <c r="D127" s="180" t="s">
        <v>201</v>
      </c>
      <c r="E127" s="181" t="s">
        <v>2438</v>
      </c>
      <c r="F127" s="182" t="s">
        <v>2439</v>
      </c>
      <c r="G127" s="183" t="s">
        <v>228</v>
      </c>
      <c r="H127" s="184">
        <v>96.480000000000004</v>
      </c>
      <c r="I127" s="185"/>
      <c r="J127" s="186">
        <f>ROUND(I127*H127,2)</f>
        <v>0</v>
      </c>
      <c r="K127" s="182" t="s">
        <v>205</v>
      </c>
      <c r="L127" s="39"/>
      <c r="M127" s="187" t="s">
        <v>1</v>
      </c>
      <c r="N127" s="188" t="s">
        <v>46</v>
      </c>
      <c r="O127" s="77"/>
      <c r="P127" s="189">
        <f>O127*H127</f>
        <v>0</v>
      </c>
      <c r="Q127" s="189">
        <v>0</v>
      </c>
      <c r="R127" s="189">
        <f>Q127*H127</f>
        <v>0</v>
      </c>
      <c r="S127" s="189">
        <v>0</v>
      </c>
      <c r="T127" s="190">
        <f>S127*H127</f>
        <v>0</v>
      </c>
      <c r="U127" s="38"/>
      <c r="V127" s="38"/>
      <c r="W127" s="38"/>
      <c r="X127" s="38"/>
      <c r="Y127" s="38"/>
      <c r="Z127" s="38"/>
      <c r="AA127" s="38"/>
      <c r="AB127" s="38"/>
      <c r="AC127" s="38"/>
      <c r="AD127" s="38"/>
      <c r="AE127" s="38"/>
      <c r="AR127" s="191" t="s">
        <v>206</v>
      </c>
      <c r="AT127" s="191" t="s">
        <v>201</v>
      </c>
      <c r="AU127" s="191" t="s">
        <v>91</v>
      </c>
      <c r="AY127" s="19" t="s">
        <v>199</v>
      </c>
      <c r="BE127" s="192">
        <f>IF(N127="základní",J127,0)</f>
        <v>0</v>
      </c>
      <c r="BF127" s="192">
        <f>IF(N127="snížená",J127,0)</f>
        <v>0</v>
      </c>
      <c r="BG127" s="192">
        <f>IF(N127="zákl. přenesená",J127,0)</f>
        <v>0</v>
      </c>
      <c r="BH127" s="192">
        <f>IF(N127="sníž. přenesená",J127,0)</f>
        <v>0</v>
      </c>
      <c r="BI127" s="192">
        <f>IF(N127="nulová",J127,0)</f>
        <v>0</v>
      </c>
      <c r="BJ127" s="19" t="s">
        <v>89</v>
      </c>
      <c r="BK127" s="192">
        <f>ROUND(I127*H127,2)</f>
        <v>0</v>
      </c>
      <c r="BL127" s="19" t="s">
        <v>206</v>
      </c>
      <c r="BM127" s="191" t="s">
        <v>2440</v>
      </c>
    </row>
    <row r="128" s="2" customFormat="1">
      <c r="A128" s="38"/>
      <c r="B128" s="39"/>
      <c r="C128" s="38"/>
      <c r="D128" s="193" t="s">
        <v>208</v>
      </c>
      <c r="E128" s="38"/>
      <c r="F128" s="194" t="s">
        <v>2441</v>
      </c>
      <c r="G128" s="38"/>
      <c r="H128" s="38"/>
      <c r="I128" s="195"/>
      <c r="J128" s="38"/>
      <c r="K128" s="38"/>
      <c r="L128" s="39"/>
      <c r="M128" s="196"/>
      <c r="N128" s="197"/>
      <c r="O128" s="77"/>
      <c r="P128" s="77"/>
      <c r="Q128" s="77"/>
      <c r="R128" s="77"/>
      <c r="S128" s="77"/>
      <c r="T128" s="78"/>
      <c r="U128" s="38"/>
      <c r="V128" s="38"/>
      <c r="W128" s="38"/>
      <c r="X128" s="38"/>
      <c r="Y128" s="38"/>
      <c r="Z128" s="38"/>
      <c r="AA128" s="38"/>
      <c r="AB128" s="38"/>
      <c r="AC128" s="38"/>
      <c r="AD128" s="38"/>
      <c r="AE128" s="38"/>
      <c r="AT128" s="19" t="s">
        <v>208</v>
      </c>
      <c r="AU128" s="19" t="s">
        <v>91</v>
      </c>
    </row>
    <row r="129" s="2" customFormat="1">
      <c r="A129" s="38"/>
      <c r="B129" s="39"/>
      <c r="C129" s="38"/>
      <c r="D129" s="193" t="s">
        <v>210</v>
      </c>
      <c r="E129" s="38"/>
      <c r="F129" s="198" t="s">
        <v>2442</v>
      </c>
      <c r="G129" s="38"/>
      <c r="H129" s="38"/>
      <c r="I129" s="195"/>
      <c r="J129" s="38"/>
      <c r="K129" s="38"/>
      <c r="L129" s="39"/>
      <c r="M129" s="196"/>
      <c r="N129" s="197"/>
      <c r="O129" s="77"/>
      <c r="P129" s="77"/>
      <c r="Q129" s="77"/>
      <c r="R129" s="77"/>
      <c r="S129" s="77"/>
      <c r="T129" s="78"/>
      <c r="U129" s="38"/>
      <c r="V129" s="38"/>
      <c r="W129" s="38"/>
      <c r="X129" s="38"/>
      <c r="Y129" s="38"/>
      <c r="Z129" s="38"/>
      <c r="AA129" s="38"/>
      <c r="AB129" s="38"/>
      <c r="AC129" s="38"/>
      <c r="AD129" s="38"/>
      <c r="AE129" s="38"/>
      <c r="AT129" s="19" t="s">
        <v>210</v>
      </c>
      <c r="AU129" s="19" t="s">
        <v>91</v>
      </c>
    </row>
    <row r="130" s="2" customFormat="1" ht="24.15" customHeight="1">
      <c r="A130" s="38"/>
      <c r="B130" s="179"/>
      <c r="C130" s="180" t="s">
        <v>91</v>
      </c>
      <c r="D130" s="180" t="s">
        <v>201</v>
      </c>
      <c r="E130" s="181" t="s">
        <v>2317</v>
      </c>
      <c r="F130" s="182" t="s">
        <v>2318</v>
      </c>
      <c r="G130" s="183" t="s">
        <v>228</v>
      </c>
      <c r="H130" s="184">
        <v>144.72</v>
      </c>
      <c r="I130" s="185"/>
      <c r="J130" s="186">
        <f>ROUND(I130*H130,2)</f>
        <v>0</v>
      </c>
      <c r="K130" s="182" t="s">
        <v>205</v>
      </c>
      <c r="L130" s="39"/>
      <c r="M130" s="187" t="s">
        <v>1</v>
      </c>
      <c r="N130" s="188" t="s">
        <v>46</v>
      </c>
      <c r="O130" s="77"/>
      <c r="P130" s="189">
        <f>O130*H130</f>
        <v>0</v>
      </c>
      <c r="Q130" s="189">
        <v>0</v>
      </c>
      <c r="R130" s="189">
        <f>Q130*H130</f>
        <v>0</v>
      </c>
      <c r="S130" s="189">
        <v>0</v>
      </c>
      <c r="T130" s="190">
        <f>S130*H130</f>
        <v>0</v>
      </c>
      <c r="U130" s="38"/>
      <c r="V130" s="38"/>
      <c r="W130" s="38"/>
      <c r="X130" s="38"/>
      <c r="Y130" s="38"/>
      <c r="Z130" s="38"/>
      <c r="AA130" s="38"/>
      <c r="AB130" s="38"/>
      <c r="AC130" s="38"/>
      <c r="AD130" s="38"/>
      <c r="AE130" s="38"/>
      <c r="AR130" s="191" t="s">
        <v>206</v>
      </c>
      <c r="AT130" s="191" t="s">
        <v>201</v>
      </c>
      <c r="AU130" s="191" t="s">
        <v>91</v>
      </c>
      <c r="AY130" s="19" t="s">
        <v>199</v>
      </c>
      <c r="BE130" s="192">
        <f>IF(N130="základní",J130,0)</f>
        <v>0</v>
      </c>
      <c r="BF130" s="192">
        <f>IF(N130="snížená",J130,0)</f>
        <v>0</v>
      </c>
      <c r="BG130" s="192">
        <f>IF(N130="zákl. přenesená",J130,0)</f>
        <v>0</v>
      </c>
      <c r="BH130" s="192">
        <f>IF(N130="sníž. přenesená",J130,0)</f>
        <v>0</v>
      </c>
      <c r="BI130" s="192">
        <f>IF(N130="nulová",J130,0)</f>
        <v>0</v>
      </c>
      <c r="BJ130" s="19" t="s">
        <v>89</v>
      </c>
      <c r="BK130" s="192">
        <f>ROUND(I130*H130,2)</f>
        <v>0</v>
      </c>
      <c r="BL130" s="19" t="s">
        <v>206</v>
      </c>
      <c r="BM130" s="191" t="s">
        <v>2443</v>
      </c>
    </row>
    <row r="131" s="2" customFormat="1">
      <c r="A131" s="38"/>
      <c r="B131" s="39"/>
      <c r="C131" s="38"/>
      <c r="D131" s="193" t="s">
        <v>208</v>
      </c>
      <c r="E131" s="38"/>
      <c r="F131" s="194" t="s">
        <v>2320</v>
      </c>
      <c r="G131" s="38"/>
      <c r="H131" s="38"/>
      <c r="I131" s="195"/>
      <c r="J131" s="38"/>
      <c r="K131" s="38"/>
      <c r="L131" s="39"/>
      <c r="M131" s="196"/>
      <c r="N131" s="197"/>
      <c r="O131" s="77"/>
      <c r="P131" s="77"/>
      <c r="Q131" s="77"/>
      <c r="R131" s="77"/>
      <c r="S131" s="77"/>
      <c r="T131" s="78"/>
      <c r="U131" s="38"/>
      <c r="V131" s="38"/>
      <c r="W131" s="38"/>
      <c r="X131" s="38"/>
      <c r="Y131" s="38"/>
      <c r="Z131" s="38"/>
      <c r="AA131" s="38"/>
      <c r="AB131" s="38"/>
      <c r="AC131" s="38"/>
      <c r="AD131" s="38"/>
      <c r="AE131" s="38"/>
      <c r="AT131" s="19" t="s">
        <v>208</v>
      </c>
      <c r="AU131" s="19" t="s">
        <v>91</v>
      </c>
    </row>
    <row r="132" s="2" customFormat="1">
      <c r="A132" s="38"/>
      <c r="B132" s="39"/>
      <c r="C132" s="38"/>
      <c r="D132" s="193" t="s">
        <v>210</v>
      </c>
      <c r="E132" s="38"/>
      <c r="F132" s="198" t="s">
        <v>723</v>
      </c>
      <c r="G132" s="38"/>
      <c r="H132" s="38"/>
      <c r="I132" s="195"/>
      <c r="J132" s="38"/>
      <c r="K132" s="38"/>
      <c r="L132" s="39"/>
      <c r="M132" s="196"/>
      <c r="N132" s="197"/>
      <c r="O132" s="77"/>
      <c r="P132" s="77"/>
      <c r="Q132" s="77"/>
      <c r="R132" s="77"/>
      <c r="S132" s="77"/>
      <c r="T132" s="78"/>
      <c r="U132" s="38"/>
      <c r="V132" s="38"/>
      <c r="W132" s="38"/>
      <c r="X132" s="38"/>
      <c r="Y132" s="38"/>
      <c r="Z132" s="38"/>
      <c r="AA132" s="38"/>
      <c r="AB132" s="38"/>
      <c r="AC132" s="38"/>
      <c r="AD132" s="38"/>
      <c r="AE132" s="38"/>
      <c r="AT132" s="19" t="s">
        <v>210</v>
      </c>
      <c r="AU132" s="19" t="s">
        <v>91</v>
      </c>
    </row>
    <row r="133" s="14" customFormat="1">
      <c r="A133" s="14"/>
      <c r="B133" s="207"/>
      <c r="C133" s="14"/>
      <c r="D133" s="193" t="s">
        <v>212</v>
      </c>
      <c r="E133" s="208" t="s">
        <v>1</v>
      </c>
      <c r="F133" s="209" t="s">
        <v>724</v>
      </c>
      <c r="G133" s="14"/>
      <c r="H133" s="208" t="s">
        <v>1</v>
      </c>
      <c r="I133" s="210"/>
      <c r="J133" s="14"/>
      <c r="K133" s="14"/>
      <c r="L133" s="207"/>
      <c r="M133" s="211"/>
      <c r="N133" s="212"/>
      <c r="O133" s="212"/>
      <c r="P133" s="212"/>
      <c r="Q133" s="212"/>
      <c r="R133" s="212"/>
      <c r="S133" s="212"/>
      <c r="T133" s="213"/>
      <c r="U133" s="14"/>
      <c r="V133" s="14"/>
      <c r="W133" s="14"/>
      <c r="X133" s="14"/>
      <c r="Y133" s="14"/>
      <c r="Z133" s="14"/>
      <c r="AA133" s="14"/>
      <c r="AB133" s="14"/>
      <c r="AC133" s="14"/>
      <c r="AD133" s="14"/>
      <c r="AE133" s="14"/>
      <c r="AT133" s="208" t="s">
        <v>212</v>
      </c>
      <c r="AU133" s="208" t="s">
        <v>91</v>
      </c>
      <c r="AV133" s="14" t="s">
        <v>89</v>
      </c>
      <c r="AW133" s="14" t="s">
        <v>36</v>
      </c>
      <c r="AX133" s="14" t="s">
        <v>81</v>
      </c>
      <c r="AY133" s="208" t="s">
        <v>199</v>
      </c>
    </row>
    <row r="134" s="13" customFormat="1">
      <c r="A134" s="13"/>
      <c r="B134" s="199"/>
      <c r="C134" s="13"/>
      <c r="D134" s="193" t="s">
        <v>212</v>
      </c>
      <c r="E134" s="200" t="s">
        <v>1</v>
      </c>
      <c r="F134" s="201" t="s">
        <v>2444</v>
      </c>
      <c r="G134" s="13"/>
      <c r="H134" s="202">
        <v>144.72</v>
      </c>
      <c r="I134" s="203"/>
      <c r="J134" s="13"/>
      <c r="K134" s="13"/>
      <c r="L134" s="199"/>
      <c r="M134" s="204"/>
      <c r="N134" s="205"/>
      <c r="O134" s="205"/>
      <c r="P134" s="205"/>
      <c r="Q134" s="205"/>
      <c r="R134" s="205"/>
      <c r="S134" s="205"/>
      <c r="T134" s="206"/>
      <c r="U134" s="13"/>
      <c r="V134" s="13"/>
      <c r="W134" s="13"/>
      <c r="X134" s="13"/>
      <c r="Y134" s="13"/>
      <c r="Z134" s="13"/>
      <c r="AA134" s="13"/>
      <c r="AB134" s="13"/>
      <c r="AC134" s="13"/>
      <c r="AD134" s="13"/>
      <c r="AE134" s="13"/>
      <c r="AT134" s="200" t="s">
        <v>212</v>
      </c>
      <c r="AU134" s="200" t="s">
        <v>91</v>
      </c>
      <c r="AV134" s="13" t="s">
        <v>91</v>
      </c>
      <c r="AW134" s="13" t="s">
        <v>36</v>
      </c>
      <c r="AX134" s="13" t="s">
        <v>81</v>
      </c>
      <c r="AY134" s="200" t="s">
        <v>199</v>
      </c>
    </row>
    <row r="135" s="15" customFormat="1">
      <c r="A135" s="15"/>
      <c r="B135" s="214"/>
      <c r="C135" s="15"/>
      <c r="D135" s="193" t="s">
        <v>212</v>
      </c>
      <c r="E135" s="215" t="s">
        <v>1</v>
      </c>
      <c r="F135" s="216" t="s">
        <v>234</v>
      </c>
      <c r="G135" s="15"/>
      <c r="H135" s="217">
        <v>144.72</v>
      </c>
      <c r="I135" s="218"/>
      <c r="J135" s="15"/>
      <c r="K135" s="15"/>
      <c r="L135" s="214"/>
      <c r="M135" s="219"/>
      <c r="N135" s="220"/>
      <c r="O135" s="220"/>
      <c r="P135" s="220"/>
      <c r="Q135" s="220"/>
      <c r="R135" s="220"/>
      <c r="S135" s="220"/>
      <c r="T135" s="221"/>
      <c r="U135" s="15"/>
      <c r="V135" s="15"/>
      <c r="W135" s="15"/>
      <c r="X135" s="15"/>
      <c r="Y135" s="15"/>
      <c r="Z135" s="15"/>
      <c r="AA135" s="15"/>
      <c r="AB135" s="15"/>
      <c r="AC135" s="15"/>
      <c r="AD135" s="15"/>
      <c r="AE135" s="15"/>
      <c r="AT135" s="215" t="s">
        <v>212</v>
      </c>
      <c r="AU135" s="215" t="s">
        <v>91</v>
      </c>
      <c r="AV135" s="15" t="s">
        <v>206</v>
      </c>
      <c r="AW135" s="15" t="s">
        <v>36</v>
      </c>
      <c r="AX135" s="15" t="s">
        <v>89</v>
      </c>
      <c r="AY135" s="215" t="s">
        <v>199</v>
      </c>
    </row>
    <row r="136" s="2" customFormat="1" ht="14.4" customHeight="1">
      <c r="A136" s="38"/>
      <c r="B136" s="179"/>
      <c r="C136" s="180" t="s">
        <v>221</v>
      </c>
      <c r="D136" s="180" t="s">
        <v>201</v>
      </c>
      <c r="E136" s="181" t="s">
        <v>253</v>
      </c>
      <c r="F136" s="182" t="s">
        <v>254</v>
      </c>
      <c r="G136" s="183" t="s">
        <v>228</v>
      </c>
      <c r="H136" s="184">
        <v>24.120000000000001</v>
      </c>
      <c r="I136" s="185"/>
      <c r="J136" s="186">
        <f>ROUND(I136*H136,2)</f>
        <v>0</v>
      </c>
      <c r="K136" s="182" t="s">
        <v>246</v>
      </c>
      <c r="L136" s="39"/>
      <c r="M136" s="187" t="s">
        <v>1</v>
      </c>
      <c r="N136" s="188" t="s">
        <v>46</v>
      </c>
      <c r="O136" s="77"/>
      <c r="P136" s="189">
        <f>O136*H136</f>
        <v>0</v>
      </c>
      <c r="Q136" s="189">
        <v>0</v>
      </c>
      <c r="R136" s="189">
        <f>Q136*H136</f>
        <v>0</v>
      </c>
      <c r="S136" s="189">
        <v>0</v>
      </c>
      <c r="T136" s="190">
        <f>S136*H136</f>
        <v>0</v>
      </c>
      <c r="U136" s="38"/>
      <c r="V136" s="38"/>
      <c r="W136" s="38"/>
      <c r="X136" s="38"/>
      <c r="Y136" s="38"/>
      <c r="Z136" s="38"/>
      <c r="AA136" s="38"/>
      <c r="AB136" s="38"/>
      <c r="AC136" s="38"/>
      <c r="AD136" s="38"/>
      <c r="AE136" s="38"/>
      <c r="AR136" s="191" t="s">
        <v>206</v>
      </c>
      <c r="AT136" s="191" t="s">
        <v>201</v>
      </c>
      <c r="AU136" s="191" t="s">
        <v>91</v>
      </c>
      <c r="AY136" s="19" t="s">
        <v>199</v>
      </c>
      <c r="BE136" s="192">
        <f>IF(N136="základní",J136,0)</f>
        <v>0</v>
      </c>
      <c r="BF136" s="192">
        <f>IF(N136="snížená",J136,0)</f>
        <v>0</v>
      </c>
      <c r="BG136" s="192">
        <f>IF(N136="zákl. přenesená",J136,0)</f>
        <v>0</v>
      </c>
      <c r="BH136" s="192">
        <f>IF(N136="sníž. přenesená",J136,0)</f>
        <v>0</v>
      </c>
      <c r="BI136" s="192">
        <f>IF(N136="nulová",J136,0)</f>
        <v>0</v>
      </c>
      <c r="BJ136" s="19" t="s">
        <v>89</v>
      </c>
      <c r="BK136" s="192">
        <f>ROUND(I136*H136,2)</f>
        <v>0</v>
      </c>
      <c r="BL136" s="19" t="s">
        <v>206</v>
      </c>
      <c r="BM136" s="191" t="s">
        <v>2445</v>
      </c>
    </row>
    <row r="137" s="13" customFormat="1">
      <c r="A137" s="13"/>
      <c r="B137" s="199"/>
      <c r="C137" s="13"/>
      <c r="D137" s="193" t="s">
        <v>212</v>
      </c>
      <c r="E137" s="200" t="s">
        <v>1</v>
      </c>
      <c r="F137" s="201" t="s">
        <v>2446</v>
      </c>
      <c r="G137" s="13"/>
      <c r="H137" s="202">
        <v>96.480000000000004</v>
      </c>
      <c r="I137" s="203"/>
      <c r="J137" s="13"/>
      <c r="K137" s="13"/>
      <c r="L137" s="199"/>
      <c r="M137" s="204"/>
      <c r="N137" s="205"/>
      <c r="O137" s="205"/>
      <c r="P137" s="205"/>
      <c r="Q137" s="205"/>
      <c r="R137" s="205"/>
      <c r="S137" s="205"/>
      <c r="T137" s="206"/>
      <c r="U137" s="13"/>
      <c r="V137" s="13"/>
      <c r="W137" s="13"/>
      <c r="X137" s="13"/>
      <c r="Y137" s="13"/>
      <c r="Z137" s="13"/>
      <c r="AA137" s="13"/>
      <c r="AB137" s="13"/>
      <c r="AC137" s="13"/>
      <c r="AD137" s="13"/>
      <c r="AE137" s="13"/>
      <c r="AT137" s="200" t="s">
        <v>212</v>
      </c>
      <c r="AU137" s="200" t="s">
        <v>91</v>
      </c>
      <c r="AV137" s="13" t="s">
        <v>91</v>
      </c>
      <c r="AW137" s="13" t="s">
        <v>36</v>
      </c>
      <c r="AX137" s="13" t="s">
        <v>81</v>
      </c>
      <c r="AY137" s="200" t="s">
        <v>199</v>
      </c>
    </row>
    <row r="138" s="13" customFormat="1">
      <c r="A138" s="13"/>
      <c r="B138" s="199"/>
      <c r="C138" s="13"/>
      <c r="D138" s="193" t="s">
        <v>212</v>
      </c>
      <c r="E138" s="200" t="s">
        <v>1</v>
      </c>
      <c r="F138" s="201" t="s">
        <v>2447</v>
      </c>
      <c r="G138" s="13"/>
      <c r="H138" s="202">
        <v>-72.359999999999999</v>
      </c>
      <c r="I138" s="203"/>
      <c r="J138" s="13"/>
      <c r="K138" s="13"/>
      <c r="L138" s="199"/>
      <c r="M138" s="204"/>
      <c r="N138" s="205"/>
      <c r="O138" s="205"/>
      <c r="P138" s="205"/>
      <c r="Q138" s="205"/>
      <c r="R138" s="205"/>
      <c r="S138" s="205"/>
      <c r="T138" s="206"/>
      <c r="U138" s="13"/>
      <c r="V138" s="13"/>
      <c r="W138" s="13"/>
      <c r="X138" s="13"/>
      <c r="Y138" s="13"/>
      <c r="Z138" s="13"/>
      <c r="AA138" s="13"/>
      <c r="AB138" s="13"/>
      <c r="AC138" s="13"/>
      <c r="AD138" s="13"/>
      <c r="AE138" s="13"/>
      <c r="AT138" s="200" t="s">
        <v>212</v>
      </c>
      <c r="AU138" s="200" t="s">
        <v>91</v>
      </c>
      <c r="AV138" s="13" t="s">
        <v>91</v>
      </c>
      <c r="AW138" s="13" t="s">
        <v>36</v>
      </c>
      <c r="AX138" s="13" t="s">
        <v>81</v>
      </c>
      <c r="AY138" s="200" t="s">
        <v>199</v>
      </c>
    </row>
    <row r="139" s="15" customFormat="1">
      <c r="A139" s="15"/>
      <c r="B139" s="214"/>
      <c r="C139" s="15"/>
      <c r="D139" s="193" t="s">
        <v>212</v>
      </c>
      <c r="E139" s="215" t="s">
        <v>1</v>
      </c>
      <c r="F139" s="216" t="s">
        <v>234</v>
      </c>
      <c r="G139" s="15"/>
      <c r="H139" s="217">
        <v>24.120000000000005</v>
      </c>
      <c r="I139" s="218"/>
      <c r="J139" s="15"/>
      <c r="K139" s="15"/>
      <c r="L139" s="214"/>
      <c r="M139" s="219"/>
      <c r="N139" s="220"/>
      <c r="O139" s="220"/>
      <c r="P139" s="220"/>
      <c r="Q139" s="220"/>
      <c r="R139" s="220"/>
      <c r="S139" s="220"/>
      <c r="T139" s="221"/>
      <c r="U139" s="15"/>
      <c r="V139" s="15"/>
      <c r="W139" s="15"/>
      <c r="X139" s="15"/>
      <c r="Y139" s="15"/>
      <c r="Z139" s="15"/>
      <c r="AA139" s="15"/>
      <c r="AB139" s="15"/>
      <c r="AC139" s="15"/>
      <c r="AD139" s="15"/>
      <c r="AE139" s="15"/>
      <c r="AT139" s="215" t="s">
        <v>212</v>
      </c>
      <c r="AU139" s="215" t="s">
        <v>91</v>
      </c>
      <c r="AV139" s="15" t="s">
        <v>206</v>
      </c>
      <c r="AW139" s="15" t="s">
        <v>36</v>
      </c>
      <c r="AX139" s="15" t="s">
        <v>89</v>
      </c>
      <c r="AY139" s="215" t="s">
        <v>199</v>
      </c>
    </row>
    <row r="140" s="2" customFormat="1" ht="24.15" customHeight="1">
      <c r="A140" s="38"/>
      <c r="B140" s="179"/>
      <c r="C140" s="180" t="s">
        <v>206</v>
      </c>
      <c r="D140" s="180" t="s">
        <v>201</v>
      </c>
      <c r="E140" s="181" t="s">
        <v>2448</v>
      </c>
      <c r="F140" s="182" t="s">
        <v>2449</v>
      </c>
      <c r="G140" s="183" t="s">
        <v>228</v>
      </c>
      <c r="H140" s="184">
        <v>72.359999999999999</v>
      </c>
      <c r="I140" s="185"/>
      <c r="J140" s="186">
        <f>ROUND(I140*H140,2)</f>
        <v>0</v>
      </c>
      <c r="K140" s="182" t="s">
        <v>205</v>
      </c>
      <c r="L140" s="39"/>
      <c r="M140" s="187" t="s">
        <v>1</v>
      </c>
      <c r="N140" s="188" t="s">
        <v>46</v>
      </c>
      <c r="O140" s="77"/>
      <c r="P140" s="189">
        <f>O140*H140</f>
        <v>0</v>
      </c>
      <c r="Q140" s="189">
        <v>0</v>
      </c>
      <c r="R140" s="189">
        <f>Q140*H140</f>
        <v>0</v>
      </c>
      <c r="S140" s="189">
        <v>0</v>
      </c>
      <c r="T140" s="190">
        <f>S140*H140</f>
        <v>0</v>
      </c>
      <c r="U140" s="38"/>
      <c r="V140" s="38"/>
      <c r="W140" s="38"/>
      <c r="X140" s="38"/>
      <c r="Y140" s="38"/>
      <c r="Z140" s="38"/>
      <c r="AA140" s="38"/>
      <c r="AB140" s="38"/>
      <c r="AC140" s="38"/>
      <c r="AD140" s="38"/>
      <c r="AE140" s="38"/>
      <c r="AR140" s="191" t="s">
        <v>206</v>
      </c>
      <c r="AT140" s="191" t="s">
        <v>201</v>
      </c>
      <c r="AU140" s="191" t="s">
        <v>91</v>
      </c>
      <c r="AY140" s="19" t="s">
        <v>199</v>
      </c>
      <c r="BE140" s="192">
        <f>IF(N140="základní",J140,0)</f>
        <v>0</v>
      </c>
      <c r="BF140" s="192">
        <f>IF(N140="snížená",J140,0)</f>
        <v>0</v>
      </c>
      <c r="BG140" s="192">
        <f>IF(N140="zákl. přenesená",J140,0)</f>
        <v>0</v>
      </c>
      <c r="BH140" s="192">
        <f>IF(N140="sníž. přenesená",J140,0)</f>
        <v>0</v>
      </c>
      <c r="BI140" s="192">
        <f>IF(N140="nulová",J140,0)</f>
        <v>0</v>
      </c>
      <c r="BJ140" s="19" t="s">
        <v>89</v>
      </c>
      <c r="BK140" s="192">
        <f>ROUND(I140*H140,2)</f>
        <v>0</v>
      </c>
      <c r="BL140" s="19" t="s">
        <v>206</v>
      </c>
      <c r="BM140" s="191" t="s">
        <v>2450</v>
      </c>
    </row>
    <row r="141" s="2" customFormat="1">
      <c r="A141" s="38"/>
      <c r="B141" s="39"/>
      <c r="C141" s="38"/>
      <c r="D141" s="193" t="s">
        <v>208</v>
      </c>
      <c r="E141" s="38"/>
      <c r="F141" s="194" t="s">
        <v>2451</v>
      </c>
      <c r="G141" s="38"/>
      <c r="H141" s="38"/>
      <c r="I141" s="195"/>
      <c r="J141" s="38"/>
      <c r="K141" s="38"/>
      <c r="L141" s="39"/>
      <c r="M141" s="196"/>
      <c r="N141" s="197"/>
      <c r="O141" s="77"/>
      <c r="P141" s="77"/>
      <c r="Q141" s="77"/>
      <c r="R141" s="77"/>
      <c r="S141" s="77"/>
      <c r="T141" s="78"/>
      <c r="U141" s="38"/>
      <c r="V141" s="38"/>
      <c r="W141" s="38"/>
      <c r="X141" s="38"/>
      <c r="Y141" s="38"/>
      <c r="Z141" s="38"/>
      <c r="AA141" s="38"/>
      <c r="AB141" s="38"/>
      <c r="AC141" s="38"/>
      <c r="AD141" s="38"/>
      <c r="AE141" s="38"/>
      <c r="AT141" s="19" t="s">
        <v>208</v>
      </c>
      <c r="AU141" s="19" t="s">
        <v>91</v>
      </c>
    </row>
    <row r="142" s="2" customFormat="1">
      <c r="A142" s="38"/>
      <c r="B142" s="39"/>
      <c r="C142" s="38"/>
      <c r="D142" s="193" t="s">
        <v>210</v>
      </c>
      <c r="E142" s="38"/>
      <c r="F142" s="198" t="s">
        <v>742</v>
      </c>
      <c r="G142" s="38"/>
      <c r="H142" s="38"/>
      <c r="I142" s="195"/>
      <c r="J142" s="38"/>
      <c r="K142" s="38"/>
      <c r="L142" s="39"/>
      <c r="M142" s="196"/>
      <c r="N142" s="197"/>
      <c r="O142" s="77"/>
      <c r="P142" s="77"/>
      <c r="Q142" s="77"/>
      <c r="R142" s="77"/>
      <c r="S142" s="77"/>
      <c r="T142" s="78"/>
      <c r="U142" s="38"/>
      <c r="V142" s="38"/>
      <c r="W142" s="38"/>
      <c r="X142" s="38"/>
      <c r="Y142" s="38"/>
      <c r="Z142" s="38"/>
      <c r="AA142" s="38"/>
      <c r="AB142" s="38"/>
      <c r="AC142" s="38"/>
      <c r="AD142" s="38"/>
      <c r="AE142" s="38"/>
      <c r="AT142" s="19" t="s">
        <v>210</v>
      </c>
      <c r="AU142" s="19" t="s">
        <v>91</v>
      </c>
    </row>
    <row r="143" s="14" customFormat="1">
      <c r="A143" s="14"/>
      <c r="B143" s="207"/>
      <c r="C143" s="14"/>
      <c r="D143" s="193" t="s">
        <v>212</v>
      </c>
      <c r="E143" s="208" t="s">
        <v>1</v>
      </c>
      <c r="F143" s="209" t="s">
        <v>743</v>
      </c>
      <c r="G143" s="14"/>
      <c r="H143" s="208" t="s">
        <v>1</v>
      </c>
      <c r="I143" s="210"/>
      <c r="J143" s="14"/>
      <c r="K143" s="14"/>
      <c r="L143" s="207"/>
      <c r="M143" s="211"/>
      <c r="N143" s="212"/>
      <c r="O143" s="212"/>
      <c r="P143" s="212"/>
      <c r="Q143" s="212"/>
      <c r="R143" s="212"/>
      <c r="S143" s="212"/>
      <c r="T143" s="213"/>
      <c r="U143" s="14"/>
      <c r="V143" s="14"/>
      <c r="W143" s="14"/>
      <c r="X143" s="14"/>
      <c r="Y143" s="14"/>
      <c r="Z143" s="14"/>
      <c r="AA143" s="14"/>
      <c r="AB143" s="14"/>
      <c r="AC143" s="14"/>
      <c r="AD143" s="14"/>
      <c r="AE143" s="14"/>
      <c r="AT143" s="208" t="s">
        <v>212</v>
      </c>
      <c r="AU143" s="208" t="s">
        <v>91</v>
      </c>
      <c r="AV143" s="14" t="s">
        <v>89</v>
      </c>
      <c r="AW143" s="14" t="s">
        <v>36</v>
      </c>
      <c r="AX143" s="14" t="s">
        <v>81</v>
      </c>
      <c r="AY143" s="208" t="s">
        <v>199</v>
      </c>
    </row>
    <row r="144" s="13" customFormat="1">
      <c r="A144" s="13"/>
      <c r="B144" s="199"/>
      <c r="C144" s="13"/>
      <c r="D144" s="193" t="s">
        <v>212</v>
      </c>
      <c r="E144" s="200" t="s">
        <v>1</v>
      </c>
      <c r="F144" s="201" t="s">
        <v>2452</v>
      </c>
      <c r="G144" s="13"/>
      <c r="H144" s="202">
        <v>72.359999999999999</v>
      </c>
      <c r="I144" s="203"/>
      <c r="J144" s="13"/>
      <c r="K144" s="13"/>
      <c r="L144" s="199"/>
      <c r="M144" s="204"/>
      <c r="N144" s="205"/>
      <c r="O144" s="205"/>
      <c r="P144" s="205"/>
      <c r="Q144" s="205"/>
      <c r="R144" s="205"/>
      <c r="S144" s="205"/>
      <c r="T144" s="206"/>
      <c r="U144" s="13"/>
      <c r="V144" s="13"/>
      <c r="W144" s="13"/>
      <c r="X144" s="13"/>
      <c r="Y144" s="13"/>
      <c r="Z144" s="13"/>
      <c r="AA144" s="13"/>
      <c r="AB144" s="13"/>
      <c r="AC144" s="13"/>
      <c r="AD144" s="13"/>
      <c r="AE144" s="13"/>
      <c r="AT144" s="200" t="s">
        <v>212</v>
      </c>
      <c r="AU144" s="200" t="s">
        <v>91</v>
      </c>
      <c r="AV144" s="13" t="s">
        <v>91</v>
      </c>
      <c r="AW144" s="13" t="s">
        <v>36</v>
      </c>
      <c r="AX144" s="13" t="s">
        <v>81</v>
      </c>
      <c r="AY144" s="200" t="s">
        <v>199</v>
      </c>
    </row>
    <row r="145" s="15" customFormat="1">
      <c r="A145" s="15"/>
      <c r="B145" s="214"/>
      <c r="C145" s="15"/>
      <c r="D145" s="193" t="s">
        <v>212</v>
      </c>
      <c r="E145" s="215" t="s">
        <v>1</v>
      </c>
      <c r="F145" s="216" t="s">
        <v>234</v>
      </c>
      <c r="G145" s="15"/>
      <c r="H145" s="217">
        <v>72.359999999999999</v>
      </c>
      <c r="I145" s="218"/>
      <c r="J145" s="15"/>
      <c r="K145" s="15"/>
      <c r="L145" s="214"/>
      <c r="M145" s="219"/>
      <c r="N145" s="220"/>
      <c r="O145" s="220"/>
      <c r="P145" s="220"/>
      <c r="Q145" s="220"/>
      <c r="R145" s="220"/>
      <c r="S145" s="220"/>
      <c r="T145" s="221"/>
      <c r="U145" s="15"/>
      <c r="V145" s="15"/>
      <c r="W145" s="15"/>
      <c r="X145" s="15"/>
      <c r="Y145" s="15"/>
      <c r="Z145" s="15"/>
      <c r="AA145" s="15"/>
      <c r="AB145" s="15"/>
      <c r="AC145" s="15"/>
      <c r="AD145" s="15"/>
      <c r="AE145" s="15"/>
      <c r="AT145" s="215" t="s">
        <v>212</v>
      </c>
      <c r="AU145" s="215" t="s">
        <v>91</v>
      </c>
      <c r="AV145" s="15" t="s">
        <v>206</v>
      </c>
      <c r="AW145" s="15" t="s">
        <v>36</v>
      </c>
      <c r="AX145" s="15" t="s">
        <v>89</v>
      </c>
      <c r="AY145" s="215" t="s">
        <v>199</v>
      </c>
    </row>
    <row r="146" s="2" customFormat="1" ht="24.15" customHeight="1">
      <c r="A146" s="38"/>
      <c r="B146" s="179"/>
      <c r="C146" s="180" t="s">
        <v>235</v>
      </c>
      <c r="D146" s="180" t="s">
        <v>201</v>
      </c>
      <c r="E146" s="181" t="s">
        <v>291</v>
      </c>
      <c r="F146" s="182" t="s">
        <v>292</v>
      </c>
      <c r="G146" s="183" t="s">
        <v>228</v>
      </c>
      <c r="H146" s="184">
        <v>72.359999999999999</v>
      </c>
      <c r="I146" s="185"/>
      <c r="J146" s="186">
        <f>ROUND(I146*H146,2)</f>
        <v>0</v>
      </c>
      <c r="K146" s="182" t="s">
        <v>205</v>
      </c>
      <c r="L146" s="39"/>
      <c r="M146" s="187" t="s">
        <v>1</v>
      </c>
      <c r="N146" s="188" t="s">
        <v>46</v>
      </c>
      <c r="O146" s="77"/>
      <c r="P146" s="189">
        <f>O146*H146</f>
        <v>0</v>
      </c>
      <c r="Q146" s="189">
        <v>0</v>
      </c>
      <c r="R146" s="189">
        <f>Q146*H146</f>
        <v>0</v>
      </c>
      <c r="S146" s="189">
        <v>0</v>
      </c>
      <c r="T146" s="190">
        <f>S146*H146</f>
        <v>0</v>
      </c>
      <c r="U146" s="38"/>
      <c r="V146" s="38"/>
      <c r="W146" s="38"/>
      <c r="X146" s="38"/>
      <c r="Y146" s="38"/>
      <c r="Z146" s="38"/>
      <c r="AA146" s="38"/>
      <c r="AB146" s="38"/>
      <c r="AC146" s="38"/>
      <c r="AD146" s="38"/>
      <c r="AE146" s="38"/>
      <c r="AR146" s="191" t="s">
        <v>206</v>
      </c>
      <c r="AT146" s="191" t="s">
        <v>201</v>
      </c>
      <c r="AU146" s="191" t="s">
        <v>91</v>
      </c>
      <c r="AY146" s="19" t="s">
        <v>199</v>
      </c>
      <c r="BE146" s="192">
        <f>IF(N146="základní",J146,0)</f>
        <v>0</v>
      </c>
      <c r="BF146" s="192">
        <f>IF(N146="snížená",J146,0)</f>
        <v>0</v>
      </c>
      <c r="BG146" s="192">
        <f>IF(N146="zákl. přenesená",J146,0)</f>
        <v>0</v>
      </c>
      <c r="BH146" s="192">
        <f>IF(N146="sníž. přenesená",J146,0)</f>
        <v>0</v>
      </c>
      <c r="BI146" s="192">
        <f>IF(N146="nulová",J146,0)</f>
        <v>0</v>
      </c>
      <c r="BJ146" s="19" t="s">
        <v>89</v>
      </c>
      <c r="BK146" s="192">
        <f>ROUND(I146*H146,2)</f>
        <v>0</v>
      </c>
      <c r="BL146" s="19" t="s">
        <v>206</v>
      </c>
      <c r="BM146" s="191" t="s">
        <v>259</v>
      </c>
    </row>
    <row r="147" s="2" customFormat="1">
      <c r="A147" s="38"/>
      <c r="B147" s="39"/>
      <c r="C147" s="38"/>
      <c r="D147" s="193" t="s">
        <v>208</v>
      </c>
      <c r="E147" s="38"/>
      <c r="F147" s="194" t="s">
        <v>294</v>
      </c>
      <c r="G147" s="38"/>
      <c r="H147" s="38"/>
      <c r="I147" s="195"/>
      <c r="J147" s="38"/>
      <c r="K147" s="38"/>
      <c r="L147" s="39"/>
      <c r="M147" s="196"/>
      <c r="N147" s="197"/>
      <c r="O147" s="77"/>
      <c r="P147" s="77"/>
      <c r="Q147" s="77"/>
      <c r="R147" s="77"/>
      <c r="S147" s="77"/>
      <c r="T147" s="78"/>
      <c r="U147" s="38"/>
      <c r="V147" s="38"/>
      <c r="W147" s="38"/>
      <c r="X147" s="38"/>
      <c r="Y147" s="38"/>
      <c r="Z147" s="38"/>
      <c r="AA147" s="38"/>
      <c r="AB147" s="38"/>
      <c r="AC147" s="38"/>
      <c r="AD147" s="38"/>
      <c r="AE147" s="38"/>
      <c r="AT147" s="19" t="s">
        <v>208</v>
      </c>
      <c r="AU147" s="19" t="s">
        <v>91</v>
      </c>
    </row>
    <row r="148" s="2" customFormat="1">
      <c r="A148" s="38"/>
      <c r="B148" s="39"/>
      <c r="C148" s="38"/>
      <c r="D148" s="193" t="s">
        <v>210</v>
      </c>
      <c r="E148" s="38"/>
      <c r="F148" s="198" t="s">
        <v>295</v>
      </c>
      <c r="G148" s="38"/>
      <c r="H148" s="38"/>
      <c r="I148" s="195"/>
      <c r="J148" s="38"/>
      <c r="K148" s="38"/>
      <c r="L148" s="39"/>
      <c r="M148" s="196"/>
      <c r="N148" s="197"/>
      <c r="O148" s="77"/>
      <c r="P148" s="77"/>
      <c r="Q148" s="77"/>
      <c r="R148" s="77"/>
      <c r="S148" s="77"/>
      <c r="T148" s="78"/>
      <c r="U148" s="38"/>
      <c r="V148" s="38"/>
      <c r="W148" s="38"/>
      <c r="X148" s="38"/>
      <c r="Y148" s="38"/>
      <c r="Z148" s="38"/>
      <c r="AA148" s="38"/>
      <c r="AB148" s="38"/>
      <c r="AC148" s="38"/>
      <c r="AD148" s="38"/>
      <c r="AE148" s="38"/>
      <c r="AT148" s="19" t="s">
        <v>210</v>
      </c>
      <c r="AU148" s="19" t="s">
        <v>91</v>
      </c>
    </row>
    <row r="149" s="12" customFormat="1" ht="22.8" customHeight="1">
      <c r="A149" s="12"/>
      <c r="B149" s="166"/>
      <c r="C149" s="12"/>
      <c r="D149" s="167" t="s">
        <v>80</v>
      </c>
      <c r="E149" s="177" t="s">
        <v>271</v>
      </c>
      <c r="F149" s="177" t="s">
        <v>1638</v>
      </c>
      <c r="G149" s="12"/>
      <c r="H149" s="12"/>
      <c r="I149" s="169"/>
      <c r="J149" s="178">
        <f>BK149</f>
        <v>0</v>
      </c>
      <c r="K149" s="12"/>
      <c r="L149" s="166"/>
      <c r="M149" s="171"/>
      <c r="N149" s="172"/>
      <c r="O149" s="172"/>
      <c r="P149" s="173">
        <f>SUM(P150:P161)</f>
        <v>0</v>
      </c>
      <c r="Q149" s="172"/>
      <c r="R149" s="173">
        <f>SUM(R150:R161)</f>
        <v>0.026129999999999997</v>
      </c>
      <c r="S149" s="172"/>
      <c r="T149" s="174">
        <f>SUM(T150:T161)</f>
        <v>0</v>
      </c>
      <c r="U149" s="12"/>
      <c r="V149" s="12"/>
      <c r="W149" s="12"/>
      <c r="X149" s="12"/>
      <c r="Y149" s="12"/>
      <c r="Z149" s="12"/>
      <c r="AA149" s="12"/>
      <c r="AB149" s="12"/>
      <c r="AC149" s="12"/>
      <c r="AD149" s="12"/>
      <c r="AE149" s="12"/>
      <c r="AR149" s="167" t="s">
        <v>89</v>
      </c>
      <c r="AT149" s="175" t="s">
        <v>80</v>
      </c>
      <c r="AU149" s="175" t="s">
        <v>89</v>
      </c>
      <c r="AY149" s="167" t="s">
        <v>199</v>
      </c>
      <c r="BK149" s="176">
        <f>SUM(BK150:BK161)</f>
        <v>0</v>
      </c>
    </row>
    <row r="150" s="2" customFormat="1" ht="14.4" customHeight="1">
      <c r="A150" s="38"/>
      <c r="B150" s="179"/>
      <c r="C150" s="180" t="s">
        <v>243</v>
      </c>
      <c r="D150" s="180" t="s">
        <v>201</v>
      </c>
      <c r="E150" s="181" t="s">
        <v>2453</v>
      </c>
      <c r="F150" s="182" t="s">
        <v>2454</v>
      </c>
      <c r="G150" s="183" t="s">
        <v>345</v>
      </c>
      <c r="H150" s="184">
        <v>201</v>
      </c>
      <c r="I150" s="185"/>
      <c r="J150" s="186">
        <f>ROUND(I150*H150,2)</f>
        <v>0</v>
      </c>
      <c r="K150" s="182" t="s">
        <v>246</v>
      </c>
      <c r="L150" s="39"/>
      <c r="M150" s="187" t="s">
        <v>1</v>
      </c>
      <c r="N150" s="188" t="s">
        <v>46</v>
      </c>
      <c r="O150" s="77"/>
      <c r="P150" s="189">
        <f>O150*H150</f>
        <v>0</v>
      </c>
      <c r="Q150" s="189">
        <v>0</v>
      </c>
      <c r="R150" s="189">
        <f>Q150*H150</f>
        <v>0</v>
      </c>
      <c r="S150" s="189">
        <v>0</v>
      </c>
      <c r="T150" s="190">
        <f>S150*H150</f>
        <v>0</v>
      </c>
      <c r="U150" s="38"/>
      <c r="V150" s="38"/>
      <c r="W150" s="38"/>
      <c r="X150" s="38"/>
      <c r="Y150" s="38"/>
      <c r="Z150" s="38"/>
      <c r="AA150" s="38"/>
      <c r="AB150" s="38"/>
      <c r="AC150" s="38"/>
      <c r="AD150" s="38"/>
      <c r="AE150" s="38"/>
      <c r="AR150" s="191" t="s">
        <v>206</v>
      </c>
      <c r="AT150" s="191" t="s">
        <v>201</v>
      </c>
      <c r="AU150" s="191" t="s">
        <v>91</v>
      </c>
      <c r="AY150" s="19" t="s">
        <v>199</v>
      </c>
      <c r="BE150" s="192">
        <f>IF(N150="základní",J150,0)</f>
        <v>0</v>
      </c>
      <c r="BF150" s="192">
        <f>IF(N150="snížená",J150,0)</f>
        <v>0</v>
      </c>
      <c r="BG150" s="192">
        <f>IF(N150="zákl. přenesená",J150,0)</f>
        <v>0</v>
      </c>
      <c r="BH150" s="192">
        <f>IF(N150="sníž. přenesená",J150,0)</f>
        <v>0</v>
      </c>
      <c r="BI150" s="192">
        <f>IF(N150="nulová",J150,0)</f>
        <v>0</v>
      </c>
      <c r="BJ150" s="19" t="s">
        <v>89</v>
      </c>
      <c r="BK150" s="192">
        <f>ROUND(I150*H150,2)</f>
        <v>0</v>
      </c>
      <c r="BL150" s="19" t="s">
        <v>206</v>
      </c>
      <c r="BM150" s="191" t="s">
        <v>279</v>
      </c>
    </row>
    <row r="151" s="2" customFormat="1" ht="14.4" customHeight="1">
      <c r="A151" s="38"/>
      <c r="B151" s="179"/>
      <c r="C151" s="180" t="s">
        <v>252</v>
      </c>
      <c r="D151" s="180" t="s">
        <v>201</v>
      </c>
      <c r="E151" s="181" t="s">
        <v>2455</v>
      </c>
      <c r="F151" s="182" t="s">
        <v>2456</v>
      </c>
      <c r="G151" s="183" t="s">
        <v>345</v>
      </c>
      <c r="H151" s="184">
        <v>402</v>
      </c>
      <c r="I151" s="185"/>
      <c r="J151" s="186">
        <f>ROUND(I151*H151,2)</f>
        <v>0</v>
      </c>
      <c r="K151" s="182" t="s">
        <v>246</v>
      </c>
      <c r="L151" s="39"/>
      <c r="M151" s="187" t="s">
        <v>1</v>
      </c>
      <c r="N151" s="188" t="s">
        <v>46</v>
      </c>
      <c r="O151" s="77"/>
      <c r="P151" s="189">
        <f>O151*H151</f>
        <v>0</v>
      </c>
      <c r="Q151" s="189">
        <v>0</v>
      </c>
      <c r="R151" s="189">
        <f>Q151*H151</f>
        <v>0</v>
      </c>
      <c r="S151" s="189">
        <v>0</v>
      </c>
      <c r="T151" s="190">
        <f>S151*H151</f>
        <v>0</v>
      </c>
      <c r="U151" s="38"/>
      <c r="V151" s="38"/>
      <c r="W151" s="38"/>
      <c r="X151" s="38"/>
      <c r="Y151" s="38"/>
      <c r="Z151" s="38"/>
      <c r="AA151" s="38"/>
      <c r="AB151" s="38"/>
      <c r="AC151" s="38"/>
      <c r="AD151" s="38"/>
      <c r="AE151" s="38"/>
      <c r="AR151" s="191" t="s">
        <v>206</v>
      </c>
      <c r="AT151" s="191" t="s">
        <v>201</v>
      </c>
      <c r="AU151" s="191" t="s">
        <v>91</v>
      </c>
      <c r="AY151" s="19" t="s">
        <v>199</v>
      </c>
      <c r="BE151" s="192">
        <f>IF(N151="základní",J151,0)</f>
        <v>0</v>
      </c>
      <c r="BF151" s="192">
        <f>IF(N151="snížená",J151,0)</f>
        <v>0</v>
      </c>
      <c r="BG151" s="192">
        <f>IF(N151="zákl. přenesená",J151,0)</f>
        <v>0</v>
      </c>
      <c r="BH151" s="192">
        <f>IF(N151="sníž. přenesená",J151,0)</f>
        <v>0</v>
      </c>
      <c r="BI151" s="192">
        <f>IF(N151="nulová",J151,0)</f>
        <v>0</v>
      </c>
      <c r="BJ151" s="19" t="s">
        <v>89</v>
      </c>
      <c r="BK151" s="192">
        <f>ROUND(I151*H151,2)</f>
        <v>0</v>
      </c>
      <c r="BL151" s="19" t="s">
        <v>206</v>
      </c>
      <c r="BM151" s="191" t="s">
        <v>290</v>
      </c>
    </row>
    <row r="152" s="2" customFormat="1" ht="14.4" customHeight="1">
      <c r="A152" s="38"/>
      <c r="B152" s="179"/>
      <c r="C152" s="180" t="s">
        <v>259</v>
      </c>
      <c r="D152" s="180" t="s">
        <v>201</v>
      </c>
      <c r="E152" s="181" t="s">
        <v>2457</v>
      </c>
      <c r="F152" s="182" t="s">
        <v>2458</v>
      </c>
      <c r="G152" s="183" t="s">
        <v>345</v>
      </c>
      <c r="H152" s="184">
        <v>201</v>
      </c>
      <c r="I152" s="185"/>
      <c r="J152" s="186">
        <f>ROUND(I152*H152,2)</f>
        <v>0</v>
      </c>
      <c r="K152" s="182" t="s">
        <v>205</v>
      </c>
      <c r="L152" s="39"/>
      <c r="M152" s="187" t="s">
        <v>1</v>
      </c>
      <c r="N152" s="188" t="s">
        <v>46</v>
      </c>
      <c r="O152" s="77"/>
      <c r="P152" s="189">
        <f>O152*H152</f>
        <v>0</v>
      </c>
      <c r="Q152" s="189">
        <v>0.00012999999999999999</v>
      </c>
      <c r="R152" s="189">
        <f>Q152*H152</f>
        <v>0.026129999999999997</v>
      </c>
      <c r="S152" s="189">
        <v>0</v>
      </c>
      <c r="T152" s="190">
        <f>S152*H152</f>
        <v>0</v>
      </c>
      <c r="U152" s="38"/>
      <c r="V152" s="38"/>
      <c r="W152" s="38"/>
      <c r="X152" s="38"/>
      <c r="Y152" s="38"/>
      <c r="Z152" s="38"/>
      <c r="AA152" s="38"/>
      <c r="AB152" s="38"/>
      <c r="AC152" s="38"/>
      <c r="AD152" s="38"/>
      <c r="AE152" s="38"/>
      <c r="AR152" s="191" t="s">
        <v>206</v>
      </c>
      <c r="AT152" s="191" t="s">
        <v>201</v>
      </c>
      <c r="AU152" s="191" t="s">
        <v>91</v>
      </c>
      <c r="AY152" s="19" t="s">
        <v>199</v>
      </c>
      <c r="BE152" s="192">
        <f>IF(N152="základní",J152,0)</f>
        <v>0</v>
      </c>
      <c r="BF152" s="192">
        <f>IF(N152="snížená",J152,0)</f>
        <v>0</v>
      </c>
      <c r="BG152" s="192">
        <f>IF(N152="zákl. přenesená",J152,0)</f>
        <v>0</v>
      </c>
      <c r="BH152" s="192">
        <f>IF(N152="sníž. přenesená",J152,0)</f>
        <v>0</v>
      </c>
      <c r="BI152" s="192">
        <f>IF(N152="nulová",J152,0)</f>
        <v>0</v>
      </c>
      <c r="BJ152" s="19" t="s">
        <v>89</v>
      </c>
      <c r="BK152" s="192">
        <f>ROUND(I152*H152,2)</f>
        <v>0</v>
      </c>
      <c r="BL152" s="19" t="s">
        <v>206</v>
      </c>
      <c r="BM152" s="191" t="s">
        <v>306</v>
      </c>
    </row>
    <row r="153" s="2" customFormat="1">
      <c r="A153" s="38"/>
      <c r="B153" s="39"/>
      <c r="C153" s="38"/>
      <c r="D153" s="193" t="s">
        <v>208</v>
      </c>
      <c r="E153" s="38"/>
      <c r="F153" s="194" t="s">
        <v>2459</v>
      </c>
      <c r="G153" s="38"/>
      <c r="H153" s="38"/>
      <c r="I153" s="195"/>
      <c r="J153" s="38"/>
      <c r="K153" s="38"/>
      <c r="L153" s="39"/>
      <c r="M153" s="196"/>
      <c r="N153" s="197"/>
      <c r="O153" s="77"/>
      <c r="P153" s="77"/>
      <c r="Q153" s="77"/>
      <c r="R153" s="77"/>
      <c r="S153" s="77"/>
      <c r="T153" s="78"/>
      <c r="U153" s="38"/>
      <c r="V153" s="38"/>
      <c r="W153" s="38"/>
      <c r="X153" s="38"/>
      <c r="Y153" s="38"/>
      <c r="Z153" s="38"/>
      <c r="AA153" s="38"/>
      <c r="AB153" s="38"/>
      <c r="AC153" s="38"/>
      <c r="AD153" s="38"/>
      <c r="AE153" s="38"/>
      <c r="AT153" s="19" t="s">
        <v>208</v>
      </c>
      <c r="AU153" s="19" t="s">
        <v>91</v>
      </c>
    </row>
    <row r="154" s="2" customFormat="1" ht="14.4" customHeight="1">
      <c r="A154" s="38"/>
      <c r="B154" s="179"/>
      <c r="C154" s="180" t="s">
        <v>271</v>
      </c>
      <c r="D154" s="180" t="s">
        <v>201</v>
      </c>
      <c r="E154" s="181" t="s">
        <v>2460</v>
      </c>
      <c r="F154" s="182" t="s">
        <v>2461</v>
      </c>
      <c r="G154" s="183" t="s">
        <v>2211</v>
      </c>
      <c r="H154" s="184">
        <v>8</v>
      </c>
      <c r="I154" s="185"/>
      <c r="J154" s="186">
        <f>ROUND(I154*H154,2)</f>
        <v>0</v>
      </c>
      <c r="K154" s="182" t="s">
        <v>246</v>
      </c>
      <c r="L154" s="39"/>
      <c r="M154" s="187" t="s">
        <v>1</v>
      </c>
      <c r="N154" s="188" t="s">
        <v>46</v>
      </c>
      <c r="O154" s="77"/>
      <c r="P154" s="189">
        <f>O154*H154</f>
        <v>0</v>
      </c>
      <c r="Q154" s="189">
        <v>0</v>
      </c>
      <c r="R154" s="189">
        <f>Q154*H154</f>
        <v>0</v>
      </c>
      <c r="S154" s="189">
        <v>0</v>
      </c>
      <c r="T154" s="190">
        <f>S154*H154</f>
        <v>0</v>
      </c>
      <c r="U154" s="38"/>
      <c r="V154" s="38"/>
      <c r="W154" s="38"/>
      <c r="X154" s="38"/>
      <c r="Y154" s="38"/>
      <c r="Z154" s="38"/>
      <c r="AA154" s="38"/>
      <c r="AB154" s="38"/>
      <c r="AC154" s="38"/>
      <c r="AD154" s="38"/>
      <c r="AE154" s="38"/>
      <c r="AR154" s="191" t="s">
        <v>206</v>
      </c>
      <c r="AT154" s="191" t="s">
        <v>201</v>
      </c>
      <c r="AU154" s="191" t="s">
        <v>91</v>
      </c>
      <c r="AY154" s="19" t="s">
        <v>199</v>
      </c>
      <c r="BE154" s="192">
        <f>IF(N154="základní",J154,0)</f>
        <v>0</v>
      </c>
      <c r="BF154" s="192">
        <f>IF(N154="snížená",J154,0)</f>
        <v>0</v>
      </c>
      <c r="BG154" s="192">
        <f>IF(N154="zákl. přenesená",J154,0)</f>
        <v>0</v>
      </c>
      <c r="BH154" s="192">
        <f>IF(N154="sníž. přenesená",J154,0)</f>
        <v>0</v>
      </c>
      <c r="BI154" s="192">
        <f>IF(N154="nulová",J154,0)</f>
        <v>0</v>
      </c>
      <c r="BJ154" s="19" t="s">
        <v>89</v>
      </c>
      <c r="BK154" s="192">
        <f>ROUND(I154*H154,2)</f>
        <v>0</v>
      </c>
      <c r="BL154" s="19" t="s">
        <v>206</v>
      </c>
      <c r="BM154" s="191" t="s">
        <v>318</v>
      </c>
    </row>
    <row r="155" s="2" customFormat="1" ht="14.4" customHeight="1">
      <c r="A155" s="38"/>
      <c r="B155" s="179"/>
      <c r="C155" s="180" t="s">
        <v>279</v>
      </c>
      <c r="D155" s="180" t="s">
        <v>201</v>
      </c>
      <c r="E155" s="181" t="s">
        <v>2462</v>
      </c>
      <c r="F155" s="182" t="s">
        <v>2463</v>
      </c>
      <c r="G155" s="183" t="s">
        <v>345</v>
      </c>
      <c r="H155" s="184">
        <v>55</v>
      </c>
      <c r="I155" s="185"/>
      <c r="J155" s="186">
        <f>ROUND(I155*H155,2)</f>
        <v>0</v>
      </c>
      <c r="K155" s="182" t="s">
        <v>246</v>
      </c>
      <c r="L155" s="39"/>
      <c r="M155" s="187" t="s">
        <v>1</v>
      </c>
      <c r="N155" s="188" t="s">
        <v>46</v>
      </c>
      <c r="O155" s="77"/>
      <c r="P155" s="189">
        <f>O155*H155</f>
        <v>0</v>
      </c>
      <c r="Q155" s="189">
        <v>0</v>
      </c>
      <c r="R155" s="189">
        <f>Q155*H155</f>
        <v>0</v>
      </c>
      <c r="S155" s="189">
        <v>0</v>
      </c>
      <c r="T155" s="190">
        <f>S155*H155</f>
        <v>0</v>
      </c>
      <c r="U155" s="38"/>
      <c r="V155" s="38"/>
      <c r="W155" s="38"/>
      <c r="X155" s="38"/>
      <c r="Y155" s="38"/>
      <c r="Z155" s="38"/>
      <c r="AA155" s="38"/>
      <c r="AB155" s="38"/>
      <c r="AC155" s="38"/>
      <c r="AD155" s="38"/>
      <c r="AE155" s="38"/>
      <c r="AR155" s="191" t="s">
        <v>206</v>
      </c>
      <c r="AT155" s="191" t="s">
        <v>201</v>
      </c>
      <c r="AU155" s="191" t="s">
        <v>91</v>
      </c>
      <c r="AY155" s="19" t="s">
        <v>199</v>
      </c>
      <c r="BE155" s="192">
        <f>IF(N155="základní",J155,0)</f>
        <v>0</v>
      </c>
      <c r="BF155" s="192">
        <f>IF(N155="snížená",J155,0)</f>
        <v>0</v>
      </c>
      <c r="BG155" s="192">
        <f>IF(N155="zákl. přenesená",J155,0)</f>
        <v>0</v>
      </c>
      <c r="BH155" s="192">
        <f>IF(N155="sníž. přenesená",J155,0)</f>
        <v>0</v>
      </c>
      <c r="BI155" s="192">
        <f>IF(N155="nulová",J155,0)</f>
        <v>0</v>
      </c>
      <c r="BJ155" s="19" t="s">
        <v>89</v>
      </c>
      <c r="BK155" s="192">
        <f>ROUND(I155*H155,2)</f>
        <v>0</v>
      </c>
      <c r="BL155" s="19" t="s">
        <v>206</v>
      </c>
      <c r="BM155" s="191" t="s">
        <v>331</v>
      </c>
    </row>
    <row r="156" s="2" customFormat="1" ht="14.4" customHeight="1">
      <c r="A156" s="38"/>
      <c r="B156" s="179"/>
      <c r="C156" s="180" t="s">
        <v>284</v>
      </c>
      <c r="D156" s="180" t="s">
        <v>201</v>
      </c>
      <c r="E156" s="181" t="s">
        <v>2464</v>
      </c>
      <c r="F156" s="182" t="s">
        <v>2465</v>
      </c>
      <c r="G156" s="183" t="s">
        <v>2211</v>
      </c>
      <c r="H156" s="184">
        <v>1</v>
      </c>
      <c r="I156" s="185"/>
      <c r="J156" s="186">
        <f>ROUND(I156*H156,2)</f>
        <v>0</v>
      </c>
      <c r="K156" s="182" t="s">
        <v>246</v>
      </c>
      <c r="L156" s="39"/>
      <c r="M156" s="187" t="s">
        <v>1</v>
      </c>
      <c r="N156" s="188" t="s">
        <v>46</v>
      </c>
      <c r="O156" s="77"/>
      <c r="P156" s="189">
        <f>O156*H156</f>
        <v>0</v>
      </c>
      <c r="Q156" s="189">
        <v>0</v>
      </c>
      <c r="R156" s="189">
        <f>Q156*H156</f>
        <v>0</v>
      </c>
      <c r="S156" s="189">
        <v>0</v>
      </c>
      <c r="T156" s="190">
        <f>S156*H156</f>
        <v>0</v>
      </c>
      <c r="U156" s="38"/>
      <c r="V156" s="38"/>
      <c r="W156" s="38"/>
      <c r="X156" s="38"/>
      <c r="Y156" s="38"/>
      <c r="Z156" s="38"/>
      <c r="AA156" s="38"/>
      <c r="AB156" s="38"/>
      <c r="AC156" s="38"/>
      <c r="AD156" s="38"/>
      <c r="AE156" s="38"/>
      <c r="AR156" s="191" t="s">
        <v>206</v>
      </c>
      <c r="AT156" s="191" t="s">
        <v>201</v>
      </c>
      <c r="AU156" s="191" t="s">
        <v>91</v>
      </c>
      <c r="AY156" s="19" t="s">
        <v>199</v>
      </c>
      <c r="BE156" s="192">
        <f>IF(N156="základní",J156,0)</f>
        <v>0</v>
      </c>
      <c r="BF156" s="192">
        <f>IF(N156="snížená",J156,0)</f>
        <v>0</v>
      </c>
      <c r="BG156" s="192">
        <f>IF(N156="zákl. přenesená",J156,0)</f>
        <v>0</v>
      </c>
      <c r="BH156" s="192">
        <f>IF(N156="sníž. přenesená",J156,0)</f>
        <v>0</v>
      </c>
      <c r="BI156" s="192">
        <f>IF(N156="nulová",J156,0)</f>
        <v>0</v>
      </c>
      <c r="BJ156" s="19" t="s">
        <v>89</v>
      </c>
      <c r="BK156" s="192">
        <f>ROUND(I156*H156,2)</f>
        <v>0</v>
      </c>
      <c r="BL156" s="19" t="s">
        <v>206</v>
      </c>
      <c r="BM156" s="191" t="s">
        <v>342</v>
      </c>
    </row>
    <row r="157" s="2" customFormat="1">
      <c r="A157" s="38"/>
      <c r="B157" s="39"/>
      <c r="C157" s="38"/>
      <c r="D157" s="193" t="s">
        <v>248</v>
      </c>
      <c r="E157" s="38"/>
      <c r="F157" s="198" t="s">
        <v>2466</v>
      </c>
      <c r="G157" s="38"/>
      <c r="H157" s="38"/>
      <c r="I157" s="195"/>
      <c r="J157" s="38"/>
      <c r="K157" s="38"/>
      <c r="L157" s="39"/>
      <c r="M157" s="196"/>
      <c r="N157" s="197"/>
      <c r="O157" s="77"/>
      <c r="P157" s="77"/>
      <c r="Q157" s="77"/>
      <c r="R157" s="77"/>
      <c r="S157" s="77"/>
      <c r="T157" s="78"/>
      <c r="U157" s="38"/>
      <c r="V157" s="38"/>
      <c r="W157" s="38"/>
      <c r="X157" s="38"/>
      <c r="Y157" s="38"/>
      <c r="Z157" s="38"/>
      <c r="AA157" s="38"/>
      <c r="AB157" s="38"/>
      <c r="AC157" s="38"/>
      <c r="AD157" s="38"/>
      <c r="AE157" s="38"/>
      <c r="AT157" s="19" t="s">
        <v>248</v>
      </c>
      <c r="AU157" s="19" t="s">
        <v>91</v>
      </c>
    </row>
    <row r="158" s="2" customFormat="1" ht="14.4" customHeight="1">
      <c r="A158" s="38"/>
      <c r="B158" s="179"/>
      <c r="C158" s="180" t="s">
        <v>290</v>
      </c>
      <c r="D158" s="180" t="s">
        <v>201</v>
      </c>
      <c r="E158" s="181" t="s">
        <v>2467</v>
      </c>
      <c r="F158" s="182" t="s">
        <v>2468</v>
      </c>
      <c r="G158" s="183" t="s">
        <v>548</v>
      </c>
      <c r="H158" s="184">
        <v>1</v>
      </c>
      <c r="I158" s="185"/>
      <c r="J158" s="186">
        <f>ROUND(I158*H158,2)</f>
        <v>0</v>
      </c>
      <c r="K158" s="182" t="s">
        <v>246</v>
      </c>
      <c r="L158" s="39"/>
      <c r="M158" s="187" t="s">
        <v>1</v>
      </c>
      <c r="N158" s="188" t="s">
        <v>46</v>
      </c>
      <c r="O158" s="77"/>
      <c r="P158" s="189">
        <f>O158*H158</f>
        <v>0</v>
      </c>
      <c r="Q158" s="189">
        <v>0</v>
      </c>
      <c r="R158" s="189">
        <f>Q158*H158</f>
        <v>0</v>
      </c>
      <c r="S158" s="189">
        <v>0</v>
      </c>
      <c r="T158" s="190">
        <f>S158*H158</f>
        <v>0</v>
      </c>
      <c r="U158" s="38"/>
      <c r="V158" s="38"/>
      <c r="W158" s="38"/>
      <c r="X158" s="38"/>
      <c r="Y158" s="38"/>
      <c r="Z158" s="38"/>
      <c r="AA158" s="38"/>
      <c r="AB158" s="38"/>
      <c r="AC158" s="38"/>
      <c r="AD158" s="38"/>
      <c r="AE158" s="38"/>
      <c r="AR158" s="191" t="s">
        <v>206</v>
      </c>
      <c r="AT158" s="191" t="s">
        <v>201</v>
      </c>
      <c r="AU158" s="191" t="s">
        <v>91</v>
      </c>
      <c r="AY158" s="19" t="s">
        <v>199</v>
      </c>
      <c r="BE158" s="192">
        <f>IF(N158="základní",J158,0)</f>
        <v>0</v>
      </c>
      <c r="BF158" s="192">
        <f>IF(N158="snížená",J158,0)</f>
        <v>0</v>
      </c>
      <c r="BG158" s="192">
        <f>IF(N158="zákl. přenesená",J158,0)</f>
        <v>0</v>
      </c>
      <c r="BH158" s="192">
        <f>IF(N158="sníž. přenesená",J158,0)</f>
        <v>0</v>
      </c>
      <c r="BI158" s="192">
        <f>IF(N158="nulová",J158,0)</f>
        <v>0</v>
      </c>
      <c r="BJ158" s="19" t="s">
        <v>89</v>
      </c>
      <c r="BK158" s="192">
        <f>ROUND(I158*H158,2)</f>
        <v>0</v>
      </c>
      <c r="BL158" s="19" t="s">
        <v>206</v>
      </c>
      <c r="BM158" s="191" t="s">
        <v>354</v>
      </c>
    </row>
    <row r="159" s="2" customFormat="1" ht="14.4" customHeight="1">
      <c r="A159" s="38"/>
      <c r="B159" s="179"/>
      <c r="C159" s="180" t="s">
        <v>298</v>
      </c>
      <c r="D159" s="180" t="s">
        <v>201</v>
      </c>
      <c r="E159" s="181" t="s">
        <v>2469</v>
      </c>
      <c r="F159" s="182" t="s">
        <v>2470</v>
      </c>
      <c r="G159" s="183" t="s">
        <v>404</v>
      </c>
      <c r="H159" s="184">
        <v>2</v>
      </c>
      <c r="I159" s="185"/>
      <c r="J159" s="186">
        <f>ROUND(I159*H159,2)</f>
        <v>0</v>
      </c>
      <c r="K159" s="182" t="s">
        <v>246</v>
      </c>
      <c r="L159" s="39"/>
      <c r="M159" s="187" t="s">
        <v>1</v>
      </c>
      <c r="N159" s="188" t="s">
        <v>46</v>
      </c>
      <c r="O159" s="77"/>
      <c r="P159" s="189">
        <f>O159*H159</f>
        <v>0</v>
      </c>
      <c r="Q159" s="189">
        <v>0</v>
      </c>
      <c r="R159" s="189">
        <f>Q159*H159</f>
        <v>0</v>
      </c>
      <c r="S159" s="189">
        <v>0</v>
      </c>
      <c r="T159" s="190">
        <f>S159*H159</f>
        <v>0</v>
      </c>
      <c r="U159" s="38"/>
      <c r="V159" s="38"/>
      <c r="W159" s="38"/>
      <c r="X159" s="38"/>
      <c r="Y159" s="38"/>
      <c r="Z159" s="38"/>
      <c r="AA159" s="38"/>
      <c r="AB159" s="38"/>
      <c r="AC159" s="38"/>
      <c r="AD159" s="38"/>
      <c r="AE159" s="38"/>
      <c r="AR159" s="191" t="s">
        <v>206</v>
      </c>
      <c r="AT159" s="191" t="s">
        <v>201</v>
      </c>
      <c r="AU159" s="191" t="s">
        <v>91</v>
      </c>
      <c r="AY159" s="19" t="s">
        <v>199</v>
      </c>
      <c r="BE159" s="192">
        <f>IF(N159="základní",J159,0)</f>
        <v>0</v>
      </c>
      <c r="BF159" s="192">
        <f>IF(N159="snížená",J159,0)</f>
        <v>0</v>
      </c>
      <c r="BG159" s="192">
        <f>IF(N159="zákl. přenesená",J159,0)</f>
        <v>0</v>
      </c>
      <c r="BH159" s="192">
        <f>IF(N159="sníž. přenesená",J159,0)</f>
        <v>0</v>
      </c>
      <c r="BI159" s="192">
        <f>IF(N159="nulová",J159,0)</f>
        <v>0</v>
      </c>
      <c r="BJ159" s="19" t="s">
        <v>89</v>
      </c>
      <c r="BK159" s="192">
        <f>ROUND(I159*H159,2)</f>
        <v>0</v>
      </c>
      <c r="BL159" s="19" t="s">
        <v>206</v>
      </c>
      <c r="BM159" s="191" t="s">
        <v>368</v>
      </c>
    </row>
    <row r="160" s="2" customFormat="1" ht="24.15" customHeight="1">
      <c r="A160" s="38"/>
      <c r="B160" s="179"/>
      <c r="C160" s="180" t="s">
        <v>306</v>
      </c>
      <c r="D160" s="180" t="s">
        <v>201</v>
      </c>
      <c r="E160" s="181" t="s">
        <v>2471</v>
      </c>
      <c r="F160" s="182" t="s">
        <v>2472</v>
      </c>
      <c r="G160" s="183" t="s">
        <v>404</v>
      </c>
      <c r="H160" s="184">
        <v>1</v>
      </c>
      <c r="I160" s="185"/>
      <c r="J160" s="186">
        <f>ROUND(I160*H160,2)</f>
        <v>0</v>
      </c>
      <c r="K160" s="182" t="s">
        <v>246</v>
      </c>
      <c r="L160" s="39"/>
      <c r="M160" s="187" t="s">
        <v>1</v>
      </c>
      <c r="N160" s="188" t="s">
        <v>46</v>
      </c>
      <c r="O160" s="77"/>
      <c r="P160" s="189">
        <f>O160*H160</f>
        <v>0</v>
      </c>
      <c r="Q160" s="189">
        <v>0</v>
      </c>
      <c r="R160" s="189">
        <f>Q160*H160</f>
        <v>0</v>
      </c>
      <c r="S160" s="189">
        <v>0</v>
      </c>
      <c r="T160" s="190">
        <f>S160*H160</f>
        <v>0</v>
      </c>
      <c r="U160" s="38"/>
      <c r="V160" s="38"/>
      <c r="W160" s="38"/>
      <c r="X160" s="38"/>
      <c r="Y160" s="38"/>
      <c r="Z160" s="38"/>
      <c r="AA160" s="38"/>
      <c r="AB160" s="38"/>
      <c r="AC160" s="38"/>
      <c r="AD160" s="38"/>
      <c r="AE160" s="38"/>
      <c r="AR160" s="191" t="s">
        <v>206</v>
      </c>
      <c r="AT160" s="191" t="s">
        <v>201</v>
      </c>
      <c r="AU160" s="191" t="s">
        <v>91</v>
      </c>
      <c r="AY160" s="19" t="s">
        <v>199</v>
      </c>
      <c r="BE160" s="192">
        <f>IF(N160="základní",J160,0)</f>
        <v>0</v>
      </c>
      <c r="BF160" s="192">
        <f>IF(N160="snížená",J160,0)</f>
        <v>0</v>
      </c>
      <c r="BG160" s="192">
        <f>IF(N160="zákl. přenesená",J160,0)</f>
        <v>0</v>
      </c>
      <c r="BH160" s="192">
        <f>IF(N160="sníž. přenesená",J160,0)</f>
        <v>0</v>
      </c>
      <c r="BI160" s="192">
        <f>IF(N160="nulová",J160,0)</f>
        <v>0</v>
      </c>
      <c r="BJ160" s="19" t="s">
        <v>89</v>
      </c>
      <c r="BK160" s="192">
        <f>ROUND(I160*H160,2)</f>
        <v>0</v>
      </c>
      <c r="BL160" s="19" t="s">
        <v>206</v>
      </c>
      <c r="BM160" s="191" t="s">
        <v>382</v>
      </c>
    </row>
    <row r="161" s="2" customFormat="1" ht="14.4" customHeight="1">
      <c r="A161" s="38"/>
      <c r="B161" s="179"/>
      <c r="C161" s="180" t="s">
        <v>8</v>
      </c>
      <c r="D161" s="180" t="s">
        <v>201</v>
      </c>
      <c r="E161" s="181" t="s">
        <v>2473</v>
      </c>
      <c r="F161" s="182" t="s">
        <v>2474</v>
      </c>
      <c r="G161" s="183" t="s">
        <v>548</v>
      </c>
      <c r="H161" s="184">
        <v>1</v>
      </c>
      <c r="I161" s="185"/>
      <c r="J161" s="186">
        <f>ROUND(I161*H161,2)</f>
        <v>0</v>
      </c>
      <c r="K161" s="182" t="s">
        <v>246</v>
      </c>
      <c r="L161" s="39"/>
      <c r="M161" s="187" t="s">
        <v>1</v>
      </c>
      <c r="N161" s="188" t="s">
        <v>46</v>
      </c>
      <c r="O161" s="77"/>
      <c r="P161" s="189">
        <f>O161*H161</f>
        <v>0</v>
      </c>
      <c r="Q161" s="189">
        <v>0</v>
      </c>
      <c r="R161" s="189">
        <f>Q161*H161</f>
        <v>0</v>
      </c>
      <c r="S161" s="189">
        <v>0</v>
      </c>
      <c r="T161" s="190">
        <f>S161*H161</f>
        <v>0</v>
      </c>
      <c r="U161" s="38"/>
      <c r="V161" s="38"/>
      <c r="W161" s="38"/>
      <c r="X161" s="38"/>
      <c r="Y161" s="38"/>
      <c r="Z161" s="38"/>
      <c r="AA161" s="38"/>
      <c r="AB161" s="38"/>
      <c r="AC161" s="38"/>
      <c r="AD161" s="38"/>
      <c r="AE161" s="38"/>
      <c r="AR161" s="191" t="s">
        <v>206</v>
      </c>
      <c r="AT161" s="191" t="s">
        <v>201</v>
      </c>
      <c r="AU161" s="191" t="s">
        <v>91</v>
      </c>
      <c r="AY161" s="19" t="s">
        <v>199</v>
      </c>
      <c r="BE161" s="192">
        <f>IF(N161="základní",J161,0)</f>
        <v>0</v>
      </c>
      <c r="BF161" s="192">
        <f>IF(N161="snížená",J161,0)</f>
        <v>0</v>
      </c>
      <c r="BG161" s="192">
        <f>IF(N161="zákl. přenesená",J161,0)</f>
        <v>0</v>
      </c>
      <c r="BH161" s="192">
        <f>IF(N161="sníž. přenesená",J161,0)</f>
        <v>0</v>
      </c>
      <c r="BI161" s="192">
        <f>IF(N161="nulová",J161,0)</f>
        <v>0</v>
      </c>
      <c r="BJ161" s="19" t="s">
        <v>89</v>
      </c>
      <c r="BK161" s="192">
        <f>ROUND(I161*H161,2)</f>
        <v>0</v>
      </c>
      <c r="BL161" s="19" t="s">
        <v>206</v>
      </c>
      <c r="BM161" s="191" t="s">
        <v>401</v>
      </c>
    </row>
    <row r="162" s="12" customFormat="1" ht="22.8" customHeight="1">
      <c r="A162" s="12"/>
      <c r="B162" s="166"/>
      <c r="C162" s="12"/>
      <c r="D162" s="167" t="s">
        <v>80</v>
      </c>
      <c r="E162" s="177" t="s">
        <v>627</v>
      </c>
      <c r="F162" s="177" t="s">
        <v>628</v>
      </c>
      <c r="G162" s="12"/>
      <c r="H162" s="12"/>
      <c r="I162" s="169"/>
      <c r="J162" s="178">
        <f>BK162</f>
        <v>0</v>
      </c>
      <c r="K162" s="12"/>
      <c r="L162" s="166"/>
      <c r="M162" s="171"/>
      <c r="N162" s="172"/>
      <c r="O162" s="172"/>
      <c r="P162" s="173">
        <f>SUM(P163:P166)</f>
        <v>0</v>
      </c>
      <c r="Q162" s="172"/>
      <c r="R162" s="173">
        <f>SUM(R163:R166)</f>
        <v>0</v>
      </c>
      <c r="S162" s="172"/>
      <c r="T162" s="174">
        <f>SUM(T163:T166)</f>
        <v>0</v>
      </c>
      <c r="U162" s="12"/>
      <c r="V162" s="12"/>
      <c r="W162" s="12"/>
      <c r="X162" s="12"/>
      <c r="Y162" s="12"/>
      <c r="Z162" s="12"/>
      <c r="AA162" s="12"/>
      <c r="AB162" s="12"/>
      <c r="AC162" s="12"/>
      <c r="AD162" s="12"/>
      <c r="AE162" s="12"/>
      <c r="AR162" s="167" t="s">
        <v>89</v>
      </c>
      <c r="AT162" s="175" t="s">
        <v>80</v>
      </c>
      <c r="AU162" s="175" t="s">
        <v>89</v>
      </c>
      <c r="AY162" s="167" t="s">
        <v>199</v>
      </c>
      <c r="BK162" s="176">
        <f>SUM(BK163:BK166)</f>
        <v>0</v>
      </c>
    </row>
    <row r="163" s="2" customFormat="1" ht="14.4" customHeight="1">
      <c r="A163" s="38"/>
      <c r="B163" s="179"/>
      <c r="C163" s="180" t="s">
        <v>318</v>
      </c>
      <c r="D163" s="180" t="s">
        <v>201</v>
      </c>
      <c r="E163" s="181" t="s">
        <v>630</v>
      </c>
      <c r="F163" s="182" t="s">
        <v>631</v>
      </c>
      <c r="G163" s="183" t="s">
        <v>275</v>
      </c>
      <c r="H163" s="184">
        <v>0.025999999999999999</v>
      </c>
      <c r="I163" s="185"/>
      <c r="J163" s="186">
        <f>ROUND(I163*H163,2)</f>
        <v>0</v>
      </c>
      <c r="K163" s="182" t="s">
        <v>205</v>
      </c>
      <c r="L163" s="39"/>
      <c r="M163" s="187" t="s">
        <v>1</v>
      </c>
      <c r="N163" s="188" t="s">
        <v>46</v>
      </c>
      <c r="O163" s="77"/>
      <c r="P163" s="189">
        <f>O163*H163</f>
        <v>0</v>
      </c>
      <c r="Q163" s="189">
        <v>0</v>
      </c>
      <c r="R163" s="189">
        <f>Q163*H163</f>
        <v>0</v>
      </c>
      <c r="S163" s="189">
        <v>0</v>
      </c>
      <c r="T163" s="190">
        <f>S163*H163</f>
        <v>0</v>
      </c>
      <c r="U163" s="38"/>
      <c r="V163" s="38"/>
      <c r="W163" s="38"/>
      <c r="X163" s="38"/>
      <c r="Y163" s="38"/>
      <c r="Z163" s="38"/>
      <c r="AA163" s="38"/>
      <c r="AB163" s="38"/>
      <c r="AC163" s="38"/>
      <c r="AD163" s="38"/>
      <c r="AE163" s="38"/>
      <c r="AR163" s="191" t="s">
        <v>206</v>
      </c>
      <c r="AT163" s="191" t="s">
        <v>201</v>
      </c>
      <c r="AU163" s="191" t="s">
        <v>91</v>
      </c>
      <c r="AY163" s="19" t="s">
        <v>199</v>
      </c>
      <c r="BE163" s="192">
        <f>IF(N163="základní",J163,0)</f>
        <v>0</v>
      </c>
      <c r="BF163" s="192">
        <f>IF(N163="snížená",J163,0)</f>
        <v>0</v>
      </c>
      <c r="BG163" s="192">
        <f>IF(N163="zákl. přenesená",J163,0)</f>
        <v>0</v>
      </c>
      <c r="BH163" s="192">
        <f>IF(N163="sníž. přenesená",J163,0)</f>
        <v>0</v>
      </c>
      <c r="BI163" s="192">
        <f>IF(N163="nulová",J163,0)</f>
        <v>0</v>
      </c>
      <c r="BJ163" s="19" t="s">
        <v>89</v>
      </c>
      <c r="BK163" s="192">
        <f>ROUND(I163*H163,2)</f>
        <v>0</v>
      </c>
      <c r="BL163" s="19" t="s">
        <v>206</v>
      </c>
      <c r="BM163" s="191" t="s">
        <v>2475</v>
      </c>
    </row>
    <row r="164" s="2" customFormat="1">
      <c r="A164" s="38"/>
      <c r="B164" s="39"/>
      <c r="C164" s="38"/>
      <c r="D164" s="193" t="s">
        <v>208</v>
      </c>
      <c r="E164" s="38"/>
      <c r="F164" s="194" t="s">
        <v>633</v>
      </c>
      <c r="G164" s="38"/>
      <c r="H164" s="38"/>
      <c r="I164" s="195"/>
      <c r="J164" s="38"/>
      <c r="K164" s="38"/>
      <c r="L164" s="39"/>
      <c r="M164" s="196"/>
      <c r="N164" s="197"/>
      <c r="O164" s="77"/>
      <c r="P164" s="77"/>
      <c r="Q164" s="77"/>
      <c r="R164" s="77"/>
      <c r="S164" s="77"/>
      <c r="T164" s="78"/>
      <c r="U164" s="38"/>
      <c r="V164" s="38"/>
      <c r="W164" s="38"/>
      <c r="X164" s="38"/>
      <c r="Y164" s="38"/>
      <c r="Z164" s="38"/>
      <c r="AA164" s="38"/>
      <c r="AB164" s="38"/>
      <c r="AC164" s="38"/>
      <c r="AD164" s="38"/>
      <c r="AE164" s="38"/>
      <c r="AT164" s="19" t="s">
        <v>208</v>
      </c>
      <c r="AU164" s="19" t="s">
        <v>91</v>
      </c>
    </row>
    <row r="165" s="2" customFormat="1" ht="24.15" customHeight="1">
      <c r="A165" s="38"/>
      <c r="B165" s="179"/>
      <c r="C165" s="180" t="s">
        <v>325</v>
      </c>
      <c r="D165" s="180" t="s">
        <v>201</v>
      </c>
      <c r="E165" s="181" t="s">
        <v>635</v>
      </c>
      <c r="F165" s="182" t="s">
        <v>636</v>
      </c>
      <c r="G165" s="183" t="s">
        <v>275</v>
      </c>
      <c r="H165" s="184">
        <v>0.025999999999999999</v>
      </c>
      <c r="I165" s="185"/>
      <c r="J165" s="186">
        <f>ROUND(I165*H165,2)</f>
        <v>0</v>
      </c>
      <c r="K165" s="182" t="s">
        <v>205</v>
      </c>
      <c r="L165" s="39"/>
      <c r="M165" s="187" t="s">
        <v>1</v>
      </c>
      <c r="N165" s="188" t="s">
        <v>46</v>
      </c>
      <c r="O165" s="77"/>
      <c r="P165" s="189">
        <f>O165*H165</f>
        <v>0</v>
      </c>
      <c r="Q165" s="189">
        <v>0</v>
      </c>
      <c r="R165" s="189">
        <f>Q165*H165</f>
        <v>0</v>
      </c>
      <c r="S165" s="189">
        <v>0</v>
      </c>
      <c r="T165" s="190">
        <f>S165*H165</f>
        <v>0</v>
      </c>
      <c r="U165" s="38"/>
      <c r="V165" s="38"/>
      <c r="W165" s="38"/>
      <c r="X165" s="38"/>
      <c r="Y165" s="38"/>
      <c r="Z165" s="38"/>
      <c r="AA165" s="38"/>
      <c r="AB165" s="38"/>
      <c r="AC165" s="38"/>
      <c r="AD165" s="38"/>
      <c r="AE165" s="38"/>
      <c r="AR165" s="191" t="s">
        <v>206</v>
      </c>
      <c r="AT165" s="191" t="s">
        <v>201</v>
      </c>
      <c r="AU165" s="191" t="s">
        <v>91</v>
      </c>
      <c r="AY165" s="19" t="s">
        <v>199</v>
      </c>
      <c r="BE165" s="192">
        <f>IF(N165="základní",J165,0)</f>
        <v>0</v>
      </c>
      <c r="BF165" s="192">
        <f>IF(N165="snížená",J165,0)</f>
        <v>0</v>
      </c>
      <c r="BG165" s="192">
        <f>IF(N165="zákl. přenesená",J165,0)</f>
        <v>0</v>
      </c>
      <c r="BH165" s="192">
        <f>IF(N165="sníž. přenesená",J165,0)</f>
        <v>0</v>
      </c>
      <c r="BI165" s="192">
        <f>IF(N165="nulová",J165,0)</f>
        <v>0</v>
      </c>
      <c r="BJ165" s="19" t="s">
        <v>89</v>
      </c>
      <c r="BK165" s="192">
        <f>ROUND(I165*H165,2)</f>
        <v>0</v>
      </c>
      <c r="BL165" s="19" t="s">
        <v>206</v>
      </c>
      <c r="BM165" s="191" t="s">
        <v>2476</v>
      </c>
    </row>
    <row r="166" s="2" customFormat="1">
      <c r="A166" s="38"/>
      <c r="B166" s="39"/>
      <c r="C166" s="38"/>
      <c r="D166" s="193" t="s">
        <v>208</v>
      </c>
      <c r="E166" s="38"/>
      <c r="F166" s="194" t="s">
        <v>638</v>
      </c>
      <c r="G166" s="38"/>
      <c r="H166" s="38"/>
      <c r="I166" s="195"/>
      <c r="J166" s="38"/>
      <c r="K166" s="38"/>
      <c r="L166" s="39"/>
      <c r="M166" s="232"/>
      <c r="N166" s="233"/>
      <c r="O166" s="234"/>
      <c r="P166" s="234"/>
      <c r="Q166" s="234"/>
      <c r="R166" s="234"/>
      <c r="S166" s="234"/>
      <c r="T166" s="235"/>
      <c r="U166" s="38"/>
      <c r="V166" s="38"/>
      <c r="W166" s="38"/>
      <c r="X166" s="38"/>
      <c r="Y166" s="38"/>
      <c r="Z166" s="38"/>
      <c r="AA166" s="38"/>
      <c r="AB166" s="38"/>
      <c r="AC166" s="38"/>
      <c r="AD166" s="38"/>
      <c r="AE166" s="38"/>
      <c r="AT166" s="19" t="s">
        <v>208</v>
      </c>
      <c r="AU166" s="19" t="s">
        <v>91</v>
      </c>
    </row>
    <row r="167" s="2" customFormat="1" ht="6.96" customHeight="1">
      <c r="A167" s="38"/>
      <c r="B167" s="60"/>
      <c r="C167" s="61"/>
      <c r="D167" s="61"/>
      <c r="E167" s="61"/>
      <c r="F167" s="61"/>
      <c r="G167" s="61"/>
      <c r="H167" s="61"/>
      <c r="I167" s="61"/>
      <c r="J167" s="61"/>
      <c r="K167" s="61"/>
      <c r="L167" s="39"/>
      <c r="M167" s="38"/>
      <c r="O167" s="38"/>
      <c r="P167" s="38"/>
      <c r="Q167" s="38"/>
      <c r="R167" s="38"/>
      <c r="S167" s="38"/>
      <c r="T167" s="38"/>
      <c r="U167" s="38"/>
      <c r="V167" s="38"/>
      <c r="W167" s="38"/>
      <c r="X167" s="38"/>
      <c r="Y167" s="38"/>
      <c r="Z167" s="38"/>
      <c r="AA167" s="38"/>
      <c r="AB167" s="38"/>
      <c r="AC167" s="38"/>
      <c r="AD167" s="38"/>
      <c r="AE167" s="38"/>
    </row>
  </sheetData>
  <autoFilter ref="C123:K166"/>
  <mergeCells count="12">
    <mergeCell ref="E7:H7"/>
    <mergeCell ref="E9:H9"/>
    <mergeCell ref="E11:H11"/>
    <mergeCell ref="E20:H20"/>
    <mergeCell ref="E29:H29"/>
    <mergeCell ref="E85:H85"/>
    <mergeCell ref="E87:H87"/>
    <mergeCell ref="E89:H89"/>
    <mergeCell ref="E112:H112"/>
    <mergeCell ref="E114:H114"/>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136</v>
      </c>
    </row>
    <row r="3" s="1" customFormat="1" ht="6.96" customHeight="1">
      <c r="B3" s="20"/>
      <c r="C3" s="21"/>
      <c r="D3" s="21"/>
      <c r="E3" s="21"/>
      <c r="F3" s="21"/>
      <c r="G3" s="21"/>
      <c r="H3" s="21"/>
      <c r="I3" s="21"/>
      <c r="J3" s="21"/>
      <c r="K3" s="21"/>
      <c r="L3" s="22"/>
      <c r="AT3" s="19" t="s">
        <v>91</v>
      </c>
    </row>
    <row r="4" s="1" customFormat="1" ht="24.96" customHeight="1">
      <c r="B4" s="22"/>
      <c r="D4" s="23" t="s">
        <v>158</v>
      </c>
      <c r="L4" s="22"/>
      <c r="M4" s="128" t="s">
        <v>10</v>
      </c>
      <c r="AT4" s="19" t="s">
        <v>3</v>
      </c>
    </row>
    <row r="5" s="1" customFormat="1" ht="6.96" customHeight="1">
      <c r="B5" s="22"/>
      <c r="L5" s="22"/>
    </row>
    <row r="6" s="1" customFormat="1" ht="12" customHeight="1">
      <c r="B6" s="22"/>
      <c r="D6" s="32" t="s">
        <v>16</v>
      </c>
      <c r="L6" s="22"/>
    </row>
    <row r="7" s="1" customFormat="1" ht="16.5" customHeight="1">
      <c r="B7" s="22"/>
      <c r="E7" s="129" t="str">
        <f>'Rekapitulace stavby'!K6</f>
        <v>VD Letovice, rekonstrukce VD</v>
      </c>
      <c r="F7" s="32"/>
      <c r="G7" s="32"/>
      <c r="H7" s="32"/>
      <c r="L7" s="22"/>
    </row>
    <row r="8" s="1" customFormat="1" ht="12" customHeight="1">
      <c r="B8" s="22"/>
      <c r="D8" s="32" t="s">
        <v>159</v>
      </c>
      <c r="L8" s="22"/>
    </row>
    <row r="9" s="2" customFormat="1" ht="16.5" customHeight="1">
      <c r="A9" s="38"/>
      <c r="B9" s="39"/>
      <c r="C9" s="38"/>
      <c r="D9" s="38"/>
      <c r="E9" s="129" t="s">
        <v>2477</v>
      </c>
      <c r="F9" s="38"/>
      <c r="G9" s="38"/>
      <c r="H9" s="38"/>
      <c r="I9" s="38"/>
      <c r="J9" s="38"/>
      <c r="K9" s="38"/>
      <c r="L9" s="55"/>
      <c r="S9" s="38"/>
      <c r="T9" s="38"/>
      <c r="U9" s="38"/>
      <c r="V9" s="38"/>
      <c r="W9" s="38"/>
      <c r="X9" s="38"/>
      <c r="Y9" s="38"/>
      <c r="Z9" s="38"/>
      <c r="AA9" s="38"/>
      <c r="AB9" s="38"/>
      <c r="AC9" s="38"/>
      <c r="AD9" s="38"/>
      <c r="AE9" s="38"/>
    </row>
    <row r="10" s="2" customFormat="1" ht="12" customHeight="1">
      <c r="A10" s="38"/>
      <c r="B10" s="39"/>
      <c r="C10" s="38"/>
      <c r="D10" s="32" t="s">
        <v>1101</v>
      </c>
      <c r="E10" s="38"/>
      <c r="F10" s="38"/>
      <c r="G10" s="38"/>
      <c r="H10" s="38"/>
      <c r="I10" s="38"/>
      <c r="J10" s="38"/>
      <c r="K10" s="38"/>
      <c r="L10" s="55"/>
      <c r="S10" s="38"/>
      <c r="T10" s="38"/>
      <c r="U10" s="38"/>
      <c r="V10" s="38"/>
      <c r="W10" s="38"/>
      <c r="X10" s="38"/>
      <c r="Y10" s="38"/>
      <c r="Z10" s="38"/>
      <c r="AA10" s="38"/>
      <c r="AB10" s="38"/>
      <c r="AC10" s="38"/>
      <c r="AD10" s="38"/>
      <c r="AE10" s="38"/>
    </row>
    <row r="11" s="2" customFormat="1" ht="16.5" customHeight="1">
      <c r="A11" s="38"/>
      <c r="B11" s="39"/>
      <c r="C11" s="38"/>
      <c r="D11" s="38"/>
      <c r="E11" s="67" t="s">
        <v>2478</v>
      </c>
      <c r="F11" s="38"/>
      <c r="G11" s="38"/>
      <c r="H11" s="38"/>
      <c r="I11" s="38"/>
      <c r="J11" s="38"/>
      <c r="K11" s="38"/>
      <c r="L11" s="55"/>
      <c r="S11" s="38"/>
      <c r="T11" s="38"/>
      <c r="U11" s="38"/>
      <c r="V11" s="38"/>
      <c r="W11" s="38"/>
      <c r="X11" s="38"/>
      <c r="Y11" s="38"/>
      <c r="Z11" s="38"/>
      <c r="AA11" s="38"/>
      <c r="AB11" s="38"/>
      <c r="AC11" s="38"/>
      <c r="AD11" s="38"/>
      <c r="AE11" s="38"/>
    </row>
    <row r="12" s="2" customFormat="1">
      <c r="A12" s="38"/>
      <c r="B12" s="39"/>
      <c r="C12" s="38"/>
      <c r="D12" s="38"/>
      <c r="E12" s="38"/>
      <c r="F12" s="38"/>
      <c r="G12" s="38"/>
      <c r="H12" s="38"/>
      <c r="I12" s="38"/>
      <c r="J12" s="38"/>
      <c r="K12" s="38"/>
      <c r="L12" s="55"/>
      <c r="S12" s="38"/>
      <c r="T12" s="38"/>
      <c r="U12" s="38"/>
      <c r="V12" s="38"/>
      <c r="W12" s="38"/>
      <c r="X12" s="38"/>
      <c r="Y12" s="38"/>
      <c r="Z12" s="38"/>
      <c r="AA12" s="38"/>
      <c r="AB12" s="38"/>
      <c r="AC12" s="38"/>
      <c r="AD12" s="38"/>
      <c r="AE12" s="38"/>
    </row>
    <row r="13" s="2" customFormat="1" ht="12" customHeight="1">
      <c r="A13" s="38"/>
      <c r="B13" s="39"/>
      <c r="C13" s="38"/>
      <c r="D13" s="32" t="s">
        <v>18</v>
      </c>
      <c r="E13" s="38"/>
      <c r="F13" s="27" t="s">
        <v>1</v>
      </c>
      <c r="G13" s="38"/>
      <c r="H13" s="38"/>
      <c r="I13" s="32" t="s">
        <v>19</v>
      </c>
      <c r="J13" s="27" t="s">
        <v>1</v>
      </c>
      <c r="K13" s="38"/>
      <c r="L13" s="55"/>
      <c r="S13" s="38"/>
      <c r="T13" s="38"/>
      <c r="U13" s="38"/>
      <c r="V13" s="38"/>
      <c r="W13" s="38"/>
      <c r="X13" s="38"/>
      <c r="Y13" s="38"/>
      <c r="Z13" s="38"/>
      <c r="AA13" s="38"/>
      <c r="AB13" s="38"/>
      <c r="AC13" s="38"/>
      <c r="AD13" s="38"/>
      <c r="AE13" s="38"/>
    </row>
    <row r="14" s="2" customFormat="1" ht="12" customHeight="1">
      <c r="A14" s="38"/>
      <c r="B14" s="39"/>
      <c r="C14" s="38"/>
      <c r="D14" s="32" t="s">
        <v>20</v>
      </c>
      <c r="E14" s="38"/>
      <c r="F14" s="27" t="s">
        <v>21</v>
      </c>
      <c r="G14" s="38"/>
      <c r="H14" s="38"/>
      <c r="I14" s="32" t="s">
        <v>22</v>
      </c>
      <c r="J14" s="69" t="str">
        <f>'Rekapitulace stavby'!AN8</f>
        <v>2. 12. 2020</v>
      </c>
      <c r="K14" s="38"/>
      <c r="L14" s="55"/>
      <c r="S14" s="38"/>
      <c r="T14" s="38"/>
      <c r="U14" s="38"/>
      <c r="V14" s="38"/>
      <c r="W14" s="38"/>
      <c r="X14" s="38"/>
      <c r="Y14" s="38"/>
      <c r="Z14" s="38"/>
      <c r="AA14" s="38"/>
      <c r="AB14" s="38"/>
      <c r="AC14" s="38"/>
      <c r="AD14" s="38"/>
      <c r="AE14" s="38"/>
    </row>
    <row r="15" s="2" customFormat="1" ht="10.8" customHeight="1">
      <c r="A15" s="38"/>
      <c r="B15" s="39"/>
      <c r="C15" s="38"/>
      <c r="D15" s="38"/>
      <c r="E15" s="38"/>
      <c r="F15" s="38"/>
      <c r="G15" s="38"/>
      <c r="H15" s="38"/>
      <c r="I15" s="38"/>
      <c r="J15" s="38"/>
      <c r="K15" s="38"/>
      <c r="L15" s="55"/>
      <c r="S15" s="38"/>
      <c r="T15" s="38"/>
      <c r="U15" s="38"/>
      <c r="V15" s="38"/>
      <c r="W15" s="38"/>
      <c r="X15" s="38"/>
      <c r="Y15" s="38"/>
      <c r="Z15" s="38"/>
      <c r="AA15" s="38"/>
      <c r="AB15" s="38"/>
      <c r="AC15" s="38"/>
      <c r="AD15" s="38"/>
      <c r="AE15" s="38"/>
    </row>
    <row r="16" s="2" customFormat="1" ht="12" customHeight="1">
      <c r="A16" s="38"/>
      <c r="B16" s="39"/>
      <c r="C16" s="38"/>
      <c r="D16" s="32" t="s">
        <v>24</v>
      </c>
      <c r="E16" s="38"/>
      <c r="F16" s="38"/>
      <c r="G16" s="38"/>
      <c r="H16" s="38"/>
      <c r="I16" s="32" t="s">
        <v>25</v>
      </c>
      <c r="J16" s="27" t="s">
        <v>26</v>
      </c>
      <c r="K16" s="38"/>
      <c r="L16" s="55"/>
      <c r="S16" s="38"/>
      <c r="T16" s="38"/>
      <c r="U16" s="38"/>
      <c r="V16" s="38"/>
      <c r="W16" s="38"/>
      <c r="X16" s="38"/>
      <c r="Y16" s="38"/>
      <c r="Z16" s="38"/>
      <c r="AA16" s="38"/>
      <c r="AB16" s="38"/>
      <c r="AC16" s="38"/>
      <c r="AD16" s="38"/>
      <c r="AE16" s="38"/>
    </row>
    <row r="17" s="2" customFormat="1" ht="18" customHeight="1">
      <c r="A17" s="38"/>
      <c r="B17" s="39"/>
      <c r="C17" s="38"/>
      <c r="D17" s="38"/>
      <c r="E17" s="27" t="s">
        <v>27</v>
      </c>
      <c r="F17" s="38"/>
      <c r="G17" s="38"/>
      <c r="H17" s="38"/>
      <c r="I17" s="32" t="s">
        <v>28</v>
      </c>
      <c r="J17" s="27" t="s">
        <v>29</v>
      </c>
      <c r="K17" s="38"/>
      <c r="L17" s="55"/>
      <c r="S17" s="38"/>
      <c r="T17" s="38"/>
      <c r="U17" s="38"/>
      <c r="V17" s="38"/>
      <c r="W17" s="38"/>
      <c r="X17" s="38"/>
      <c r="Y17" s="38"/>
      <c r="Z17" s="38"/>
      <c r="AA17" s="38"/>
      <c r="AB17" s="38"/>
      <c r="AC17" s="38"/>
      <c r="AD17" s="38"/>
      <c r="AE17" s="38"/>
    </row>
    <row r="18" s="2" customFormat="1" ht="6.96" customHeight="1">
      <c r="A18" s="38"/>
      <c r="B18" s="39"/>
      <c r="C18" s="38"/>
      <c r="D18" s="38"/>
      <c r="E18" s="38"/>
      <c r="F18" s="38"/>
      <c r="G18" s="38"/>
      <c r="H18" s="38"/>
      <c r="I18" s="38"/>
      <c r="J18" s="38"/>
      <c r="K18" s="38"/>
      <c r="L18" s="55"/>
      <c r="S18" s="38"/>
      <c r="T18" s="38"/>
      <c r="U18" s="38"/>
      <c r="V18" s="38"/>
      <c r="W18" s="38"/>
      <c r="X18" s="38"/>
      <c r="Y18" s="38"/>
      <c r="Z18" s="38"/>
      <c r="AA18" s="38"/>
      <c r="AB18" s="38"/>
      <c r="AC18" s="38"/>
      <c r="AD18" s="38"/>
      <c r="AE18" s="38"/>
    </row>
    <row r="19" s="2" customFormat="1" ht="12" customHeight="1">
      <c r="A19" s="38"/>
      <c r="B19" s="39"/>
      <c r="C19" s="38"/>
      <c r="D19" s="32" t="s">
        <v>30</v>
      </c>
      <c r="E19" s="38"/>
      <c r="F19" s="38"/>
      <c r="G19" s="38"/>
      <c r="H19" s="38"/>
      <c r="I19" s="32" t="s">
        <v>25</v>
      </c>
      <c r="J19" s="33" t="str">
        <f>'Rekapitulace stavby'!AN13</f>
        <v>Vyplň údaj</v>
      </c>
      <c r="K19" s="38"/>
      <c r="L19" s="55"/>
      <c r="S19" s="38"/>
      <c r="T19" s="38"/>
      <c r="U19" s="38"/>
      <c r="V19" s="38"/>
      <c r="W19" s="38"/>
      <c r="X19" s="38"/>
      <c r="Y19" s="38"/>
      <c r="Z19" s="38"/>
      <c r="AA19" s="38"/>
      <c r="AB19" s="38"/>
      <c r="AC19" s="38"/>
      <c r="AD19" s="38"/>
      <c r="AE19" s="38"/>
    </row>
    <row r="20" s="2" customFormat="1" ht="18" customHeight="1">
      <c r="A20" s="38"/>
      <c r="B20" s="39"/>
      <c r="C20" s="38"/>
      <c r="D20" s="38"/>
      <c r="E20" s="33" t="str">
        <f>'Rekapitulace stavby'!E14</f>
        <v>Vyplň údaj</v>
      </c>
      <c r="F20" s="27"/>
      <c r="G20" s="27"/>
      <c r="H20" s="27"/>
      <c r="I20" s="32" t="s">
        <v>28</v>
      </c>
      <c r="J20" s="33" t="str">
        <f>'Rekapitulace stavby'!AN14</f>
        <v>Vyplň údaj</v>
      </c>
      <c r="K20" s="38"/>
      <c r="L20" s="55"/>
      <c r="S20" s="38"/>
      <c r="T20" s="38"/>
      <c r="U20" s="38"/>
      <c r="V20" s="38"/>
      <c r="W20" s="38"/>
      <c r="X20" s="38"/>
      <c r="Y20" s="38"/>
      <c r="Z20" s="38"/>
      <c r="AA20" s="38"/>
      <c r="AB20" s="38"/>
      <c r="AC20" s="38"/>
      <c r="AD20" s="38"/>
      <c r="AE20" s="38"/>
    </row>
    <row r="21" s="2" customFormat="1" ht="6.96" customHeight="1">
      <c r="A21" s="38"/>
      <c r="B21" s="39"/>
      <c r="C21" s="38"/>
      <c r="D21" s="38"/>
      <c r="E21" s="38"/>
      <c r="F21" s="38"/>
      <c r="G21" s="38"/>
      <c r="H21" s="38"/>
      <c r="I21" s="38"/>
      <c r="J21" s="38"/>
      <c r="K21" s="38"/>
      <c r="L21" s="55"/>
      <c r="S21" s="38"/>
      <c r="T21" s="38"/>
      <c r="U21" s="38"/>
      <c r="V21" s="38"/>
      <c r="W21" s="38"/>
      <c r="X21" s="38"/>
      <c r="Y21" s="38"/>
      <c r="Z21" s="38"/>
      <c r="AA21" s="38"/>
      <c r="AB21" s="38"/>
      <c r="AC21" s="38"/>
      <c r="AD21" s="38"/>
      <c r="AE21" s="38"/>
    </row>
    <row r="22" s="2" customFormat="1" ht="12" customHeight="1">
      <c r="A22" s="38"/>
      <c r="B22" s="39"/>
      <c r="C22" s="38"/>
      <c r="D22" s="32" t="s">
        <v>32</v>
      </c>
      <c r="E22" s="38"/>
      <c r="F22" s="38"/>
      <c r="G22" s="38"/>
      <c r="H22" s="38"/>
      <c r="I22" s="32" t="s">
        <v>25</v>
      </c>
      <c r="J22" s="27" t="s">
        <v>33</v>
      </c>
      <c r="K22" s="38"/>
      <c r="L22" s="55"/>
      <c r="S22" s="38"/>
      <c r="T22" s="38"/>
      <c r="U22" s="38"/>
      <c r="V22" s="38"/>
      <c r="W22" s="38"/>
      <c r="X22" s="38"/>
      <c r="Y22" s="38"/>
      <c r="Z22" s="38"/>
      <c r="AA22" s="38"/>
      <c r="AB22" s="38"/>
      <c r="AC22" s="38"/>
      <c r="AD22" s="38"/>
      <c r="AE22" s="38"/>
    </row>
    <row r="23" s="2" customFormat="1" ht="18" customHeight="1">
      <c r="A23" s="38"/>
      <c r="B23" s="39"/>
      <c r="C23" s="38"/>
      <c r="D23" s="38"/>
      <c r="E23" s="27" t="s">
        <v>34</v>
      </c>
      <c r="F23" s="38"/>
      <c r="G23" s="38"/>
      <c r="H23" s="38"/>
      <c r="I23" s="32" t="s">
        <v>28</v>
      </c>
      <c r="J23" s="27" t="s">
        <v>35</v>
      </c>
      <c r="K23" s="38"/>
      <c r="L23" s="55"/>
      <c r="S23" s="38"/>
      <c r="T23" s="38"/>
      <c r="U23" s="38"/>
      <c r="V23" s="38"/>
      <c r="W23" s="38"/>
      <c r="X23" s="38"/>
      <c r="Y23" s="38"/>
      <c r="Z23" s="38"/>
      <c r="AA23" s="38"/>
      <c r="AB23" s="38"/>
      <c r="AC23" s="38"/>
      <c r="AD23" s="38"/>
      <c r="AE23" s="38"/>
    </row>
    <row r="24" s="2" customFormat="1" ht="6.96" customHeight="1">
      <c r="A24" s="38"/>
      <c r="B24" s="39"/>
      <c r="C24" s="38"/>
      <c r="D24" s="38"/>
      <c r="E24" s="38"/>
      <c r="F24" s="38"/>
      <c r="G24" s="38"/>
      <c r="H24" s="38"/>
      <c r="I24" s="38"/>
      <c r="J24" s="38"/>
      <c r="K24" s="38"/>
      <c r="L24" s="55"/>
      <c r="S24" s="38"/>
      <c r="T24" s="38"/>
      <c r="U24" s="38"/>
      <c r="V24" s="38"/>
      <c r="W24" s="38"/>
      <c r="X24" s="38"/>
      <c r="Y24" s="38"/>
      <c r="Z24" s="38"/>
      <c r="AA24" s="38"/>
      <c r="AB24" s="38"/>
      <c r="AC24" s="38"/>
      <c r="AD24" s="38"/>
      <c r="AE24" s="38"/>
    </row>
    <row r="25" s="2" customFormat="1" ht="12" customHeight="1">
      <c r="A25" s="38"/>
      <c r="B25" s="39"/>
      <c r="C25" s="38"/>
      <c r="D25" s="32" t="s">
        <v>37</v>
      </c>
      <c r="E25" s="38"/>
      <c r="F25" s="38"/>
      <c r="G25" s="38"/>
      <c r="H25" s="38"/>
      <c r="I25" s="32" t="s">
        <v>25</v>
      </c>
      <c r="J25" s="27" t="str">
        <f>IF('Rekapitulace stavby'!AN19="","",'Rekapitulace stavby'!AN19)</f>
        <v/>
      </c>
      <c r="K25" s="38"/>
      <c r="L25" s="55"/>
      <c r="S25" s="38"/>
      <c r="T25" s="38"/>
      <c r="U25" s="38"/>
      <c r="V25" s="38"/>
      <c r="W25" s="38"/>
      <c r="X25" s="38"/>
      <c r="Y25" s="38"/>
      <c r="Z25" s="38"/>
      <c r="AA25" s="38"/>
      <c r="AB25" s="38"/>
      <c r="AC25" s="38"/>
      <c r="AD25" s="38"/>
      <c r="AE25" s="38"/>
    </row>
    <row r="26" s="2" customFormat="1" ht="18" customHeight="1">
      <c r="A26" s="38"/>
      <c r="B26" s="39"/>
      <c r="C26" s="38"/>
      <c r="D26" s="38"/>
      <c r="E26" s="27" t="str">
        <f>IF('Rekapitulace stavby'!E20="","",'Rekapitulace stavby'!E20)</f>
        <v xml:space="preserve"> </v>
      </c>
      <c r="F26" s="38"/>
      <c r="G26" s="38"/>
      <c r="H26" s="38"/>
      <c r="I26" s="32" t="s">
        <v>28</v>
      </c>
      <c r="J26" s="27" t="str">
        <f>IF('Rekapitulace stavby'!AN20="","",'Rekapitulace stavby'!AN20)</f>
        <v/>
      </c>
      <c r="K26" s="38"/>
      <c r="L26" s="55"/>
      <c r="S26" s="38"/>
      <c r="T26" s="38"/>
      <c r="U26" s="38"/>
      <c r="V26" s="38"/>
      <c r="W26" s="38"/>
      <c r="X26" s="38"/>
      <c r="Y26" s="38"/>
      <c r="Z26" s="38"/>
      <c r="AA26" s="38"/>
      <c r="AB26" s="38"/>
      <c r="AC26" s="38"/>
      <c r="AD26" s="38"/>
      <c r="AE26" s="38"/>
    </row>
    <row r="27" s="2" customFormat="1" ht="6.96" customHeight="1">
      <c r="A27" s="38"/>
      <c r="B27" s="39"/>
      <c r="C27" s="38"/>
      <c r="D27" s="38"/>
      <c r="E27" s="38"/>
      <c r="F27" s="38"/>
      <c r="G27" s="38"/>
      <c r="H27" s="38"/>
      <c r="I27" s="38"/>
      <c r="J27" s="38"/>
      <c r="K27" s="38"/>
      <c r="L27" s="55"/>
      <c r="S27" s="38"/>
      <c r="T27" s="38"/>
      <c r="U27" s="38"/>
      <c r="V27" s="38"/>
      <c r="W27" s="38"/>
      <c r="X27" s="38"/>
      <c r="Y27" s="38"/>
      <c r="Z27" s="38"/>
      <c r="AA27" s="38"/>
      <c r="AB27" s="38"/>
      <c r="AC27" s="38"/>
      <c r="AD27" s="38"/>
      <c r="AE27" s="38"/>
    </row>
    <row r="28" s="2" customFormat="1" ht="12" customHeight="1">
      <c r="A28" s="38"/>
      <c r="B28" s="39"/>
      <c r="C28" s="38"/>
      <c r="D28" s="32" t="s">
        <v>39</v>
      </c>
      <c r="E28" s="38"/>
      <c r="F28" s="38"/>
      <c r="G28" s="38"/>
      <c r="H28" s="38"/>
      <c r="I28" s="38"/>
      <c r="J28" s="38"/>
      <c r="K28" s="38"/>
      <c r="L28" s="55"/>
      <c r="S28" s="38"/>
      <c r="T28" s="38"/>
      <c r="U28" s="38"/>
      <c r="V28" s="38"/>
      <c r="W28" s="38"/>
      <c r="X28" s="38"/>
      <c r="Y28" s="38"/>
      <c r="Z28" s="38"/>
      <c r="AA28" s="38"/>
      <c r="AB28" s="38"/>
      <c r="AC28" s="38"/>
      <c r="AD28" s="38"/>
      <c r="AE28" s="38"/>
    </row>
    <row r="29" s="8" customFormat="1" ht="23.25" customHeight="1">
      <c r="A29" s="130"/>
      <c r="B29" s="131"/>
      <c r="C29" s="130"/>
      <c r="D29" s="130"/>
      <c r="E29" s="36" t="s">
        <v>2479</v>
      </c>
      <c r="F29" s="36"/>
      <c r="G29" s="36"/>
      <c r="H29" s="36"/>
      <c r="I29" s="130"/>
      <c r="J29" s="130"/>
      <c r="K29" s="130"/>
      <c r="L29" s="132"/>
      <c r="S29" s="130"/>
      <c r="T29" s="130"/>
      <c r="U29" s="130"/>
      <c r="V29" s="130"/>
      <c r="W29" s="130"/>
      <c r="X29" s="130"/>
      <c r="Y29" s="130"/>
      <c r="Z29" s="130"/>
      <c r="AA29" s="130"/>
      <c r="AB29" s="130"/>
      <c r="AC29" s="130"/>
      <c r="AD29" s="130"/>
      <c r="AE29" s="130"/>
    </row>
    <row r="30" s="2" customFormat="1" ht="6.96" customHeight="1">
      <c r="A30" s="38"/>
      <c r="B30" s="39"/>
      <c r="C30" s="38"/>
      <c r="D30" s="38"/>
      <c r="E30" s="38"/>
      <c r="F30" s="38"/>
      <c r="G30" s="38"/>
      <c r="H30" s="38"/>
      <c r="I30" s="38"/>
      <c r="J30" s="38"/>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90"/>
      <c r="J31" s="90"/>
      <c r="K31" s="90"/>
      <c r="L31" s="55"/>
      <c r="S31" s="38"/>
      <c r="T31" s="38"/>
      <c r="U31" s="38"/>
      <c r="V31" s="38"/>
      <c r="W31" s="38"/>
      <c r="X31" s="38"/>
      <c r="Y31" s="38"/>
      <c r="Z31" s="38"/>
      <c r="AA31" s="38"/>
      <c r="AB31" s="38"/>
      <c r="AC31" s="38"/>
      <c r="AD31" s="38"/>
      <c r="AE31" s="38"/>
    </row>
    <row r="32" s="2" customFormat="1" ht="25.44" customHeight="1">
      <c r="A32" s="38"/>
      <c r="B32" s="39"/>
      <c r="C32" s="38"/>
      <c r="D32" s="133" t="s">
        <v>41</v>
      </c>
      <c r="E32" s="38"/>
      <c r="F32" s="38"/>
      <c r="G32" s="38"/>
      <c r="H32" s="38"/>
      <c r="I32" s="38"/>
      <c r="J32" s="96">
        <f>ROUND(J136, 2)</f>
        <v>0</v>
      </c>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14.4" customHeight="1">
      <c r="A34" s="38"/>
      <c r="B34" s="39"/>
      <c r="C34" s="38"/>
      <c r="D34" s="38"/>
      <c r="E34" s="38"/>
      <c r="F34" s="43" t="s">
        <v>43</v>
      </c>
      <c r="G34" s="38"/>
      <c r="H34" s="38"/>
      <c r="I34" s="43" t="s">
        <v>42</v>
      </c>
      <c r="J34" s="43" t="s">
        <v>44</v>
      </c>
      <c r="K34" s="38"/>
      <c r="L34" s="55"/>
      <c r="S34" s="38"/>
      <c r="T34" s="38"/>
      <c r="U34" s="38"/>
      <c r="V34" s="38"/>
      <c r="W34" s="38"/>
      <c r="X34" s="38"/>
      <c r="Y34" s="38"/>
      <c r="Z34" s="38"/>
      <c r="AA34" s="38"/>
      <c r="AB34" s="38"/>
      <c r="AC34" s="38"/>
      <c r="AD34" s="38"/>
      <c r="AE34" s="38"/>
    </row>
    <row r="35" s="2" customFormat="1" ht="14.4" customHeight="1">
      <c r="A35" s="38"/>
      <c r="B35" s="39"/>
      <c r="C35" s="38"/>
      <c r="D35" s="134" t="s">
        <v>45</v>
      </c>
      <c r="E35" s="32" t="s">
        <v>46</v>
      </c>
      <c r="F35" s="135">
        <f>ROUND((SUM(BE136:BE303)),  2)</f>
        <v>0</v>
      </c>
      <c r="G35" s="38"/>
      <c r="H35" s="38"/>
      <c r="I35" s="136">
        <v>0.20999999999999999</v>
      </c>
      <c r="J35" s="135">
        <f>ROUND(((SUM(BE136:BE303))*I35),  2)</f>
        <v>0</v>
      </c>
      <c r="K35" s="38"/>
      <c r="L35" s="55"/>
      <c r="S35" s="38"/>
      <c r="T35" s="38"/>
      <c r="U35" s="38"/>
      <c r="V35" s="38"/>
      <c r="W35" s="38"/>
      <c r="X35" s="38"/>
      <c r="Y35" s="38"/>
      <c r="Z35" s="38"/>
      <c r="AA35" s="38"/>
      <c r="AB35" s="38"/>
      <c r="AC35" s="38"/>
      <c r="AD35" s="38"/>
      <c r="AE35" s="38"/>
    </row>
    <row r="36" s="2" customFormat="1" ht="14.4" customHeight="1">
      <c r="A36" s="38"/>
      <c r="B36" s="39"/>
      <c r="C36" s="38"/>
      <c r="D36" s="38"/>
      <c r="E36" s="32" t="s">
        <v>47</v>
      </c>
      <c r="F36" s="135">
        <f>ROUND((SUM(BF136:BF303)),  2)</f>
        <v>0</v>
      </c>
      <c r="G36" s="38"/>
      <c r="H36" s="38"/>
      <c r="I36" s="136">
        <v>0.14999999999999999</v>
      </c>
      <c r="J36" s="135">
        <f>ROUND(((SUM(BF136:BF303))*I36),  2)</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48</v>
      </c>
      <c r="F37" s="135">
        <f>ROUND((SUM(BG136:BG303)),  2)</f>
        <v>0</v>
      </c>
      <c r="G37" s="38"/>
      <c r="H37" s="38"/>
      <c r="I37" s="136">
        <v>0.20999999999999999</v>
      </c>
      <c r="J37" s="135">
        <f>0</f>
        <v>0</v>
      </c>
      <c r="K37" s="38"/>
      <c r="L37" s="55"/>
      <c r="S37" s="38"/>
      <c r="T37" s="38"/>
      <c r="U37" s="38"/>
      <c r="V37" s="38"/>
      <c r="W37" s="38"/>
      <c r="X37" s="38"/>
      <c r="Y37" s="38"/>
      <c r="Z37" s="38"/>
      <c r="AA37" s="38"/>
      <c r="AB37" s="38"/>
      <c r="AC37" s="38"/>
      <c r="AD37" s="38"/>
      <c r="AE37" s="38"/>
    </row>
    <row r="38" hidden="1" s="2" customFormat="1" ht="14.4" customHeight="1">
      <c r="A38" s="38"/>
      <c r="B38" s="39"/>
      <c r="C38" s="38"/>
      <c r="D38" s="38"/>
      <c r="E38" s="32" t="s">
        <v>49</v>
      </c>
      <c r="F38" s="135">
        <f>ROUND((SUM(BH136:BH303)),  2)</f>
        <v>0</v>
      </c>
      <c r="G38" s="38"/>
      <c r="H38" s="38"/>
      <c r="I38" s="136">
        <v>0.14999999999999999</v>
      </c>
      <c r="J38" s="135">
        <f>0</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50</v>
      </c>
      <c r="F39" s="135">
        <f>ROUND((SUM(BI136:BI303)),  2)</f>
        <v>0</v>
      </c>
      <c r="G39" s="38"/>
      <c r="H39" s="38"/>
      <c r="I39" s="136">
        <v>0</v>
      </c>
      <c r="J39" s="135">
        <f>0</f>
        <v>0</v>
      </c>
      <c r="K39" s="38"/>
      <c r="L39" s="55"/>
      <c r="S39" s="38"/>
      <c r="T39" s="38"/>
      <c r="U39" s="38"/>
      <c r="V39" s="38"/>
      <c r="W39" s="38"/>
      <c r="X39" s="38"/>
      <c r="Y39" s="38"/>
      <c r="Z39" s="38"/>
      <c r="AA39" s="38"/>
      <c r="AB39" s="38"/>
      <c r="AC39" s="38"/>
      <c r="AD39" s="38"/>
      <c r="AE39" s="38"/>
    </row>
    <row r="40" s="2" customFormat="1" ht="6.96" customHeight="1">
      <c r="A40" s="38"/>
      <c r="B40" s="39"/>
      <c r="C40" s="38"/>
      <c r="D40" s="38"/>
      <c r="E40" s="38"/>
      <c r="F40" s="38"/>
      <c r="G40" s="38"/>
      <c r="H40" s="38"/>
      <c r="I40" s="38"/>
      <c r="J40" s="38"/>
      <c r="K40" s="38"/>
      <c r="L40" s="55"/>
      <c r="S40" s="38"/>
      <c r="T40" s="38"/>
      <c r="U40" s="38"/>
      <c r="V40" s="38"/>
      <c r="W40" s="38"/>
      <c r="X40" s="38"/>
      <c r="Y40" s="38"/>
      <c r="Z40" s="38"/>
      <c r="AA40" s="38"/>
      <c r="AB40" s="38"/>
      <c r="AC40" s="38"/>
      <c r="AD40" s="38"/>
      <c r="AE40" s="38"/>
    </row>
    <row r="41" s="2" customFormat="1" ht="25.44" customHeight="1">
      <c r="A41" s="38"/>
      <c r="B41" s="39"/>
      <c r="C41" s="137"/>
      <c r="D41" s="138" t="s">
        <v>51</v>
      </c>
      <c r="E41" s="81"/>
      <c r="F41" s="81"/>
      <c r="G41" s="139" t="s">
        <v>52</v>
      </c>
      <c r="H41" s="140" t="s">
        <v>53</v>
      </c>
      <c r="I41" s="81"/>
      <c r="J41" s="141">
        <f>SUM(J32:J39)</f>
        <v>0</v>
      </c>
      <c r="K41" s="142"/>
      <c r="L41" s="55"/>
      <c r="S41" s="38"/>
      <c r="T41" s="38"/>
      <c r="U41" s="38"/>
      <c r="V41" s="38"/>
      <c r="W41" s="38"/>
      <c r="X41" s="38"/>
      <c r="Y41" s="38"/>
      <c r="Z41" s="38"/>
      <c r="AA41" s="38"/>
      <c r="AB41" s="38"/>
      <c r="AC41" s="38"/>
      <c r="AD41" s="38"/>
      <c r="AE41" s="38"/>
    </row>
    <row r="42" s="2" customFormat="1" ht="14.4"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54</v>
      </c>
      <c r="E50" s="57"/>
      <c r="F50" s="57"/>
      <c r="G50" s="56" t="s">
        <v>55</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56</v>
      </c>
      <c r="E61" s="41"/>
      <c r="F61" s="143" t="s">
        <v>57</v>
      </c>
      <c r="G61" s="58" t="s">
        <v>56</v>
      </c>
      <c r="H61" s="41"/>
      <c r="I61" s="41"/>
      <c r="J61" s="144" t="s">
        <v>57</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58</v>
      </c>
      <c r="E65" s="59"/>
      <c r="F65" s="59"/>
      <c r="G65" s="56" t="s">
        <v>59</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56</v>
      </c>
      <c r="E76" s="41"/>
      <c r="F76" s="143" t="s">
        <v>57</v>
      </c>
      <c r="G76" s="58" t="s">
        <v>56</v>
      </c>
      <c r="H76" s="41"/>
      <c r="I76" s="41"/>
      <c r="J76" s="144" t="s">
        <v>57</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162</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29" t="str">
        <f>E7</f>
        <v>VD Letovice, rekonstrukce VD</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159</v>
      </c>
      <c r="L86" s="22"/>
    </row>
    <row r="87" s="2" customFormat="1" ht="16.5" customHeight="1">
      <c r="A87" s="38"/>
      <c r="B87" s="39"/>
      <c r="C87" s="38"/>
      <c r="D87" s="38"/>
      <c r="E87" s="129" t="s">
        <v>2477</v>
      </c>
      <c r="F87" s="38"/>
      <c r="G87" s="38"/>
      <c r="H87" s="38"/>
      <c r="I87" s="38"/>
      <c r="J87" s="38"/>
      <c r="K87" s="38"/>
      <c r="L87" s="55"/>
      <c r="S87" s="38"/>
      <c r="T87" s="38"/>
      <c r="U87" s="38"/>
      <c r="V87" s="38"/>
      <c r="W87" s="38"/>
      <c r="X87" s="38"/>
      <c r="Y87" s="38"/>
      <c r="Z87" s="38"/>
      <c r="AA87" s="38"/>
      <c r="AB87" s="38"/>
      <c r="AC87" s="38"/>
      <c r="AD87" s="38"/>
      <c r="AE87" s="38"/>
    </row>
    <row r="88" s="2" customFormat="1" ht="12" customHeight="1">
      <c r="A88" s="38"/>
      <c r="B88" s="39"/>
      <c r="C88" s="32" t="s">
        <v>1101</v>
      </c>
      <c r="D88" s="38"/>
      <c r="E88" s="38"/>
      <c r="F88" s="38"/>
      <c r="G88" s="38"/>
      <c r="H88" s="38"/>
      <c r="I88" s="38"/>
      <c r="J88" s="38"/>
      <c r="K88" s="38"/>
      <c r="L88" s="55"/>
      <c r="S88" s="38"/>
      <c r="T88" s="38"/>
      <c r="U88" s="38"/>
      <c r="V88" s="38"/>
      <c r="W88" s="38"/>
      <c r="X88" s="38"/>
      <c r="Y88" s="38"/>
      <c r="Z88" s="38"/>
      <c r="AA88" s="38"/>
      <c r="AB88" s="38"/>
      <c r="AC88" s="38"/>
      <c r="AD88" s="38"/>
      <c r="AE88" s="38"/>
    </row>
    <row r="89" s="2" customFormat="1" ht="16.5" customHeight="1">
      <c r="A89" s="38"/>
      <c r="B89" s="39"/>
      <c r="C89" s="38"/>
      <c r="D89" s="38"/>
      <c r="E89" s="67" t="str">
        <f>E11</f>
        <v>SO 09.1 - Úpravy na odběrné věži a přístupové lávce</v>
      </c>
      <c r="F89" s="38"/>
      <c r="G89" s="38"/>
      <c r="H89" s="38"/>
      <c r="I89" s="38"/>
      <c r="J89" s="38"/>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2" customHeight="1">
      <c r="A91" s="38"/>
      <c r="B91" s="39"/>
      <c r="C91" s="32" t="s">
        <v>20</v>
      </c>
      <c r="D91" s="38"/>
      <c r="E91" s="38"/>
      <c r="F91" s="27" t="str">
        <f>F14</f>
        <v>VD Letovice</v>
      </c>
      <c r="G91" s="38"/>
      <c r="H91" s="38"/>
      <c r="I91" s="32" t="s">
        <v>22</v>
      </c>
      <c r="J91" s="69" t="str">
        <f>IF(J14="","",J14)</f>
        <v>2. 12. 2020</v>
      </c>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25.65" customHeight="1">
      <c r="A93" s="38"/>
      <c r="B93" s="39"/>
      <c r="C93" s="32" t="s">
        <v>24</v>
      </c>
      <c r="D93" s="38"/>
      <c r="E93" s="38"/>
      <c r="F93" s="27" t="str">
        <f>E17</f>
        <v>Povodí Moravy, s.p., Dřevařská 11, 60175 Brno</v>
      </c>
      <c r="G93" s="38"/>
      <c r="H93" s="38"/>
      <c r="I93" s="32" t="s">
        <v>32</v>
      </c>
      <c r="J93" s="36" t="str">
        <f>E23</f>
        <v>Sweco Hydroprojekt a.s.</v>
      </c>
      <c r="K93" s="38"/>
      <c r="L93" s="55"/>
      <c r="S93" s="38"/>
      <c r="T93" s="38"/>
      <c r="U93" s="38"/>
      <c r="V93" s="38"/>
      <c r="W93" s="38"/>
      <c r="X93" s="38"/>
      <c r="Y93" s="38"/>
      <c r="Z93" s="38"/>
      <c r="AA93" s="38"/>
      <c r="AB93" s="38"/>
      <c r="AC93" s="38"/>
      <c r="AD93" s="38"/>
      <c r="AE93" s="38"/>
    </row>
    <row r="94" s="2" customFormat="1" ht="15.15" customHeight="1">
      <c r="A94" s="38"/>
      <c r="B94" s="39"/>
      <c r="C94" s="32" t="s">
        <v>30</v>
      </c>
      <c r="D94" s="38"/>
      <c r="E94" s="38"/>
      <c r="F94" s="27" t="str">
        <f>IF(E20="","",E20)</f>
        <v>Vyplň údaj</v>
      </c>
      <c r="G94" s="38"/>
      <c r="H94" s="38"/>
      <c r="I94" s="32" t="s">
        <v>37</v>
      </c>
      <c r="J94" s="36" t="str">
        <f>E26</f>
        <v xml:space="preserve"> </v>
      </c>
      <c r="K94" s="38"/>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38"/>
      <c r="J95" s="38"/>
      <c r="K95" s="38"/>
      <c r="L95" s="55"/>
      <c r="S95" s="38"/>
      <c r="T95" s="38"/>
      <c r="U95" s="38"/>
      <c r="V95" s="38"/>
      <c r="W95" s="38"/>
      <c r="X95" s="38"/>
      <c r="Y95" s="38"/>
      <c r="Z95" s="38"/>
      <c r="AA95" s="38"/>
      <c r="AB95" s="38"/>
      <c r="AC95" s="38"/>
      <c r="AD95" s="38"/>
      <c r="AE95" s="38"/>
    </row>
    <row r="96" s="2" customFormat="1" ht="29.28" customHeight="1">
      <c r="A96" s="38"/>
      <c r="B96" s="39"/>
      <c r="C96" s="145" t="s">
        <v>163</v>
      </c>
      <c r="D96" s="137"/>
      <c r="E96" s="137"/>
      <c r="F96" s="137"/>
      <c r="G96" s="137"/>
      <c r="H96" s="137"/>
      <c r="I96" s="137"/>
      <c r="J96" s="146" t="s">
        <v>164</v>
      </c>
      <c r="K96" s="137"/>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2.8" customHeight="1">
      <c r="A98" s="38"/>
      <c r="B98" s="39"/>
      <c r="C98" s="147" t="s">
        <v>165</v>
      </c>
      <c r="D98" s="38"/>
      <c r="E98" s="38"/>
      <c r="F98" s="38"/>
      <c r="G98" s="38"/>
      <c r="H98" s="38"/>
      <c r="I98" s="38"/>
      <c r="J98" s="96">
        <f>J136</f>
        <v>0</v>
      </c>
      <c r="K98" s="38"/>
      <c r="L98" s="55"/>
      <c r="S98" s="38"/>
      <c r="T98" s="38"/>
      <c r="U98" s="38"/>
      <c r="V98" s="38"/>
      <c r="W98" s="38"/>
      <c r="X98" s="38"/>
      <c r="Y98" s="38"/>
      <c r="Z98" s="38"/>
      <c r="AA98" s="38"/>
      <c r="AB98" s="38"/>
      <c r="AC98" s="38"/>
      <c r="AD98" s="38"/>
      <c r="AE98" s="38"/>
      <c r="AU98" s="19" t="s">
        <v>166</v>
      </c>
    </row>
    <row r="99" s="9" customFormat="1" ht="24.96" customHeight="1">
      <c r="A99" s="9"/>
      <c r="B99" s="148"/>
      <c r="C99" s="9"/>
      <c r="D99" s="149" t="s">
        <v>167</v>
      </c>
      <c r="E99" s="150"/>
      <c r="F99" s="150"/>
      <c r="G99" s="150"/>
      <c r="H99" s="150"/>
      <c r="I99" s="150"/>
      <c r="J99" s="151">
        <f>J137</f>
        <v>0</v>
      </c>
      <c r="K99" s="9"/>
      <c r="L99" s="148"/>
      <c r="S99" s="9"/>
      <c r="T99" s="9"/>
      <c r="U99" s="9"/>
      <c r="V99" s="9"/>
      <c r="W99" s="9"/>
      <c r="X99" s="9"/>
      <c r="Y99" s="9"/>
      <c r="Z99" s="9"/>
      <c r="AA99" s="9"/>
      <c r="AB99" s="9"/>
      <c r="AC99" s="9"/>
      <c r="AD99" s="9"/>
      <c r="AE99" s="9"/>
    </row>
    <row r="100" s="10" customFormat="1" ht="19.92" customHeight="1">
      <c r="A100" s="10"/>
      <c r="B100" s="152"/>
      <c r="C100" s="10"/>
      <c r="D100" s="153" t="s">
        <v>168</v>
      </c>
      <c r="E100" s="154"/>
      <c r="F100" s="154"/>
      <c r="G100" s="154"/>
      <c r="H100" s="154"/>
      <c r="I100" s="154"/>
      <c r="J100" s="155">
        <f>J138</f>
        <v>0</v>
      </c>
      <c r="K100" s="10"/>
      <c r="L100" s="152"/>
      <c r="S100" s="10"/>
      <c r="T100" s="10"/>
      <c r="U100" s="10"/>
      <c r="V100" s="10"/>
      <c r="W100" s="10"/>
      <c r="X100" s="10"/>
      <c r="Y100" s="10"/>
      <c r="Z100" s="10"/>
      <c r="AA100" s="10"/>
      <c r="AB100" s="10"/>
      <c r="AC100" s="10"/>
      <c r="AD100" s="10"/>
      <c r="AE100" s="10"/>
    </row>
    <row r="101" s="10" customFormat="1" ht="19.92" customHeight="1">
      <c r="A101" s="10"/>
      <c r="B101" s="152"/>
      <c r="C101" s="10"/>
      <c r="D101" s="153" t="s">
        <v>170</v>
      </c>
      <c r="E101" s="154"/>
      <c r="F101" s="154"/>
      <c r="G101" s="154"/>
      <c r="H101" s="154"/>
      <c r="I101" s="154"/>
      <c r="J101" s="155">
        <f>J149</f>
        <v>0</v>
      </c>
      <c r="K101" s="10"/>
      <c r="L101" s="152"/>
      <c r="S101" s="10"/>
      <c r="T101" s="10"/>
      <c r="U101" s="10"/>
      <c r="V101" s="10"/>
      <c r="W101" s="10"/>
      <c r="X101" s="10"/>
      <c r="Y101" s="10"/>
      <c r="Z101" s="10"/>
      <c r="AA101" s="10"/>
      <c r="AB101" s="10"/>
      <c r="AC101" s="10"/>
      <c r="AD101" s="10"/>
      <c r="AE101" s="10"/>
    </row>
    <row r="102" s="10" customFormat="1" ht="19.92" customHeight="1">
      <c r="A102" s="10"/>
      <c r="B102" s="152"/>
      <c r="C102" s="10"/>
      <c r="D102" s="153" t="s">
        <v>172</v>
      </c>
      <c r="E102" s="154"/>
      <c r="F102" s="154"/>
      <c r="G102" s="154"/>
      <c r="H102" s="154"/>
      <c r="I102" s="154"/>
      <c r="J102" s="155">
        <f>J151</f>
        <v>0</v>
      </c>
      <c r="K102" s="10"/>
      <c r="L102" s="152"/>
      <c r="S102" s="10"/>
      <c r="T102" s="10"/>
      <c r="U102" s="10"/>
      <c r="V102" s="10"/>
      <c r="W102" s="10"/>
      <c r="X102" s="10"/>
      <c r="Y102" s="10"/>
      <c r="Z102" s="10"/>
      <c r="AA102" s="10"/>
      <c r="AB102" s="10"/>
      <c r="AC102" s="10"/>
      <c r="AD102" s="10"/>
      <c r="AE102" s="10"/>
    </row>
    <row r="103" s="10" customFormat="1" ht="19.92" customHeight="1">
      <c r="A103" s="10"/>
      <c r="B103" s="152"/>
      <c r="C103" s="10"/>
      <c r="D103" s="153" t="s">
        <v>173</v>
      </c>
      <c r="E103" s="154"/>
      <c r="F103" s="154"/>
      <c r="G103" s="154"/>
      <c r="H103" s="154"/>
      <c r="I103" s="154"/>
      <c r="J103" s="155">
        <f>J162</f>
        <v>0</v>
      </c>
      <c r="K103" s="10"/>
      <c r="L103" s="152"/>
      <c r="S103" s="10"/>
      <c r="T103" s="10"/>
      <c r="U103" s="10"/>
      <c r="V103" s="10"/>
      <c r="W103" s="10"/>
      <c r="X103" s="10"/>
      <c r="Y103" s="10"/>
      <c r="Z103" s="10"/>
      <c r="AA103" s="10"/>
      <c r="AB103" s="10"/>
      <c r="AC103" s="10"/>
      <c r="AD103" s="10"/>
      <c r="AE103" s="10"/>
    </row>
    <row r="104" s="10" customFormat="1" ht="19.92" customHeight="1">
      <c r="A104" s="10"/>
      <c r="B104" s="152"/>
      <c r="C104" s="10"/>
      <c r="D104" s="153" t="s">
        <v>175</v>
      </c>
      <c r="E104" s="154"/>
      <c r="F104" s="154"/>
      <c r="G104" s="154"/>
      <c r="H104" s="154"/>
      <c r="I104" s="154"/>
      <c r="J104" s="155">
        <f>J170</f>
        <v>0</v>
      </c>
      <c r="K104" s="10"/>
      <c r="L104" s="152"/>
      <c r="S104" s="10"/>
      <c r="T104" s="10"/>
      <c r="U104" s="10"/>
      <c r="V104" s="10"/>
      <c r="W104" s="10"/>
      <c r="X104" s="10"/>
      <c r="Y104" s="10"/>
      <c r="Z104" s="10"/>
      <c r="AA104" s="10"/>
      <c r="AB104" s="10"/>
      <c r="AC104" s="10"/>
      <c r="AD104" s="10"/>
      <c r="AE104" s="10"/>
    </row>
    <row r="105" s="10" customFormat="1" ht="14.88" customHeight="1">
      <c r="A105" s="10"/>
      <c r="B105" s="152"/>
      <c r="C105" s="10"/>
      <c r="D105" s="153" t="s">
        <v>177</v>
      </c>
      <c r="E105" s="154"/>
      <c r="F105" s="154"/>
      <c r="G105" s="154"/>
      <c r="H105" s="154"/>
      <c r="I105" s="154"/>
      <c r="J105" s="155">
        <f>J171</f>
        <v>0</v>
      </c>
      <c r="K105" s="10"/>
      <c r="L105" s="152"/>
      <c r="S105" s="10"/>
      <c r="T105" s="10"/>
      <c r="U105" s="10"/>
      <c r="V105" s="10"/>
      <c r="W105" s="10"/>
      <c r="X105" s="10"/>
      <c r="Y105" s="10"/>
      <c r="Z105" s="10"/>
      <c r="AA105" s="10"/>
      <c r="AB105" s="10"/>
      <c r="AC105" s="10"/>
      <c r="AD105" s="10"/>
      <c r="AE105" s="10"/>
    </row>
    <row r="106" s="10" customFormat="1" ht="14.88" customHeight="1">
      <c r="A106" s="10"/>
      <c r="B106" s="152"/>
      <c r="C106" s="10"/>
      <c r="D106" s="153" t="s">
        <v>700</v>
      </c>
      <c r="E106" s="154"/>
      <c r="F106" s="154"/>
      <c r="G106" s="154"/>
      <c r="H106" s="154"/>
      <c r="I106" s="154"/>
      <c r="J106" s="155">
        <f>J176</f>
        <v>0</v>
      </c>
      <c r="K106" s="10"/>
      <c r="L106" s="152"/>
      <c r="S106" s="10"/>
      <c r="T106" s="10"/>
      <c r="U106" s="10"/>
      <c r="V106" s="10"/>
      <c r="W106" s="10"/>
      <c r="X106" s="10"/>
      <c r="Y106" s="10"/>
      <c r="Z106" s="10"/>
      <c r="AA106" s="10"/>
      <c r="AB106" s="10"/>
      <c r="AC106" s="10"/>
      <c r="AD106" s="10"/>
      <c r="AE106" s="10"/>
    </row>
    <row r="107" s="10" customFormat="1" ht="14.88" customHeight="1">
      <c r="A107" s="10"/>
      <c r="B107" s="152"/>
      <c r="C107" s="10"/>
      <c r="D107" s="153" t="s">
        <v>701</v>
      </c>
      <c r="E107" s="154"/>
      <c r="F107" s="154"/>
      <c r="G107" s="154"/>
      <c r="H107" s="154"/>
      <c r="I107" s="154"/>
      <c r="J107" s="155">
        <f>J183</f>
        <v>0</v>
      </c>
      <c r="K107" s="10"/>
      <c r="L107" s="152"/>
      <c r="S107" s="10"/>
      <c r="T107" s="10"/>
      <c r="U107" s="10"/>
      <c r="V107" s="10"/>
      <c r="W107" s="10"/>
      <c r="X107" s="10"/>
      <c r="Y107" s="10"/>
      <c r="Z107" s="10"/>
      <c r="AA107" s="10"/>
      <c r="AB107" s="10"/>
      <c r="AC107" s="10"/>
      <c r="AD107" s="10"/>
      <c r="AE107" s="10"/>
    </row>
    <row r="108" s="10" customFormat="1" ht="19.92" customHeight="1">
      <c r="A108" s="10"/>
      <c r="B108" s="152"/>
      <c r="C108" s="10"/>
      <c r="D108" s="153" t="s">
        <v>180</v>
      </c>
      <c r="E108" s="154"/>
      <c r="F108" s="154"/>
      <c r="G108" s="154"/>
      <c r="H108" s="154"/>
      <c r="I108" s="154"/>
      <c r="J108" s="155">
        <f>J253</f>
        <v>0</v>
      </c>
      <c r="K108" s="10"/>
      <c r="L108" s="152"/>
      <c r="S108" s="10"/>
      <c r="T108" s="10"/>
      <c r="U108" s="10"/>
      <c r="V108" s="10"/>
      <c r="W108" s="10"/>
      <c r="X108" s="10"/>
      <c r="Y108" s="10"/>
      <c r="Z108" s="10"/>
      <c r="AA108" s="10"/>
      <c r="AB108" s="10"/>
      <c r="AC108" s="10"/>
      <c r="AD108" s="10"/>
      <c r="AE108" s="10"/>
    </row>
    <row r="109" s="10" customFormat="1" ht="19.92" customHeight="1">
      <c r="A109" s="10"/>
      <c r="B109" s="152"/>
      <c r="C109" s="10"/>
      <c r="D109" s="153" t="s">
        <v>181</v>
      </c>
      <c r="E109" s="154"/>
      <c r="F109" s="154"/>
      <c r="G109" s="154"/>
      <c r="H109" s="154"/>
      <c r="I109" s="154"/>
      <c r="J109" s="155">
        <f>J260</f>
        <v>0</v>
      </c>
      <c r="K109" s="10"/>
      <c r="L109" s="152"/>
      <c r="S109" s="10"/>
      <c r="T109" s="10"/>
      <c r="U109" s="10"/>
      <c r="V109" s="10"/>
      <c r="W109" s="10"/>
      <c r="X109" s="10"/>
      <c r="Y109" s="10"/>
      <c r="Z109" s="10"/>
      <c r="AA109" s="10"/>
      <c r="AB109" s="10"/>
      <c r="AC109" s="10"/>
      <c r="AD109" s="10"/>
      <c r="AE109" s="10"/>
    </row>
    <row r="110" s="9" customFormat="1" ht="24.96" customHeight="1">
      <c r="A110" s="9"/>
      <c r="B110" s="148"/>
      <c r="C110" s="9"/>
      <c r="D110" s="149" t="s">
        <v>182</v>
      </c>
      <c r="E110" s="150"/>
      <c r="F110" s="150"/>
      <c r="G110" s="150"/>
      <c r="H110" s="150"/>
      <c r="I110" s="150"/>
      <c r="J110" s="151">
        <f>J265</f>
        <v>0</v>
      </c>
      <c r="K110" s="9"/>
      <c r="L110" s="148"/>
      <c r="S110" s="9"/>
      <c r="T110" s="9"/>
      <c r="U110" s="9"/>
      <c r="V110" s="9"/>
      <c r="W110" s="9"/>
      <c r="X110" s="9"/>
      <c r="Y110" s="9"/>
      <c r="Z110" s="9"/>
      <c r="AA110" s="9"/>
      <c r="AB110" s="9"/>
      <c r="AC110" s="9"/>
      <c r="AD110" s="9"/>
      <c r="AE110" s="9"/>
    </row>
    <row r="111" s="10" customFormat="1" ht="19.92" customHeight="1">
      <c r="A111" s="10"/>
      <c r="B111" s="152"/>
      <c r="C111" s="10"/>
      <c r="D111" s="153" t="s">
        <v>183</v>
      </c>
      <c r="E111" s="154"/>
      <c r="F111" s="154"/>
      <c r="G111" s="154"/>
      <c r="H111" s="154"/>
      <c r="I111" s="154"/>
      <c r="J111" s="155">
        <f>J266</f>
        <v>0</v>
      </c>
      <c r="K111" s="10"/>
      <c r="L111" s="152"/>
      <c r="S111" s="10"/>
      <c r="T111" s="10"/>
      <c r="U111" s="10"/>
      <c r="V111" s="10"/>
      <c r="W111" s="10"/>
      <c r="X111" s="10"/>
      <c r="Y111" s="10"/>
      <c r="Z111" s="10"/>
      <c r="AA111" s="10"/>
      <c r="AB111" s="10"/>
      <c r="AC111" s="10"/>
      <c r="AD111" s="10"/>
      <c r="AE111" s="10"/>
    </row>
    <row r="112" s="10" customFormat="1" ht="19.92" customHeight="1">
      <c r="A112" s="10"/>
      <c r="B112" s="152"/>
      <c r="C112" s="10"/>
      <c r="D112" s="153" t="s">
        <v>702</v>
      </c>
      <c r="E112" s="154"/>
      <c r="F112" s="154"/>
      <c r="G112" s="154"/>
      <c r="H112" s="154"/>
      <c r="I112" s="154"/>
      <c r="J112" s="155">
        <f>J278</f>
        <v>0</v>
      </c>
      <c r="K112" s="10"/>
      <c r="L112" s="152"/>
      <c r="S112" s="10"/>
      <c r="T112" s="10"/>
      <c r="U112" s="10"/>
      <c r="V112" s="10"/>
      <c r="W112" s="10"/>
      <c r="X112" s="10"/>
      <c r="Y112" s="10"/>
      <c r="Z112" s="10"/>
      <c r="AA112" s="10"/>
      <c r="AB112" s="10"/>
      <c r="AC112" s="10"/>
      <c r="AD112" s="10"/>
      <c r="AE112" s="10"/>
    </row>
    <row r="113" s="10" customFormat="1" ht="19.92" customHeight="1">
      <c r="A113" s="10"/>
      <c r="B113" s="152"/>
      <c r="C113" s="10"/>
      <c r="D113" s="153" t="s">
        <v>1103</v>
      </c>
      <c r="E113" s="154"/>
      <c r="F113" s="154"/>
      <c r="G113" s="154"/>
      <c r="H113" s="154"/>
      <c r="I113" s="154"/>
      <c r="J113" s="155">
        <f>J291</f>
        <v>0</v>
      </c>
      <c r="K113" s="10"/>
      <c r="L113" s="152"/>
      <c r="S113" s="10"/>
      <c r="T113" s="10"/>
      <c r="U113" s="10"/>
      <c r="V113" s="10"/>
      <c r="W113" s="10"/>
      <c r="X113" s="10"/>
      <c r="Y113" s="10"/>
      <c r="Z113" s="10"/>
      <c r="AA113" s="10"/>
      <c r="AB113" s="10"/>
      <c r="AC113" s="10"/>
      <c r="AD113" s="10"/>
      <c r="AE113" s="10"/>
    </row>
    <row r="114" s="9" customFormat="1" ht="24.96" customHeight="1">
      <c r="A114" s="9"/>
      <c r="B114" s="148"/>
      <c r="C114" s="9"/>
      <c r="D114" s="149" t="s">
        <v>2092</v>
      </c>
      <c r="E114" s="150"/>
      <c r="F114" s="150"/>
      <c r="G114" s="150"/>
      <c r="H114" s="150"/>
      <c r="I114" s="150"/>
      <c r="J114" s="151">
        <f>J296</f>
        <v>0</v>
      </c>
      <c r="K114" s="9"/>
      <c r="L114" s="148"/>
      <c r="S114" s="9"/>
      <c r="T114" s="9"/>
      <c r="U114" s="9"/>
      <c r="V114" s="9"/>
      <c r="W114" s="9"/>
      <c r="X114" s="9"/>
      <c r="Y114" s="9"/>
      <c r="Z114" s="9"/>
      <c r="AA114" s="9"/>
      <c r="AB114" s="9"/>
      <c r="AC114" s="9"/>
      <c r="AD114" s="9"/>
      <c r="AE114" s="9"/>
    </row>
    <row r="115" s="2" customFormat="1" ht="21.84" customHeight="1">
      <c r="A115" s="38"/>
      <c r="B115" s="39"/>
      <c r="C115" s="38"/>
      <c r="D115" s="38"/>
      <c r="E115" s="38"/>
      <c r="F115" s="38"/>
      <c r="G115" s="38"/>
      <c r="H115" s="38"/>
      <c r="I115" s="38"/>
      <c r="J115" s="38"/>
      <c r="K115" s="38"/>
      <c r="L115" s="55"/>
      <c r="S115" s="38"/>
      <c r="T115" s="38"/>
      <c r="U115" s="38"/>
      <c r="V115" s="38"/>
      <c r="W115" s="38"/>
      <c r="X115" s="38"/>
      <c r="Y115" s="38"/>
      <c r="Z115" s="38"/>
      <c r="AA115" s="38"/>
      <c r="AB115" s="38"/>
      <c r="AC115" s="38"/>
      <c r="AD115" s="38"/>
      <c r="AE115" s="38"/>
    </row>
    <row r="116" s="2" customFormat="1" ht="6.96" customHeight="1">
      <c r="A116" s="38"/>
      <c r="B116" s="60"/>
      <c r="C116" s="61"/>
      <c r="D116" s="61"/>
      <c r="E116" s="61"/>
      <c r="F116" s="61"/>
      <c r="G116" s="61"/>
      <c r="H116" s="61"/>
      <c r="I116" s="61"/>
      <c r="J116" s="61"/>
      <c r="K116" s="61"/>
      <c r="L116" s="55"/>
      <c r="S116" s="38"/>
      <c r="T116" s="38"/>
      <c r="U116" s="38"/>
      <c r="V116" s="38"/>
      <c r="W116" s="38"/>
      <c r="X116" s="38"/>
      <c r="Y116" s="38"/>
      <c r="Z116" s="38"/>
      <c r="AA116" s="38"/>
      <c r="AB116" s="38"/>
      <c r="AC116" s="38"/>
      <c r="AD116" s="38"/>
      <c r="AE116" s="38"/>
    </row>
    <row r="120" s="2" customFormat="1" ht="6.96" customHeight="1">
      <c r="A120" s="38"/>
      <c r="B120" s="62"/>
      <c r="C120" s="63"/>
      <c r="D120" s="63"/>
      <c r="E120" s="63"/>
      <c r="F120" s="63"/>
      <c r="G120" s="63"/>
      <c r="H120" s="63"/>
      <c r="I120" s="63"/>
      <c r="J120" s="63"/>
      <c r="K120" s="63"/>
      <c r="L120" s="55"/>
      <c r="S120" s="38"/>
      <c r="T120" s="38"/>
      <c r="U120" s="38"/>
      <c r="V120" s="38"/>
      <c r="W120" s="38"/>
      <c r="X120" s="38"/>
      <c r="Y120" s="38"/>
      <c r="Z120" s="38"/>
      <c r="AA120" s="38"/>
      <c r="AB120" s="38"/>
      <c r="AC120" s="38"/>
      <c r="AD120" s="38"/>
      <c r="AE120" s="38"/>
    </row>
    <row r="121" s="2" customFormat="1" ht="24.96" customHeight="1">
      <c r="A121" s="38"/>
      <c r="B121" s="39"/>
      <c r="C121" s="23" t="s">
        <v>184</v>
      </c>
      <c r="D121" s="38"/>
      <c r="E121" s="38"/>
      <c r="F121" s="38"/>
      <c r="G121" s="38"/>
      <c r="H121" s="38"/>
      <c r="I121" s="38"/>
      <c r="J121" s="38"/>
      <c r="K121" s="38"/>
      <c r="L121" s="55"/>
      <c r="S121" s="38"/>
      <c r="T121" s="38"/>
      <c r="U121" s="38"/>
      <c r="V121" s="38"/>
      <c r="W121" s="38"/>
      <c r="X121" s="38"/>
      <c r="Y121" s="38"/>
      <c r="Z121" s="38"/>
      <c r="AA121" s="38"/>
      <c r="AB121" s="38"/>
      <c r="AC121" s="38"/>
      <c r="AD121" s="38"/>
      <c r="AE121" s="38"/>
    </row>
    <row r="122" s="2" customFormat="1" ht="6.96" customHeight="1">
      <c r="A122" s="38"/>
      <c r="B122" s="39"/>
      <c r="C122" s="38"/>
      <c r="D122" s="38"/>
      <c r="E122" s="38"/>
      <c r="F122" s="38"/>
      <c r="G122" s="38"/>
      <c r="H122" s="38"/>
      <c r="I122" s="38"/>
      <c r="J122" s="38"/>
      <c r="K122" s="38"/>
      <c r="L122" s="55"/>
      <c r="S122" s="38"/>
      <c r="T122" s="38"/>
      <c r="U122" s="38"/>
      <c r="V122" s="38"/>
      <c r="W122" s="38"/>
      <c r="X122" s="38"/>
      <c r="Y122" s="38"/>
      <c r="Z122" s="38"/>
      <c r="AA122" s="38"/>
      <c r="AB122" s="38"/>
      <c r="AC122" s="38"/>
      <c r="AD122" s="38"/>
      <c r="AE122" s="38"/>
    </row>
    <row r="123" s="2" customFormat="1" ht="12" customHeight="1">
      <c r="A123" s="38"/>
      <c r="B123" s="39"/>
      <c r="C123" s="32" t="s">
        <v>16</v>
      </c>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2" customFormat="1" ht="16.5" customHeight="1">
      <c r="A124" s="38"/>
      <c r="B124" s="39"/>
      <c r="C124" s="38"/>
      <c r="D124" s="38"/>
      <c r="E124" s="129" t="str">
        <f>E7</f>
        <v>VD Letovice, rekonstrukce VD</v>
      </c>
      <c r="F124" s="32"/>
      <c r="G124" s="32"/>
      <c r="H124" s="32"/>
      <c r="I124" s="38"/>
      <c r="J124" s="38"/>
      <c r="K124" s="38"/>
      <c r="L124" s="55"/>
      <c r="S124" s="38"/>
      <c r="T124" s="38"/>
      <c r="U124" s="38"/>
      <c r="V124" s="38"/>
      <c r="W124" s="38"/>
      <c r="X124" s="38"/>
      <c r="Y124" s="38"/>
      <c r="Z124" s="38"/>
      <c r="AA124" s="38"/>
      <c r="AB124" s="38"/>
      <c r="AC124" s="38"/>
      <c r="AD124" s="38"/>
      <c r="AE124" s="38"/>
    </row>
    <row r="125" s="1" customFormat="1" ht="12" customHeight="1">
      <c r="B125" s="22"/>
      <c r="C125" s="32" t="s">
        <v>159</v>
      </c>
      <c r="L125" s="22"/>
    </row>
    <row r="126" s="2" customFormat="1" ht="16.5" customHeight="1">
      <c r="A126" s="38"/>
      <c r="B126" s="39"/>
      <c r="C126" s="38"/>
      <c r="D126" s="38"/>
      <c r="E126" s="129" t="s">
        <v>2477</v>
      </c>
      <c r="F126" s="38"/>
      <c r="G126" s="38"/>
      <c r="H126" s="38"/>
      <c r="I126" s="38"/>
      <c r="J126" s="38"/>
      <c r="K126" s="38"/>
      <c r="L126" s="55"/>
      <c r="S126" s="38"/>
      <c r="T126" s="38"/>
      <c r="U126" s="38"/>
      <c r="V126" s="38"/>
      <c r="W126" s="38"/>
      <c r="X126" s="38"/>
      <c r="Y126" s="38"/>
      <c r="Z126" s="38"/>
      <c r="AA126" s="38"/>
      <c r="AB126" s="38"/>
      <c r="AC126" s="38"/>
      <c r="AD126" s="38"/>
      <c r="AE126" s="38"/>
    </row>
    <row r="127" s="2" customFormat="1" ht="12" customHeight="1">
      <c r="A127" s="38"/>
      <c r="B127" s="39"/>
      <c r="C127" s="32" t="s">
        <v>1101</v>
      </c>
      <c r="D127" s="38"/>
      <c r="E127" s="38"/>
      <c r="F127" s="38"/>
      <c r="G127" s="38"/>
      <c r="H127" s="38"/>
      <c r="I127" s="38"/>
      <c r="J127" s="38"/>
      <c r="K127" s="38"/>
      <c r="L127" s="55"/>
      <c r="S127" s="38"/>
      <c r="T127" s="38"/>
      <c r="U127" s="38"/>
      <c r="V127" s="38"/>
      <c r="W127" s="38"/>
      <c r="X127" s="38"/>
      <c r="Y127" s="38"/>
      <c r="Z127" s="38"/>
      <c r="AA127" s="38"/>
      <c r="AB127" s="38"/>
      <c r="AC127" s="38"/>
      <c r="AD127" s="38"/>
      <c r="AE127" s="38"/>
    </row>
    <row r="128" s="2" customFormat="1" ht="16.5" customHeight="1">
      <c r="A128" s="38"/>
      <c r="B128" s="39"/>
      <c r="C128" s="38"/>
      <c r="D128" s="38"/>
      <c r="E128" s="67" t="str">
        <f>E11</f>
        <v>SO 09.1 - Úpravy na odběrné věži a přístupové lávce</v>
      </c>
      <c r="F128" s="38"/>
      <c r="G128" s="38"/>
      <c r="H128" s="38"/>
      <c r="I128" s="38"/>
      <c r="J128" s="38"/>
      <c r="K128" s="38"/>
      <c r="L128" s="55"/>
      <c r="S128" s="38"/>
      <c r="T128" s="38"/>
      <c r="U128" s="38"/>
      <c r="V128" s="38"/>
      <c r="W128" s="38"/>
      <c r="X128" s="38"/>
      <c r="Y128" s="38"/>
      <c r="Z128" s="38"/>
      <c r="AA128" s="38"/>
      <c r="AB128" s="38"/>
      <c r="AC128" s="38"/>
      <c r="AD128" s="38"/>
      <c r="AE128" s="38"/>
    </row>
    <row r="129" s="2" customFormat="1" ht="6.96" customHeight="1">
      <c r="A129" s="38"/>
      <c r="B129" s="39"/>
      <c r="C129" s="38"/>
      <c r="D129" s="38"/>
      <c r="E129" s="38"/>
      <c r="F129" s="38"/>
      <c r="G129" s="38"/>
      <c r="H129" s="38"/>
      <c r="I129" s="38"/>
      <c r="J129" s="38"/>
      <c r="K129" s="38"/>
      <c r="L129" s="55"/>
      <c r="S129" s="38"/>
      <c r="T129" s="38"/>
      <c r="U129" s="38"/>
      <c r="V129" s="38"/>
      <c r="W129" s="38"/>
      <c r="X129" s="38"/>
      <c r="Y129" s="38"/>
      <c r="Z129" s="38"/>
      <c r="AA129" s="38"/>
      <c r="AB129" s="38"/>
      <c r="AC129" s="38"/>
      <c r="AD129" s="38"/>
      <c r="AE129" s="38"/>
    </row>
    <row r="130" s="2" customFormat="1" ht="12" customHeight="1">
      <c r="A130" s="38"/>
      <c r="B130" s="39"/>
      <c r="C130" s="32" t="s">
        <v>20</v>
      </c>
      <c r="D130" s="38"/>
      <c r="E130" s="38"/>
      <c r="F130" s="27" t="str">
        <f>F14</f>
        <v>VD Letovice</v>
      </c>
      <c r="G130" s="38"/>
      <c r="H130" s="38"/>
      <c r="I130" s="32" t="s">
        <v>22</v>
      </c>
      <c r="J130" s="69" t="str">
        <f>IF(J14="","",J14)</f>
        <v>2. 12. 2020</v>
      </c>
      <c r="K130" s="38"/>
      <c r="L130" s="55"/>
      <c r="S130" s="38"/>
      <c r="T130" s="38"/>
      <c r="U130" s="38"/>
      <c r="V130" s="38"/>
      <c r="W130" s="38"/>
      <c r="X130" s="38"/>
      <c r="Y130" s="38"/>
      <c r="Z130" s="38"/>
      <c r="AA130" s="38"/>
      <c r="AB130" s="38"/>
      <c r="AC130" s="38"/>
      <c r="AD130" s="38"/>
      <c r="AE130" s="38"/>
    </row>
    <row r="131" s="2" customFormat="1" ht="6.96" customHeight="1">
      <c r="A131" s="38"/>
      <c r="B131" s="39"/>
      <c r="C131" s="38"/>
      <c r="D131" s="38"/>
      <c r="E131" s="38"/>
      <c r="F131" s="38"/>
      <c r="G131" s="38"/>
      <c r="H131" s="38"/>
      <c r="I131" s="38"/>
      <c r="J131" s="38"/>
      <c r="K131" s="38"/>
      <c r="L131" s="55"/>
      <c r="S131" s="38"/>
      <c r="T131" s="38"/>
      <c r="U131" s="38"/>
      <c r="V131" s="38"/>
      <c r="W131" s="38"/>
      <c r="X131" s="38"/>
      <c r="Y131" s="38"/>
      <c r="Z131" s="38"/>
      <c r="AA131" s="38"/>
      <c r="AB131" s="38"/>
      <c r="AC131" s="38"/>
      <c r="AD131" s="38"/>
      <c r="AE131" s="38"/>
    </row>
    <row r="132" s="2" customFormat="1" ht="25.65" customHeight="1">
      <c r="A132" s="38"/>
      <c r="B132" s="39"/>
      <c r="C132" s="32" t="s">
        <v>24</v>
      </c>
      <c r="D132" s="38"/>
      <c r="E132" s="38"/>
      <c r="F132" s="27" t="str">
        <f>E17</f>
        <v>Povodí Moravy, s.p., Dřevařská 11, 60175 Brno</v>
      </c>
      <c r="G132" s="38"/>
      <c r="H132" s="38"/>
      <c r="I132" s="32" t="s">
        <v>32</v>
      </c>
      <c r="J132" s="36" t="str">
        <f>E23</f>
        <v>Sweco Hydroprojekt a.s.</v>
      </c>
      <c r="K132" s="38"/>
      <c r="L132" s="55"/>
      <c r="S132" s="38"/>
      <c r="T132" s="38"/>
      <c r="U132" s="38"/>
      <c r="V132" s="38"/>
      <c r="W132" s="38"/>
      <c r="X132" s="38"/>
      <c r="Y132" s="38"/>
      <c r="Z132" s="38"/>
      <c r="AA132" s="38"/>
      <c r="AB132" s="38"/>
      <c r="AC132" s="38"/>
      <c r="AD132" s="38"/>
      <c r="AE132" s="38"/>
    </row>
    <row r="133" s="2" customFormat="1" ht="15.15" customHeight="1">
      <c r="A133" s="38"/>
      <c r="B133" s="39"/>
      <c r="C133" s="32" t="s">
        <v>30</v>
      </c>
      <c r="D133" s="38"/>
      <c r="E133" s="38"/>
      <c r="F133" s="27" t="str">
        <f>IF(E20="","",E20)</f>
        <v>Vyplň údaj</v>
      </c>
      <c r="G133" s="38"/>
      <c r="H133" s="38"/>
      <c r="I133" s="32" t="s">
        <v>37</v>
      </c>
      <c r="J133" s="36" t="str">
        <f>E26</f>
        <v xml:space="preserve"> </v>
      </c>
      <c r="K133" s="38"/>
      <c r="L133" s="55"/>
      <c r="S133" s="38"/>
      <c r="T133" s="38"/>
      <c r="U133" s="38"/>
      <c r="V133" s="38"/>
      <c r="W133" s="38"/>
      <c r="X133" s="38"/>
      <c r="Y133" s="38"/>
      <c r="Z133" s="38"/>
      <c r="AA133" s="38"/>
      <c r="AB133" s="38"/>
      <c r="AC133" s="38"/>
      <c r="AD133" s="38"/>
      <c r="AE133" s="38"/>
    </row>
    <row r="134" s="2" customFormat="1" ht="10.32" customHeight="1">
      <c r="A134" s="38"/>
      <c r="B134" s="39"/>
      <c r="C134" s="38"/>
      <c r="D134" s="38"/>
      <c r="E134" s="38"/>
      <c r="F134" s="38"/>
      <c r="G134" s="38"/>
      <c r="H134" s="38"/>
      <c r="I134" s="38"/>
      <c r="J134" s="38"/>
      <c r="K134" s="38"/>
      <c r="L134" s="55"/>
      <c r="S134" s="38"/>
      <c r="T134" s="38"/>
      <c r="U134" s="38"/>
      <c r="V134" s="38"/>
      <c r="W134" s="38"/>
      <c r="X134" s="38"/>
      <c r="Y134" s="38"/>
      <c r="Z134" s="38"/>
      <c r="AA134" s="38"/>
      <c r="AB134" s="38"/>
      <c r="AC134" s="38"/>
      <c r="AD134" s="38"/>
      <c r="AE134" s="38"/>
    </row>
    <row r="135" s="11" customFormat="1" ht="29.28" customHeight="1">
      <c r="A135" s="156"/>
      <c r="B135" s="157"/>
      <c r="C135" s="158" t="s">
        <v>185</v>
      </c>
      <c r="D135" s="159" t="s">
        <v>66</v>
      </c>
      <c r="E135" s="159" t="s">
        <v>62</v>
      </c>
      <c r="F135" s="159" t="s">
        <v>63</v>
      </c>
      <c r="G135" s="159" t="s">
        <v>186</v>
      </c>
      <c r="H135" s="159" t="s">
        <v>187</v>
      </c>
      <c r="I135" s="159" t="s">
        <v>188</v>
      </c>
      <c r="J135" s="159" t="s">
        <v>164</v>
      </c>
      <c r="K135" s="160" t="s">
        <v>189</v>
      </c>
      <c r="L135" s="161"/>
      <c r="M135" s="86" t="s">
        <v>1</v>
      </c>
      <c r="N135" s="87" t="s">
        <v>45</v>
      </c>
      <c r="O135" s="87" t="s">
        <v>190</v>
      </c>
      <c r="P135" s="87" t="s">
        <v>191</v>
      </c>
      <c r="Q135" s="87" t="s">
        <v>192</v>
      </c>
      <c r="R135" s="87" t="s">
        <v>193</v>
      </c>
      <c r="S135" s="87" t="s">
        <v>194</v>
      </c>
      <c r="T135" s="88" t="s">
        <v>195</v>
      </c>
      <c r="U135" s="156"/>
      <c r="V135" s="156"/>
      <c r="W135" s="156"/>
      <c r="X135" s="156"/>
      <c r="Y135" s="156"/>
      <c r="Z135" s="156"/>
      <c r="AA135" s="156"/>
      <c r="AB135" s="156"/>
      <c r="AC135" s="156"/>
      <c r="AD135" s="156"/>
      <c r="AE135" s="156"/>
    </row>
    <row r="136" s="2" customFormat="1" ht="22.8" customHeight="1">
      <c r="A136" s="38"/>
      <c r="B136" s="39"/>
      <c r="C136" s="93" t="s">
        <v>196</v>
      </c>
      <c r="D136" s="38"/>
      <c r="E136" s="38"/>
      <c r="F136" s="38"/>
      <c r="G136" s="38"/>
      <c r="H136" s="38"/>
      <c r="I136" s="38"/>
      <c r="J136" s="162">
        <f>BK136</f>
        <v>0</v>
      </c>
      <c r="K136" s="38"/>
      <c r="L136" s="39"/>
      <c r="M136" s="89"/>
      <c r="N136" s="73"/>
      <c r="O136" s="90"/>
      <c r="P136" s="163">
        <f>P137+P265+P296</f>
        <v>0</v>
      </c>
      <c r="Q136" s="90"/>
      <c r="R136" s="163">
        <f>R137+R265+R296</f>
        <v>34.674518835199997</v>
      </c>
      <c r="S136" s="90"/>
      <c r="T136" s="164">
        <f>T137+T265+T296</f>
        <v>87.606000000000009</v>
      </c>
      <c r="U136" s="38"/>
      <c r="V136" s="38"/>
      <c r="W136" s="38"/>
      <c r="X136" s="38"/>
      <c r="Y136" s="38"/>
      <c r="Z136" s="38"/>
      <c r="AA136" s="38"/>
      <c r="AB136" s="38"/>
      <c r="AC136" s="38"/>
      <c r="AD136" s="38"/>
      <c r="AE136" s="38"/>
      <c r="AT136" s="19" t="s">
        <v>80</v>
      </c>
      <c r="AU136" s="19" t="s">
        <v>166</v>
      </c>
      <c r="BK136" s="165">
        <f>BK137+BK265+BK296</f>
        <v>0</v>
      </c>
    </row>
    <row r="137" s="12" customFormat="1" ht="25.92" customHeight="1">
      <c r="A137" s="12"/>
      <c r="B137" s="166"/>
      <c r="C137" s="12"/>
      <c r="D137" s="167" t="s">
        <v>80</v>
      </c>
      <c r="E137" s="168" t="s">
        <v>197</v>
      </c>
      <c r="F137" s="168" t="s">
        <v>198</v>
      </c>
      <c r="G137" s="12"/>
      <c r="H137" s="12"/>
      <c r="I137" s="169"/>
      <c r="J137" s="170">
        <f>BK137</f>
        <v>0</v>
      </c>
      <c r="K137" s="12"/>
      <c r="L137" s="166"/>
      <c r="M137" s="171"/>
      <c r="N137" s="172"/>
      <c r="O137" s="172"/>
      <c r="P137" s="173">
        <f>P138+P149+P151+P162+P170+P253+P260</f>
        <v>0</v>
      </c>
      <c r="Q137" s="172"/>
      <c r="R137" s="173">
        <f>R138+R149+R151+R162+R170+R253+R260</f>
        <v>31.599054835199997</v>
      </c>
      <c r="S137" s="172"/>
      <c r="T137" s="174">
        <f>T138+T149+T151+T162+T170+T253+T260</f>
        <v>82.128000000000014</v>
      </c>
      <c r="U137" s="12"/>
      <c r="V137" s="12"/>
      <c r="W137" s="12"/>
      <c r="X137" s="12"/>
      <c r="Y137" s="12"/>
      <c r="Z137" s="12"/>
      <c r="AA137" s="12"/>
      <c r="AB137" s="12"/>
      <c r="AC137" s="12"/>
      <c r="AD137" s="12"/>
      <c r="AE137" s="12"/>
      <c r="AR137" s="167" t="s">
        <v>89</v>
      </c>
      <c r="AT137" s="175" t="s">
        <v>80</v>
      </c>
      <c r="AU137" s="175" t="s">
        <v>81</v>
      </c>
      <c r="AY137" s="167" t="s">
        <v>199</v>
      </c>
      <c r="BK137" s="176">
        <f>BK138+BK149+BK151+BK162+BK170+BK253+BK260</f>
        <v>0</v>
      </c>
    </row>
    <row r="138" s="12" customFormat="1" ht="22.8" customHeight="1">
      <c r="A138" s="12"/>
      <c r="B138" s="166"/>
      <c r="C138" s="12"/>
      <c r="D138" s="167" t="s">
        <v>80</v>
      </c>
      <c r="E138" s="177" t="s">
        <v>89</v>
      </c>
      <c r="F138" s="177" t="s">
        <v>200</v>
      </c>
      <c r="G138" s="12"/>
      <c r="H138" s="12"/>
      <c r="I138" s="169"/>
      <c r="J138" s="178">
        <f>BK138</f>
        <v>0</v>
      </c>
      <c r="K138" s="12"/>
      <c r="L138" s="166"/>
      <c r="M138" s="171"/>
      <c r="N138" s="172"/>
      <c r="O138" s="172"/>
      <c r="P138" s="173">
        <f>SUM(P139:P148)</f>
        <v>0</v>
      </c>
      <c r="Q138" s="172"/>
      <c r="R138" s="173">
        <f>SUM(R139:R148)</f>
        <v>0</v>
      </c>
      <c r="S138" s="172"/>
      <c r="T138" s="174">
        <f>SUM(T139:T148)</f>
        <v>15.533000000000001</v>
      </c>
      <c r="U138" s="12"/>
      <c r="V138" s="12"/>
      <c r="W138" s="12"/>
      <c r="X138" s="12"/>
      <c r="Y138" s="12"/>
      <c r="Z138" s="12"/>
      <c r="AA138" s="12"/>
      <c r="AB138" s="12"/>
      <c r="AC138" s="12"/>
      <c r="AD138" s="12"/>
      <c r="AE138" s="12"/>
      <c r="AR138" s="167" t="s">
        <v>89</v>
      </c>
      <c r="AT138" s="175" t="s">
        <v>80</v>
      </c>
      <c r="AU138" s="175" t="s">
        <v>89</v>
      </c>
      <c r="AY138" s="167" t="s">
        <v>199</v>
      </c>
      <c r="BK138" s="176">
        <f>SUM(BK139:BK148)</f>
        <v>0</v>
      </c>
    </row>
    <row r="139" s="2" customFormat="1" ht="24.15" customHeight="1">
      <c r="A139" s="38"/>
      <c r="B139" s="179"/>
      <c r="C139" s="180" t="s">
        <v>89</v>
      </c>
      <c r="D139" s="180" t="s">
        <v>201</v>
      </c>
      <c r="E139" s="181" t="s">
        <v>2480</v>
      </c>
      <c r="F139" s="182" t="s">
        <v>2481</v>
      </c>
      <c r="G139" s="183" t="s">
        <v>204</v>
      </c>
      <c r="H139" s="184">
        <v>70</v>
      </c>
      <c r="I139" s="185"/>
      <c r="J139" s="186">
        <f>ROUND(I139*H139,2)</f>
        <v>0</v>
      </c>
      <c r="K139" s="182" t="s">
        <v>205</v>
      </c>
      <c r="L139" s="39"/>
      <c r="M139" s="187" t="s">
        <v>1</v>
      </c>
      <c r="N139" s="188" t="s">
        <v>46</v>
      </c>
      <c r="O139" s="77"/>
      <c r="P139" s="189">
        <f>O139*H139</f>
        <v>0</v>
      </c>
      <c r="Q139" s="189">
        <v>0</v>
      </c>
      <c r="R139" s="189">
        <f>Q139*H139</f>
        <v>0</v>
      </c>
      <c r="S139" s="189">
        <v>0.22</v>
      </c>
      <c r="T139" s="190">
        <f>S139*H139</f>
        <v>15.4</v>
      </c>
      <c r="U139" s="38"/>
      <c r="V139" s="38"/>
      <c r="W139" s="38"/>
      <c r="X139" s="38"/>
      <c r="Y139" s="38"/>
      <c r="Z139" s="38"/>
      <c r="AA139" s="38"/>
      <c r="AB139" s="38"/>
      <c r="AC139" s="38"/>
      <c r="AD139" s="38"/>
      <c r="AE139" s="38"/>
      <c r="AR139" s="191" t="s">
        <v>206</v>
      </c>
      <c r="AT139" s="191" t="s">
        <v>201</v>
      </c>
      <c r="AU139" s="191" t="s">
        <v>91</v>
      </c>
      <c r="AY139" s="19" t="s">
        <v>199</v>
      </c>
      <c r="BE139" s="192">
        <f>IF(N139="základní",J139,0)</f>
        <v>0</v>
      </c>
      <c r="BF139" s="192">
        <f>IF(N139="snížená",J139,0)</f>
        <v>0</v>
      </c>
      <c r="BG139" s="192">
        <f>IF(N139="zákl. přenesená",J139,0)</f>
        <v>0</v>
      </c>
      <c r="BH139" s="192">
        <f>IF(N139="sníž. přenesená",J139,0)</f>
        <v>0</v>
      </c>
      <c r="BI139" s="192">
        <f>IF(N139="nulová",J139,0)</f>
        <v>0</v>
      </c>
      <c r="BJ139" s="19" t="s">
        <v>89</v>
      </c>
      <c r="BK139" s="192">
        <f>ROUND(I139*H139,2)</f>
        <v>0</v>
      </c>
      <c r="BL139" s="19" t="s">
        <v>206</v>
      </c>
      <c r="BM139" s="191" t="s">
        <v>2482</v>
      </c>
    </row>
    <row r="140" s="2" customFormat="1">
      <c r="A140" s="38"/>
      <c r="B140" s="39"/>
      <c r="C140" s="38"/>
      <c r="D140" s="193" t="s">
        <v>208</v>
      </c>
      <c r="E140" s="38"/>
      <c r="F140" s="194" t="s">
        <v>2483</v>
      </c>
      <c r="G140" s="38"/>
      <c r="H140" s="38"/>
      <c r="I140" s="195"/>
      <c r="J140" s="38"/>
      <c r="K140" s="38"/>
      <c r="L140" s="39"/>
      <c r="M140" s="196"/>
      <c r="N140" s="197"/>
      <c r="O140" s="77"/>
      <c r="P140" s="77"/>
      <c r="Q140" s="77"/>
      <c r="R140" s="77"/>
      <c r="S140" s="77"/>
      <c r="T140" s="78"/>
      <c r="U140" s="38"/>
      <c r="V140" s="38"/>
      <c r="W140" s="38"/>
      <c r="X140" s="38"/>
      <c r="Y140" s="38"/>
      <c r="Z140" s="38"/>
      <c r="AA140" s="38"/>
      <c r="AB140" s="38"/>
      <c r="AC140" s="38"/>
      <c r="AD140" s="38"/>
      <c r="AE140" s="38"/>
      <c r="AT140" s="19" t="s">
        <v>208</v>
      </c>
      <c r="AU140" s="19" t="s">
        <v>91</v>
      </c>
    </row>
    <row r="141" s="2" customFormat="1">
      <c r="A141" s="38"/>
      <c r="B141" s="39"/>
      <c r="C141" s="38"/>
      <c r="D141" s="193" t="s">
        <v>210</v>
      </c>
      <c r="E141" s="38"/>
      <c r="F141" s="198" t="s">
        <v>218</v>
      </c>
      <c r="G141" s="38"/>
      <c r="H141" s="38"/>
      <c r="I141" s="195"/>
      <c r="J141" s="38"/>
      <c r="K141" s="38"/>
      <c r="L141" s="39"/>
      <c r="M141" s="196"/>
      <c r="N141" s="197"/>
      <c r="O141" s="77"/>
      <c r="P141" s="77"/>
      <c r="Q141" s="77"/>
      <c r="R141" s="77"/>
      <c r="S141" s="77"/>
      <c r="T141" s="78"/>
      <c r="U141" s="38"/>
      <c r="V141" s="38"/>
      <c r="W141" s="38"/>
      <c r="X141" s="38"/>
      <c r="Y141" s="38"/>
      <c r="Z141" s="38"/>
      <c r="AA141" s="38"/>
      <c r="AB141" s="38"/>
      <c r="AC141" s="38"/>
      <c r="AD141" s="38"/>
      <c r="AE141" s="38"/>
      <c r="AT141" s="19" t="s">
        <v>210</v>
      </c>
      <c r="AU141" s="19" t="s">
        <v>91</v>
      </c>
    </row>
    <row r="142" s="2" customFormat="1">
      <c r="A142" s="38"/>
      <c r="B142" s="39"/>
      <c r="C142" s="38"/>
      <c r="D142" s="193" t="s">
        <v>248</v>
      </c>
      <c r="E142" s="38"/>
      <c r="F142" s="198" t="s">
        <v>2484</v>
      </c>
      <c r="G142" s="38"/>
      <c r="H142" s="38"/>
      <c r="I142" s="195"/>
      <c r="J142" s="38"/>
      <c r="K142" s="38"/>
      <c r="L142" s="39"/>
      <c r="M142" s="196"/>
      <c r="N142" s="197"/>
      <c r="O142" s="77"/>
      <c r="P142" s="77"/>
      <c r="Q142" s="77"/>
      <c r="R142" s="77"/>
      <c r="S142" s="77"/>
      <c r="T142" s="78"/>
      <c r="U142" s="38"/>
      <c r="V142" s="38"/>
      <c r="W142" s="38"/>
      <c r="X142" s="38"/>
      <c r="Y142" s="38"/>
      <c r="Z142" s="38"/>
      <c r="AA142" s="38"/>
      <c r="AB142" s="38"/>
      <c r="AC142" s="38"/>
      <c r="AD142" s="38"/>
      <c r="AE142" s="38"/>
      <c r="AT142" s="19" t="s">
        <v>248</v>
      </c>
      <c r="AU142" s="19" t="s">
        <v>91</v>
      </c>
    </row>
    <row r="143" s="14" customFormat="1">
      <c r="A143" s="14"/>
      <c r="B143" s="207"/>
      <c r="C143" s="14"/>
      <c r="D143" s="193" t="s">
        <v>212</v>
      </c>
      <c r="E143" s="208" t="s">
        <v>1</v>
      </c>
      <c r="F143" s="209" t="s">
        <v>2485</v>
      </c>
      <c r="G143" s="14"/>
      <c r="H143" s="208" t="s">
        <v>1</v>
      </c>
      <c r="I143" s="210"/>
      <c r="J143" s="14"/>
      <c r="K143" s="14"/>
      <c r="L143" s="207"/>
      <c r="M143" s="211"/>
      <c r="N143" s="212"/>
      <c r="O143" s="212"/>
      <c r="P143" s="212"/>
      <c r="Q143" s="212"/>
      <c r="R143" s="212"/>
      <c r="S143" s="212"/>
      <c r="T143" s="213"/>
      <c r="U143" s="14"/>
      <c r="V143" s="14"/>
      <c r="W143" s="14"/>
      <c r="X143" s="14"/>
      <c r="Y143" s="14"/>
      <c r="Z143" s="14"/>
      <c r="AA143" s="14"/>
      <c r="AB143" s="14"/>
      <c r="AC143" s="14"/>
      <c r="AD143" s="14"/>
      <c r="AE143" s="14"/>
      <c r="AT143" s="208" t="s">
        <v>212</v>
      </c>
      <c r="AU143" s="208" t="s">
        <v>91</v>
      </c>
      <c r="AV143" s="14" t="s">
        <v>89</v>
      </c>
      <c r="AW143" s="14" t="s">
        <v>36</v>
      </c>
      <c r="AX143" s="14" t="s">
        <v>81</v>
      </c>
      <c r="AY143" s="208" t="s">
        <v>199</v>
      </c>
    </row>
    <row r="144" s="14" customFormat="1">
      <c r="A144" s="14"/>
      <c r="B144" s="207"/>
      <c r="C144" s="14"/>
      <c r="D144" s="193" t="s">
        <v>212</v>
      </c>
      <c r="E144" s="208" t="s">
        <v>1</v>
      </c>
      <c r="F144" s="209" t="s">
        <v>2486</v>
      </c>
      <c r="G144" s="14"/>
      <c r="H144" s="208" t="s">
        <v>1</v>
      </c>
      <c r="I144" s="210"/>
      <c r="J144" s="14"/>
      <c r="K144" s="14"/>
      <c r="L144" s="207"/>
      <c r="M144" s="211"/>
      <c r="N144" s="212"/>
      <c r="O144" s="212"/>
      <c r="P144" s="212"/>
      <c r="Q144" s="212"/>
      <c r="R144" s="212"/>
      <c r="S144" s="212"/>
      <c r="T144" s="213"/>
      <c r="U144" s="14"/>
      <c r="V144" s="14"/>
      <c r="W144" s="14"/>
      <c r="X144" s="14"/>
      <c r="Y144" s="14"/>
      <c r="Z144" s="14"/>
      <c r="AA144" s="14"/>
      <c r="AB144" s="14"/>
      <c r="AC144" s="14"/>
      <c r="AD144" s="14"/>
      <c r="AE144" s="14"/>
      <c r="AT144" s="208" t="s">
        <v>212</v>
      </c>
      <c r="AU144" s="208" t="s">
        <v>91</v>
      </c>
      <c r="AV144" s="14" t="s">
        <v>89</v>
      </c>
      <c r="AW144" s="14" t="s">
        <v>36</v>
      </c>
      <c r="AX144" s="14" t="s">
        <v>81</v>
      </c>
      <c r="AY144" s="208" t="s">
        <v>199</v>
      </c>
    </row>
    <row r="145" s="13" customFormat="1">
      <c r="A145" s="13"/>
      <c r="B145" s="199"/>
      <c r="C145" s="13"/>
      <c r="D145" s="193" t="s">
        <v>212</v>
      </c>
      <c r="E145" s="200" t="s">
        <v>1</v>
      </c>
      <c r="F145" s="201" t="s">
        <v>2487</v>
      </c>
      <c r="G145" s="13"/>
      <c r="H145" s="202">
        <v>70</v>
      </c>
      <c r="I145" s="203"/>
      <c r="J145" s="13"/>
      <c r="K145" s="13"/>
      <c r="L145" s="199"/>
      <c r="M145" s="204"/>
      <c r="N145" s="205"/>
      <c r="O145" s="205"/>
      <c r="P145" s="205"/>
      <c r="Q145" s="205"/>
      <c r="R145" s="205"/>
      <c r="S145" s="205"/>
      <c r="T145" s="206"/>
      <c r="U145" s="13"/>
      <c r="V145" s="13"/>
      <c r="W145" s="13"/>
      <c r="X145" s="13"/>
      <c r="Y145" s="13"/>
      <c r="Z145" s="13"/>
      <c r="AA145" s="13"/>
      <c r="AB145" s="13"/>
      <c r="AC145" s="13"/>
      <c r="AD145" s="13"/>
      <c r="AE145" s="13"/>
      <c r="AT145" s="200" t="s">
        <v>212</v>
      </c>
      <c r="AU145" s="200" t="s">
        <v>91</v>
      </c>
      <c r="AV145" s="13" t="s">
        <v>91</v>
      </c>
      <c r="AW145" s="13" t="s">
        <v>36</v>
      </c>
      <c r="AX145" s="13" t="s">
        <v>81</v>
      </c>
      <c r="AY145" s="200" t="s">
        <v>199</v>
      </c>
    </row>
    <row r="146" s="15" customFormat="1">
      <c r="A146" s="15"/>
      <c r="B146" s="214"/>
      <c r="C146" s="15"/>
      <c r="D146" s="193" t="s">
        <v>212</v>
      </c>
      <c r="E146" s="215" t="s">
        <v>1</v>
      </c>
      <c r="F146" s="216" t="s">
        <v>234</v>
      </c>
      <c r="G146" s="15"/>
      <c r="H146" s="217">
        <v>70</v>
      </c>
      <c r="I146" s="218"/>
      <c r="J146" s="15"/>
      <c r="K146" s="15"/>
      <c r="L146" s="214"/>
      <c r="M146" s="219"/>
      <c r="N146" s="220"/>
      <c r="O146" s="220"/>
      <c r="P146" s="220"/>
      <c r="Q146" s="220"/>
      <c r="R146" s="220"/>
      <c r="S146" s="220"/>
      <c r="T146" s="221"/>
      <c r="U146" s="15"/>
      <c r="V146" s="15"/>
      <c r="W146" s="15"/>
      <c r="X146" s="15"/>
      <c r="Y146" s="15"/>
      <c r="Z146" s="15"/>
      <c r="AA146" s="15"/>
      <c r="AB146" s="15"/>
      <c r="AC146" s="15"/>
      <c r="AD146" s="15"/>
      <c r="AE146" s="15"/>
      <c r="AT146" s="215" t="s">
        <v>212</v>
      </c>
      <c r="AU146" s="215" t="s">
        <v>91</v>
      </c>
      <c r="AV146" s="15" t="s">
        <v>206</v>
      </c>
      <c r="AW146" s="15" t="s">
        <v>36</v>
      </c>
      <c r="AX146" s="15" t="s">
        <v>89</v>
      </c>
      <c r="AY146" s="215" t="s">
        <v>199</v>
      </c>
    </row>
    <row r="147" s="2" customFormat="1" ht="14.4" customHeight="1">
      <c r="A147" s="38"/>
      <c r="B147" s="179"/>
      <c r="C147" s="180" t="s">
        <v>91</v>
      </c>
      <c r="D147" s="180" t="s">
        <v>201</v>
      </c>
      <c r="E147" s="181" t="s">
        <v>2488</v>
      </c>
      <c r="F147" s="182" t="s">
        <v>2489</v>
      </c>
      <c r="G147" s="183" t="s">
        <v>204</v>
      </c>
      <c r="H147" s="184">
        <v>70</v>
      </c>
      <c r="I147" s="185"/>
      <c r="J147" s="186">
        <f>ROUND(I147*H147,2)</f>
        <v>0</v>
      </c>
      <c r="K147" s="182" t="s">
        <v>246</v>
      </c>
      <c r="L147" s="39"/>
      <c r="M147" s="187" t="s">
        <v>1</v>
      </c>
      <c r="N147" s="188" t="s">
        <v>46</v>
      </c>
      <c r="O147" s="77"/>
      <c r="P147" s="189">
        <f>O147*H147</f>
        <v>0</v>
      </c>
      <c r="Q147" s="189">
        <v>0</v>
      </c>
      <c r="R147" s="189">
        <f>Q147*H147</f>
        <v>0</v>
      </c>
      <c r="S147" s="189">
        <v>0.0019</v>
      </c>
      <c r="T147" s="190">
        <f>S147*H147</f>
        <v>0.13300000000000001</v>
      </c>
      <c r="U147" s="38"/>
      <c r="V147" s="38"/>
      <c r="W147" s="38"/>
      <c r="X147" s="38"/>
      <c r="Y147" s="38"/>
      <c r="Z147" s="38"/>
      <c r="AA147" s="38"/>
      <c r="AB147" s="38"/>
      <c r="AC147" s="38"/>
      <c r="AD147" s="38"/>
      <c r="AE147" s="38"/>
      <c r="AR147" s="191" t="s">
        <v>206</v>
      </c>
      <c r="AT147" s="191" t="s">
        <v>201</v>
      </c>
      <c r="AU147" s="191" t="s">
        <v>91</v>
      </c>
      <c r="AY147" s="19" t="s">
        <v>199</v>
      </c>
      <c r="BE147" s="192">
        <f>IF(N147="základní",J147,0)</f>
        <v>0</v>
      </c>
      <c r="BF147" s="192">
        <f>IF(N147="snížená",J147,0)</f>
        <v>0</v>
      </c>
      <c r="BG147" s="192">
        <f>IF(N147="zákl. přenesená",J147,0)</f>
        <v>0</v>
      </c>
      <c r="BH147" s="192">
        <f>IF(N147="sníž. přenesená",J147,0)</f>
        <v>0</v>
      </c>
      <c r="BI147" s="192">
        <f>IF(N147="nulová",J147,0)</f>
        <v>0</v>
      </c>
      <c r="BJ147" s="19" t="s">
        <v>89</v>
      </c>
      <c r="BK147" s="192">
        <f>ROUND(I147*H147,2)</f>
        <v>0</v>
      </c>
      <c r="BL147" s="19" t="s">
        <v>206</v>
      </c>
      <c r="BM147" s="191" t="s">
        <v>2490</v>
      </c>
    </row>
    <row r="148" s="2" customFormat="1">
      <c r="A148" s="38"/>
      <c r="B148" s="39"/>
      <c r="C148" s="38"/>
      <c r="D148" s="193" t="s">
        <v>210</v>
      </c>
      <c r="E148" s="38"/>
      <c r="F148" s="198" t="s">
        <v>2491</v>
      </c>
      <c r="G148" s="38"/>
      <c r="H148" s="38"/>
      <c r="I148" s="195"/>
      <c r="J148" s="38"/>
      <c r="K148" s="38"/>
      <c r="L148" s="39"/>
      <c r="M148" s="196"/>
      <c r="N148" s="197"/>
      <c r="O148" s="77"/>
      <c r="P148" s="77"/>
      <c r="Q148" s="77"/>
      <c r="R148" s="77"/>
      <c r="S148" s="77"/>
      <c r="T148" s="78"/>
      <c r="U148" s="38"/>
      <c r="V148" s="38"/>
      <c r="W148" s="38"/>
      <c r="X148" s="38"/>
      <c r="Y148" s="38"/>
      <c r="Z148" s="38"/>
      <c r="AA148" s="38"/>
      <c r="AB148" s="38"/>
      <c r="AC148" s="38"/>
      <c r="AD148" s="38"/>
      <c r="AE148" s="38"/>
      <c r="AT148" s="19" t="s">
        <v>210</v>
      </c>
      <c r="AU148" s="19" t="s">
        <v>91</v>
      </c>
    </row>
    <row r="149" s="12" customFormat="1" ht="22.8" customHeight="1">
      <c r="A149" s="12"/>
      <c r="B149" s="166"/>
      <c r="C149" s="12"/>
      <c r="D149" s="167" t="s">
        <v>80</v>
      </c>
      <c r="E149" s="177" t="s">
        <v>221</v>
      </c>
      <c r="F149" s="177" t="s">
        <v>389</v>
      </c>
      <c r="G149" s="12"/>
      <c r="H149" s="12"/>
      <c r="I149" s="169"/>
      <c r="J149" s="178">
        <f>BK149</f>
        <v>0</v>
      </c>
      <c r="K149" s="12"/>
      <c r="L149" s="166"/>
      <c r="M149" s="171"/>
      <c r="N149" s="172"/>
      <c r="O149" s="172"/>
      <c r="P149" s="173">
        <f>P150</f>
        <v>0</v>
      </c>
      <c r="Q149" s="172"/>
      <c r="R149" s="173">
        <f>R150</f>
        <v>0.041849999999999998</v>
      </c>
      <c r="S149" s="172"/>
      <c r="T149" s="174">
        <f>T150</f>
        <v>0</v>
      </c>
      <c r="U149" s="12"/>
      <c r="V149" s="12"/>
      <c r="W149" s="12"/>
      <c r="X149" s="12"/>
      <c r="Y149" s="12"/>
      <c r="Z149" s="12"/>
      <c r="AA149" s="12"/>
      <c r="AB149" s="12"/>
      <c r="AC149" s="12"/>
      <c r="AD149" s="12"/>
      <c r="AE149" s="12"/>
      <c r="AR149" s="167" t="s">
        <v>89</v>
      </c>
      <c r="AT149" s="175" t="s">
        <v>80</v>
      </c>
      <c r="AU149" s="175" t="s">
        <v>89</v>
      </c>
      <c r="AY149" s="167" t="s">
        <v>199</v>
      </c>
      <c r="BK149" s="176">
        <f>BK150</f>
        <v>0</v>
      </c>
    </row>
    <row r="150" s="2" customFormat="1" ht="37.8" customHeight="1">
      <c r="A150" s="38"/>
      <c r="B150" s="179"/>
      <c r="C150" s="180" t="s">
        <v>221</v>
      </c>
      <c r="D150" s="180" t="s">
        <v>201</v>
      </c>
      <c r="E150" s="181" t="s">
        <v>2492</v>
      </c>
      <c r="F150" s="182" t="s">
        <v>2493</v>
      </c>
      <c r="G150" s="183" t="s">
        <v>345</v>
      </c>
      <c r="H150" s="184">
        <v>93</v>
      </c>
      <c r="I150" s="185"/>
      <c r="J150" s="186">
        <f>ROUND(I150*H150,2)</f>
        <v>0</v>
      </c>
      <c r="K150" s="182" t="s">
        <v>246</v>
      </c>
      <c r="L150" s="39"/>
      <c r="M150" s="187" t="s">
        <v>1</v>
      </c>
      <c r="N150" s="188" t="s">
        <v>46</v>
      </c>
      <c r="O150" s="77"/>
      <c r="P150" s="189">
        <f>O150*H150</f>
        <v>0</v>
      </c>
      <c r="Q150" s="189">
        <v>0.00044999999999999999</v>
      </c>
      <c r="R150" s="189">
        <f>Q150*H150</f>
        <v>0.041849999999999998</v>
      </c>
      <c r="S150" s="189">
        <v>0</v>
      </c>
      <c r="T150" s="190">
        <f>S150*H150</f>
        <v>0</v>
      </c>
      <c r="U150" s="38"/>
      <c r="V150" s="38"/>
      <c r="W150" s="38"/>
      <c r="X150" s="38"/>
      <c r="Y150" s="38"/>
      <c r="Z150" s="38"/>
      <c r="AA150" s="38"/>
      <c r="AB150" s="38"/>
      <c r="AC150" s="38"/>
      <c r="AD150" s="38"/>
      <c r="AE150" s="38"/>
      <c r="AR150" s="191" t="s">
        <v>206</v>
      </c>
      <c r="AT150" s="191" t="s">
        <v>201</v>
      </c>
      <c r="AU150" s="191" t="s">
        <v>91</v>
      </c>
      <c r="AY150" s="19" t="s">
        <v>199</v>
      </c>
      <c r="BE150" s="192">
        <f>IF(N150="základní",J150,0)</f>
        <v>0</v>
      </c>
      <c r="BF150" s="192">
        <f>IF(N150="snížená",J150,0)</f>
        <v>0</v>
      </c>
      <c r="BG150" s="192">
        <f>IF(N150="zákl. přenesená",J150,0)</f>
        <v>0</v>
      </c>
      <c r="BH150" s="192">
        <f>IF(N150="sníž. přenesená",J150,0)</f>
        <v>0</v>
      </c>
      <c r="BI150" s="192">
        <f>IF(N150="nulová",J150,0)</f>
        <v>0</v>
      </c>
      <c r="BJ150" s="19" t="s">
        <v>89</v>
      </c>
      <c r="BK150" s="192">
        <f>ROUND(I150*H150,2)</f>
        <v>0</v>
      </c>
      <c r="BL150" s="19" t="s">
        <v>206</v>
      </c>
      <c r="BM150" s="191" t="s">
        <v>2494</v>
      </c>
    </row>
    <row r="151" s="12" customFormat="1" ht="22.8" customHeight="1">
      <c r="A151" s="12"/>
      <c r="B151" s="166"/>
      <c r="C151" s="12"/>
      <c r="D151" s="167" t="s">
        <v>80</v>
      </c>
      <c r="E151" s="177" t="s">
        <v>235</v>
      </c>
      <c r="F151" s="177" t="s">
        <v>487</v>
      </c>
      <c r="G151" s="12"/>
      <c r="H151" s="12"/>
      <c r="I151" s="169"/>
      <c r="J151" s="178">
        <f>BK151</f>
        <v>0</v>
      </c>
      <c r="K151" s="12"/>
      <c r="L151" s="166"/>
      <c r="M151" s="171"/>
      <c r="N151" s="172"/>
      <c r="O151" s="172"/>
      <c r="P151" s="173">
        <f>SUM(P152:P161)</f>
        <v>0</v>
      </c>
      <c r="Q151" s="172"/>
      <c r="R151" s="173">
        <f>SUM(R152:R161)</f>
        <v>0.308</v>
      </c>
      <c r="S151" s="172"/>
      <c r="T151" s="174">
        <f>SUM(T152:T161)</f>
        <v>0</v>
      </c>
      <c r="U151" s="12"/>
      <c r="V151" s="12"/>
      <c r="W151" s="12"/>
      <c r="X151" s="12"/>
      <c r="Y151" s="12"/>
      <c r="Z151" s="12"/>
      <c r="AA151" s="12"/>
      <c r="AB151" s="12"/>
      <c r="AC151" s="12"/>
      <c r="AD151" s="12"/>
      <c r="AE151" s="12"/>
      <c r="AR151" s="167" t="s">
        <v>89</v>
      </c>
      <c r="AT151" s="175" t="s">
        <v>80</v>
      </c>
      <c r="AU151" s="175" t="s">
        <v>89</v>
      </c>
      <c r="AY151" s="167" t="s">
        <v>199</v>
      </c>
      <c r="BK151" s="176">
        <f>SUM(BK152:BK161)</f>
        <v>0</v>
      </c>
    </row>
    <row r="152" s="2" customFormat="1" ht="14.4" customHeight="1">
      <c r="A152" s="38"/>
      <c r="B152" s="179"/>
      <c r="C152" s="180" t="s">
        <v>206</v>
      </c>
      <c r="D152" s="180" t="s">
        <v>201</v>
      </c>
      <c r="E152" s="181" t="s">
        <v>2495</v>
      </c>
      <c r="F152" s="182" t="s">
        <v>2496</v>
      </c>
      <c r="G152" s="183" t="s">
        <v>204</v>
      </c>
      <c r="H152" s="184">
        <v>70</v>
      </c>
      <c r="I152" s="185"/>
      <c r="J152" s="186">
        <f>ROUND(I152*H152,2)</f>
        <v>0</v>
      </c>
      <c r="K152" s="182" t="s">
        <v>246</v>
      </c>
      <c r="L152" s="39"/>
      <c r="M152" s="187" t="s">
        <v>1</v>
      </c>
      <c r="N152" s="188" t="s">
        <v>46</v>
      </c>
      <c r="O152" s="77"/>
      <c r="P152" s="189">
        <f>O152*H152</f>
        <v>0</v>
      </c>
      <c r="Q152" s="189">
        <v>0</v>
      </c>
      <c r="R152" s="189">
        <f>Q152*H152</f>
        <v>0</v>
      </c>
      <c r="S152" s="189">
        <v>0</v>
      </c>
      <c r="T152" s="190">
        <f>S152*H152</f>
        <v>0</v>
      </c>
      <c r="U152" s="38"/>
      <c r="V152" s="38"/>
      <c r="W152" s="38"/>
      <c r="X152" s="38"/>
      <c r="Y152" s="38"/>
      <c r="Z152" s="38"/>
      <c r="AA152" s="38"/>
      <c r="AB152" s="38"/>
      <c r="AC152" s="38"/>
      <c r="AD152" s="38"/>
      <c r="AE152" s="38"/>
      <c r="AR152" s="191" t="s">
        <v>206</v>
      </c>
      <c r="AT152" s="191" t="s">
        <v>201</v>
      </c>
      <c r="AU152" s="191" t="s">
        <v>91</v>
      </c>
      <c r="AY152" s="19" t="s">
        <v>199</v>
      </c>
      <c r="BE152" s="192">
        <f>IF(N152="základní",J152,0)</f>
        <v>0</v>
      </c>
      <c r="BF152" s="192">
        <f>IF(N152="snížená",J152,0)</f>
        <v>0</v>
      </c>
      <c r="BG152" s="192">
        <f>IF(N152="zákl. přenesená",J152,0)</f>
        <v>0</v>
      </c>
      <c r="BH152" s="192">
        <f>IF(N152="sníž. přenesená",J152,0)</f>
        <v>0</v>
      </c>
      <c r="BI152" s="192">
        <f>IF(N152="nulová",J152,0)</f>
        <v>0</v>
      </c>
      <c r="BJ152" s="19" t="s">
        <v>89</v>
      </c>
      <c r="BK152" s="192">
        <f>ROUND(I152*H152,2)</f>
        <v>0</v>
      </c>
      <c r="BL152" s="19" t="s">
        <v>206</v>
      </c>
      <c r="BM152" s="191" t="s">
        <v>2497</v>
      </c>
    </row>
    <row r="153" s="14" customFormat="1">
      <c r="A153" s="14"/>
      <c r="B153" s="207"/>
      <c r="C153" s="14"/>
      <c r="D153" s="193" t="s">
        <v>212</v>
      </c>
      <c r="E153" s="208" t="s">
        <v>1</v>
      </c>
      <c r="F153" s="209" t="s">
        <v>2498</v>
      </c>
      <c r="G153" s="14"/>
      <c r="H153" s="208" t="s">
        <v>1</v>
      </c>
      <c r="I153" s="210"/>
      <c r="J153" s="14"/>
      <c r="K153" s="14"/>
      <c r="L153" s="207"/>
      <c r="M153" s="211"/>
      <c r="N153" s="212"/>
      <c r="O153" s="212"/>
      <c r="P153" s="212"/>
      <c r="Q153" s="212"/>
      <c r="R153" s="212"/>
      <c r="S153" s="212"/>
      <c r="T153" s="213"/>
      <c r="U153" s="14"/>
      <c r="V153" s="14"/>
      <c r="W153" s="14"/>
      <c r="X153" s="14"/>
      <c r="Y153" s="14"/>
      <c r="Z153" s="14"/>
      <c r="AA153" s="14"/>
      <c r="AB153" s="14"/>
      <c r="AC153" s="14"/>
      <c r="AD153" s="14"/>
      <c r="AE153" s="14"/>
      <c r="AT153" s="208" t="s">
        <v>212</v>
      </c>
      <c r="AU153" s="208" t="s">
        <v>91</v>
      </c>
      <c r="AV153" s="14" t="s">
        <v>89</v>
      </c>
      <c r="AW153" s="14" t="s">
        <v>36</v>
      </c>
      <c r="AX153" s="14" t="s">
        <v>81</v>
      </c>
      <c r="AY153" s="208" t="s">
        <v>199</v>
      </c>
    </row>
    <row r="154" s="14" customFormat="1">
      <c r="A154" s="14"/>
      <c r="B154" s="207"/>
      <c r="C154" s="14"/>
      <c r="D154" s="193" t="s">
        <v>212</v>
      </c>
      <c r="E154" s="208" t="s">
        <v>1</v>
      </c>
      <c r="F154" s="209" t="s">
        <v>2499</v>
      </c>
      <c r="G154" s="14"/>
      <c r="H154" s="208" t="s">
        <v>1</v>
      </c>
      <c r="I154" s="210"/>
      <c r="J154" s="14"/>
      <c r="K154" s="14"/>
      <c r="L154" s="207"/>
      <c r="M154" s="211"/>
      <c r="N154" s="212"/>
      <c r="O154" s="212"/>
      <c r="P154" s="212"/>
      <c r="Q154" s="212"/>
      <c r="R154" s="212"/>
      <c r="S154" s="212"/>
      <c r="T154" s="213"/>
      <c r="U154" s="14"/>
      <c r="V154" s="14"/>
      <c r="W154" s="14"/>
      <c r="X154" s="14"/>
      <c r="Y154" s="14"/>
      <c r="Z154" s="14"/>
      <c r="AA154" s="14"/>
      <c r="AB154" s="14"/>
      <c r="AC154" s="14"/>
      <c r="AD154" s="14"/>
      <c r="AE154" s="14"/>
      <c r="AT154" s="208" t="s">
        <v>212</v>
      </c>
      <c r="AU154" s="208" t="s">
        <v>91</v>
      </c>
      <c r="AV154" s="14" t="s">
        <v>89</v>
      </c>
      <c r="AW154" s="14" t="s">
        <v>36</v>
      </c>
      <c r="AX154" s="14" t="s">
        <v>81</v>
      </c>
      <c r="AY154" s="208" t="s">
        <v>199</v>
      </c>
    </row>
    <row r="155" s="13" customFormat="1">
      <c r="A155" s="13"/>
      <c r="B155" s="199"/>
      <c r="C155" s="13"/>
      <c r="D155" s="193" t="s">
        <v>212</v>
      </c>
      <c r="E155" s="200" t="s">
        <v>1</v>
      </c>
      <c r="F155" s="201" t="s">
        <v>2487</v>
      </c>
      <c r="G155" s="13"/>
      <c r="H155" s="202">
        <v>70</v>
      </c>
      <c r="I155" s="203"/>
      <c r="J155" s="13"/>
      <c r="K155" s="13"/>
      <c r="L155" s="199"/>
      <c r="M155" s="204"/>
      <c r="N155" s="205"/>
      <c r="O155" s="205"/>
      <c r="P155" s="205"/>
      <c r="Q155" s="205"/>
      <c r="R155" s="205"/>
      <c r="S155" s="205"/>
      <c r="T155" s="206"/>
      <c r="U155" s="13"/>
      <c r="V155" s="13"/>
      <c r="W155" s="13"/>
      <c r="X155" s="13"/>
      <c r="Y155" s="13"/>
      <c r="Z155" s="13"/>
      <c r="AA155" s="13"/>
      <c r="AB155" s="13"/>
      <c r="AC155" s="13"/>
      <c r="AD155" s="13"/>
      <c r="AE155" s="13"/>
      <c r="AT155" s="200" t="s">
        <v>212</v>
      </c>
      <c r="AU155" s="200" t="s">
        <v>91</v>
      </c>
      <c r="AV155" s="13" t="s">
        <v>91</v>
      </c>
      <c r="AW155" s="13" t="s">
        <v>36</v>
      </c>
      <c r="AX155" s="13" t="s">
        <v>89</v>
      </c>
      <c r="AY155" s="200" t="s">
        <v>199</v>
      </c>
    </row>
    <row r="156" s="2" customFormat="1" ht="14.4" customHeight="1">
      <c r="A156" s="38"/>
      <c r="B156" s="179"/>
      <c r="C156" s="180" t="s">
        <v>235</v>
      </c>
      <c r="D156" s="180" t="s">
        <v>201</v>
      </c>
      <c r="E156" s="181" t="s">
        <v>2500</v>
      </c>
      <c r="F156" s="182" t="s">
        <v>2501</v>
      </c>
      <c r="G156" s="183" t="s">
        <v>204</v>
      </c>
      <c r="H156" s="184">
        <v>70</v>
      </c>
      <c r="I156" s="185"/>
      <c r="J156" s="186">
        <f>ROUND(I156*H156,2)</f>
        <v>0</v>
      </c>
      <c r="K156" s="182" t="s">
        <v>205</v>
      </c>
      <c r="L156" s="39"/>
      <c r="M156" s="187" t="s">
        <v>1</v>
      </c>
      <c r="N156" s="188" t="s">
        <v>46</v>
      </c>
      <c r="O156" s="77"/>
      <c r="P156" s="189">
        <f>O156*H156</f>
        <v>0</v>
      </c>
      <c r="Q156" s="189">
        <v>0.0044000000000000003</v>
      </c>
      <c r="R156" s="189">
        <f>Q156*H156</f>
        <v>0.308</v>
      </c>
      <c r="S156" s="189">
        <v>0</v>
      </c>
      <c r="T156" s="190">
        <f>S156*H156</f>
        <v>0</v>
      </c>
      <c r="U156" s="38"/>
      <c r="V156" s="38"/>
      <c r="W156" s="38"/>
      <c r="X156" s="38"/>
      <c r="Y156" s="38"/>
      <c r="Z156" s="38"/>
      <c r="AA156" s="38"/>
      <c r="AB156" s="38"/>
      <c r="AC156" s="38"/>
      <c r="AD156" s="38"/>
      <c r="AE156" s="38"/>
      <c r="AR156" s="191" t="s">
        <v>206</v>
      </c>
      <c r="AT156" s="191" t="s">
        <v>201</v>
      </c>
      <c r="AU156" s="191" t="s">
        <v>91</v>
      </c>
      <c r="AY156" s="19" t="s">
        <v>199</v>
      </c>
      <c r="BE156" s="192">
        <f>IF(N156="základní",J156,0)</f>
        <v>0</v>
      </c>
      <c r="BF156" s="192">
        <f>IF(N156="snížená",J156,0)</f>
        <v>0</v>
      </c>
      <c r="BG156" s="192">
        <f>IF(N156="zákl. přenesená",J156,0)</f>
        <v>0</v>
      </c>
      <c r="BH156" s="192">
        <f>IF(N156="sníž. přenesená",J156,0)</f>
        <v>0</v>
      </c>
      <c r="BI156" s="192">
        <f>IF(N156="nulová",J156,0)</f>
        <v>0</v>
      </c>
      <c r="BJ156" s="19" t="s">
        <v>89</v>
      </c>
      <c r="BK156" s="192">
        <f>ROUND(I156*H156,2)</f>
        <v>0</v>
      </c>
      <c r="BL156" s="19" t="s">
        <v>206</v>
      </c>
      <c r="BM156" s="191" t="s">
        <v>2502</v>
      </c>
    </row>
    <row r="157" s="2" customFormat="1">
      <c r="A157" s="38"/>
      <c r="B157" s="39"/>
      <c r="C157" s="38"/>
      <c r="D157" s="193" t="s">
        <v>208</v>
      </c>
      <c r="E157" s="38"/>
      <c r="F157" s="194" t="s">
        <v>2503</v>
      </c>
      <c r="G157" s="38"/>
      <c r="H157" s="38"/>
      <c r="I157" s="195"/>
      <c r="J157" s="38"/>
      <c r="K157" s="38"/>
      <c r="L157" s="39"/>
      <c r="M157" s="196"/>
      <c r="N157" s="197"/>
      <c r="O157" s="77"/>
      <c r="P157" s="77"/>
      <c r="Q157" s="77"/>
      <c r="R157" s="77"/>
      <c r="S157" s="77"/>
      <c r="T157" s="78"/>
      <c r="U157" s="38"/>
      <c r="V157" s="38"/>
      <c r="W157" s="38"/>
      <c r="X157" s="38"/>
      <c r="Y157" s="38"/>
      <c r="Z157" s="38"/>
      <c r="AA157" s="38"/>
      <c r="AB157" s="38"/>
      <c r="AC157" s="38"/>
      <c r="AD157" s="38"/>
      <c r="AE157" s="38"/>
      <c r="AT157" s="19" t="s">
        <v>208</v>
      </c>
      <c r="AU157" s="19" t="s">
        <v>91</v>
      </c>
    </row>
    <row r="158" s="14" customFormat="1">
      <c r="A158" s="14"/>
      <c r="B158" s="207"/>
      <c r="C158" s="14"/>
      <c r="D158" s="193" t="s">
        <v>212</v>
      </c>
      <c r="E158" s="208" t="s">
        <v>1</v>
      </c>
      <c r="F158" s="209" t="s">
        <v>2498</v>
      </c>
      <c r="G158" s="14"/>
      <c r="H158" s="208" t="s">
        <v>1</v>
      </c>
      <c r="I158" s="210"/>
      <c r="J158" s="14"/>
      <c r="K158" s="14"/>
      <c r="L158" s="207"/>
      <c r="M158" s="211"/>
      <c r="N158" s="212"/>
      <c r="O158" s="212"/>
      <c r="P158" s="212"/>
      <c r="Q158" s="212"/>
      <c r="R158" s="212"/>
      <c r="S158" s="212"/>
      <c r="T158" s="213"/>
      <c r="U158" s="14"/>
      <c r="V158" s="14"/>
      <c r="W158" s="14"/>
      <c r="X158" s="14"/>
      <c r="Y158" s="14"/>
      <c r="Z158" s="14"/>
      <c r="AA158" s="14"/>
      <c r="AB158" s="14"/>
      <c r="AC158" s="14"/>
      <c r="AD158" s="14"/>
      <c r="AE158" s="14"/>
      <c r="AT158" s="208" t="s">
        <v>212</v>
      </c>
      <c r="AU158" s="208" t="s">
        <v>91</v>
      </c>
      <c r="AV158" s="14" t="s">
        <v>89</v>
      </c>
      <c r="AW158" s="14" t="s">
        <v>36</v>
      </c>
      <c r="AX158" s="14" t="s">
        <v>81</v>
      </c>
      <c r="AY158" s="208" t="s">
        <v>199</v>
      </c>
    </row>
    <row r="159" s="14" customFormat="1">
      <c r="A159" s="14"/>
      <c r="B159" s="207"/>
      <c r="C159" s="14"/>
      <c r="D159" s="193" t="s">
        <v>212</v>
      </c>
      <c r="E159" s="208" t="s">
        <v>1</v>
      </c>
      <c r="F159" s="209" t="s">
        <v>2499</v>
      </c>
      <c r="G159" s="14"/>
      <c r="H159" s="208" t="s">
        <v>1</v>
      </c>
      <c r="I159" s="210"/>
      <c r="J159" s="14"/>
      <c r="K159" s="14"/>
      <c r="L159" s="207"/>
      <c r="M159" s="211"/>
      <c r="N159" s="212"/>
      <c r="O159" s="212"/>
      <c r="P159" s="212"/>
      <c r="Q159" s="212"/>
      <c r="R159" s="212"/>
      <c r="S159" s="212"/>
      <c r="T159" s="213"/>
      <c r="U159" s="14"/>
      <c r="V159" s="14"/>
      <c r="W159" s="14"/>
      <c r="X159" s="14"/>
      <c r="Y159" s="14"/>
      <c r="Z159" s="14"/>
      <c r="AA159" s="14"/>
      <c r="AB159" s="14"/>
      <c r="AC159" s="14"/>
      <c r="AD159" s="14"/>
      <c r="AE159" s="14"/>
      <c r="AT159" s="208" t="s">
        <v>212</v>
      </c>
      <c r="AU159" s="208" t="s">
        <v>91</v>
      </c>
      <c r="AV159" s="14" t="s">
        <v>89</v>
      </c>
      <c r="AW159" s="14" t="s">
        <v>36</v>
      </c>
      <c r="AX159" s="14" t="s">
        <v>81</v>
      </c>
      <c r="AY159" s="208" t="s">
        <v>199</v>
      </c>
    </row>
    <row r="160" s="13" customFormat="1">
      <c r="A160" s="13"/>
      <c r="B160" s="199"/>
      <c r="C160" s="13"/>
      <c r="D160" s="193" t="s">
        <v>212</v>
      </c>
      <c r="E160" s="200" t="s">
        <v>1</v>
      </c>
      <c r="F160" s="201" t="s">
        <v>2487</v>
      </c>
      <c r="G160" s="13"/>
      <c r="H160" s="202">
        <v>70</v>
      </c>
      <c r="I160" s="203"/>
      <c r="J160" s="13"/>
      <c r="K160" s="13"/>
      <c r="L160" s="199"/>
      <c r="M160" s="204"/>
      <c r="N160" s="205"/>
      <c r="O160" s="205"/>
      <c r="P160" s="205"/>
      <c r="Q160" s="205"/>
      <c r="R160" s="205"/>
      <c r="S160" s="205"/>
      <c r="T160" s="206"/>
      <c r="U160" s="13"/>
      <c r="V160" s="13"/>
      <c r="W160" s="13"/>
      <c r="X160" s="13"/>
      <c r="Y160" s="13"/>
      <c r="Z160" s="13"/>
      <c r="AA160" s="13"/>
      <c r="AB160" s="13"/>
      <c r="AC160" s="13"/>
      <c r="AD160" s="13"/>
      <c r="AE160" s="13"/>
      <c r="AT160" s="200" t="s">
        <v>212</v>
      </c>
      <c r="AU160" s="200" t="s">
        <v>91</v>
      </c>
      <c r="AV160" s="13" t="s">
        <v>91</v>
      </c>
      <c r="AW160" s="13" t="s">
        <v>36</v>
      </c>
      <c r="AX160" s="13" t="s">
        <v>81</v>
      </c>
      <c r="AY160" s="200" t="s">
        <v>199</v>
      </c>
    </row>
    <row r="161" s="15" customFormat="1">
      <c r="A161" s="15"/>
      <c r="B161" s="214"/>
      <c r="C161" s="15"/>
      <c r="D161" s="193" t="s">
        <v>212</v>
      </c>
      <c r="E161" s="215" t="s">
        <v>1</v>
      </c>
      <c r="F161" s="216" t="s">
        <v>234</v>
      </c>
      <c r="G161" s="15"/>
      <c r="H161" s="217">
        <v>70</v>
      </c>
      <c r="I161" s="218"/>
      <c r="J161" s="15"/>
      <c r="K161" s="15"/>
      <c r="L161" s="214"/>
      <c r="M161" s="219"/>
      <c r="N161" s="220"/>
      <c r="O161" s="220"/>
      <c r="P161" s="220"/>
      <c r="Q161" s="220"/>
      <c r="R161" s="220"/>
      <c r="S161" s="220"/>
      <c r="T161" s="221"/>
      <c r="U161" s="15"/>
      <c r="V161" s="15"/>
      <c r="W161" s="15"/>
      <c r="X161" s="15"/>
      <c r="Y161" s="15"/>
      <c r="Z161" s="15"/>
      <c r="AA161" s="15"/>
      <c r="AB161" s="15"/>
      <c r="AC161" s="15"/>
      <c r="AD161" s="15"/>
      <c r="AE161" s="15"/>
      <c r="AT161" s="215" t="s">
        <v>212</v>
      </c>
      <c r="AU161" s="215" t="s">
        <v>91</v>
      </c>
      <c r="AV161" s="15" t="s">
        <v>206</v>
      </c>
      <c r="AW161" s="15" t="s">
        <v>36</v>
      </c>
      <c r="AX161" s="15" t="s">
        <v>89</v>
      </c>
      <c r="AY161" s="215" t="s">
        <v>199</v>
      </c>
    </row>
    <row r="162" s="12" customFormat="1" ht="22.8" customHeight="1">
      <c r="A162" s="12"/>
      <c r="B162" s="166"/>
      <c r="C162" s="12"/>
      <c r="D162" s="167" t="s">
        <v>80</v>
      </c>
      <c r="E162" s="177" t="s">
        <v>243</v>
      </c>
      <c r="F162" s="177" t="s">
        <v>536</v>
      </c>
      <c r="G162" s="12"/>
      <c r="H162" s="12"/>
      <c r="I162" s="169"/>
      <c r="J162" s="178">
        <f>BK162</f>
        <v>0</v>
      </c>
      <c r="K162" s="12"/>
      <c r="L162" s="166"/>
      <c r="M162" s="171"/>
      <c r="N162" s="172"/>
      <c r="O162" s="172"/>
      <c r="P162" s="173">
        <f>SUM(P163:P169)</f>
        <v>0</v>
      </c>
      <c r="Q162" s="172"/>
      <c r="R162" s="173">
        <f>SUM(R163:R169)</f>
        <v>26.832999999999998</v>
      </c>
      <c r="S162" s="172"/>
      <c r="T162" s="174">
        <f>SUM(T163:T169)</f>
        <v>30.419999999999998</v>
      </c>
      <c r="U162" s="12"/>
      <c r="V162" s="12"/>
      <c r="W162" s="12"/>
      <c r="X162" s="12"/>
      <c r="Y162" s="12"/>
      <c r="Z162" s="12"/>
      <c r="AA162" s="12"/>
      <c r="AB162" s="12"/>
      <c r="AC162" s="12"/>
      <c r="AD162" s="12"/>
      <c r="AE162" s="12"/>
      <c r="AR162" s="167" t="s">
        <v>89</v>
      </c>
      <c r="AT162" s="175" t="s">
        <v>80</v>
      </c>
      <c r="AU162" s="175" t="s">
        <v>89</v>
      </c>
      <c r="AY162" s="167" t="s">
        <v>199</v>
      </c>
      <c r="BK162" s="176">
        <f>SUM(BK163:BK169)</f>
        <v>0</v>
      </c>
    </row>
    <row r="163" s="2" customFormat="1" ht="24.15" customHeight="1">
      <c r="A163" s="38"/>
      <c r="B163" s="179"/>
      <c r="C163" s="180" t="s">
        <v>243</v>
      </c>
      <c r="D163" s="180" t="s">
        <v>201</v>
      </c>
      <c r="E163" s="181" t="s">
        <v>2504</v>
      </c>
      <c r="F163" s="182" t="s">
        <v>2505</v>
      </c>
      <c r="G163" s="183" t="s">
        <v>204</v>
      </c>
      <c r="H163" s="184">
        <v>70</v>
      </c>
      <c r="I163" s="185"/>
      <c r="J163" s="186">
        <f>ROUND(I163*H163,2)</f>
        <v>0</v>
      </c>
      <c r="K163" s="182" t="s">
        <v>246</v>
      </c>
      <c r="L163" s="39"/>
      <c r="M163" s="187" t="s">
        <v>1</v>
      </c>
      <c r="N163" s="188" t="s">
        <v>46</v>
      </c>
      <c r="O163" s="77"/>
      <c r="P163" s="189">
        <f>O163*H163</f>
        <v>0</v>
      </c>
      <c r="Q163" s="189">
        <v>0.086739999999999998</v>
      </c>
      <c r="R163" s="189">
        <f>Q163*H163</f>
        <v>6.0717999999999996</v>
      </c>
      <c r="S163" s="189">
        <v>0.096000000000000002</v>
      </c>
      <c r="T163" s="190">
        <f>S163*H163</f>
        <v>6.7199999999999998</v>
      </c>
      <c r="U163" s="38"/>
      <c r="V163" s="38"/>
      <c r="W163" s="38"/>
      <c r="X163" s="38"/>
      <c r="Y163" s="38"/>
      <c r="Z163" s="38"/>
      <c r="AA163" s="38"/>
      <c r="AB163" s="38"/>
      <c r="AC163" s="38"/>
      <c r="AD163" s="38"/>
      <c r="AE163" s="38"/>
      <c r="AR163" s="191" t="s">
        <v>206</v>
      </c>
      <c r="AT163" s="191" t="s">
        <v>201</v>
      </c>
      <c r="AU163" s="191" t="s">
        <v>91</v>
      </c>
      <c r="AY163" s="19" t="s">
        <v>199</v>
      </c>
      <c r="BE163" s="192">
        <f>IF(N163="základní",J163,0)</f>
        <v>0</v>
      </c>
      <c r="BF163" s="192">
        <f>IF(N163="snížená",J163,0)</f>
        <v>0</v>
      </c>
      <c r="BG163" s="192">
        <f>IF(N163="zákl. přenesená",J163,0)</f>
        <v>0</v>
      </c>
      <c r="BH163" s="192">
        <f>IF(N163="sníž. přenesená",J163,0)</f>
        <v>0</v>
      </c>
      <c r="BI163" s="192">
        <f>IF(N163="nulová",J163,0)</f>
        <v>0</v>
      </c>
      <c r="BJ163" s="19" t="s">
        <v>89</v>
      </c>
      <c r="BK163" s="192">
        <f>ROUND(I163*H163,2)</f>
        <v>0</v>
      </c>
      <c r="BL163" s="19" t="s">
        <v>206</v>
      </c>
      <c r="BM163" s="191" t="s">
        <v>2506</v>
      </c>
    </row>
    <row r="164" s="2" customFormat="1">
      <c r="A164" s="38"/>
      <c r="B164" s="39"/>
      <c r="C164" s="38"/>
      <c r="D164" s="193" t="s">
        <v>208</v>
      </c>
      <c r="E164" s="38"/>
      <c r="F164" s="194" t="s">
        <v>2507</v>
      </c>
      <c r="G164" s="38"/>
      <c r="H164" s="38"/>
      <c r="I164" s="195"/>
      <c r="J164" s="38"/>
      <c r="K164" s="38"/>
      <c r="L164" s="39"/>
      <c r="M164" s="196"/>
      <c r="N164" s="197"/>
      <c r="O164" s="77"/>
      <c r="P164" s="77"/>
      <c r="Q164" s="77"/>
      <c r="R164" s="77"/>
      <c r="S164" s="77"/>
      <c r="T164" s="78"/>
      <c r="U164" s="38"/>
      <c r="V164" s="38"/>
      <c r="W164" s="38"/>
      <c r="X164" s="38"/>
      <c r="Y164" s="38"/>
      <c r="Z164" s="38"/>
      <c r="AA164" s="38"/>
      <c r="AB164" s="38"/>
      <c r="AC164" s="38"/>
      <c r="AD164" s="38"/>
      <c r="AE164" s="38"/>
      <c r="AT164" s="19" t="s">
        <v>208</v>
      </c>
      <c r="AU164" s="19" t="s">
        <v>91</v>
      </c>
    </row>
    <row r="165" s="2" customFormat="1">
      <c r="A165" s="38"/>
      <c r="B165" s="39"/>
      <c r="C165" s="38"/>
      <c r="D165" s="193" t="s">
        <v>210</v>
      </c>
      <c r="E165" s="38"/>
      <c r="F165" s="198" t="s">
        <v>2508</v>
      </c>
      <c r="G165" s="38"/>
      <c r="H165" s="38"/>
      <c r="I165" s="195"/>
      <c r="J165" s="38"/>
      <c r="K165" s="38"/>
      <c r="L165" s="39"/>
      <c r="M165" s="196"/>
      <c r="N165" s="197"/>
      <c r="O165" s="77"/>
      <c r="P165" s="77"/>
      <c r="Q165" s="77"/>
      <c r="R165" s="77"/>
      <c r="S165" s="77"/>
      <c r="T165" s="78"/>
      <c r="U165" s="38"/>
      <c r="V165" s="38"/>
      <c r="W165" s="38"/>
      <c r="X165" s="38"/>
      <c r="Y165" s="38"/>
      <c r="Z165" s="38"/>
      <c r="AA165" s="38"/>
      <c r="AB165" s="38"/>
      <c r="AC165" s="38"/>
      <c r="AD165" s="38"/>
      <c r="AE165" s="38"/>
      <c r="AT165" s="19" t="s">
        <v>210</v>
      </c>
      <c r="AU165" s="19" t="s">
        <v>91</v>
      </c>
    </row>
    <row r="166" s="13" customFormat="1">
      <c r="A166" s="13"/>
      <c r="B166" s="199"/>
      <c r="C166" s="13"/>
      <c r="D166" s="193" t="s">
        <v>212</v>
      </c>
      <c r="E166" s="200" t="s">
        <v>1</v>
      </c>
      <c r="F166" s="201" t="s">
        <v>2487</v>
      </c>
      <c r="G166" s="13"/>
      <c r="H166" s="202">
        <v>70</v>
      </c>
      <c r="I166" s="203"/>
      <c r="J166" s="13"/>
      <c r="K166" s="13"/>
      <c r="L166" s="199"/>
      <c r="M166" s="204"/>
      <c r="N166" s="205"/>
      <c r="O166" s="205"/>
      <c r="P166" s="205"/>
      <c r="Q166" s="205"/>
      <c r="R166" s="205"/>
      <c r="S166" s="205"/>
      <c r="T166" s="206"/>
      <c r="U166" s="13"/>
      <c r="V166" s="13"/>
      <c r="W166" s="13"/>
      <c r="X166" s="13"/>
      <c r="Y166" s="13"/>
      <c r="Z166" s="13"/>
      <c r="AA166" s="13"/>
      <c r="AB166" s="13"/>
      <c r="AC166" s="13"/>
      <c r="AD166" s="13"/>
      <c r="AE166" s="13"/>
      <c r="AT166" s="200" t="s">
        <v>212</v>
      </c>
      <c r="AU166" s="200" t="s">
        <v>91</v>
      </c>
      <c r="AV166" s="13" t="s">
        <v>91</v>
      </c>
      <c r="AW166" s="13" t="s">
        <v>36</v>
      </c>
      <c r="AX166" s="13" t="s">
        <v>89</v>
      </c>
      <c r="AY166" s="200" t="s">
        <v>199</v>
      </c>
    </row>
    <row r="167" s="2" customFormat="1" ht="14.4" customHeight="1">
      <c r="A167" s="38"/>
      <c r="B167" s="179"/>
      <c r="C167" s="180" t="s">
        <v>252</v>
      </c>
      <c r="D167" s="180" t="s">
        <v>201</v>
      </c>
      <c r="E167" s="181" t="s">
        <v>2509</v>
      </c>
      <c r="F167" s="182" t="s">
        <v>2510</v>
      </c>
      <c r="G167" s="183" t="s">
        <v>204</v>
      </c>
      <c r="H167" s="184">
        <v>316</v>
      </c>
      <c r="I167" s="185"/>
      <c r="J167" s="186">
        <f>ROUND(I167*H167,2)</f>
        <v>0</v>
      </c>
      <c r="K167" s="182" t="s">
        <v>246</v>
      </c>
      <c r="L167" s="39"/>
      <c r="M167" s="187" t="s">
        <v>1</v>
      </c>
      <c r="N167" s="188" t="s">
        <v>46</v>
      </c>
      <c r="O167" s="77"/>
      <c r="P167" s="189">
        <f>O167*H167</f>
        <v>0</v>
      </c>
      <c r="Q167" s="189">
        <v>0.065699999999999995</v>
      </c>
      <c r="R167" s="189">
        <f>Q167*H167</f>
        <v>20.761199999999999</v>
      </c>
      <c r="S167" s="189">
        <v>0.074999999999999997</v>
      </c>
      <c r="T167" s="190">
        <f>S167*H167</f>
        <v>23.699999999999999</v>
      </c>
      <c r="U167" s="38"/>
      <c r="V167" s="38"/>
      <c r="W167" s="38"/>
      <c r="X167" s="38"/>
      <c r="Y167" s="38"/>
      <c r="Z167" s="38"/>
      <c r="AA167" s="38"/>
      <c r="AB167" s="38"/>
      <c r="AC167" s="38"/>
      <c r="AD167" s="38"/>
      <c r="AE167" s="38"/>
      <c r="AR167" s="191" t="s">
        <v>206</v>
      </c>
      <c r="AT167" s="191" t="s">
        <v>201</v>
      </c>
      <c r="AU167" s="191" t="s">
        <v>91</v>
      </c>
      <c r="AY167" s="19" t="s">
        <v>199</v>
      </c>
      <c r="BE167" s="192">
        <f>IF(N167="základní",J167,0)</f>
        <v>0</v>
      </c>
      <c r="BF167" s="192">
        <f>IF(N167="snížená",J167,0)</f>
        <v>0</v>
      </c>
      <c r="BG167" s="192">
        <f>IF(N167="zákl. přenesená",J167,0)</f>
        <v>0</v>
      </c>
      <c r="BH167" s="192">
        <f>IF(N167="sníž. přenesená",J167,0)</f>
        <v>0</v>
      </c>
      <c r="BI167" s="192">
        <f>IF(N167="nulová",J167,0)</f>
        <v>0</v>
      </c>
      <c r="BJ167" s="19" t="s">
        <v>89</v>
      </c>
      <c r="BK167" s="192">
        <f>ROUND(I167*H167,2)</f>
        <v>0</v>
      </c>
      <c r="BL167" s="19" t="s">
        <v>206</v>
      </c>
      <c r="BM167" s="191" t="s">
        <v>2511</v>
      </c>
    </row>
    <row r="168" s="2" customFormat="1">
      <c r="A168" s="38"/>
      <c r="B168" s="39"/>
      <c r="C168" s="38"/>
      <c r="D168" s="193" t="s">
        <v>208</v>
      </c>
      <c r="E168" s="38"/>
      <c r="F168" s="194" t="s">
        <v>2512</v>
      </c>
      <c r="G168" s="38"/>
      <c r="H168" s="38"/>
      <c r="I168" s="195"/>
      <c r="J168" s="38"/>
      <c r="K168" s="38"/>
      <c r="L168" s="39"/>
      <c r="M168" s="196"/>
      <c r="N168" s="197"/>
      <c r="O168" s="77"/>
      <c r="P168" s="77"/>
      <c r="Q168" s="77"/>
      <c r="R168" s="77"/>
      <c r="S168" s="77"/>
      <c r="T168" s="78"/>
      <c r="U168" s="38"/>
      <c r="V168" s="38"/>
      <c r="W168" s="38"/>
      <c r="X168" s="38"/>
      <c r="Y168" s="38"/>
      <c r="Z168" s="38"/>
      <c r="AA168" s="38"/>
      <c r="AB168" s="38"/>
      <c r="AC168" s="38"/>
      <c r="AD168" s="38"/>
      <c r="AE168" s="38"/>
      <c r="AT168" s="19" t="s">
        <v>208</v>
      </c>
      <c r="AU168" s="19" t="s">
        <v>91</v>
      </c>
    </row>
    <row r="169" s="2" customFormat="1">
      <c r="A169" s="38"/>
      <c r="B169" s="39"/>
      <c r="C169" s="38"/>
      <c r="D169" s="193" t="s">
        <v>210</v>
      </c>
      <c r="E169" s="38"/>
      <c r="F169" s="198" t="s">
        <v>2508</v>
      </c>
      <c r="G169" s="38"/>
      <c r="H169" s="38"/>
      <c r="I169" s="195"/>
      <c r="J169" s="38"/>
      <c r="K169" s="38"/>
      <c r="L169" s="39"/>
      <c r="M169" s="196"/>
      <c r="N169" s="197"/>
      <c r="O169" s="77"/>
      <c r="P169" s="77"/>
      <c r="Q169" s="77"/>
      <c r="R169" s="77"/>
      <c r="S169" s="77"/>
      <c r="T169" s="78"/>
      <c r="U169" s="38"/>
      <c r="V169" s="38"/>
      <c r="W169" s="38"/>
      <c r="X169" s="38"/>
      <c r="Y169" s="38"/>
      <c r="Z169" s="38"/>
      <c r="AA169" s="38"/>
      <c r="AB169" s="38"/>
      <c r="AC169" s="38"/>
      <c r="AD169" s="38"/>
      <c r="AE169" s="38"/>
      <c r="AT169" s="19" t="s">
        <v>210</v>
      </c>
      <c r="AU169" s="19" t="s">
        <v>91</v>
      </c>
    </row>
    <row r="170" s="12" customFormat="1" ht="22.8" customHeight="1">
      <c r="A170" s="12"/>
      <c r="B170" s="166"/>
      <c r="C170" s="12"/>
      <c r="D170" s="167" t="s">
        <v>80</v>
      </c>
      <c r="E170" s="177" t="s">
        <v>271</v>
      </c>
      <c r="F170" s="177" t="s">
        <v>551</v>
      </c>
      <c r="G170" s="12"/>
      <c r="H170" s="12"/>
      <c r="I170" s="169"/>
      <c r="J170" s="178">
        <f>BK170</f>
        <v>0</v>
      </c>
      <c r="K170" s="12"/>
      <c r="L170" s="166"/>
      <c r="M170" s="171"/>
      <c r="N170" s="172"/>
      <c r="O170" s="172"/>
      <c r="P170" s="173">
        <f>P171+P176+P183</f>
        <v>0</v>
      </c>
      <c r="Q170" s="172"/>
      <c r="R170" s="173">
        <f>R171+R176+R183</f>
        <v>4.4162048351999994</v>
      </c>
      <c r="S170" s="172"/>
      <c r="T170" s="174">
        <f>T171+T176+T183</f>
        <v>36.175000000000004</v>
      </c>
      <c r="U170" s="12"/>
      <c r="V170" s="12"/>
      <c r="W170" s="12"/>
      <c r="X170" s="12"/>
      <c r="Y170" s="12"/>
      <c r="Z170" s="12"/>
      <c r="AA170" s="12"/>
      <c r="AB170" s="12"/>
      <c r="AC170" s="12"/>
      <c r="AD170" s="12"/>
      <c r="AE170" s="12"/>
      <c r="AR170" s="167" t="s">
        <v>89</v>
      </c>
      <c r="AT170" s="175" t="s">
        <v>80</v>
      </c>
      <c r="AU170" s="175" t="s">
        <v>89</v>
      </c>
      <c r="AY170" s="167" t="s">
        <v>199</v>
      </c>
      <c r="BK170" s="176">
        <f>BK171+BK176+BK183</f>
        <v>0</v>
      </c>
    </row>
    <row r="171" s="12" customFormat="1" ht="20.88" customHeight="1">
      <c r="A171" s="12"/>
      <c r="B171" s="166"/>
      <c r="C171" s="12"/>
      <c r="D171" s="167" t="s">
        <v>80</v>
      </c>
      <c r="E171" s="177" t="s">
        <v>567</v>
      </c>
      <c r="F171" s="177" t="s">
        <v>568</v>
      </c>
      <c r="G171" s="12"/>
      <c r="H171" s="12"/>
      <c r="I171" s="169"/>
      <c r="J171" s="178">
        <f>BK171</f>
        <v>0</v>
      </c>
      <c r="K171" s="12"/>
      <c r="L171" s="166"/>
      <c r="M171" s="171"/>
      <c r="N171" s="172"/>
      <c r="O171" s="172"/>
      <c r="P171" s="173">
        <f>SUM(P172:P175)</f>
        <v>0</v>
      </c>
      <c r="Q171" s="172"/>
      <c r="R171" s="173">
        <f>SUM(R172:R175)</f>
        <v>0.90024999999999999</v>
      </c>
      <c r="S171" s="172"/>
      <c r="T171" s="174">
        <f>SUM(T172:T175)</f>
        <v>0</v>
      </c>
      <c r="U171" s="12"/>
      <c r="V171" s="12"/>
      <c r="W171" s="12"/>
      <c r="X171" s="12"/>
      <c r="Y171" s="12"/>
      <c r="Z171" s="12"/>
      <c r="AA171" s="12"/>
      <c r="AB171" s="12"/>
      <c r="AC171" s="12"/>
      <c r="AD171" s="12"/>
      <c r="AE171" s="12"/>
      <c r="AR171" s="167" t="s">
        <v>89</v>
      </c>
      <c r="AT171" s="175" t="s">
        <v>80</v>
      </c>
      <c r="AU171" s="175" t="s">
        <v>91</v>
      </c>
      <c r="AY171" s="167" t="s">
        <v>199</v>
      </c>
      <c r="BK171" s="176">
        <f>SUM(BK172:BK175)</f>
        <v>0</v>
      </c>
    </row>
    <row r="172" s="2" customFormat="1" ht="14.4" customHeight="1">
      <c r="A172" s="38"/>
      <c r="B172" s="179"/>
      <c r="C172" s="180" t="s">
        <v>259</v>
      </c>
      <c r="D172" s="180" t="s">
        <v>201</v>
      </c>
      <c r="E172" s="181" t="s">
        <v>2513</v>
      </c>
      <c r="F172" s="182" t="s">
        <v>2514</v>
      </c>
      <c r="G172" s="183" t="s">
        <v>548</v>
      </c>
      <c r="H172" s="184">
        <v>1</v>
      </c>
      <c r="I172" s="185"/>
      <c r="J172" s="186">
        <f>ROUND(I172*H172,2)</f>
        <v>0</v>
      </c>
      <c r="K172" s="182" t="s">
        <v>246</v>
      </c>
      <c r="L172" s="39"/>
      <c r="M172" s="187" t="s">
        <v>1</v>
      </c>
      <c r="N172" s="188" t="s">
        <v>46</v>
      </c>
      <c r="O172" s="77"/>
      <c r="P172" s="189">
        <f>O172*H172</f>
        <v>0</v>
      </c>
      <c r="Q172" s="189">
        <v>0.83099999999999996</v>
      </c>
      <c r="R172" s="189">
        <f>Q172*H172</f>
        <v>0.83099999999999996</v>
      </c>
      <c r="S172" s="189">
        <v>0</v>
      </c>
      <c r="T172" s="190">
        <f>S172*H172</f>
        <v>0</v>
      </c>
      <c r="U172" s="38"/>
      <c r="V172" s="38"/>
      <c r="W172" s="38"/>
      <c r="X172" s="38"/>
      <c r="Y172" s="38"/>
      <c r="Z172" s="38"/>
      <c r="AA172" s="38"/>
      <c r="AB172" s="38"/>
      <c r="AC172" s="38"/>
      <c r="AD172" s="38"/>
      <c r="AE172" s="38"/>
      <c r="AR172" s="191" t="s">
        <v>206</v>
      </c>
      <c r="AT172" s="191" t="s">
        <v>201</v>
      </c>
      <c r="AU172" s="191" t="s">
        <v>221</v>
      </c>
      <c r="AY172" s="19" t="s">
        <v>199</v>
      </c>
      <c r="BE172" s="192">
        <f>IF(N172="základní",J172,0)</f>
        <v>0</v>
      </c>
      <c r="BF172" s="192">
        <f>IF(N172="snížená",J172,0)</f>
        <v>0</v>
      </c>
      <c r="BG172" s="192">
        <f>IF(N172="zákl. přenesená",J172,0)</f>
        <v>0</v>
      </c>
      <c r="BH172" s="192">
        <f>IF(N172="sníž. přenesená",J172,0)</f>
        <v>0</v>
      </c>
      <c r="BI172" s="192">
        <f>IF(N172="nulová",J172,0)</f>
        <v>0</v>
      </c>
      <c r="BJ172" s="19" t="s">
        <v>89</v>
      </c>
      <c r="BK172" s="192">
        <f>ROUND(I172*H172,2)</f>
        <v>0</v>
      </c>
      <c r="BL172" s="19" t="s">
        <v>206</v>
      </c>
      <c r="BM172" s="191" t="s">
        <v>2515</v>
      </c>
    </row>
    <row r="173" s="2" customFormat="1">
      <c r="A173" s="38"/>
      <c r="B173" s="39"/>
      <c r="C173" s="38"/>
      <c r="D173" s="193" t="s">
        <v>208</v>
      </c>
      <c r="E173" s="38"/>
      <c r="F173" s="194" t="s">
        <v>2516</v>
      </c>
      <c r="G173" s="38"/>
      <c r="H173" s="38"/>
      <c r="I173" s="195"/>
      <c r="J173" s="38"/>
      <c r="K173" s="38"/>
      <c r="L173" s="39"/>
      <c r="M173" s="196"/>
      <c r="N173" s="197"/>
      <c r="O173" s="77"/>
      <c r="P173" s="77"/>
      <c r="Q173" s="77"/>
      <c r="R173" s="77"/>
      <c r="S173" s="77"/>
      <c r="T173" s="78"/>
      <c r="U173" s="38"/>
      <c r="V173" s="38"/>
      <c r="W173" s="38"/>
      <c r="X173" s="38"/>
      <c r="Y173" s="38"/>
      <c r="Z173" s="38"/>
      <c r="AA173" s="38"/>
      <c r="AB173" s="38"/>
      <c r="AC173" s="38"/>
      <c r="AD173" s="38"/>
      <c r="AE173" s="38"/>
      <c r="AT173" s="19" t="s">
        <v>208</v>
      </c>
      <c r="AU173" s="19" t="s">
        <v>221</v>
      </c>
    </row>
    <row r="174" s="2" customFormat="1">
      <c r="A174" s="38"/>
      <c r="B174" s="39"/>
      <c r="C174" s="38"/>
      <c r="D174" s="193" t="s">
        <v>210</v>
      </c>
      <c r="E174" s="38"/>
      <c r="F174" s="198" t="s">
        <v>2517</v>
      </c>
      <c r="G174" s="38"/>
      <c r="H174" s="38"/>
      <c r="I174" s="195"/>
      <c r="J174" s="38"/>
      <c r="K174" s="38"/>
      <c r="L174" s="39"/>
      <c r="M174" s="196"/>
      <c r="N174" s="197"/>
      <c r="O174" s="77"/>
      <c r="P174" s="77"/>
      <c r="Q174" s="77"/>
      <c r="R174" s="77"/>
      <c r="S174" s="77"/>
      <c r="T174" s="78"/>
      <c r="U174" s="38"/>
      <c r="V174" s="38"/>
      <c r="W174" s="38"/>
      <c r="X174" s="38"/>
      <c r="Y174" s="38"/>
      <c r="Z174" s="38"/>
      <c r="AA174" s="38"/>
      <c r="AB174" s="38"/>
      <c r="AC174" s="38"/>
      <c r="AD174" s="38"/>
      <c r="AE174" s="38"/>
      <c r="AT174" s="19" t="s">
        <v>210</v>
      </c>
      <c r="AU174" s="19" t="s">
        <v>221</v>
      </c>
    </row>
    <row r="175" s="2" customFormat="1" ht="24.15" customHeight="1">
      <c r="A175" s="38"/>
      <c r="B175" s="179"/>
      <c r="C175" s="180" t="s">
        <v>271</v>
      </c>
      <c r="D175" s="180" t="s">
        <v>201</v>
      </c>
      <c r="E175" s="181" t="s">
        <v>2518</v>
      </c>
      <c r="F175" s="182" t="s">
        <v>2519</v>
      </c>
      <c r="G175" s="183" t="s">
        <v>548</v>
      </c>
      <c r="H175" s="184">
        <v>1</v>
      </c>
      <c r="I175" s="185"/>
      <c r="J175" s="186">
        <f>ROUND(I175*H175,2)</f>
        <v>0</v>
      </c>
      <c r="K175" s="182" t="s">
        <v>246</v>
      </c>
      <c r="L175" s="39"/>
      <c r="M175" s="187" t="s">
        <v>1</v>
      </c>
      <c r="N175" s="188" t="s">
        <v>46</v>
      </c>
      <c r="O175" s="77"/>
      <c r="P175" s="189">
        <f>O175*H175</f>
        <v>0</v>
      </c>
      <c r="Q175" s="189">
        <v>0.069250000000000006</v>
      </c>
      <c r="R175" s="189">
        <f>Q175*H175</f>
        <v>0.069250000000000006</v>
      </c>
      <c r="S175" s="189">
        <v>0</v>
      </c>
      <c r="T175" s="190">
        <f>S175*H175</f>
        <v>0</v>
      </c>
      <c r="U175" s="38"/>
      <c r="V175" s="38"/>
      <c r="W175" s="38"/>
      <c r="X175" s="38"/>
      <c r="Y175" s="38"/>
      <c r="Z175" s="38"/>
      <c r="AA175" s="38"/>
      <c r="AB175" s="38"/>
      <c r="AC175" s="38"/>
      <c r="AD175" s="38"/>
      <c r="AE175" s="38"/>
      <c r="AR175" s="191" t="s">
        <v>206</v>
      </c>
      <c r="AT175" s="191" t="s">
        <v>201</v>
      </c>
      <c r="AU175" s="191" t="s">
        <v>221</v>
      </c>
      <c r="AY175" s="19" t="s">
        <v>199</v>
      </c>
      <c r="BE175" s="192">
        <f>IF(N175="základní",J175,0)</f>
        <v>0</v>
      </c>
      <c r="BF175" s="192">
        <f>IF(N175="snížená",J175,0)</f>
        <v>0</v>
      </c>
      <c r="BG175" s="192">
        <f>IF(N175="zákl. přenesená",J175,0)</f>
        <v>0</v>
      </c>
      <c r="BH175" s="192">
        <f>IF(N175="sníž. přenesená",J175,0)</f>
        <v>0</v>
      </c>
      <c r="BI175" s="192">
        <f>IF(N175="nulová",J175,0)</f>
        <v>0</v>
      </c>
      <c r="BJ175" s="19" t="s">
        <v>89</v>
      </c>
      <c r="BK175" s="192">
        <f>ROUND(I175*H175,2)</f>
        <v>0</v>
      </c>
      <c r="BL175" s="19" t="s">
        <v>206</v>
      </c>
      <c r="BM175" s="191" t="s">
        <v>2520</v>
      </c>
    </row>
    <row r="176" s="12" customFormat="1" ht="20.88" customHeight="1">
      <c r="A176" s="12"/>
      <c r="B176" s="166"/>
      <c r="C176" s="12"/>
      <c r="D176" s="167" t="s">
        <v>80</v>
      </c>
      <c r="E176" s="177" t="s">
        <v>990</v>
      </c>
      <c r="F176" s="177" t="s">
        <v>991</v>
      </c>
      <c r="G176" s="12"/>
      <c r="H176" s="12"/>
      <c r="I176" s="169"/>
      <c r="J176" s="178">
        <f>BK176</f>
        <v>0</v>
      </c>
      <c r="K176" s="12"/>
      <c r="L176" s="166"/>
      <c r="M176" s="171"/>
      <c r="N176" s="172"/>
      <c r="O176" s="172"/>
      <c r="P176" s="173">
        <f>SUM(P177:P182)</f>
        <v>0</v>
      </c>
      <c r="Q176" s="172"/>
      <c r="R176" s="173">
        <f>SUM(R177:R182)</f>
        <v>0</v>
      </c>
      <c r="S176" s="172"/>
      <c r="T176" s="174">
        <f>SUM(T177:T182)</f>
        <v>0</v>
      </c>
      <c r="U176" s="12"/>
      <c r="V176" s="12"/>
      <c r="W176" s="12"/>
      <c r="X176" s="12"/>
      <c r="Y176" s="12"/>
      <c r="Z176" s="12"/>
      <c r="AA176" s="12"/>
      <c r="AB176" s="12"/>
      <c r="AC176" s="12"/>
      <c r="AD176" s="12"/>
      <c r="AE176" s="12"/>
      <c r="AR176" s="167" t="s">
        <v>89</v>
      </c>
      <c r="AT176" s="175" t="s">
        <v>80</v>
      </c>
      <c r="AU176" s="175" t="s">
        <v>91</v>
      </c>
      <c r="AY176" s="167" t="s">
        <v>199</v>
      </c>
      <c r="BK176" s="176">
        <f>SUM(BK177:BK182)</f>
        <v>0</v>
      </c>
    </row>
    <row r="177" s="2" customFormat="1" ht="49.05" customHeight="1">
      <c r="A177" s="38"/>
      <c r="B177" s="179"/>
      <c r="C177" s="180" t="s">
        <v>279</v>
      </c>
      <c r="D177" s="180" t="s">
        <v>201</v>
      </c>
      <c r="E177" s="181" t="s">
        <v>2521</v>
      </c>
      <c r="F177" s="182" t="s">
        <v>2522</v>
      </c>
      <c r="G177" s="183" t="s">
        <v>204</v>
      </c>
      <c r="H177" s="184">
        <v>298</v>
      </c>
      <c r="I177" s="185"/>
      <c r="J177" s="186">
        <f>ROUND(I177*H177,2)</f>
        <v>0</v>
      </c>
      <c r="K177" s="182" t="s">
        <v>246</v>
      </c>
      <c r="L177" s="39"/>
      <c r="M177" s="187" t="s">
        <v>1</v>
      </c>
      <c r="N177" s="188" t="s">
        <v>46</v>
      </c>
      <c r="O177" s="77"/>
      <c r="P177" s="189">
        <f>O177*H177</f>
        <v>0</v>
      </c>
      <c r="Q177" s="189">
        <v>0</v>
      </c>
      <c r="R177" s="189">
        <f>Q177*H177</f>
        <v>0</v>
      </c>
      <c r="S177" s="189">
        <v>0</v>
      </c>
      <c r="T177" s="190">
        <f>S177*H177</f>
        <v>0</v>
      </c>
      <c r="U177" s="38"/>
      <c r="V177" s="38"/>
      <c r="W177" s="38"/>
      <c r="X177" s="38"/>
      <c r="Y177" s="38"/>
      <c r="Z177" s="38"/>
      <c r="AA177" s="38"/>
      <c r="AB177" s="38"/>
      <c r="AC177" s="38"/>
      <c r="AD177" s="38"/>
      <c r="AE177" s="38"/>
      <c r="AR177" s="191" t="s">
        <v>206</v>
      </c>
      <c r="AT177" s="191" t="s">
        <v>201</v>
      </c>
      <c r="AU177" s="191" t="s">
        <v>221</v>
      </c>
      <c r="AY177" s="19" t="s">
        <v>199</v>
      </c>
      <c r="BE177" s="192">
        <f>IF(N177="základní",J177,0)</f>
        <v>0</v>
      </c>
      <c r="BF177" s="192">
        <f>IF(N177="snížená",J177,0)</f>
        <v>0</v>
      </c>
      <c r="BG177" s="192">
        <f>IF(N177="zákl. přenesená",J177,0)</f>
        <v>0</v>
      </c>
      <c r="BH177" s="192">
        <f>IF(N177="sníž. přenesená",J177,0)</f>
        <v>0</v>
      </c>
      <c r="BI177" s="192">
        <f>IF(N177="nulová",J177,0)</f>
        <v>0</v>
      </c>
      <c r="BJ177" s="19" t="s">
        <v>89</v>
      </c>
      <c r="BK177" s="192">
        <f>ROUND(I177*H177,2)</f>
        <v>0</v>
      </c>
      <c r="BL177" s="19" t="s">
        <v>206</v>
      </c>
      <c r="BM177" s="191" t="s">
        <v>2523</v>
      </c>
    </row>
    <row r="178" s="14" customFormat="1">
      <c r="A178" s="14"/>
      <c r="B178" s="207"/>
      <c r="C178" s="14"/>
      <c r="D178" s="193" t="s">
        <v>212</v>
      </c>
      <c r="E178" s="208" t="s">
        <v>1</v>
      </c>
      <c r="F178" s="209" t="s">
        <v>2524</v>
      </c>
      <c r="G178" s="14"/>
      <c r="H178" s="208" t="s">
        <v>1</v>
      </c>
      <c r="I178" s="210"/>
      <c r="J178" s="14"/>
      <c r="K178" s="14"/>
      <c r="L178" s="207"/>
      <c r="M178" s="211"/>
      <c r="N178" s="212"/>
      <c r="O178" s="212"/>
      <c r="P178" s="212"/>
      <c r="Q178" s="212"/>
      <c r="R178" s="212"/>
      <c r="S178" s="212"/>
      <c r="T178" s="213"/>
      <c r="U178" s="14"/>
      <c r="V178" s="14"/>
      <c r="W178" s="14"/>
      <c r="X178" s="14"/>
      <c r="Y178" s="14"/>
      <c r="Z178" s="14"/>
      <c r="AA178" s="14"/>
      <c r="AB178" s="14"/>
      <c r="AC178" s="14"/>
      <c r="AD178" s="14"/>
      <c r="AE178" s="14"/>
      <c r="AT178" s="208" t="s">
        <v>212</v>
      </c>
      <c r="AU178" s="208" t="s">
        <v>221</v>
      </c>
      <c r="AV178" s="14" t="s">
        <v>89</v>
      </c>
      <c r="AW178" s="14" t="s">
        <v>36</v>
      </c>
      <c r="AX178" s="14" t="s">
        <v>81</v>
      </c>
      <c r="AY178" s="208" t="s">
        <v>199</v>
      </c>
    </row>
    <row r="179" s="13" customFormat="1">
      <c r="A179" s="13"/>
      <c r="B179" s="199"/>
      <c r="C179" s="13"/>
      <c r="D179" s="193" t="s">
        <v>212</v>
      </c>
      <c r="E179" s="200" t="s">
        <v>1</v>
      </c>
      <c r="F179" s="201" t="s">
        <v>2525</v>
      </c>
      <c r="G179" s="13"/>
      <c r="H179" s="202">
        <v>284</v>
      </c>
      <c r="I179" s="203"/>
      <c r="J179" s="13"/>
      <c r="K179" s="13"/>
      <c r="L179" s="199"/>
      <c r="M179" s="204"/>
      <c r="N179" s="205"/>
      <c r="O179" s="205"/>
      <c r="P179" s="205"/>
      <c r="Q179" s="205"/>
      <c r="R179" s="205"/>
      <c r="S179" s="205"/>
      <c r="T179" s="206"/>
      <c r="U179" s="13"/>
      <c r="V179" s="13"/>
      <c r="W179" s="13"/>
      <c r="X179" s="13"/>
      <c r="Y179" s="13"/>
      <c r="Z179" s="13"/>
      <c r="AA179" s="13"/>
      <c r="AB179" s="13"/>
      <c r="AC179" s="13"/>
      <c r="AD179" s="13"/>
      <c r="AE179" s="13"/>
      <c r="AT179" s="200" t="s">
        <v>212</v>
      </c>
      <c r="AU179" s="200" t="s">
        <v>221</v>
      </c>
      <c r="AV179" s="13" t="s">
        <v>91</v>
      </c>
      <c r="AW179" s="13" t="s">
        <v>36</v>
      </c>
      <c r="AX179" s="13" t="s">
        <v>81</v>
      </c>
      <c r="AY179" s="200" t="s">
        <v>199</v>
      </c>
    </row>
    <row r="180" s="14" customFormat="1">
      <c r="A180" s="14"/>
      <c r="B180" s="207"/>
      <c r="C180" s="14"/>
      <c r="D180" s="193" t="s">
        <v>212</v>
      </c>
      <c r="E180" s="208" t="s">
        <v>1</v>
      </c>
      <c r="F180" s="209" t="s">
        <v>2526</v>
      </c>
      <c r="G180" s="14"/>
      <c r="H180" s="208" t="s">
        <v>1</v>
      </c>
      <c r="I180" s="210"/>
      <c r="J180" s="14"/>
      <c r="K180" s="14"/>
      <c r="L180" s="207"/>
      <c r="M180" s="211"/>
      <c r="N180" s="212"/>
      <c r="O180" s="212"/>
      <c r="P180" s="212"/>
      <c r="Q180" s="212"/>
      <c r="R180" s="212"/>
      <c r="S180" s="212"/>
      <c r="T180" s="213"/>
      <c r="U180" s="14"/>
      <c r="V180" s="14"/>
      <c r="W180" s="14"/>
      <c r="X180" s="14"/>
      <c r="Y180" s="14"/>
      <c r="Z180" s="14"/>
      <c r="AA180" s="14"/>
      <c r="AB180" s="14"/>
      <c r="AC180" s="14"/>
      <c r="AD180" s="14"/>
      <c r="AE180" s="14"/>
      <c r="AT180" s="208" t="s">
        <v>212</v>
      </c>
      <c r="AU180" s="208" t="s">
        <v>221</v>
      </c>
      <c r="AV180" s="14" t="s">
        <v>89</v>
      </c>
      <c r="AW180" s="14" t="s">
        <v>36</v>
      </c>
      <c r="AX180" s="14" t="s">
        <v>81</v>
      </c>
      <c r="AY180" s="208" t="s">
        <v>199</v>
      </c>
    </row>
    <row r="181" s="13" customFormat="1">
      <c r="A181" s="13"/>
      <c r="B181" s="199"/>
      <c r="C181" s="13"/>
      <c r="D181" s="193" t="s">
        <v>212</v>
      </c>
      <c r="E181" s="200" t="s">
        <v>1</v>
      </c>
      <c r="F181" s="201" t="s">
        <v>2527</v>
      </c>
      <c r="G181" s="13"/>
      <c r="H181" s="202">
        <v>14</v>
      </c>
      <c r="I181" s="203"/>
      <c r="J181" s="13"/>
      <c r="K181" s="13"/>
      <c r="L181" s="199"/>
      <c r="M181" s="204"/>
      <c r="N181" s="205"/>
      <c r="O181" s="205"/>
      <c r="P181" s="205"/>
      <c r="Q181" s="205"/>
      <c r="R181" s="205"/>
      <c r="S181" s="205"/>
      <c r="T181" s="206"/>
      <c r="U181" s="13"/>
      <c r="V181" s="13"/>
      <c r="W181" s="13"/>
      <c r="X181" s="13"/>
      <c r="Y181" s="13"/>
      <c r="Z181" s="13"/>
      <c r="AA181" s="13"/>
      <c r="AB181" s="13"/>
      <c r="AC181" s="13"/>
      <c r="AD181" s="13"/>
      <c r="AE181" s="13"/>
      <c r="AT181" s="200" t="s">
        <v>212</v>
      </c>
      <c r="AU181" s="200" t="s">
        <v>221</v>
      </c>
      <c r="AV181" s="13" t="s">
        <v>91</v>
      </c>
      <c r="AW181" s="13" t="s">
        <v>36</v>
      </c>
      <c r="AX181" s="13" t="s">
        <v>81</v>
      </c>
      <c r="AY181" s="200" t="s">
        <v>199</v>
      </c>
    </row>
    <row r="182" s="15" customFormat="1">
      <c r="A182" s="15"/>
      <c r="B182" s="214"/>
      <c r="C182" s="15"/>
      <c r="D182" s="193" t="s">
        <v>212</v>
      </c>
      <c r="E182" s="215" t="s">
        <v>1</v>
      </c>
      <c r="F182" s="216" t="s">
        <v>234</v>
      </c>
      <c r="G182" s="15"/>
      <c r="H182" s="217">
        <v>298</v>
      </c>
      <c r="I182" s="218"/>
      <c r="J182" s="15"/>
      <c r="K182" s="15"/>
      <c r="L182" s="214"/>
      <c r="M182" s="219"/>
      <c r="N182" s="220"/>
      <c r="O182" s="220"/>
      <c r="P182" s="220"/>
      <c r="Q182" s="220"/>
      <c r="R182" s="220"/>
      <c r="S182" s="220"/>
      <c r="T182" s="221"/>
      <c r="U182" s="15"/>
      <c r="V182" s="15"/>
      <c r="W182" s="15"/>
      <c r="X182" s="15"/>
      <c r="Y182" s="15"/>
      <c r="Z182" s="15"/>
      <c r="AA182" s="15"/>
      <c r="AB182" s="15"/>
      <c r="AC182" s="15"/>
      <c r="AD182" s="15"/>
      <c r="AE182" s="15"/>
      <c r="AT182" s="215" t="s">
        <v>212</v>
      </c>
      <c r="AU182" s="215" t="s">
        <v>221</v>
      </c>
      <c r="AV182" s="15" t="s">
        <v>206</v>
      </c>
      <c r="AW182" s="15" t="s">
        <v>36</v>
      </c>
      <c r="AX182" s="15" t="s">
        <v>89</v>
      </c>
      <c r="AY182" s="215" t="s">
        <v>199</v>
      </c>
    </row>
    <row r="183" s="12" customFormat="1" ht="20.88" customHeight="1">
      <c r="A183" s="12"/>
      <c r="B183" s="166"/>
      <c r="C183" s="12"/>
      <c r="D183" s="167" t="s">
        <v>80</v>
      </c>
      <c r="E183" s="177" t="s">
        <v>1044</v>
      </c>
      <c r="F183" s="177" t="s">
        <v>1045</v>
      </c>
      <c r="G183" s="12"/>
      <c r="H183" s="12"/>
      <c r="I183" s="169"/>
      <c r="J183" s="178">
        <f>BK183</f>
        <v>0</v>
      </c>
      <c r="K183" s="12"/>
      <c r="L183" s="166"/>
      <c r="M183" s="171"/>
      <c r="N183" s="172"/>
      <c r="O183" s="172"/>
      <c r="P183" s="173">
        <f>SUM(P184:P252)</f>
        <v>0</v>
      </c>
      <c r="Q183" s="172"/>
      <c r="R183" s="173">
        <f>SUM(R184:R252)</f>
        <v>3.5159548351999996</v>
      </c>
      <c r="S183" s="172"/>
      <c r="T183" s="174">
        <f>SUM(T184:T252)</f>
        <v>36.175000000000004</v>
      </c>
      <c r="U183" s="12"/>
      <c r="V183" s="12"/>
      <c r="W183" s="12"/>
      <c r="X183" s="12"/>
      <c r="Y183" s="12"/>
      <c r="Z183" s="12"/>
      <c r="AA183" s="12"/>
      <c r="AB183" s="12"/>
      <c r="AC183" s="12"/>
      <c r="AD183" s="12"/>
      <c r="AE183" s="12"/>
      <c r="AR183" s="167" t="s">
        <v>89</v>
      </c>
      <c r="AT183" s="175" t="s">
        <v>80</v>
      </c>
      <c r="AU183" s="175" t="s">
        <v>91</v>
      </c>
      <c r="AY183" s="167" t="s">
        <v>199</v>
      </c>
      <c r="BK183" s="176">
        <f>SUM(BK184:BK252)</f>
        <v>0</v>
      </c>
    </row>
    <row r="184" s="2" customFormat="1" ht="24.15" customHeight="1">
      <c r="A184" s="38"/>
      <c r="B184" s="179"/>
      <c r="C184" s="180" t="s">
        <v>284</v>
      </c>
      <c r="D184" s="180" t="s">
        <v>201</v>
      </c>
      <c r="E184" s="181" t="s">
        <v>2528</v>
      </c>
      <c r="F184" s="182" t="s">
        <v>2529</v>
      </c>
      <c r="G184" s="183" t="s">
        <v>204</v>
      </c>
      <c r="H184" s="184">
        <v>3</v>
      </c>
      <c r="I184" s="185"/>
      <c r="J184" s="186">
        <f>ROUND(I184*H184,2)</f>
        <v>0</v>
      </c>
      <c r="K184" s="182" t="s">
        <v>246</v>
      </c>
      <c r="L184" s="39"/>
      <c r="M184" s="187" t="s">
        <v>1</v>
      </c>
      <c r="N184" s="188" t="s">
        <v>46</v>
      </c>
      <c r="O184" s="77"/>
      <c r="P184" s="189">
        <f>O184*H184</f>
        <v>0</v>
      </c>
      <c r="Q184" s="189">
        <v>0</v>
      </c>
      <c r="R184" s="189">
        <f>Q184*H184</f>
        <v>0</v>
      </c>
      <c r="S184" s="189">
        <v>0.188</v>
      </c>
      <c r="T184" s="190">
        <f>S184*H184</f>
        <v>0.56400000000000006</v>
      </c>
      <c r="U184" s="38"/>
      <c r="V184" s="38"/>
      <c r="W184" s="38"/>
      <c r="X184" s="38"/>
      <c r="Y184" s="38"/>
      <c r="Z184" s="38"/>
      <c r="AA184" s="38"/>
      <c r="AB184" s="38"/>
      <c r="AC184" s="38"/>
      <c r="AD184" s="38"/>
      <c r="AE184" s="38"/>
      <c r="AR184" s="191" t="s">
        <v>206</v>
      </c>
      <c r="AT184" s="191" t="s">
        <v>201</v>
      </c>
      <c r="AU184" s="191" t="s">
        <v>221</v>
      </c>
      <c r="AY184" s="19" t="s">
        <v>199</v>
      </c>
      <c r="BE184" s="192">
        <f>IF(N184="základní",J184,0)</f>
        <v>0</v>
      </c>
      <c r="BF184" s="192">
        <f>IF(N184="snížená",J184,0)</f>
        <v>0</v>
      </c>
      <c r="BG184" s="192">
        <f>IF(N184="zákl. přenesená",J184,0)</f>
        <v>0</v>
      </c>
      <c r="BH184" s="192">
        <f>IF(N184="sníž. přenesená",J184,0)</f>
        <v>0</v>
      </c>
      <c r="BI184" s="192">
        <f>IF(N184="nulová",J184,0)</f>
        <v>0</v>
      </c>
      <c r="BJ184" s="19" t="s">
        <v>89</v>
      </c>
      <c r="BK184" s="192">
        <f>ROUND(I184*H184,2)</f>
        <v>0</v>
      </c>
      <c r="BL184" s="19" t="s">
        <v>206</v>
      </c>
      <c r="BM184" s="191" t="s">
        <v>2530</v>
      </c>
    </row>
    <row r="185" s="2" customFormat="1">
      <c r="A185" s="38"/>
      <c r="B185" s="39"/>
      <c r="C185" s="38"/>
      <c r="D185" s="193" t="s">
        <v>208</v>
      </c>
      <c r="E185" s="38"/>
      <c r="F185" s="194" t="s">
        <v>2531</v>
      </c>
      <c r="G185" s="38"/>
      <c r="H185" s="38"/>
      <c r="I185" s="195"/>
      <c r="J185" s="38"/>
      <c r="K185" s="38"/>
      <c r="L185" s="39"/>
      <c r="M185" s="196"/>
      <c r="N185" s="197"/>
      <c r="O185" s="77"/>
      <c r="P185" s="77"/>
      <c r="Q185" s="77"/>
      <c r="R185" s="77"/>
      <c r="S185" s="77"/>
      <c r="T185" s="78"/>
      <c r="U185" s="38"/>
      <c r="V185" s="38"/>
      <c r="W185" s="38"/>
      <c r="X185" s="38"/>
      <c r="Y185" s="38"/>
      <c r="Z185" s="38"/>
      <c r="AA185" s="38"/>
      <c r="AB185" s="38"/>
      <c r="AC185" s="38"/>
      <c r="AD185" s="38"/>
      <c r="AE185" s="38"/>
      <c r="AT185" s="19" t="s">
        <v>208</v>
      </c>
      <c r="AU185" s="19" t="s">
        <v>221</v>
      </c>
    </row>
    <row r="186" s="2" customFormat="1">
      <c r="A186" s="38"/>
      <c r="B186" s="39"/>
      <c r="C186" s="38"/>
      <c r="D186" s="193" t="s">
        <v>210</v>
      </c>
      <c r="E186" s="38"/>
      <c r="F186" s="198" t="s">
        <v>2532</v>
      </c>
      <c r="G186" s="38"/>
      <c r="H186" s="38"/>
      <c r="I186" s="195"/>
      <c r="J186" s="38"/>
      <c r="K186" s="38"/>
      <c r="L186" s="39"/>
      <c r="M186" s="196"/>
      <c r="N186" s="197"/>
      <c r="O186" s="77"/>
      <c r="P186" s="77"/>
      <c r="Q186" s="77"/>
      <c r="R186" s="77"/>
      <c r="S186" s="77"/>
      <c r="T186" s="78"/>
      <c r="U186" s="38"/>
      <c r="V186" s="38"/>
      <c r="W186" s="38"/>
      <c r="X186" s="38"/>
      <c r="Y186" s="38"/>
      <c r="Z186" s="38"/>
      <c r="AA186" s="38"/>
      <c r="AB186" s="38"/>
      <c r="AC186" s="38"/>
      <c r="AD186" s="38"/>
      <c r="AE186" s="38"/>
      <c r="AT186" s="19" t="s">
        <v>210</v>
      </c>
      <c r="AU186" s="19" t="s">
        <v>221</v>
      </c>
    </row>
    <row r="187" s="2" customFormat="1" ht="24.15" customHeight="1">
      <c r="A187" s="38"/>
      <c r="B187" s="179"/>
      <c r="C187" s="180" t="s">
        <v>290</v>
      </c>
      <c r="D187" s="180" t="s">
        <v>201</v>
      </c>
      <c r="E187" s="181" t="s">
        <v>2533</v>
      </c>
      <c r="F187" s="182" t="s">
        <v>2534</v>
      </c>
      <c r="G187" s="183" t="s">
        <v>204</v>
      </c>
      <c r="H187" s="184">
        <v>298</v>
      </c>
      <c r="I187" s="185"/>
      <c r="J187" s="186">
        <f>ROUND(I187*H187,2)</f>
        <v>0</v>
      </c>
      <c r="K187" s="182" t="s">
        <v>205</v>
      </c>
      <c r="L187" s="39"/>
      <c r="M187" s="187" t="s">
        <v>1</v>
      </c>
      <c r="N187" s="188" t="s">
        <v>46</v>
      </c>
      <c r="O187" s="77"/>
      <c r="P187" s="189">
        <f>O187*H187</f>
        <v>0</v>
      </c>
      <c r="Q187" s="189">
        <v>0</v>
      </c>
      <c r="R187" s="189">
        <f>Q187*H187</f>
        <v>0</v>
      </c>
      <c r="S187" s="189">
        <v>0.070000000000000007</v>
      </c>
      <c r="T187" s="190">
        <f>S187*H187</f>
        <v>20.860000000000003</v>
      </c>
      <c r="U187" s="38"/>
      <c r="V187" s="38"/>
      <c r="W187" s="38"/>
      <c r="X187" s="38"/>
      <c r="Y187" s="38"/>
      <c r="Z187" s="38"/>
      <c r="AA187" s="38"/>
      <c r="AB187" s="38"/>
      <c r="AC187" s="38"/>
      <c r="AD187" s="38"/>
      <c r="AE187" s="38"/>
      <c r="AR187" s="191" t="s">
        <v>206</v>
      </c>
      <c r="AT187" s="191" t="s">
        <v>201</v>
      </c>
      <c r="AU187" s="191" t="s">
        <v>221</v>
      </c>
      <c r="AY187" s="19" t="s">
        <v>199</v>
      </c>
      <c r="BE187" s="192">
        <f>IF(N187="základní",J187,0)</f>
        <v>0</v>
      </c>
      <c r="BF187" s="192">
        <f>IF(N187="snížená",J187,0)</f>
        <v>0</v>
      </c>
      <c r="BG187" s="192">
        <f>IF(N187="zákl. přenesená",J187,0)</f>
        <v>0</v>
      </c>
      <c r="BH187" s="192">
        <f>IF(N187="sníž. přenesená",J187,0)</f>
        <v>0</v>
      </c>
      <c r="BI187" s="192">
        <f>IF(N187="nulová",J187,0)</f>
        <v>0</v>
      </c>
      <c r="BJ187" s="19" t="s">
        <v>89</v>
      </c>
      <c r="BK187" s="192">
        <f>ROUND(I187*H187,2)</f>
        <v>0</v>
      </c>
      <c r="BL187" s="19" t="s">
        <v>206</v>
      </c>
      <c r="BM187" s="191" t="s">
        <v>2535</v>
      </c>
    </row>
    <row r="188" s="2" customFormat="1">
      <c r="A188" s="38"/>
      <c r="B188" s="39"/>
      <c r="C188" s="38"/>
      <c r="D188" s="193" t="s">
        <v>208</v>
      </c>
      <c r="E188" s="38"/>
      <c r="F188" s="194" t="s">
        <v>2536</v>
      </c>
      <c r="G188" s="38"/>
      <c r="H188" s="38"/>
      <c r="I188" s="195"/>
      <c r="J188" s="38"/>
      <c r="K188" s="38"/>
      <c r="L188" s="39"/>
      <c r="M188" s="196"/>
      <c r="N188" s="197"/>
      <c r="O188" s="77"/>
      <c r="P188" s="77"/>
      <c r="Q188" s="77"/>
      <c r="R188" s="77"/>
      <c r="S188" s="77"/>
      <c r="T188" s="78"/>
      <c r="U188" s="38"/>
      <c r="V188" s="38"/>
      <c r="W188" s="38"/>
      <c r="X188" s="38"/>
      <c r="Y188" s="38"/>
      <c r="Z188" s="38"/>
      <c r="AA188" s="38"/>
      <c r="AB188" s="38"/>
      <c r="AC188" s="38"/>
      <c r="AD188" s="38"/>
      <c r="AE188" s="38"/>
      <c r="AT188" s="19" t="s">
        <v>208</v>
      </c>
      <c r="AU188" s="19" t="s">
        <v>221</v>
      </c>
    </row>
    <row r="189" s="2" customFormat="1">
      <c r="A189" s="38"/>
      <c r="B189" s="39"/>
      <c r="C189" s="38"/>
      <c r="D189" s="193" t="s">
        <v>210</v>
      </c>
      <c r="E189" s="38"/>
      <c r="F189" s="198" t="s">
        <v>2537</v>
      </c>
      <c r="G189" s="38"/>
      <c r="H189" s="38"/>
      <c r="I189" s="195"/>
      <c r="J189" s="38"/>
      <c r="K189" s="38"/>
      <c r="L189" s="39"/>
      <c r="M189" s="196"/>
      <c r="N189" s="197"/>
      <c r="O189" s="77"/>
      <c r="P189" s="77"/>
      <c r="Q189" s="77"/>
      <c r="R189" s="77"/>
      <c r="S189" s="77"/>
      <c r="T189" s="78"/>
      <c r="U189" s="38"/>
      <c r="V189" s="38"/>
      <c r="W189" s="38"/>
      <c r="X189" s="38"/>
      <c r="Y189" s="38"/>
      <c r="Z189" s="38"/>
      <c r="AA189" s="38"/>
      <c r="AB189" s="38"/>
      <c r="AC189" s="38"/>
      <c r="AD189" s="38"/>
      <c r="AE189" s="38"/>
      <c r="AT189" s="19" t="s">
        <v>210</v>
      </c>
      <c r="AU189" s="19" t="s">
        <v>221</v>
      </c>
    </row>
    <row r="190" s="14" customFormat="1">
      <c r="A190" s="14"/>
      <c r="B190" s="207"/>
      <c r="C190" s="14"/>
      <c r="D190" s="193" t="s">
        <v>212</v>
      </c>
      <c r="E190" s="208" t="s">
        <v>1</v>
      </c>
      <c r="F190" s="209" t="s">
        <v>2524</v>
      </c>
      <c r="G190" s="14"/>
      <c r="H190" s="208" t="s">
        <v>1</v>
      </c>
      <c r="I190" s="210"/>
      <c r="J190" s="14"/>
      <c r="K190" s="14"/>
      <c r="L190" s="207"/>
      <c r="M190" s="211"/>
      <c r="N190" s="212"/>
      <c r="O190" s="212"/>
      <c r="P190" s="212"/>
      <c r="Q190" s="212"/>
      <c r="R190" s="212"/>
      <c r="S190" s="212"/>
      <c r="T190" s="213"/>
      <c r="U190" s="14"/>
      <c r="V190" s="14"/>
      <c r="W190" s="14"/>
      <c r="X190" s="14"/>
      <c r="Y190" s="14"/>
      <c r="Z190" s="14"/>
      <c r="AA190" s="14"/>
      <c r="AB190" s="14"/>
      <c r="AC190" s="14"/>
      <c r="AD190" s="14"/>
      <c r="AE190" s="14"/>
      <c r="AT190" s="208" t="s">
        <v>212</v>
      </c>
      <c r="AU190" s="208" t="s">
        <v>221</v>
      </c>
      <c r="AV190" s="14" t="s">
        <v>89</v>
      </c>
      <c r="AW190" s="14" t="s">
        <v>36</v>
      </c>
      <c r="AX190" s="14" t="s">
        <v>81</v>
      </c>
      <c r="AY190" s="208" t="s">
        <v>199</v>
      </c>
    </row>
    <row r="191" s="13" customFormat="1">
      <c r="A191" s="13"/>
      <c r="B191" s="199"/>
      <c r="C191" s="13"/>
      <c r="D191" s="193" t="s">
        <v>212</v>
      </c>
      <c r="E191" s="200" t="s">
        <v>1</v>
      </c>
      <c r="F191" s="201" t="s">
        <v>2525</v>
      </c>
      <c r="G191" s="13"/>
      <c r="H191" s="202">
        <v>284</v>
      </c>
      <c r="I191" s="203"/>
      <c r="J191" s="13"/>
      <c r="K191" s="13"/>
      <c r="L191" s="199"/>
      <c r="M191" s="204"/>
      <c r="N191" s="205"/>
      <c r="O191" s="205"/>
      <c r="P191" s="205"/>
      <c r="Q191" s="205"/>
      <c r="R191" s="205"/>
      <c r="S191" s="205"/>
      <c r="T191" s="206"/>
      <c r="U191" s="13"/>
      <c r="V191" s="13"/>
      <c r="W191" s="13"/>
      <c r="X191" s="13"/>
      <c r="Y191" s="13"/>
      <c r="Z191" s="13"/>
      <c r="AA191" s="13"/>
      <c r="AB191" s="13"/>
      <c r="AC191" s="13"/>
      <c r="AD191" s="13"/>
      <c r="AE191" s="13"/>
      <c r="AT191" s="200" t="s">
        <v>212</v>
      </c>
      <c r="AU191" s="200" t="s">
        <v>221</v>
      </c>
      <c r="AV191" s="13" t="s">
        <v>91</v>
      </c>
      <c r="AW191" s="13" t="s">
        <v>36</v>
      </c>
      <c r="AX191" s="13" t="s">
        <v>81</v>
      </c>
      <c r="AY191" s="200" t="s">
        <v>199</v>
      </c>
    </row>
    <row r="192" s="14" customFormat="1">
      <c r="A192" s="14"/>
      <c r="B192" s="207"/>
      <c r="C192" s="14"/>
      <c r="D192" s="193" t="s">
        <v>212</v>
      </c>
      <c r="E192" s="208" t="s">
        <v>1</v>
      </c>
      <c r="F192" s="209" t="s">
        <v>2526</v>
      </c>
      <c r="G192" s="14"/>
      <c r="H192" s="208" t="s">
        <v>1</v>
      </c>
      <c r="I192" s="210"/>
      <c r="J192" s="14"/>
      <c r="K192" s="14"/>
      <c r="L192" s="207"/>
      <c r="M192" s="211"/>
      <c r="N192" s="212"/>
      <c r="O192" s="212"/>
      <c r="P192" s="212"/>
      <c r="Q192" s="212"/>
      <c r="R192" s="212"/>
      <c r="S192" s="212"/>
      <c r="T192" s="213"/>
      <c r="U192" s="14"/>
      <c r="V192" s="14"/>
      <c r="W192" s="14"/>
      <c r="X192" s="14"/>
      <c r="Y192" s="14"/>
      <c r="Z192" s="14"/>
      <c r="AA192" s="14"/>
      <c r="AB192" s="14"/>
      <c r="AC192" s="14"/>
      <c r="AD192" s="14"/>
      <c r="AE192" s="14"/>
      <c r="AT192" s="208" t="s">
        <v>212</v>
      </c>
      <c r="AU192" s="208" t="s">
        <v>221</v>
      </c>
      <c r="AV192" s="14" t="s">
        <v>89</v>
      </c>
      <c r="AW192" s="14" t="s">
        <v>36</v>
      </c>
      <c r="AX192" s="14" t="s">
        <v>81</v>
      </c>
      <c r="AY192" s="208" t="s">
        <v>199</v>
      </c>
    </row>
    <row r="193" s="13" customFormat="1">
      <c r="A193" s="13"/>
      <c r="B193" s="199"/>
      <c r="C193" s="13"/>
      <c r="D193" s="193" t="s">
        <v>212</v>
      </c>
      <c r="E193" s="200" t="s">
        <v>1</v>
      </c>
      <c r="F193" s="201" t="s">
        <v>2527</v>
      </c>
      <c r="G193" s="13"/>
      <c r="H193" s="202">
        <v>14</v>
      </c>
      <c r="I193" s="203"/>
      <c r="J193" s="13"/>
      <c r="K193" s="13"/>
      <c r="L193" s="199"/>
      <c r="M193" s="204"/>
      <c r="N193" s="205"/>
      <c r="O193" s="205"/>
      <c r="P193" s="205"/>
      <c r="Q193" s="205"/>
      <c r="R193" s="205"/>
      <c r="S193" s="205"/>
      <c r="T193" s="206"/>
      <c r="U193" s="13"/>
      <c r="V193" s="13"/>
      <c r="W193" s="13"/>
      <c r="X193" s="13"/>
      <c r="Y193" s="13"/>
      <c r="Z193" s="13"/>
      <c r="AA193" s="13"/>
      <c r="AB193" s="13"/>
      <c r="AC193" s="13"/>
      <c r="AD193" s="13"/>
      <c r="AE193" s="13"/>
      <c r="AT193" s="200" t="s">
        <v>212</v>
      </c>
      <c r="AU193" s="200" t="s">
        <v>221</v>
      </c>
      <c r="AV193" s="13" t="s">
        <v>91</v>
      </c>
      <c r="AW193" s="13" t="s">
        <v>36</v>
      </c>
      <c r="AX193" s="13" t="s">
        <v>81</v>
      </c>
      <c r="AY193" s="200" t="s">
        <v>199</v>
      </c>
    </row>
    <row r="194" s="15" customFormat="1">
      <c r="A194" s="15"/>
      <c r="B194" s="214"/>
      <c r="C194" s="15"/>
      <c r="D194" s="193" t="s">
        <v>212</v>
      </c>
      <c r="E194" s="215" t="s">
        <v>1</v>
      </c>
      <c r="F194" s="216" t="s">
        <v>234</v>
      </c>
      <c r="G194" s="15"/>
      <c r="H194" s="217">
        <v>298</v>
      </c>
      <c r="I194" s="218"/>
      <c r="J194" s="15"/>
      <c r="K194" s="15"/>
      <c r="L194" s="214"/>
      <c r="M194" s="219"/>
      <c r="N194" s="220"/>
      <c r="O194" s="220"/>
      <c r="P194" s="220"/>
      <c r="Q194" s="220"/>
      <c r="R194" s="220"/>
      <c r="S194" s="220"/>
      <c r="T194" s="221"/>
      <c r="U194" s="15"/>
      <c r="V194" s="15"/>
      <c r="W194" s="15"/>
      <c r="X194" s="15"/>
      <c r="Y194" s="15"/>
      <c r="Z194" s="15"/>
      <c r="AA194" s="15"/>
      <c r="AB194" s="15"/>
      <c r="AC194" s="15"/>
      <c r="AD194" s="15"/>
      <c r="AE194" s="15"/>
      <c r="AT194" s="215" t="s">
        <v>212</v>
      </c>
      <c r="AU194" s="215" t="s">
        <v>221</v>
      </c>
      <c r="AV194" s="15" t="s">
        <v>206</v>
      </c>
      <c r="AW194" s="15" t="s">
        <v>36</v>
      </c>
      <c r="AX194" s="15" t="s">
        <v>89</v>
      </c>
      <c r="AY194" s="215" t="s">
        <v>199</v>
      </c>
    </row>
    <row r="195" s="2" customFormat="1" ht="24.15" customHeight="1">
      <c r="A195" s="38"/>
      <c r="B195" s="179"/>
      <c r="C195" s="180" t="s">
        <v>298</v>
      </c>
      <c r="D195" s="180" t="s">
        <v>201</v>
      </c>
      <c r="E195" s="181" t="s">
        <v>1442</v>
      </c>
      <c r="F195" s="182" t="s">
        <v>1443</v>
      </c>
      <c r="G195" s="183" t="s">
        <v>204</v>
      </c>
      <c r="H195" s="184">
        <v>298</v>
      </c>
      <c r="I195" s="185"/>
      <c r="J195" s="186">
        <f>ROUND(I195*H195,2)</f>
        <v>0</v>
      </c>
      <c r="K195" s="182" t="s">
        <v>205</v>
      </c>
      <c r="L195" s="39"/>
      <c r="M195" s="187" t="s">
        <v>1</v>
      </c>
      <c r="N195" s="188" t="s">
        <v>46</v>
      </c>
      <c r="O195" s="77"/>
      <c r="P195" s="189">
        <f>O195*H195</f>
        <v>0</v>
      </c>
      <c r="Q195" s="189">
        <v>0</v>
      </c>
      <c r="R195" s="189">
        <f>Q195*H195</f>
        <v>0</v>
      </c>
      <c r="S195" s="189">
        <v>0</v>
      </c>
      <c r="T195" s="190">
        <f>S195*H195</f>
        <v>0</v>
      </c>
      <c r="U195" s="38"/>
      <c r="V195" s="38"/>
      <c r="W195" s="38"/>
      <c r="X195" s="38"/>
      <c r="Y195" s="38"/>
      <c r="Z195" s="38"/>
      <c r="AA195" s="38"/>
      <c r="AB195" s="38"/>
      <c r="AC195" s="38"/>
      <c r="AD195" s="38"/>
      <c r="AE195" s="38"/>
      <c r="AR195" s="191" t="s">
        <v>206</v>
      </c>
      <c r="AT195" s="191" t="s">
        <v>201</v>
      </c>
      <c r="AU195" s="191" t="s">
        <v>221</v>
      </c>
      <c r="AY195" s="19" t="s">
        <v>199</v>
      </c>
      <c r="BE195" s="192">
        <f>IF(N195="základní",J195,0)</f>
        <v>0</v>
      </c>
      <c r="BF195" s="192">
        <f>IF(N195="snížená",J195,0)</f>
        <v>0</v>
      </c>
      <c r="BG195" s="192">
        <f>IF(N195="zákl. přenesená",J195,0)</f>
        <v>0</v>
      </c>
      <c r="BH195" s="192">
        <f>IF(N195="sníž. přenesená",J195,0)</f>
        <v>0</v>
      </c>
      <c r="BI195" s="192">
        <f>IF(N195="nulová",J195,0)</f>
        <v>0</v>
      </c>
      <c r="BJ195" s="19" t="s">
        <v>89</v>
      </c>
      <c r="BK195" s="192">
        <f>ROUND(I195*H195,2)</f>
        <v>0</v>
      </c>
      <c r="BL195" s="19" t="s">
        <v>206</v>
      </c>
      <c r="BM195" s="191" t="s">
        <v>2538</v>
      </c>
    </row>
    <row r="196" s="2" customFormat="1">
      <c r="A196" s="38"/>
      <c r="B196" s="39"/>
      <c r="C196" s="38"/>
      <c r="D196" s="193" t="s">
        <v>208</v>
      </c>
      <c r="E196" s="38"/>
      <c r="F196" s="194" t="s">
        <v>1443</v>
      </c>
      <c r="G196" s="38"/>
      <c r="H196" s="38"/>
      <c r="I196" s="195"/>
      <c r="J196" s="38"/>
      <c r="K196" s="38"/>
      <c r="L196" s="39"/>
      <c r="M196" s="196"/>
      <c r="N196" s="197"/>
      <c r="O196" s="77"/>
      <c r="P196" s="77"/>
      <c r="Q196" s="77"/>
      <c r="R196" s="77"/>
      <c r="S196" s="77"/>
      <c r="T196" s="78"/>
      <c r="U196" s="38"/>
      <c r="V196" s="38"/>
      <c r="W196" s="38"/>
      <c r="X196" s="38"/>
      <c r="Y196" s="38"/>
      <c r="Z196" s="38"/>
      <c r="AA196" s="38"/>
      <c r="AB196" s="38"/>
      <c r="AC196" s="38"/>
      <c r="AD196" s="38"/>
      <c r="AE196" s="38"/>
      <c r="AT196" s="19" t="s">
        <v>208</v>
      </c>
      <c r="AU196" s="19" t="s">
        <v>221</v>
      </c>
    </row>
    <row r="197" s="2" customFormat="1">
      <c r="A197" s="38"/>
      <c r="B197" s="39"/>
      <c r="C197" s="38"/>
      <c r="D197" s="193" t="s">
        <v>210</v>
      </c>
      <c r="E197" s="38"/>
      <c r="F197" s="198" t="s">
        <v>1445</v>
      </c>
      <c r="G197" s="38"/>
      <c r="H197" s="38"/>
      <c r="I197" s="195"/>
      <c r="J197" s="38"/>
      <c r="K197" s="38"/>
      <c r="L197" s="39"/>
      <c r="M197" s="196"/>
      <c r="N197" s="197"/>
      <c r="O197" s="77"/>
      <c r="P197" s="77"/>
      <c r="Q197" s="77"/>
      <c r="R197" s="77"/>
      <c r="S197" s="77"/>
      <c r="T197" s="78"/>
      <c r="U197" s="38"/>
      <c r="V197" s="38"/>
      <c r="W197" s="38"/>
      <c r="X197" s="38"/>
      <c r="Y197" s="38"/>
      <c r="Z197" s="38"/>
      <c r="AA197" s="38"/>
      <c r="AB197" s="38"/>
      <c r="AC197" s="38"/>
      <c r="AD197" s="38"/>
      <c r="AE197" s="38"/>
      <c r="AT197" s="19" t="s">
        <v>210</v>
      </c>
      <c r="AU197" s="19" t="s">
        <v>221</v>
      </c>
    </row>
    <row r="198" s="14" customFormat="1">
      <c r="A198" s="14"/>
      <c r="B198" s="207"/>
      <c r="C198" s="14"/>
      <c r="D198" s="193" t="s">
        <v>212</v>
      </c>
      <c r="E198" s="208" t="s">
        <v>1</v>
      </c>
      <c r="F198" s="209" t="s">
        <v>2539</v>
      </c>
      <c r="G198" s="14"/>
      <c r="H198" s="208" t="s">
        <v>1</v>
      </c>
      <c r="I198" s="210"/>
      <c r="J198" s="14"/>
      <c r="K198" s="14"/>
      <c r="L198" s="207"/>
      <c r="M198" s="211"/>
      <c r="N198" s="212"/>
      <c r="O198" s="212"/>
      <c r="P198" s="212"/>
      <c r="Q198" s="212"/>
      <c r="R198" s="212"/>
      <c r="S198" s="212"/>
      <c r="T198" s="213"/>
      <c r="U198" s="14"/>
      <c r="V198" s="14"/>
      <c r="W198" s="14"/>
      <c r="X198" s="14"/>
      <c r="Y198" s="14"/>
      <c r="Z198" s="14"/>
      <c r="AA198" s="14"/>
      <c r="AB198" s="14"/>
      <c r="AC198" s="14"/>
      <c r="AD198" s="14"/>
      <c r="AE198" s="14"/>
      <c r="AT198" s="208" t="s">
        <v>212</v>
      </c>
      <c r="AU198" s="208" t="s">
        <v>221</v>
      </c>
      <c r="AV198" s="14" t="s">
        <v>89</v>
      </c>
      <c r="AW198" s="14" t="s">
        <v>36</v>
      </c>
      <c r="AX198" s="14" t="s">
        <v>81</v>
      </c>
      <c r="AY198" s="208" t="s">
        <v>199</v>
      </c>
    </row>
    <row r="199" s="14" customFormat="1">
      <c r="A199" s="14"/>
      <c r="B199" s="207"/>
      <c r="C199" s="14"/>
      <c r="D199" s="193" t="s">
        <v>212</v>
      </c>
      <c r="E199" s="208" t="s">
        <v>1</v>
      </c>
      <c r="F199" s="209" t="s">
        <v>2524</v>
      </c>
      <c r="G199" s="14"/>
      <c r="H199" s="208" t="s">
        <v>1</v>
      </c>
      <c r="I199" s="210"/>
      <c r="J199" s="14"/>
      <c r="K199" s="14"/>
      <c r="L199" s="207"/>
      <c r="M199" s="211"/>
      <c r="N199" s="212"/>
      <c r="O199" s="212"/>
      <c r="P199" s="212"/>
      <c r="Q199" s="212"/>
      <c r="R199" s="212"/>
      <c r="S199" s="212"/>
      <c r="T199" s="213"/>
      <c r="U199" s="14"/>
      <c r="V199" s="14"/>
      <c r="W199" s="14"/>
      <c r="X199" s="14"/>
      <c r="Y199" s="14"/>
      <c r="Z199" s="14"/>
      <c r="AA199" s="14"/>
      <c r="AB199" s="14"/>
      <c r="AC199" s="14"/>
      <c r="AD199" s="14"/>
      <c r="AE199" s="14"/>
      <c r="AT199" s="208" t="s">
        <v>212</v>
      </c>
      <c r="AU199" s="208" t="s">
        <v>221</v>
      </c>
      <c r="AV199" s="14" t="s">
        <v>89</v>
      </c>
      <c r="AW199" s="14" t="s">
        <v>36</v>
      </c>
      <c r="AX199" s="14" t="s">
        <v>81</v>
      </c>
      <c r="AY199" s="208" t="s">
        <v>199</v>
      </c>
    </row>
    <row r="200" s="13" customFormat="1">
      <c r="A200" s="13"/>
      <c r="B200" s="199"/>
      <c r="C200" s="13"/>
      <c r="D200" s="193" t="s">
        <v>212</v>
      </c>
      <c r="E200" s="200" t="s">
        <v>1</v>
      </c>
      <c r="F200" s="201" t="s">
        <v>2525</v>
      </c>
      <c r="G200" s="13"/>
      <c r="H200" s="202">
        <v>284</v>
      </c>
      <c r="I200" s="203"/>
      <c r="J200" s="13"/>
      <c r="K200" s="13"/>
      <c r="L200" s="199"/>
      <c r="M200" s="204"/>
      <c r="N200" s="205"/>
      <c r="O200" s="205"/>
      <c r="P200" s="205"/>
      <c r="Q200" s="205"/>
      <c r="R200" s="205"/>
      <c r="S200" s="205"/>
      <c r="T200" s="206"/>
      <c r="U200" s="13"/>
      <c r="V200" s="13"/>
      <c r="W200" s="13"/>
      <c r="X200" s="13"/>
      <c r="Y200" s="13"/>
      <c r="Z200" s="13"/>
      <c r="AA200" s="13"/>
      <c r="AB200" s="13"/>
      <c r="AC200" s="13"/>
      <c r="AD200" s="13"/>
      <c r="AE200" s="13"/>
      <c r="AT200" s="200" t="s">
        <v>212</v>
      </c>
      <c r="AU200" s="200" t="s">
        <v>221</v>
      </c>
      <c r="AV200" s="13" t="s">
        <v>91</v>
      </c>
      <c r="AW200" s="13" t="s">
        <v>36</v>
      </c>
      <c r="AX200" s="13" t="s">
        <v>81</v>
      </c>
      <c r="AY200" s="200" t="s">
        <v>199</v>
      </c>
    </row>
    <row r="201" s="14" customFormat="1">
      <c r="A201" s="14"/>
      <c r="B201" s="207"/>
      <c r="C201" s="14"/>
      <c r="D201" s="193" t="s">
        <v>212</v>
      </c>
      <c r="E201" s="208" t="s">
        <v>1</v>
      </c>
      <c r="F201" s="209" t="s">
        <v>2526</v>
      </c>
      <c r="G201" s="14"/>
      <c r="H201" s="208" t="s">
        <v>1</v>
      </c>
      <c r="I201" s="210"/>
      <c r="J201" s="14"/>
      <c r="K201" s="14"/>
      <c r="L201" s="207"/>
      <c r="M201" s="211"/>
      <c r="N201" s="212"/>
      <c r="O201" s="212"/>
      <c r="P201" s="212"/>
      <c r="Q201" s="212"/>
      <c r="R201" s="212"/>
      <c r="S201" s="212"/>
      <c r="T201" s="213"/>
      <c r="U201" s="14"/>
      <c r="V201" s="14"/>
      <c r="W201" s="14"/>
      <c r="X201" s="14"/>
      <c r="Y201" s="14"/>
      <c r="Z201" s="14"/>
      <c r="AA201" s="14"/>
      <c r="AB201" s="14"/>
      <c r="AC201" s="14"/>
      <c r="AD201" s="14"/>
      <c r="AE201" s="14"/>
      <c r="AT201" s="208" t="s">
        <v>212</v>
      </c>
      <c r="AU201" s="208" t="s">
        <v>221</v>
      </c>
      <c r="AV201" s="14" t="s">
        <v>89</v>
      </c>
      <c r="AW201" s="14" t="s">
        <v>36</v>
      </c>
      <c r="AX201" s="14" t="s">
        <v>81</v>
      </c>
      <c r="AY201" s="208" t="s">
        <v>199</v>
      </c>
    </row>
    <row r="202" s="13" customFormat="1">
      <c r="A202" s="13"/>
      <c r="B202" s="199"/>
      <c r="C202" s="13"/>
      <c r="D202" s="193" t="s">
        <v>212</v>
      </c>
      <c r="E202" s="200" t="s">
        <v>1</v>
      </c>
      <c r="F202" s="201" t="s">
        <v>2527</v>
      </c>
      <c r="G202" s="13"/>
      <c r="H202" s="202">
        <v>14</v>
      </c>
      <c r="I202" s="203"/>
      <c r="J202" s="13"/>
      <c r="K202" s="13"/>
      <c r="L202" s="199"/>
      <c r="M202" s="204"/>
      <c r="N202" s="205"/>
      <c r="O202" s="205"/>
      <c r="P202" s="205"/>
      <c r="Q202" s="205"/>
      <c r="R202" s="205"/>
      <c r="S202" s="205"/>
      <c r="T202" s="206"/>
      <c r="U202" s="13"/>
      <c r="V202" s="13"/>
      <c r="W202" s="13"/>
      <c r="X202" s="13"/>
      <c r="Y202" s="13"/>
      <c r="Z202" s="13"/>
      <c r="AA202" s="13"/>
      <c r="AB202" s="13"/>
      <c r="AC202" s="13"/>
      <c r="AD202" s="13"/>
      <c r="AE202" s="13"/>
      <c r="AT202" s="200" t="s">
        <v>212</v>
      </c>
      <c r="AU202" s="200" t="s">
        <v>221</v>
      </c>
      <c r="AV202" s="13" t="s">
        <v>91</v>
      </c>
      <c r="AW202" s="13" t="s">
        <v>36</v>
      </c>
      <c r="AX202" s="13" t="s">
        <v>81</v>
      </c>
      <c r="AY202" s="200" t="s">
        <v>199</v>
      </c>
    </row>
    <row r="203" s="15" customFormat="1">
      <c r="A203" s="15"/>
      <c r="B203" s="214"/>
      <c r="C203" s="15"/>
      <c r="D203" s="193" t="s">
        <v>212</v>
      </c>
      <c r="E203" s="215" t="s">
        <v>1</v>
      </c>
      <c r="F203" s="216" t="s">
        <v>234</v>
      </c>
      <c r="G203" s="15"/>
      <c r="H203" s="217">
        <v>298</v>
      </c>
      <c r="I203" s="218"/>
      <c r="J203" s="15"/>
      <c r="K203" s="15"/>
      <c r="L203" s="214"/>
      <c r="M203" s="219"/>
      <c r="N203" s="220"/>
      <c r="O203" s="220"/>
      <c r="P203" s="220"/>
      <c r="Q203" s="220"/>
      <c r="R203" s="220"/>
      <c r="S203" s="220"/>
      <c r="T203" s="221"/>
      <c r="U203" s="15"/>
      <c r="V203" s="15"/>
      <c r="W203" s="15"/>
      <c r="X203" s="15"/>
      <c r="Y203" s="15"/>
      <c r="Z203" s="15"/>
      <c r="AA203" s="15"/>
      <c r="AB203" s="15"/>
      <c r="AC203" s="15"/>
      <c r="AD203" s="15"/>
      <c r="AE203" s="15"/>
      <c r="AT203" s="215" t="s">
        <v>212</v>
      </c>
      <c r="AU203" s="215" t="s">
        <v>221</v>
      </c>
      <c r="AV203" s="15" t="s">
        <v>206</v>
      </c>
      <c r="AW203" s="15" t="s">
        <v>36</v>
      </c>
      <c r="AX203" s="15" t="s">
        <v>89</v>
      </c>
      <c r="AY203" s="215" t="s">
        <v>199</v>
      </c>
    </row>
    <row r="204" s="2" customFormat="1" ht="24.15" customHeight="1">
      <c r="A204" s="38"/>
      <c r="B204" s="179"/>
      <c r="C204" s="180" t="s">
        <v>306</v>
      </c>
      <c r="D204" s="180" t="s">
        <v>201</v>
      </c>
      <c r="E204" s="181" t="s">
        <v>2540</v>
      </c>
      <c r="F204" s="182" t="s">
        <v>2541</v>
      </c>
      <c r="G204" s="183" t="s">
        <v>204</v>
      </c>
      <c r="H204" s="184">
        <v>894</v>
      </c>
      <c r="I204" s="185"/>
      <c r="J204" s="186">
        <f>ROUND(I204*H204,2)</f>
        <v>0</v>
      </c>
      <c r="K204" s="182" t="s">
        <v>205</v>
      </c>
      <c r="L204" s="39"/>
      <c r="M204" s="187" t="s">
        <v>1</v>
      </c>
      <c r="N204" s="188" t="s">
        <v>46</v>
      </c>
      <c r="O204" s="77"/>
      <c r="P204" s="189">
        <f>O204*H204</f>
        <v>0</v>
      </c>
      <c r="Q204" s="189">
        <v>0.00098999999999999999</v>
      </c>
      <c r="R204" s="189">
        <f>Q204*H204</f>
        <v>0.88505999999999996</v>
      </c>
      <c r="S204" s="189">
        <v>0</v>
      </c>
      <c r="T204" s="190">
        <f>S204*H204</f>
        <v>0</v>
      </c>
      <c r="U204" s="38"/>
      <c r="V204" s="38"/>
      <c r="W204" s="38"/>
      <c r="X204" s="38"/>
      <c r="Y204" s="38"/>
      <c r="Z204" s="38"/>
      <c r="AA204" s="38"/>
      <c r="AB204" s="38"/>
      <c r="AC204" s="38"/>
      <c r="AD204" s="38"/>
      <c r="AE204" s="38"/>
      <c r="AR204" s="191" t="s">
        <v>206</v>
      </c>
      <c r="AT204" s="191" t="s">
        <v>201</v>
      </c>
      <c r="AU204" s="191" t="s">
        <v>221</v>
      </c>
      <c r="AY204" s="19" t="s">
        <v>199</v>
      </c>
      <c r="BE204" s="192">
        <f>IF(N204="základní",J204,0)</f>
        <v>0</v>
      </c>
      <c r="BF204" s="192">
        <f>IF(N204="snížená",J204,0)</f>
        <v>0</v>
      </c>
      <c r="BG204" s="192">
        <f>IF(N204="zákl. přenesená",J204,0)</f>
        <v>0</v>
      </c>
      <c r="BH204" s="192">
        <f>IF(N204="sníž. přenesená",J204,0)</f>
        <v>0</v>
      </c>
      <c r="BI204" s="192">
        <f>IF(N204="nulová",J204,0)</f>
        <v>0</v>
      </c>
      <c r="BJ204" s="19" t="s">
        <v>89</v>
      </c>
      <c r="BK204" s="192">
        <f>ROUND(I204*H204,2)</f>
        <v>0</v>
      </c>
      <c r="BL204" s="19" t="s">
        <v>206</v>
      </c>
      <c r="BM204" s="191" t="s">
        <v>2542</v>
      </c>
    </row>
    <row r="205" s="2" customFormat="1">
      <c r="A205" s="38"/>
      <c r="B205" s="39"/>
      <c r="C205" s="38"/>
      <c r="D205" s="193" t="s">
        <v>208</v>
      </c>
      <c r="E205" s="38"/>
      <c r="F205" s="194" t="s">
        <v>2543</v>
      </c>
      <c r="G205" s="38"/>
      <c r="H205" s="38"/>
      <c r="I205" s="195"/>
      <c r="J205" s="38"/>
      <c r="K205" s="38"/>
      <c r="L205" s="39"/>
      <c r="M205" s="196"/>
      <c r="N205" s="197"/>
      <c r="O205" s="77"/>
      <c r="P205" s="77"/>
      <c r="Q205" s="77"/>
      <c r="R205" s="77"/>
      <c r="S205" s="77"/>
      <c r="T205" s="78"/>
      <c r="U205" s="38"/>
      <c r="V205" s="38"/>
      <c r="W205" s="38"/>
      <c r="X205" s="38"/>
      <c r="Y205" s="38"/>
      <c r="Z205" s="38"/>
      <c r="AA205" s="38"/>
      <c r="AB205" s="38"/>
      <c r="AC205" s="38"/>
      <c r="AD205" s="38"/>
      <c r="AE205" s="38"/>
      <c r="AT205" s="19" t="s">
        <v>208</v>
      </c>
      <c r="AU205" s="19" t="s">
        <v>221</v>
      </c>
    </row>
    <row r="206" s="2" customFormat="1">
      <c r="A206" s="38"/>
      <c r="B206" s="39"/>
      <c r="C206" s="38"/>
      <c r="D206" s="193" t="s">
        <v>210</v>
      </c>
      <c r="E206" s="38"/>
      <c r="F206" s="198" t="s">
        <v>2544</v>
      </c>
      <c r="G206" s="38"/>
      <c r="H206" s="38"/>
      <c r="I206" s="195"/>
      <c r="J206" s="38"/>
      <c r="K206" s="38"/>
      <c r="L206" s="39"/>
      <c r="M206" s="196"/>
      <c r="N206" s="197"/>
      <c r="O206" s="77"/>
      <c r="P206" s="77"/>
      <c r="Q206" s="77"/>
      <c r="R206" s="77"/>
      <c r="S206" s="77"/>
      <c r="T206" s="78"/>
      <c r="U206" s="38"/>
      <c r="V206" s="38"/>
      <c r="W206" s="38"/>
      <c r="X206" s="38"/>
      <c r="Y206" s="38"/>
      <c r="Z206" s="38"/>
      <c r="AA206" s="38"/>
      <c r="AB206" s="38"/>
      <c r="AC206" s="38"/>
      <c r="AD206" s="38"/>
      <c r="AE206" s="38"/>
      <c r="AT206" s="19" t="s">
        <v>210</v>
      </c>
      <c r="AU206" s="19" t="s">
        <v>221</v>
      </c>
    </row>
    <row r="207" s="14" customFormat="1">
      <c r="A207" s="14"/>
      <c r="B207" s="207"/>
      <c r="C207" s="14"/>
      <c r="D207" s="193" t="s">
        <v>212</v>
      </c>
      <c r="E207" s="208" t="s">
        <v>1</v>
      </c>
      <c r="F207" s="209" t="s">
        <v>2539</v>
      </c>
      <c r="G207" s="14"/>
      <c r="H207" s="208" t="s">
        <v>1</v>
      </c>
      <c r="I207" s="210"/>
      <c r="J207" s="14"/>
      <c r="K207" s="14"/>
      <c r="L207" s="207"/>
      <c r="M207" s="211"/>
      <c r="N207" s="212"/>
      <c r="O207" s="212"/>
      <c r="P207" s="212"/>
      <c r="Q207" s="212"/>
      <c r="R207" s="212"/>
      <c r="S207" s="212"/>
      <c r="T207" s="213"/>
      <c r="U207" s="14"/>
      <c r="V207" s="14"/>
      <c r="W207" s="14"/>
      <c r="X207" s="14"/>
      <c r="Y207" s="14"/>
      <c r="Z207" s="14"/>
      <c r="AA207" s="14"/>
      <c r="AB207" s="14"/>
      <c r="AC207" s="14"/>
      <c r="AD207" s="14"/>
      <c r="AE207" s="14"/>
      <c r="AT207" s="208" t="s">
        <v>212</v>
      </c>
      <c r="AU207" s="208" t="s">
        <v>221</v>
      </c>
      <c r="AV207" s="14" t="s">
        <v>89</v>
      </c>
      <c r="AW207" s="14" t="s">
        <v>36</v>
      </c>
      <c r="AX207" s="14" t="s">
        <v>81</v>
      </c>
      <c r="AY207" s="208" t="s">
        <v>199</v>
      </c>
    </row>
    <row r="208" s="14" customFormat="1">
      <c r="A208" s="14"/>
      <c r="B208" s="207"/>
      <c r="C208" s="14"/>
      <c r="D208" s="193" t="s">
        <v>212</v>
      </c>
      <c r="E208" s="208" t="s">
        <v>1</v>
      </c>
      <c r="F208" s="209" t="s">
        <v>2545</v>
      </c>
      <c r="G208" s="14"/>
      <c r="H208" s="208" t="s">
        <v>1</v>
      </c>
      <c r="I208" s="210"/>
      <c r="J208" s="14"/>
      <c r="K208" s="14"/>
      <c r="L208" s="207"/>
      <c r="M208" s="211"/>
      <c r="N208" s="212"/>
      <c r="O208" s="212"/>
      <c r="P208" s="212"/>
      <c r="Q208" s="212"/>
      <c r="R208" s="212"/>
      <c r="S208" s="212"/>
      <c r="T208" s="213"/>
      <c r="U208" s="14"/>
      <c r="V208" s="14"/>
      <c r="W208" s="14"/>
      <c r="X208" s="14"/>
      <c r="Y208" s="14"/>
      <c r="Z208" s="14"/>
      <c r="AA208" s="14"/>
      <c r="AB208" s="14"/>
      <c r="AC208" s="14"/>
      <c r="AD208" s="14"/>
      <c r="AE208" s="14"/>
      <c r="AT208" s="208" t="s">
        <v>212</v>
      </c>
      <c r="AU208" s="208" t="s">
        <v>221</v>
      </c>
      <c r="AV208" s="14" t="s">
        <v>89</v>
      </c>
      <c r="AW208" s="14" t="s">
        <v>36</v>
      </c>
      <c r="AX208" s="14" t="s">
        <v>81</v>
      </c>
      <c r="AY208" s="208" t="s">
        <v>199</v>
      </c>
    </row>
    <row r="209" s="14" customFormat="1">
      <c r="A209" s="14"/>
      <c r="B209" s="207"/>
      <c r="C209" s="14"/>
      <c r="D209" s="193" t="s">
        <v>212</v>
      </c>
      <c r="E209" s="208" t="s">
        <v>1</v>
      </c>
      <c r="F209" s="209" t="s">
        <v>2524</v>
      </c>
      <c r="G209" s="14"/>
      <c r="H209" s="208" t="s">
        <v>1</v>
      </c>
      <c r="I209" s="210"/>
      <c r="J209" s="14"/>
      <c r="K209" s="14"/>
      <c r="L209" s="207"/>
      <c r="M209" s="211"/>
      <c r="N209" s="212"/>
      <c r="O209" s="212"/>
      <c r="P209" s="212"/>
      <c r="Q209" s="212"/>
      <c r="R209" s="212"/>
      <c r="S209" s="212"/>
      <c r="T209" s="213"/>
      <c r="U209" s="14"/>
      <c r="V209" s="14"/>
      <c r="W209" s="14"/>
      <c r="X209" s="14"/>
      <c r="Y209" s="14"/>
      <c r="Z209" s="14"/>
      <c r="AA209" s="14"/>
      <c r="AB209" s="14"/>
      <c r="AC209" s="14"/>
      <c r="AD209" s="14"/>
      <c r="AE209" s="14"/>
      <c r="AT209" s="208" t="s">
        <v>212</v>
      </c>
      <c r="AU209" s="208" t="s">
        <v>221</v>
      </c>
      <c r="AV209" s="14" t="s">
        <v>89</v>
      </c>
      <c r="AW209" s="14" t="s">
        <v>36</v>
      </c>
      <c r="AX209" s="14" t="s">
        <v>81</v>
      </c>
      <c r="AY209" s="208" t="s">
        <v>199</v>
      </c>
    </row>
    <row r="210" s="13" customFormat="1">
      <c r="A210" s="13"/>
      <c r="B210" s="199"/>
      <c r="C210" s="13"/>
      <c r="D210" s="193" t="s">
        <v>212</v>
      </c>
      <c r="E210" s="200" t="s">
        <v>1</v>
      </c>
      <c r="F210" s="201" t="s">
        <v>2546</v>
      </c>
      <c r="G210" s="13"/>
      <c r="H210" s="202">
        <v>852</v>
      </c>
      <c r="I210" s="203"/>
      <c r="J210" s="13"/>
      <c r="K210" s="13"/>
      <c r="L210" s="199"/>
      <c r="M210" s="204"/>
      <c r="N210" s="205"/>
      <c r="O210" s="205"/>
      <c r="P210" s="205"/>
      <c r="Q210" s="205"/>
      <c r="R210" s="205"/>
      <c r="S210" s="205"/>
      <c r="T210" s="206"/>
      <c r="U210" s="13"/>
      <c r="V210" s="13"/>
      <c r="W210" s="13"/>
      <c r="X210" s="13"/>
      <c r="Y210" s="13"/>
      <c r="Z210" s="13"/>
      <c r="AA210" s="13"/>
      <c r="AB210" s="13"/>
      <c r="AC210" s="13"/>
      <c r="AD210" s="13"/>
      <c r="AE210" s="13"/>
      <c r="AT210" s="200" t="s">
        <v>212</v>
      </c>
      <c r="AU210" s="200" t="s">
        <v>221</v>
      </c>
      <c r="AV210" s="13" t="s">
        <v>91</v>
      </c>
      <c r="AW210" s="13" t="s">
        <v>36</v>
      </c>
      <c r="AX210" s="13" t="s">
        <v>81</v>
      </c>
      <c r="AY210" s="200" t="s">
        <v>199</v>
      </c>
    </row>
    <row r="211" s="14" customFormat="1">
      <c r="A211" s="14"/>
      <c r="B211" s="207"/>
      <c r="C211" s="14"/>
      <c r="D211" s="193" t="s">
        <v>212</v>
      </c>
      <c r="E211" s="208" t="s">
        <v>1</v>
      </c>
      <c r="F211" s="209" t="s">
        <v>2526</v>
      </c>
      <c r="G211" s="14"/>
      <c r="H211" s="208" t="s">
        <v>1</v>
      </c>
      <c r="I211" s="210"/>
      <c r="J211" s="14"/>
      <c r="K211" s="14"/>
      <c r="L211" s="207"/>
      <c r="M211" s="211"/>
      <c r="N211" s="212"/>
      <c r="O211" s="212"/>
      <c r="P211" s="212"/>
      <c r="Q211" s="212"/>
      <c r="R211" s="212"/>
      <c r="S211" s="212"/>
      <c r="T211" s="213"/>
      <c r="U211" s="14"/>
      <c r="V211" s="14"/>
      <c r="W211" s="14"/>
      <c r="X211" s="14"/>
      <c r="Y211" s="14"/>
      <c r="Z211" s="14"/>
      <c r="AA211" s="14"/>
      <c r="AB211" s="14"/>
      <c r="AC211" s="14"/>
      <c r="AD211" s="14"/>
      <c r="AE211" s="14"/>
      <c r="AT211" s="208" t="s">
        <v>212</v>
      </c>
      <c r="AU211" s="208" t="s">
        <v>221</v>
      </c>
      <c r="AV211" s="14" t="s">
        <v>89</v>
      </c>
      <c r="AW211" s="14" t="s">
        <v>36</v>
      </c>
      <c r="AX211" s="14" t="s">
        <v>81</v>
      </c>
      <c r="AY211" s="208" t="s">
        <v>199</v>
      </c>
    </row>
    <row r="212" s="13" customFormat="1">
      <c r="A212" s="13"/>
      <c r="B212" s="199"/>
      <c r="C212" s="13"/>
      <c r="D212" s="193" t="s">
        <v>212</v>
      </c>
      <c r="E212" s="200" t="s">
        <v>1</v>
      </c>
      <c r="F212" s="201" t="s">
        <v>2547</v>
      </c>
      <c r="G212" s="13"/>
      <c r="H212" s="202">
        <v>42</v>
      </c>
      <c r="I212" s="203"/>
      <c r="J212" s="13"/>
      <c r="K212" s="13"/>
      <c r="L212" s="199"/>
      <c r="M212" s="204"/>
      <c r="N212" s="205"/>
      <c r="O212" s="205"/>
      <c r="P212" s="205"/>
      <c r="Q212" s="205"/>
      <c r="R212" s="205"/>
      <c r="S212" s="205"/>
      <c r="T212" s="206"/>
      <c r="U212" s="13"/>
      <c r="V212" s="13"/>
      <c r="W212" s="13"/>
      <c r="X212" s="13"/>
      <c r="Y212" s="13"/>
      <c r="Z212" s="13"/>
      <c r="AA212" s="13"/>
      <c r="AB212" s="13"/>
      <c r="AC212" s="13"/>
      <c r="AD212" s="13"/>
      <c r="AE212" s="13"/>
      <c r="AT212" s="200" t="s">
        <v>212</v>
      </c>
      <c r="AU212" s="200" t="s">
        <v>221</v>
      </c>
      <c r="AV212" s="13" t="s">
        <v>91</v>
      </c>
      <c r="AW212" s="13" t="s">
        <v>36</v>
      </c>
      <c r="AX212" s="13" t="s">
        <v>81</v>
      </c>
      <c r="AY212" s="200" t="s">
        <v>199</v>
      </c>
    </row>
    <row r="213" s="15" customFormat="1">
      <c r="A213" s="15"/>
      <c r="B213" s="214"/>
      <c r="C213" s="15"/>
      <c r="D213" s="193" t="s">
        <v>212</v>
      </c>
      <c r="E213" s="215" t="s">
        <v>1</v>
      </c>
      <c r="F213" s="216" t="s">
        <v>234</v>
      </c>
      <c r="G213" s="15"/>
      <c r="H213" s="217">
        <v>894</v>
      </c>
      <c r="I213" s="218"/>
      <c r="J213" s="15"/>
      <c r="K213" s="15"/>
      <c r="L213" s="214"/>
      <c r="M213" s="219"/>
      <c r="N213" s="220"/>
      <c r="O213" s="220"/>
      <c r="P213" s="220"/>
      <c r="Q213" s="220"/>
      <c r="R213" s="220"/>
      <c r="S213" s="220"/>
      <c r="T213" s="221"/>
      <c r="U213" s="15"/>
      <c r="V213" s="15"/>
      <c r="W213" s="15"/>
      <c r="X213" s="15"/>
      <c r="Y213" s="15"/>
      <c r="Z213" s="15"/>
      <c r="AA213" s="15"/>
      <c r="AB213" s="15"/>
      <c r="AC213" s="15"/>
      <c r="AD213" s="15"/>
      <c r="AE213" s="15"/>
      <c r="AT213" s="215" t="s">
        <v>212</v>
      </c>
      <c r="AU213" s="215" t="s">
        <v>221</v>
      </c>
      <c r="AV213" s="15" t="s">
        <v>206</v>
      </c>
      <c r="AW213" s="15" t="s">
        <v>36</v>
      </c>
      <c r="AX213" s="15" t="s">
        <v>89</v>
      </c>
      <c r="AY213" s="215" t="s">
        <v>199</v>
      </c>
    </row>
    <row r="214" s="2" customFormat="1" ht="24.15" customHeight="1">
      <c r="A214" s="38"/>
      <c r="B214" s="179"/>
      <c r="C214" s="180" t="s">
        <v>8</v>
      </c>
      <c r="D214" s="180" t="s">
        <v>201</v>
      </c>
      <c r="E214" s="181" t="s">
        <v>2548</v>
      </c>
      <c r="F214" s="182" t="s">
        <v>2549</v>
      </c>
      <c r="G214" s="183" t="s">
        <v>204</v>
      </c>
      <c r="H214" s="184">
        <v>596</v>
      </c>
      <c r="I214" s="185"/>
      <c r="J214" s="186">
        <f>ROUND(I214*H214,2)</f>
        <v>0</v>
      </c>
      <c r="K214" s="182" t="s">
        <v>205</v>
      </c>
      <c r="L214" s="39"/>
      <c r="M214" s="187" t="s">
        <v>1</v>
      </c>
      <c r="N214" s="188" t="s">
        <v>46</v>
      </c>
      <c r="O214" s="77"/>
      <c r="P214" s="189">
        <f>O214*H214</f>
        <v>0</v>
      </c>
      <c r="Q214" s="189">
        <v>0</v>
      </c>
      <c r="R214" s="189">
        <f>Q214*H214</f>
        <v>0</v>
      </c>
      <c r="S214" s="189">
        <v>0.022499999999999999</v>
      </c>
      <c r="T214" s="190">
        <f>S214*H214</f>
        <v>13.41</v>
      </c>
      <c r="U214" s="38"/>
      <c r="V214" s="38"/>
      <c r="W214" s="38"/>
      <c r="X214" s="38"/>
      <c r="Y214" s="38"/>
      <c r="Z214" s="38"/>
      <c r="AA214" s="38"/>
      <c r="AB214" s="38"/>
      <c r="AC214" s="38"/>
      <c r="AD214" s="38"/>
      <c r="AE214" s="38"/>
      <c r="AR214" s="191" t="s">
        <v>206</v>
      </c>
      <c r="AT214" s="191" t="s">
        <v>201</v>
      </c>
      <c r="AU214" s="191" t="s">
        <v>221</v>
      </c>
      <c r="AY214" s="19" t="s">
        <v>199</v>
      </c>
      <c r="BE214" s="192">
        <f>IF(N214="základní",J214,0)</f>
        <v>0</v>
      </c>
      <c r="BF214" s="192">
        <f>IF(N214="snížená",J214,0)</f>
        <v>0</v>
      </c>
      <c r="BG214" s="192">
        <f>IF(N214="zákl. přenesená",J214,0)</f>
        <v>0</v>
      </c>
      <c r="BH214" s="192">
        <f>IF(N214="sníž. přenesená",J214,0)</f>
        <v>0</v>
      </c>
      <c r="BI214" s="192">
        <f>IF(N214="nulová",J214,0)</f>
        <v>0</v>
      </c>
      <c r="BJ214" s="19" t="s">
        <v>89</v>
      </c>
      <c r="BK214" s="192">
        <f>ROUND(I214*H214,2)</f>
        <v>0</v>
      </c>
      <c r="BL214" s="19" t="s">
        <v>206</v>
      </c>
      <c r="BM214" s="191" t="s">
        <v>2550</v>
      </c>
    </row>
    <row r="215" s="2" customFormat="1">
      <c r="A215" s="38"/>
      <c r="B215" s="39"/>
      <c r="C215" s="38"/>
      <c r="D215" s="193" t="s">
        <v>208</v>
      </c>
      <c r="E215" s="38"/>
      <c r="F215" s="194" t="s">
        <v>2551</v>
      </c>
      <c r="G215" s="38"/>
      <c r="H215" s="38"/>
      <c r="I215" s="195"/>
      <c r="J215" s="38"/>
      <c r="K215" s="38"/>
      <c r="L215" s="39"/>
      <c r="M215" s="196"/>
      <c r="N215" s="197"/>
      <c r="O215" s="77"/>
      <c r="P215" s="77"/>
      <c r="Q215" s="77"/>
      <c r="R215" s="77"/>
      <c r="S215" s="77"/>
      <c r="T215" s="78"/>
      <c r="U215" s="38"/>
      <c r="V215" s="38"/>
      <c r="W215" s="38"/>
      <c r="X215" s="38"/>
      <c r="Y215" s="38"/>
      <c r="Z215" s="38"/>
      <c r="AA215" s="38"/>
      <c r="AB215" s="38"/>
      <c r="AC215" s="38"/>
      <c r="AD215" s="38"/>
      <c r="AE215" s="38"/>
      <c r="AT215" s="19" t="s">
        <v>208</v>
      </c>
      <c r="AU215" s="19" t="s">
        <v>221</v>
      </c>
    </row>
    <row r="216" s="2" customFormat="1">
      <c r="A216" s="38"/>
      <c r="B216" s="39"/>
      <c r="C216" s="38"/>
      <c r="D216" s="193" t="s">
        <v>210</v>
      </c>
      <c r="E216" s="38"/>
      <c r="F216" s="198" t="s">
        <v>2552</v>
      </c>
      <c r="G216" s="38"/>
      <c r="H216" s="38"/>
      <c r="I216" s="195"/>
      <c r="J216" s="38"/>
      <c r="K216" s="38"/>
      <c r="L216" s="39"/>
      <c r="M216" s="196"/>
      <c r="N216" s="197"/>
      <c r="O216" s="77"/>
      <c r="P216" s="77"/>
      <c r="Q216" s="77"/>
      <c r="R216" s="77"/>
      <c r="S216" s="77"/>
      <c r="T216" s="78"/>
      <c r="U216" s="38"/>
      <c r="V216" s="38"/>
      <c r="W216" s="38"/>
      <c r="X216" s="38"/>
      <c r="Y216" s="38"/>
      <c r="Z216" s="38"/>
      <c r="AA216" s="38"/>
      <c r="AB216" s="38"/>
      <c r="AC216" s="38"/>
      <c r="AD216" s="38"/>
      <c r="AE216" s="38"/>
      <c r="AT216" s="19" t="s">
        <v>210</v>
      </c>
      <c r="AU216" s="19" t="s">
        <v>221</v>
      </c>
    </row>
    <row r="217" s="14" customFormat="1">
      <c r="A217" s="14"/>
      <c r="B217" s="207"/>
      <c r="C217" s="14"/>
      <c r="D217" s="193" t="s">
        <v>212</v>
      </c>
      <c r="E217" s="208" t="s">
        <v>1</v>
      </c>
      <c r="F217" s="209" t="s">
        <v>2553</v>
      </c>
      <c r="G217" s="14"/>
      <c r="H217" s="208" t="s">
        <v>1</v>
      </c>
      <c r="I217" s="210"/>
      <c r="J217" s="14"/>
      <c r="K217" s="14"/>
      <c r="L217" s="207"/>
      <c r="M217" s="211"/>
      <c r="N217" s="212"/>
      <c r="O217" s="212"/>
      <c r="P217" s="212"/>
      <c r="Q217" s="212"/>
      <c r="R217" s="212"/>
      <c r="S217" s="212"/>
      <c r="T217" s="213"/>
      <c r="U217" s="14"/>
      <c r="V217" s="14"/>
      <c r="W217" s="14"/>
      <c r="X217" s="14"/>
      <c r="Y217" s="14"/>
      <c r="Z217" s="14"/>
      <c r="AA217" s="14"/>
      <c r="AB217" s="14"/>
      <c r="AC217" s="14"/>
      <c r="AD217" s="14"/>
      <c r="AE217" s="14"/>
      <c r="AT217" s="208" t="s">
        <v>212</v>
      </c>
      <c r="AU217" s="208" t="s">
        <v>221</v>
      </c>
      <c r="AV217" s="14" t="s">
        <v>89</v>
      </c>
      <c r="AW217" s="14" t="s">
        <v>36</v>
      </c>
      <c r="AX217" s="14" t="s">
        <v>81</v>
      </c>
      <c r="AY217" s="208" t="s">
        <v>199</v>
      </c>
    </row>
    <row r="218" s="14" customFormat="1">
      <c r="A218" s="14"/>
      <c r="B218" s="207"/>
      <c r="C218" s="14"/>
      <c r="D218" s="193" t="s">
        <v>212</v>
      </c>
      <c r="E218" s="208" t="s">
        <v>1</v>
      </c>
      <c r="F218" s="209" t="s">
        <v>2524</v>
      </c>
      <c r="G218" s="14"/>
      <c r="H218" s="208" t="s">
        <v>1</v>
      </c>
      <c r="I218" s="210"/>
      <c r="J218" s="14"/>
      <c r="K218" s="14"/>
      <c r="L218" s="207"/>
      <c r="M218" s="211"/>
      <c r="N218" s="212"/>
      <c r="O218" s="212"/>
      <c r="P218" s="212"/>
      <c r="Q218" s="212"/>
      <c r="R218" s="212"/>
      <c r="S218" s="212"/>
      <c r="T218" s="213"/>
      <c r="U218" s="14"/>
      <c r="V218" s="14"/>
      <c r="W218" s="14"/>
      <c r="X218" s="14"/>
      <c r="Y218" s="14"/>
      <c r="Z218" s="14"/>
      <c r="AA218" s="14"/>
      <c r="AB218" s="14"/>
      <c r="AC218" s="14"/>
      <c r="AD218" s="14"/>
      <c r="AE218" s="14"/>
      <c r="AT218" s="208" t="s">
        <v>212</v>
      </c>
      <c r="AU218" s="208" t="s">
        <v>221</v>
      </c>
      <c r="AV218" s="14" t="s">
        <v>89</v>
      </c>
      <c r="AW218" s="14" t="s">
        <v>36</v>
      </c>
      <c r="AX218" s="14" t="s">
        <v>81</v>
      </c>
      <c r="AY218" s="208" t="s">
        <v>199</v>
      </c>
    </row>
    <row r="219" s="13" customFormat="1">
      <c r="A219" s="13"/>
      <c r="B219" s="199"/>
      <c r="C219" s="13"/>
      <c r="D219" s="193" t="s">
        <v>212</v>
      </c>
      <c r="E219" s="200" t="s">
        <v>1</v>
      </c>
      <c r="F219" s="201" t="s">
        <v>2525</v>
      </c>
      <c r="G219" s="13"/>
      <c r="H219" s="202">
        <v>284</v>
      </c>
      <c r="I219" s="203"/>
      <c r="J219" s="13"/>
      <c r="K219" s="13"/>
      <c r="L219" s="199"/>
      <c r="M219" s="204"/>
      <c r="N219" s="205"/>
      <c r="O219" s="205"/>
      <c r="P219" s="205"/>
      <c r="Q219" s="205"/>
      <c r="R219" s="205"/>
      <c r="S219" s="205"/>
      <c r="T219" s="206"/>
      <c r="U219" s="13"/>
      <c r="V219" s="13"/>
      <c r="W219" s="13"/>
      <c r="X219" s="13"/>
      <c r="Y219" s="13"/>
      <c r="Z219" s="13"/>
      <c r="AA219" s="13"/>
      <c r="AB219" s="13"/>
      <c r="AC219" s="13"/>
      <c r="AD219" s="13"/>
      <c r="AE219" s="13"/>
      <c r="AT219" s="200" t="s">
        <v>212</v>
      </c>
      <c r="AU219" s="200" t="s">
        <v>221</v>
      </c>
      <c r="AV219" s="13" t="s">
        <v>91</v>
      </c>
      <c r="AW219" s="13" t="s">
        <v>36</v>
      </c>
      <c r="AX219" s="13" t="s">
        <v>81</v>
      </c>
      <c r="AY219" s="200" t="s">
        <v>199</v>
      </c>
    </row>
    <row r="220" s="14" customFormat="1">
      <c r="A220" s="14"/>
      <c r="B220" s="207"/>
      <c r="C220" s="14"/>
      <c r="D220" s="193" t="s">
        <v>212</v>
      </c>
      <c r="E220" s="208" t="s">
        <v>1</v>
      </c>
      <c r="F220" s="209" t="s">
        <v>2526</v>
      </c>
      <c r="G220" s="14"/>
      <c r="H220" s="208" t="s">
        <v>1</v>
      </c>
      <c r="I220" s="210"/>
      <c r="J220" s="14"/>
      <c r="K220" s="14"/>
      <c r="L220" s="207"/>
      <c r="M220" s="211"/>
      <c r="N220" s="212"/>
      <c r="O220" s="212"/>
      <c r="P220" s="212"/>
      <c r="Q220" s="212"/>
      <c r="R220" s="212"/>
      <c r="S220" s="212"/>
      <c r="T220" s="213"/>
      <c r="U220" s="14"/>
      <c r="V220" s="14"/>
      <c r="W220" s="14"/>
      <c r="X220" s="14"/>
      <c r="Y220" s="14"/>
      <c r="Z220" s="14"/>
      <c r="AA220" s="14"/>
      <c r="AB220" s="14"/>
      <c r="AC220" s="14"/>
      <c r="AD220" s="14"/>
      <c r="AE220" s="14"/>
      <c r="AT220" s="208" t="s">
        <v>212</v>
      </c>
      <c r="AU220" s="208" t="s">
        <v>221</v>
      </c>
      <c r="AV220" s="14" t="s">
        <v>89</v>
      </c>
      <c r="AW220" s="14" t="s">
        <v>36</v>
      </c>
      <c r="AX220" s="14" t="s">
        <v>81</v>
      </c>
      <c r="AY220" s="208" t="s">
        <v>199</v>
      </c>
    </row>
    <row r="221" s="13" customFormat="1">
      <c r="A221" s="13"/>
      <c r="B221" s="199"/>
      <c r="C221" s="13"/>
      <c r="D221" s="193" t="s">
        <v>212</v>
      </c>
      <c r="E221" s="200" t="s">
        <v>1</v>
      </c>
      <c r="F221" s="201" t="s">
        <v>2527</v>
      </c>
      <c r="G221" s="13"/>
      <c r="H221" s="202">
        <v>14</v>
      </c>
      <c r="I221" s="203"/>
      <c r="J221" s="13"/>
      <c r="K221" s="13"/>
      <c r="L221" s="199"/>
      <c r="M221" s="204"/>
      <c r="N221" s="205"/>
      <c r="O221" s="205"/>
      <c r="P221" s="205"/>
      <c r="Q221" s="205"/>
      <c r="R221" s="205"/>
      <c r="S221" s="205"/>
      <c r="T221" s="206"/>
      <c r="U221" s="13"/>
      <c r="V221" s="13"/>
      <c r="W221" s="13"/>
      <c r="X221" s="13"/>
      <c r="Y221" s="13"/>
      <c r="Z221" s="13"/>
      <c r="AA221" s="13"/>
      <c r="AB221" s="13"/>
      <c r="AC221" s="13"/>
      <c r="AD221" s="13"/>
      <c r="AE221" s="13"/>
      <c r="AT221" s="200" t="s">
        <v>212</v>
      </c>
      <c r="AU221" s="200" t="s">
        <v>221</v>
      </c>
      <c r="AV221" s="13" t="s">
        <v>91</v>
      </c>
      <c r="AW221" s="13" t="s">
        <v>36</v>
      </c>
      <c r="AX221" s="13" t="s">
        <v>81</v>
      </c>
      <c r="AY221" s="200" t="s">
        <v>199</v>
      </c>
    </row>
    <row r="222" s="14" customFormat="1">
      <c r="A222" s="14"/>
      <c r="B222" s="207"/>
      <c r="C222" s="14"/>
      <c r="D222" s="193" t="s">
        <v>212</v>
      </c>
      <c r="E222" s="208" t="s">
        <v>1</v>
      </c>
      <c r="F222" s="209" t="s">
        <v>2554</v>
      </c>
      <c r="G222" s="14"/>
      <c r="H222" s="208" t="s">
        <v>1</v>
      </c>
      <c r="I222" s="210"/>
      <c r="J222" s="14"/>
      <c r="K222" s="14"/>
      <c r="L222" s="207"/>
      <c r="M222" s="211"/>
      <c r="N222" s="212"/>
      <c r="O222" s="212"/>
      <c r="P222" s="212"/>
      <c r="Q222" s="212"/>
      <c r="R222" s="212"/>
      <c r="S222" s="212"/>
      <c r="T222" s="213"/>
      <c r="U222" s="14"/>
      <c r="V222" s="14"/>
      <c r="W222" s="14"/>
      <c r="X222" s="14"/>
      <c r="Y222" s="14"/>
      <c r="Z222" s="14"/>
      <c r="AA222" s="14"/>
      <c r="AB222" s="14"/>
      <c r="AC222" s="14"/>
      <c r="AD222" s="14"/>
      <c r="AE222" s="14"/>
      <c r="AT222" s="208" t="s">
        <v>212</v>
      </c>
      <c r="AU222" s="208" t="s">
        <v>221</v>
      </c>
      <c r="AV222" s="14" t="s">
        <v>89</v>
      </c>
      <c r="AW222" s="14" t="s">
        <v>36</v>
      </c>
      <c r="AX222" s="14" t="s">
        <v>81</v>
      </c>
      <c r="AY222" s="208" t="s">
        <v>199</v>
      </c>
    </row>
    <row r="223" s="14" customFormat="1">
      <c r="A223" s="14"/>
      <c r="B223" s="207"/>
      <c r="C223" s="14"/>
      <c r="D223" s="193" t="s">
        <v>212</v>
      </c>
      <c r="E223" s="208" t="s">
        <v>1</v>
      </c>
      <c r="F223" s="209" t="s">
        <v>2524</v>
      </c>
      <c r="G223" s="14"/>
      <c r="H223" s="208" t="s">
        <v>1</v>
      </c>
      <c r="I223" s="210"/>
      <c r="J223" s="14"/>
      <c r="K223" s="14"/>
      <c r="L223" s="207"/>
      <c r="M223" s="211"/>
      <c r="N223" s="212"/>
      <c r="O223" s="212"/>
      <c r="P223" s="212"/>
      <c r="Q223" s="212"/>
      <c r="R223" s="212"/>
      <c r="S223" s="212"/>
      <c r="T223" s="213"/>
      <c r="U223" s="14"/>
      <c r="V223" s="14"/>
      <c r="W223" s="14"/>
      <c r="X223" s="14"/>
      <c r="Y223" s="14"/>
      <c r="Z223" s="14"/>
      <c r="AA223" s="14"/>
      <c r="AB223" s="14"/>
      <c r="AC223" s="14"/>
      <c r="AD223" s="14"/>
      <c r="AE223" s="14"/>
      <c r="AT223" s="208" t="s">
        <v>212</v>
      </c>
      <c r="AU223" s="208" t="s">
        <v>221</v>
      </c>
      <c r="AV223" s="14" t="s">
        <v>89</v>
      </c>
      <c r="AW223" s="14" t="s">
        <v>36</v>
      </c>
      <c r="AX223" s="14" t="s">
        <v>81</v>
      </c>
      <c r="AY223" s="208" t="s">
        <v>199</v>
      </c>
    </row>
    <row r="224" s="13" customFormat="1">
      <c r="A224" s="13"/>
      <c r="B224" s="199"/>
      <c r="C224" s="13"/>
      <c r="D224" s="193" t="s">
        <v>212</v>
      </c>
      <c r="E224" s="200" t="s">
        <v>1</v>
      </c>
      <c r="F224" s="201" t="s">
        <v>2525</v>
      </c>
      <c r="G224" s="13"/>
      <c r="H224" s="202">
        <v>284</v>
      </c>
      <c r="I224" s="203"/>
      <c r="J224" s="13"/>
      <c r="K224" s="13"/>
      <c r="L224" s="199"/>
      <c r="M224" s="204"/>
      <c r="N224" s="205"/>
      <c r="O224" s="205"/>
      <c r="P224" s="205"/>
      <c r="Q224" s="205"/>
      <c r="R224" s="205"/>
      <c r="S224" s="205"/>
      <c r="T224" s="206"/>
      <c r="U224" s="13"/>
      <c r="V224" s="13"/>
      <c r="W224" s="13"/>
      <c r="X224" s="13"/>
      <c r="Y224" s="13"/>
      <c r="Z224" s="13"/>
      <c r="AA224" s="13"/>
      <c r="AB224" s="13"/>
      <c r="AC224" s="13"/>
      <c r="AD224" s="13"/>
      <c r="AE224" s="13"/>
      <c r="AT224" s="200" t="s">
        <v>212</v>
      </c>
      <c r="AU224" s="200" t="s">
        <v>221</v>
      </c>
      <c r="AV224" s="13" t="s">
        <v>91</v>
      </c>
      <c r="AW224" s="13" t="s">
        <v>36</v>
      </c>
      <c r="AX224" s="13" t="s">
        <v>81</v>
      </c>
      <c r="AY224" s="200" t="s">
        <v>199</v>
      </c>
    </row>
    <row r="225" s="14" customFormat="1">
      <c r="A225" s="14"/>
      <c r="B225" s="207"/>
      <c r="C225" s="14"/>
      <c r="D225" s="193" t="s">
        <v>212</v>
      </c>
      <c r="E225" s="208" t="s">
        <v>1</v>
      </c>
      <c r="F225" s="209" t="s">
        <v>2526</v>
      </c>
      <c r="G225" s="14"/>
      <c r="H225" s="208" t="s">
        <v>1</v>
      </c>
      <c r="I225" s="210"/>
      <c r="J225" s="14"/>
      <c r="K225" s="14"/>
      <c r="L225" s="207"/>
      <c r="M225" s="211"/>
      <c r="N225" s="212"/>
      <c r="O225" s="212"/>
      <c r="P225" s="212"/>
      <c r="Q225" s="212"/>
      <c r="R225" s="212"/>
      <c r="S225" s="212"/>
      <c r="T225" s="213"/>
      <c r="U225" s="14"/>
      <c r="V225" s="14"/>
      <c r="W225" s="14"/>
      <c r="X225" s="14"/>
      <c r="Y225" s="14"/>
      <c r="Z225" s="14"/>
      <c r="AA225" s="14"/>
      <c r="AB225" s="14"/>
      <c r="AC225" s="14"/>
      <c r="AD225" s="14"/>
      <c r="AE225" s="14"/>
      <c r="AT225" s="208" t="s">
        <v>212</v>
      </c>
      <c r="AU225" s="208" t="s">
        <v>221</v>
      </c>
      <c r="AV225" s="14" t="s">
        <v>89</v>
      </c>
      <c r="AW225" s="14" t="s">
        <v>36</v>
      </c>
      <c r="AX225" s="14" t="s">
        <v>81</v>
      </c>
      <c r="AY225" s="208" t="s">
        <v>199</v>
      </c>
    </row>
    <row r="226" s="13" customFormat="1">
      <c r="A226" s="13"/>
      <c r="B226" s="199"/>
      <c r="C226" s="13"/>
      <c r="D226" s="193" t="s">
        <v>212</v>
      </c>
      <c r="E226" s="200" t="s">
        <v>1</v>
      </c>
      <c r="F226" s="201" t="s">
        <v>2527</v>
      </c>
      <c r="G226" s="13"/>
      <c r="H226" s="202">
        <v>14</v>
      </c>
      <c r="I226" s="203"/>
      <c r="J226" s="13"/>
      <c r="K226" s="13"/>
      <c r="L226" s="199"/>
      <c r="M226" s="204"/>
      <c r="N226" s="205"/>
      <c r="O226" s="205"/>
      <c r="P226" s="205"/>
      <c r="Q226" s="205"/>
      <c r="R226" s="205"/>
      <c r="S226" s="205"/>
      <c r="T226" s="206"/>
      <c r="U226" s="13"/>
      <c r="V226" s="13"/>
      <c r="W226" s="13"/>
      <c r="X226" s="13"/>
      <c r="Y226" s="13"/>
      <c r="Z226" s="13"/>
      <c r="AA226" s="13"/>
      <c r="AB226" s="13"/>
      <c r="AC226" s="13"/>
      <c r="AD226" s="13"/>
      <c r="AE226" s="13"/>
      <c r="AT226" s="200" t="s">
        <v>212</v>
      </c>
      <c r="AU226" s="200" t="s">
        <v>221</v>
      </c>
      <c r="AV226" s="13" t="s">
        <v>91</v>
      </c>
      <c r="AW226" s="13" t="s">
        <v>36</v>
      </c>
      <c r="AX226" s="13" t="s">
        <v>81</v>
      </c>
      <c r="AY226" s="200" t="s">
        <v>199</v>
      </c>
    </row>
    <row r="227" s="15" customFormat="1">
      <c r="A227" s="15"/>
      <c r="B227" s="214"/>
      <c r="C227" s="15"/>
      <c r="D227" s="193" t="s">
        <v>212</v>
      </c>
      <c r="E227" s="215" t="s">
        <v>1</v>
      </c>
      <c r="F227" s="216" t="s">
        <v>234</v>
      </c>
      <c r="G227" s="15"/>
      <c r="H227" s="217">
        <v>596</v>
      </c>
      <c r="I227" s="218"/>
      <c r="J227" s="15"/>
      <c r="K227" s="15"/>
      <c r="L227" s="214"/>
      <c r="M227" s="219"/>
      <c r="N227" s="220"/>
      <c r="O227" s="220"/>
      <c r="P227" s="220"/>
      <c r="Q227" s="220"/>
      <c r="R227" s="220"/>
      <c r="S227" s="220"/>
      <c r="T227" s="221"/>
      <c r="U227" s="15"/>
      <c r="V227" s="15"/>
      <c r="W227" s="15"/>
      <c r="X227" s="15"/>
      <c r="Y227" s="15"/>
      <c r="Z227" s="15"/>
      <c r="AA227" s="15"/>
      <c r="AB227" s="15"/>
      <c r="AC227" s="15"/>
      <c r="AD227" s="15"/>
      <c r="AE227" s="15"/>
      <c r="AT227" s="215" t="s">
        <v>212</v>
      </c>
      <c r="AU227" s="215" t="s">
        <v>221</v>
      </c>
      <c r="AV227" s="15" t="s">
        <v>206</v>
      </c>
      <c r="AW227" s="15" t="s">
        <v>36</v>
      </c>
      <c r="AX227" s="15" t="s">
        <v>89</v>
      </c>
      <c r="AY227" s="215" t="s">
        <v>199</v>
      </c>
    </row>
    <row r="228" s="2" customFormat="1" ht="24.15" customHeight="1">
      <c r="A228" s="38"/>
      <c r="B228" s="179"/>
      <c r="C228" s="180" t="s">
        <v>318</v>
      </c>
      <c r="D228" s="180" t="s">
        <v>201</v>
      </c>
      <c r="E228" s="181" t="s">
        <v>2555</v>
      </c>
      <c r="F228" s="182" t="s">
        <v>2556</v>
      </c>
      <c r="G228" s="183" t="s">
        <v>204</v>
      </c>
      <c r="H228" s="184">
        <v>298</v>
      </c>
      <c r="I228" s="185"/>
      <c r="J228" s="186">
        <f>ROUND(I228*H228,2)</f>
        <v>0</v>
      </c>
      <c r="K228" s="182" t="s">
        <v>205</v>
      </c>
      <c r="L228" s="39"/>
      <c r="M228" s="187" t="s">
        <v>1</v>
      </c>
      <c r="N228" s="188" t="s">
        <v>46</v>
      </c>
      <c r="O228" s="77"/>
      <c r="P228" s="189">
        <f>O228*H228</f>
        <v>0</v>
      </c>
      <c r="Q228" s="189">
        <v>0</v>
      </c>
      <c r="R228" s="189">
        <f>Q228*H228</f>
        <v>0</v>
      </c>
      <c r="S228" s="189">
        <v>0.0044999999999999997</v>
      </c>
      <c r="T228" s="190">
        <f>S228*H228</f>
        <v>1.341</v>
      </c>
      <c r="U228" s="38"/>
      <c r="V228" s="38"/>
      <c r="W228" s="38"/>
      <c r="X228" s="38"/>
      <c r="Y228" s="38"/>
      <c r="Z228" s="38"/>
      <c r="AA228" s="38"/>
      <c r="AB228" s="38"/>
      <c r="AC228" s="38"/>
      <c r="AD228" s="38"/>
      <c r="AE228" s="38"/>
      <c r="AR228" s="191" t="s">
        <v>206</v>
      </c>
      <c r="AT228" s="191" t="s">
        <v>201</v>
      </c>
      <c r="AU228" s="191" t="s">
        <v>221</v>
      </c>
      <c r="AY228" s="19" t="s">
        <v>199</v>
      </c>
      <c r="BE228" s="192">
        <f>IF(N228="základní",J228,0)</f>
        <v>0</v>
      </c>
      <c r="BF228" s="192">
        <f>IF(N228="snížená",J228,0)</f>
        <v>0</v>
      </c>
      <c r="BG228" s="192">
        <f>IF(N228="zákl. přenesená",J228,0)</f>
        <v>0</v>
      </c>
      <c r="BH228" s="192">
        <f>IF(N228="sníž. přenesená",J228,0)</f>
        <v>0</v>
      </c>
      <c r="BI228" s="192">
        <f>IF(N228="nulová",J228,0)</f>
        <v>0</v>
      </c>
      <c r="BJ228" s="19" t="s">
        <v>89</v>
      </c>
      <c r="BK228" s="192">
        <f>ROUND(I228*H228,2)</f>
        <v>0</v>
      </c>
      <c r="BL228" s="19" t="s">
        <v>206</v>
      </c>
      <c r="BM228" s="191" t="s">
        <v>2557</v>
      </c>
    </row>
    <row r="229" s="2" customFormat="1">
      <c r="A229" s="38"/>
      <c r="B229" s="39"/>
      <c r="C229" s="38"/>
      <c r="D229" s="193" t="s">
        <v>208</v>
      </c>
      <c r="E229" s="38"/>
      <c r="F229" s="194" t="s">
        <v>2558</v>
      </c>
      <c r="G229" s="38"/>
      <c r="H229" s="38"/>
      <c r="I229" s="195"/>
      <c r="J229" s="38"/>
      <c r="K229" s="38"/>
      <c r="L229" s="39"/>
      <c r="M229" s="196"/>
      <c r="N229" s="197"/>
      <c r="O229" s="77"/>
      <c r="P229" s="77"/>
      <c r="Q229" s="77"/>
      <c r="R229" s="77"/>
      <c r="S229" s="77"/>
      <c r="T229" s="78"/>
      <c r="U229" s="38"/>
      <c r="V229" s="38"/>
      <c r="W229" s="38"/>
      <c r="X229" s="38"/>
      <c r="Y229" s="38"/>
      <c r="Z229" s="38"/>
      <c r="AA229" s="38"/>
      <c r="AB229" s="38"/>
      <c r="AC229" s="38"/>
      <c r="AD229" s="38"/>
      <c r="AE229" s="38"/>
      <c r="AT229" s="19" t="s">
        <v>208</v>
      </c>
      <c r="AU229" s="19" t="s">
        <v>221</v>
      </c>
    </row>
    <row r="230" s="2" customFormat="1">
      <c r="A230" s="38"/>
      <c r="B230" s="39"/>
      <c r="C230" s="38"/>
      <c r="D230" s="193" t="s">
        <v>210</v>
      </c>
      <c r="E230" s="38"/>
      <c r="F230" s="198" t="s">
        <v>2552</v>
      </c>
      <c r="G230" s="38"/>
      <c r="H230" s="38"/>
      <c r="I230" s="195"/>
      <c r="J230" s="38"/>
      <c r="K230" s="38"/>
      <c r="L230" s="39"/>
      <c r="M230" s="196"/>
      <c r="N230" s="197"/>
      <c r="O230" s="77"/>
      <c r="P230" s="77"/>
      <c r="Q230" s="77"/>
      <c r="R230" s="77"/>
      <c r="S230" s="77"/>
      <c r="T230" s="78"/>
      <c r="U230" s="38"/>
      <c r="V230" s="38"/>
      <c r="W230" s="38"/>
      <c r="X230" s="38"/>
      <c r="Y230" s="38"/>
      <c r="Z230" s="38"/>
      <c r="AA230" s="38"/>
      <c r="AB230" s="38"/>
      <c r="AC230" s="38"/>
      <c r="AD230" s="38"/>
      <c r="AE230" s="38"/>
      <c r="AT230" s="19" t="s">
        <v>210</v>
      </c>
      <c r="AU230" s="19" t="s">
        <v>221</v>
      </c>
    </row>
    <row r="231" s="14" customFormat="1">
      <c r="A231" s="14"/>
      <c r="B231" s="207"/>
      <c r="C231" s="14"/>
      <c r="D231" s="193" t="s">
        <v>212</v>
      </c>
      <c r="E231" s="208" t="s">
        <v>1</v>
      </c>
      <c r="F231" s="209" t="s">
        <v>2553</v>
      </c>
      <c r="G231" s="14"/>
      <c r="H231" s="208" t="s">
        <v>1</v>
      </c>
      <c r="I231" s="210"/>
      <c r="J231" s="14"/>
      <c r="K231" s="14"/>
      <c r="L231" s="207"/>
      <c r="M231" s="211"/>
      <c r="N231" s="212"/>
      <c r="O231" s="212"/>
      <c r="P231" s="212"/>
      <c r="Q231" s="212"/>
      <c r="R231" s="212"/>
      <c r="S231" s="212"/>
      <c r="T231" s="213"/>
      <c r="U231" s="14"/>
      <c r="V231" s="14"/>
      <c r="W231" s="14"/>
      <c r="X231" s="14"/>
      <c r="Y231" s="14"/>
      <c r="Z231" s="14"/>
      <c r="AA231" s="14"/>
      <c r="AB231" s="14"/>
      <c r="AC231" s="14"/>
      <c r="AD231" s="14"/>
      <c r="AE231" s="14"/>
      <c r="AT231" s="208" t="s">
        <v>212</v>
      </c>
      <c r="AU231" s="208" t="s">
        <v>221</v>
      </c>
      <c r="AV231" s="14" t="s">
        <v>89</v>
      </c>
      <c r="AW231" s="14" t="s">
        <v>36</v>
      </c>
      <c r="AX231" s="14" t="s">
        <v>81</v>
      </c>
      <c r="AY231" s="208" t="s">
        <v>199</v>
      </c>
    </row>
    <row r="232" s="14" customFormat="1">
      <c r="A232" s="14"/>
      <c r="B232" s="207"/>
      <c r="C232" s="14"/>
      <c r="D232" s="193" t="s">
        <v>212</v>
      </c>
      <c r="E232" s="208" t="s">
        <v>1</v>
      </c>
      <c r="F232" s="209" t="s">
        <v>2524</v>
      </c>
      <c r="G232" s="14"/>
      <c r="H232" s="208" t="s">
        <v>1</v>
      </c>
      <c r="I232" s="210"/>
      <c r="J232" s="14"/>
      <c r="K232" s="14"/>
      <c r="L232" s="207"/>
      <c r="M232" s="211"/>
      <c r="N232" s="212"/>
      <c r="O232" s="212"/>
      <c r="P232" s="212"/>
      <c r="Q232" s="212"/>
      <c r="R232" s="212"/>
      <c r="S232" s="212"/>
      <c r="T232" s="213"/>
      <c r="U232" s="14"/>
      <c r="V232" s="14"/>
      <c r="W232" s="14"/>
      <c r="X232" s="14"/>
      <c r="Y232" s="14"/>
      <c r="Z232" s="14"/>
      <c r="AA232" s="14"/>
      <c r="AB232" s="14"/>
      <c r="AC232" s="14"/>
      <c r="AD232" s="14"/>
      <c r="AE232" s="14"/>
      <c r="AT232" s="208" t="s">
        <v>212</v>
      </c>
      <c r="AU232" s="208" t="s">
        <v>221</v>
      </c>
      <c r="AV232" s="14" t="s">
        <v>89</v>
      </c>
      <c r="AW232" s="14" t="s">
        <v>36</v>
      </c>
      <c r="AX232" s="14" t="s">
        <v>81</v>
      </c>
      <c r="AY232" s="208" t="s">
        <v>199</v>
      </c>
    </row>
    <row r="233" s="13" customFormat="1">
      <c r="A233" s="13"/>
      <c r="B233" s="199"/>
      <c r="C233" s="13"/>
      <c r="D233" s="193" t="s">
        <v>212</v>
      </c>
      <c r="E233" s="200" t="s">
        <v>1</v>
      </c>
      <c r="F233" s="201" t="s">
        <v>2525</v>
      </c>
      <c r="G233" s="13"/>
      <c r="H233" s="202">
        <v>284</v>
      </c>
      <c r="I233" s="203"/>
      <c r="J233" s="13"/>
      <c r="K233" s="13"/>
      <c r="L233" s="199"/>
      <c r="M233" s="204"/>
      <c r="N233" s="205"/>
      <c r="O233" s="205"/>
      <c r="P233" s="205"/>
      <c r="Q233" s="205"/>
      <c r="R233" s="205"/>
      <c r="S233" s="205"/>
      <c r="T233" s="206"/>
      <c r="U233" s="13"/>
      <c r="V233" s="13"/>
      <c r="W233" s="13"/>
      <c r="X233" s="13"/>
      <c r="Y233" s="13"/>
      <c r="Z233" s="13"/>
      <c r="AA233" s="13"/>
      <c r="AB233" s="13"/>
      <c r="AC233" s="13"/>
      <c r="AD233" s="13"/>
      <c r="AE233" s="13"/>
      <c r="AT233" s="200" t="s">
        <v>212</v>
      </c>
      <c r="AU233" s="200" t="s">
        <v>221</v>
      </c>
      <c r="AV233" s="13" t="s">
        <v>91</v>
      </c>
      <c r="AW233" s="13" t="s">
        <v>36</v>
      </c>
      <c r="AX233" s="13" t="s">
        <v>81</v>
      </c>
      <c r="AY233" s="200" t="s">
        <v>199</v>
      </c>
    </row>
    <row r="234" s="14" customFormat="1">
      <c r="A234" s="14"/>
      <c r="B234" s="207"/>
      <c r="C234" s="14"/>
      <c r="D234" s="193" t="s">
        <v>212</v>
      </c>
      <c r="E234" s="208" t="s">
        <v>1</v>
      </c>
      <c r="F234" s="209" t="s">
        <v>2526</v>
      </c>
      <c r="G234" s="14"/>
      <c r="H234" s="208" t="s">
        <v>1</v>
      </c>
      <c r="I234" s="210"/>
      <c r="J234" s="14"/>
      <c r="K234" s="14"/>
      <c r="L234" s="207"/>
      <c r="M234" s="211"/>
      <c r="N234" s="212"/>
      <c r="O234" s="212"/>
      <c r="P234" s="212"/>
      <c r="Q234" s="212"/>
      <c r="R234" s="212"/>
      <c r="S234" s="212"/>
      <c r="T234" s="213"/>
      <c r="U234" s="14"/>
      <c r="V234" s="14"/>
      <c r="W234" s="14"/>
      <c r="X234" s="14"/>
      <c r="Y234" s="14"/>
      <c r="Z234" s="14"/>
      <c r="AA234" s="14"/>
      <c r="AB234" s="14"/>
      <c r="AC234" s="14"/>
      <c r="AD234" s="14"/>
      <c r="AE234" s="14"/>
      <c r="AT234" s="208" t="s">
        <v>212</v>
      </c>
      <c r="AU234" s="208" t="s">
        <v>221</v>
      </c>
      <c r="AV234" s="14" t="s">
        <v>89</v>
      </c>
      <c r="AW234" s="14" t="s">
        <v>36</v>
      </c>
      <c r="AX234" s="14" t="s">
        <v>81</v>
      </c>
      <c r="AY234" s="208" t="s">
        <v>199</v>
      </c>
    </row>
    <row r="235" s="13" customFormat="1">
      <c r="A235" s="13"/>
      <c r="B235" s="199"/>
      <c r="C235" s="13"/>
      <c r="D235" s="193" t="s">
        <v>212</v>
      </c>
      <c r="E235" s="200" t="s">
        <v>1</v>
      </c>
      <c r="F235" s="201" t="s">
        <v>2527</v>
      </c>
      <c r="G235" s="13"/>
      <c r="H235" s="202">
        <v>14</v>
      </c>
      <c r="I235" s="203"/>
      <c r="J235" s="13"/>
      <c r="K235" s="13"/>
      <c r="L235" s="199"/>
      <c r="M235" s="204"/>
      <c r="N235" s="205"/>
      <c r="O235" s="205"/>
      <c r="P235" s="205"/>
      <c r="Q235" s="205"/>
      <c r="R235" s="205"/>
      <c r="S235" s="205"/>
      <c r="T235" s="206"/>
      <c r="U235" s="13"/>
      <c r="V235" s="13"/>
      <c r="W235" s="13"/>
      <c r="X235" s="13"/>
      <c r="Y235" s="13"/>
      <c r="Z235" s="13"/>
      <c r="AA235" s="13"/>
      <c r="AB235" s="13"/>
      <c r="AC235" s="13"/>
      <c r="AD235" s="13"/>
      <c r="AE235" s="13"/>
      <c r="AT235" s="200" t="s">
        <v>212</v>
      </c>
      <c r="AU235" s="200" t="s">
        <v>221</v>
      </c>
      <c r="AV235" s="13" t="s">
        <v>91</v>
      </c>
      <c r="AW235" s="13" t="s">
        <v>36</v>
      </c>
      <c r="AX235" s="13" t="s">
        <v>81</v>
      </c>
      <c r="AY235" s="200" t="s">
        <v>199</v>
      </c>
    </row>
    <row r="236" s="15" customFormat="1">
      <c r="A236" s="15"/>
      <c r="B236" s="214"/>
      <c r="C236" s="15"/>
      <c r="D236" s="193" t="s">
        <v>212</v>
      </c>
      <c r="E236" s="215" t="s">
        <v>1</v>
      </c>
      <c r="F236" s="216" t="s">
        <v>234</v>
      </c>
      <c r="G236" s="15"/>
      <c r="H236" s="217">
        <v>298</v>
      </c>
      <c r="I236" s="218"/>
      <c r="J236" s="15"/>
      <c r="K236" s="15"/>
      <c r="L236" s="214"/>
      <c r="M236" s="219"/>
      <c r="N236" s="220"/>
      <c r="O236" s="220"/>
      <c r="P236" s="220"/>
      <c r="Q236" s="220"/>
      <c r="R236" s="220"/>
      <c r="S236" s="220"/>
      <c r="T236" s="221"/>
      <c r="U236" s="15"/>
      <c r="V236" s="15"/>
      <c r="W236" s="15"/>
      <c r="X236" s="15"/>
      <c r="Y236" s="15"/>
      <c r="Z236" s="15"/>
      <c r="AA236" s="15"/>
      <c r="AB236" s="15"/>
      <c r="AC236" s="15"/>
      <c r="AD236" s="15"/>
      <c r="AE236" s="15"/>
      <c r="AT236" s="215" t="s">
        <v>212</v>
      </c>
      <c r="AU236" s="215" t="s">
        <v>221</v>
      </c>
      <c r="AV236" s="15" t="s">
        <v>206</v>
      </c>
      <c r="AW236" s="15" t="s">
        <v>36</v>
      </c>
      <c r="AX236" s="15" t="s">
        <v>89</v>
      </c>
      <c r="AY236" s="215" t="s">
        <v>199</v>
      </c>
    </row>
    <row r="237" s="2" customFormat="1" ht="24.15" customHeight="1">
      <c r="A237" s="38"/>
      <c r="B237" s="179"/>
      <c r="C237" s="180" t="s">
        <v>325</v>
      </c>
      <c r="D237" s="180" t="s">
        <v>201</v>
      </c>
      <c r="E237" s="181" t="s">
        <v>2559</v>
      </c>
      <c r="F237" s="182" t="s">
        <v>2560</v>
      </c>
      <c r="G237" s="183" t="s">
        <v>204</v>
      </c>
      <c r="H237" s="184">
        <v>298</v>
      </c>
      <c r="I237" s="185"/>
      <c r="J237" s="186">
        <f>ROUND(I237*H237,2)</f>
        <v>0</v>
      </c>
      <c r="K237" s="182" t="s">
        <v>246</v>
      </c>
      <c r="L237" s="39"/>
      <c r="M237" s="187" t="s">
        <v>1</v>
      </c>
      <c r="N237" s="188" t="s">
        <v>46</v>
      </c>
      <c r="O237" s="77"/>
      <c r="P237" s="189">
        <f>O237*H237</f>
        <v>0</v>
      </c>
      <c r="Q237" s="189">
        <v>0.0025699999999999998</v>
      </c>
      <c r="R237" s="189">
        <f>Q237*H237</f>
        <v>0.76585999999999999</v>
      </c>
      <c r="S237" s="189">
        <v>0</v>
      </c>
      <c r="T237" s="190">
        <f>S237*H237</f>
        <v>0</v>
      </c>
      <c r="U237" s="38"/>
      <c r="V237" s="38"/>
      <c r="W237" s="38"/>
      <c r="X237" s="38"/>
      <c r="Y237" s="38"/>
      <c r="Z237" s="38"/>
      <c r="AA237" s="38"/>
      <c r="AB237" s="38"/>
      <c r="AC237" s="38"/>
      <c r="AD237" s="38"/>
      <c r="AE237" s="38"/>
      <c r="AR237" s="191" t="s">
        <v>206</v>
      </c>
      <c r="AT237" s="191" t="s">
        <v>201</v>
      </c>
      <c r="AU237" s="191" t="s">
        <v>221</v>
      </c>
      <c r="AY237" s="19" t="s">
        <v>199</v>
      </c>
      <c r="BE237" s="192">
        <f>IF(N237="základní",J237,0)</f>
        <v>0</v>
      </c>
      <c r="BF237" s="192">
        <f>IF(N237="snížená",J237,0)</f>
        <v>0</v>
      </c>
      <c r="BG237" s="192">
        <f>IF(N237="zákl. přenesená",J237,0)</f>
        <v>0</v>
      </c>
      <c r="BH237" s="192">
        <f>IF(N237="sníž. přenesená",J237,0)</f>
        <v>0</v>
      </c>
      <c r="BI237" s="192">
        <f>IF(N237="nulová",J237,0)</f>
        <v>0</v>
      </c>
      <c r="BJ237" s="19" t="s">
        <v>89</v>
      </c>
      <c r="BK237" s="192">
        <f>ROUND(I237*H237,2)</f>
        <v>0</v>
      </c>
      <c r="BL237" s="19" t="s">
        <v>206</v>
      </c>
      <c r="BM237" s="191" t="s">
        <v>2561</v>
      </c>
    </row>
    <row r="238" s="2" customFormat="1">
      <c r="A238" s="38"/>
      <c r="B238" s="39"/>
      <c r="C238" s="38"/>
      <c r="D238" s="193" t="s">
        <v>208</v>
      </c>
      <c r="E238" s="38"/>
      <c r="F238" s="194" t="s">
        <v>2560</v>
      </c>
      <c r="G238" s="38"/>
      <c r="H238" s="38"/>
      <c r="I238" s="195"/>
      <c r="J238" s="38"/>
      <c r="K238" s="38"/>
      <c r="L238" s="39"/>
      <c r="M238" s="196"/>
      <c r="N238" s="197"/>
      <c r="O238" s="77"/>
      <c r="P238" s="77"/>
      <c r="Q238" s="77"/>
      <c r="R238" s="77"/>
      <c r="S238" s="77"/>
      <c r="T238" s="78"/>
      <c r="U238" s="38"/>
      <c r="V238" s="38"/>
      <c r="W238" s="38"/>
      <c r="X238" s="38"/>
      <c r="Y238" s="38"/>
      <c r="Z238" s="38"/>
      <c r="AA238" s="38"/>
      <c r="AB238" s="38"/>
      <c r="AC238" s="38"/>
      <c r="AD238" s="38"/>
      <c r="AE238" s="38"/>
      <c r="AT238" s="19" t="s">
        <v>208</v>
      </c>
      <c r="AU238" s="19" t="s">
        <v>221</v>
      </c>
    </row>
    <row r="239" s="14" customFormat="1">
      <c r="A239" s="14"/>
      <c r="B239" s="207"/>
      <c r="C239" s="14"/>
      <c r="D239" s="193" t="s">
        <v>212</v>
      </c>
      <c r="E239" s="208" t="s">
        <v>1</v>
      </c>
      <c r="F239" s="209" t="s">
        <v>2524</v>
      </c>
      <c r="G239" s="14"/>
      <c r="H239" s="208" t="s">
        <v>1</v>
      </c>
      <c r="I239" s="210"/>
      <c r="J239" s="14"/>
      <c r="K239" s="14"/>
      <c r="L239" s="207"/>
      <c r="M239" s="211"/>
      <c r="N239" s="212"/>
      <c r="O239" s="212"/>
      <c r="P239" s="212"/>
      <c r="Q239" s="212"/>
      <c r="R239" s="212"/>
      <c r="S239" s="212"/>
      <c r="T239" s="213"/>
      <c r="U239" s="14"/>
      <c r="V239" s="14"/>
      <c r="W239" s="14"/>
      <c r="X239" s="14"/>
      <c r="Y239" s="14"/>
      <c r="Z239" s="14"/>
      <c r="AA239" s="14"/>
      <c r="AB239" s="14"/>
      <c r="AC239" s="14"/>
      <c r="AD239" s="14"/>
      <c r="AE239" s="14"/>
      <c r="AT239" s="208" t="s">
        <v>212</v>
      </c>
      <c r="AU239" s="208" t="s">
        <v>221</v>
      </c>
      <c r="AV239" s="14" t="s">
        <v>89</v>
      </c>
      <c r="AW239" s="14" t="s">
        <v>36</v>
      </c>
      <c r="AX239" s="14" t="s">
        <v>81</v>
      </c>
      <c r="AY239" s="208" t="s">
        <v>199</v>
      </c>
    </row>
    <row r="240" s="13" customFormat="1">
      <c r="A240" s="13"/>
      <c r="B240" s="199"/>
      <c r="C240" s="13"/>
      <c r="D240" s="193" t="s">
        <v>212</v>
      </c>
      <c r="E240" s="200" t="s">
        <v>1</v>
      </c>
      <c r="F240" s="201" t="s">
        <v>2525</v>
      </c>
      <c r="G240" s="13"/>
      <c r="H240" s="202">
        <v>284</v>
      </c>
      <c r="I240" s="203"/>
      <c r="J240" s="13"/>
      <c r="K240" s="13"/>
      <c r="L240" s="199"/>
      <c r="M240" s="204"/>
      <c r="N240" s="205"/>
      <c r="O240" s="205"/>
      <c r="P240" s="205"/>
      <c r="Q240" s="205"/>
      <c r="R240" s="205"/>
      <c r="S240" s="205"/>
      <c r="T240" s="206"/>
      <c r="U240" s="13"/>
      <c r="V240" s="13"/>
      <c r="W240" s="13"/>
      <c r="X240" s="13"/>
      <c r="Y240" s="13"/>
      <c r="Z240" s="13"/>
      <c r="AA240" s="13"/>
      <c r="AB240" s="13"/>
      <c r="AC240" s="13"/>
      <c r="AD240" s="13"/>
      <c r="AE240" s="13"/>
      <c r="AT240" s="200" t="s">
        <v>212</v>
      </c>
      <c r="AU240" s="200" t="s">
        <v>221</v>
      </c>
      <c r="AV240" s="13" t="s">
        <v>91</v>
      </c>
      <c r="AW240" s="13" t="s">
        <v>36</v>
      </c>
      <c r="AX240" s="13" t="s">
        <v>81</v>
      </c>
      <c r="AY240" s="200" t="s">
        <v>199</v>
      </c>
    </row>
    <row r="241" s="14" customFormat="1">
      <c r="A241" s="14"/>
      <c r="B241" s="207"/>
      <c r="C241" s="14"/>
      <c r="D241" s="193" t="s">
        <v>212</v>
      </c>
      <c r="E241" s="208" t="s">
        <v>1</v>
      </c>
      <c r="F241" s="209" t="s">
        <v>2526</v>
      </c>
      <c r="G241" s="14"/>
      <c r="H241" s="208" t="s">
        <v>1</v>
      </c>
      <c r="I241" s="210"/>
      <c r="J241" s="14"/>
      <c r="K241" s="14"/>
      <c r="L241" s="207"/>
      <c r="M241" s="211"/>
      <c r="N241" s="212"/>
      <c r="O241" s="212"/>
      <c r="P241" s="212"/>
      <c r="Q241" s="212"/>
      <c r="R241" s="212"/>
      <c r="S241" s="212"/>
      <c r="T241" s="213"/>
      <c r="U241" s="14"/>
      <c r="V241" s="14"/>
      <c r="W241" s="14"/>
      <c r="X241" s="14"/>
      <c r="Y241" s="14"/>
      <c r="Z241" s="14"/>
      <c r="AA241" s="14"/>
      <c r="AB241" s="14"/>
      <c r="AC241" s="14"/>
      <c r="AD241" s="14"/>
      <c r="AE241" s="14"/>
      <c r="AT241" s="208" t="s">
        <v>212</v>
      </c>
      <c r="AU241" s="208" t="s">
        <v>221</v>
      </c>
      <c r="AV241" s="14" t="s">
        <v>89</v>
      </c>
      <c r="AW241" s="14" t="s">
        <v>36</v>
      </c>
      <c r="AX241" s="14" t="s">
        <v>81</v>
      </c>
      <c r="AY241" s="208" t="s">
        <v>199</v>
      </c>
    </row>
    <row r="242" s="13" customFormat="1">
      <c r="A242" s="13"/>
      <c r="B242" s="199"/>
      <c r="C242" s="13"/>
      <c r="D242" s="193" t="s">
        <v>212</v>
      </c>
      <c r="E242" s="200" t="s">
        <v>1</v>
      </c>
      <c r="F242" s="201" t="s">
        <v>2527</v>
      </c>
      <c r="G242" s="13"/>
      <c r="H242" s="202">
        <v>14</v>
      </c>
      <c r="I242" s="203"/>
      <c r="J242" s="13"/>
      <c r="K242" s="13"/>
      <c r="L242" s="199"/>
      <c r="M242" s="204"/>
      <c r="N242" s="205"/>
      <c r="O242" s="205"/>
      <c r="P242" s="205"/>
      <c r="Q242" s="205"/>
      <c r="R242" s="205"/>
      <c r="S242" s="205"/>
      <c r="T242" s="206"/>
      <c r="U242" s="13"/>
      <c r="V242" s="13"/>
      <c r="W242" s="13"/>
      <c r="X242" s="13"/>
      <c r="Y242" s="13"/>
      <c r="Z242" s="13"/>
      <c r="AA242" s="13"/>
      <c r="AB242" s="13"/>
      <c r="AC242" s="13"/>
      <c r="AD242" s="13"/>
      <c r="AE242" s="13"/>
      <c r="AT242" s="200" t="s">
        <v>212</v>
      </c>
      <c r="AU242" s="200" t="s">
        <v>221</v>
      </c>
      <c r="AV242" s="13" t="s">
        <v>91</v>
      </c>
      <c r="AW242" s="13" t="s">
        <v>36</v>
      </c>
      <c r="AX242" s="13" t="s">
        <v>81</v>
      </c>
      <c r="AY242" s="200" t="s">
        <v>199</v>
      </c>
    </row>
    <row r="243" s="15" customFormat="1">
      <c r="A243" s="15"/>
      <c r="B243" s="214"/>
      <c r="C243" s="15"/>
      <c r="D243" s="193" t="s">
        <v>212</v>
      </c>
      <c r="E243" s="215" t="s">
        <v>1</v>
      </c>
      <c r="F243" s="216" t="s">
        <v>234</v>
      </c>
      <c r="G243" s="15"/>
      <c r="H243" s="217">
        <v>298</v>
      </c>
      <c r="I243" s="218"/>
      <c r="J243" s="15"/>
      <c r="K243" s="15"/>
      <c r="L243" s="214"/>
      <c r="M243" s="219"/>
      <c r="N243" s="220"/>
      <c r="O243" s="220"/>
      <c r="P243" s="220"/>
      <c r="Q243" s="220"/>
      <c r="R243" s="220"/>
      <c r="S243" s="220"/>
      <c r="T243" s="221"/>
      <c r="U243" s="15"/>
      <c r="V243" s="15"/>
      <c r="W243" s="15"/>
      <c r="X243" s="15"/>
      <c r="Y243" s="15"/>
      <c r="Z243" s="15"/>
      <c r="AA243" s="15"/>
      <c r="AB243" s="15"/>
      <c r="AC243" s="15"/>
      <c r="AD243" s="15"/>
      <c r="AE243" s="15"/>
      <c r="AT243" s="215" t="s">
        <v>212</v>
      </c>
      <c r="AU243" s="215" t="s">
        <v>221</v>
      </c>
      <c r="AV243" s="15" t="s">
        <v>206</v>
      </c>
      <c r="AW243" s="15" t="s">
        <v>36</v>
      </c>
      <c r="AX243" s="15" t="s">
        <v>89</v>
      </c>
      <c r="AY243" s="215" t="s">
        <v>199</v>
      </c>
    </row>
    <row r="244" s="2" customFormat="1" ht="24.15" customHeight="1">
      <c r="A244" s="38"/>
      <c r="B244" s="179"/>
      <c r="C244" s="180" t="s">
        <v>331</v>
      </c>
      <c r="D244" s="180" t="s">
        <v>201</v>
      </c>
      <c r="E244" s="181" t="s">
        <v>2562</v>
      </c>
      <c r="F244" s="182" t="s">
        <v>2563</v>
      </c>
      <c r="G244" s="183" t="s">
        <v>404</v>
      </c>
      <c r="H244" s="184">
        <v>1826.46</v>
      </c>
      <c r="I244" s="185"/>
      <c r="J244" s="186">
        <f>ROUND(I244*H244,2)</f>
        <v>0</v>
      </c>
      <c r="K244" s="182" t="s">
        <v>246</v>
      </c>
      <c r="L244" s="39"/>
      <c r="M244" s="187" t="s">
        <v>1</v>
      </c>
      <c r="N244" s="188" t="s">
        <v>46</v>
      </c>
      <c r="O244" s="77"/>
      <c r="P244" s="189">
        <f>O244*H244</f>
        <v>0</v>
      </c>
      <c r="Q244" s="189">
        <v>0.0010211199999999999</v>
      </c>
      <c r="R244" s="189">
        <f>Q244*H244</f>
        <v>1.8650348351999999</v>
      </c>
      <c r="S244" s="189">
        <v>0</v>
      </c>
      <c r="T244" s="190">
        <f>S244*H244</f>
        <v>0</v>
      </c>
      <c r="U244" s="38"/>
      <c r="V244" s="38"/>
      <c r="W244" s="38"/>
      <c r="X244" s="38"/>
      <c r="Y244" s="38"/>
      <c r="Z244" s="38"/>
      <c r="AA244" s="38"/>
      <c r="AB244" s="38"/>
      <c r="AC244" s="38"/>
      <c r="AD244" s="38"/>
      <c r="AE244" s="38"/>
      <c r="AR244" s="191" t="s">
        <v>206</v>
      </c>
      <c r="AT244" s="191" t="s">
        <v>201</v>
      </c>
      <c r="AU244" s="191" t="s">
        <v>221</v>
      </c>
      <c r="AY244" s="19" t="s">
        <v>199</v>
      </c>
      <c r="BE244" s="192">
        <f>IF(N244="základní",J244,0)</f>
        <v>0</v>
      </c>
      <c r="BF244" s="192">
        <f>IF(N244="snížená",J244,0)</f>
        <v>0</v>
      </c>
      <c r="BG244" s="192">
        <f>IF(N244="zákl. přenesená",J244,0)</f>
        <v>0</v>
      </c>
      <c r="BH244" s="192">
        <f>IF(N244="sníž. přenesená",J244,0)</f>
        <v>0</v>
      </c>
      <c r="BI244" s="192">
        <f>IF(N244="nulová",J244,0)</f>
        <v>0</v>
      </c>
      <c r="BJ244" s="19" t="s">
        <v>89</v>
      </c>
      <c r="BK244" s="192">
        <f>ROUND(I244*H244,2)</f>
        <v>0</v>
      </c>
      <c r="BL244" s="19" t="s">
        <v>206</v>
      </c>
      <c r="BM244" s="191" t="s">
        <v>2564</v>
      </c>
    </row>
    <row r="245" s="2" customFormat="1">
      <c r="A245" s="38"/>
      <c r="B245" s="39"/>
      <c r="C245" s="38"/>
      <c r="D245" s="193" t="s">
        <v>210</v>
      </c>
      <c r="E245" s="38"/>
      <c r="F245" s="198" t="s">
        <v>2565</v>
      </c>
      <c r="G245" s="38"/>
      <c r="H245" s="38"/>
      <c r="I245" s="195"/>
      <c r="J245" s="38"/>
      <c r="K245" s="38"/>
      <c r="L245" s="39"/>
      <c r="M245" s="196"/>
      <c r="N245" s="197"/>
      <c r="O245" s="77"/>
      <c r="P245" s="77"/>
      <c r="Q245" s="77"/>
      <c r="R245" s="77"/>
      <c r="S245" s="77"/>
      <c r="T245" s="78"/>
      <c r="U245" s="38"/>
      <c r="V245" s="38"/>
      <c r="W245" s="38"/>
      <c r="X245" s="38"/>
      <c r="Y245" s="38"/>
      <c r="Z245" s="38"/>
      <c r="AA245" s="38"/>
      <c r="AB245" s="38"/>
      <c r="AC245" s="38"/>
      <c r="AD245" s="38"/>
      <c r="AE245" s="38"/>
      <c r="AT245" s="19" t="s">
        <v>210</v>
      </c>
      <c r="AU245" s="19" t="s">
        <v>221</v>
      </c>
    </row>
    <row r="246" s="14" customFormat="1">
      <c r="A246" s="14"/>
      <c r="B246" s="207"/>
      <c r="C246" s="14"/>
      <c r="D246" s="193" t="s">
        <v>212</v>
      </c>
      <c r="E246" s="208" t="s">
        <v>1</v>
      </c>
      <c r="F246" s="209" t="s">
        <v>2566</v>
      </c>
      <c r="G246" s="14"/>
      <c r="H246" s="208" t="s">
        <v>1</v>
      </c>
      <c r="I246" s="210"/>
      <c r="J246" s="14"/>
      <c r="K246" s="14"/>
      <c r="L246" s="207"/>
      <c r="M246" s="211"/>
      <c r="N246" s="212"/>
      <c r="O246" s="212"/>
      <c r="P246" s="212"/>
      <c r="Q246" s="212"/>
      <c r="R246" s="212"/>
      <c r="S246" s="212"/>
      <c r="T246" s="213"/>
      <c r="U246" s="14"/>
      <c r="V246" s="14"/>
      <c r="W246" s="14"/>
      <c r="X246" s="14"/>
      <c r="Y246" s="14"/>
      <c r="Z246" s="14"/>
      <c r="AA246" s="14"/>
      <c r="AB246" s="14"/>
      <c r="AC246" s="14"/>
      <c r="AD246" s="14"/>
      <c r="AE246" s="14"/>
      <c r="AT246" s="208" t="s">
        <v>212</v>
      </c>
      <c r="AU246" s="208" t="s">
        <v>221</v>
      </c>
      <c r="AV246" s="14" t="s">
        <v>89</v>
      </c>
      <c r="AW246" s="14" t="s">
        <v>36</v>
      </c>
      <c r="AX246" s="14" t="s">
        <v>81</v>
      </c>
      <c r="AY246" s="208" t="s">
        <v>199</v>
      </c>
    </row>
    <row r="247" s="14" customFormat="1">
      <c r="A247" s="14"/>
      <c r="B247" s="207"/>
      <c r="C247" s="14"/>
      <c r="D247" s="193" t="s">
        <v>212</v>
      </c>
      <c r="E247" s="208" t="s">
        <v>1</v>
      </c>
      <c r="F247" s="209" t="s">
        <v>2524</v>
      </c>
      <c r="G247" s="14"/>
      <c r="H247" s="208" t="s">
        <v>1</v>
      </c>
      <c r="I247" s="210"/>
      <c r="J247" s="14"/>
      <c r="K247" s="14"/>
      <c r="L247" s="207"/>
      <c r="M247" s="211"/>
      <c r="N247" s="212"/>
      <c r="O247" s="212"/>
      <c r="P247" s="212"/>
      <c r="Q247" s="212"/>
      <c r="R247" s="212"/>
      <c r="S247" s="212"/>
      <c r="T247" s="213"/>
      <c r="U247" s="14"/>
      <c r="V247" s="14"/>
      <c r="W247" s="14"/>
      <c r="X247" s="14"/>
      <c r="Y247" s="14"/>
      <c r="Z247" s="14"/>
      <c r="AA247" s="14"/>
      <c r="AB247" s="14"/>
      <c r="AC247" s="14"/>
      <c r="AD247" s="14"/>
      <c r="AE247" s="14"/>
      <c r="AT247" s="208" t="s">
        <v>212</v>
      </c>
      <c r="AU247" s="208" t="s">
        <v>221</v>
      </c>
      <c r="AV247" s="14" t="s">
        <v>89</v>
      </c>
      <c r="AW247" s="14" t="s">
        <v>36</v>
      </c>
      <c r="AX247" s="14" t="s">
        <v>81</v>
      </c>
      <c r="AY247" s="208" t="s">
        <v>199</v>
      </c>
    </row>
    <row r="248" s="13" customFormat="1">
      <c r="A248" s="13"/>
      <c r="B248" s="199"/>
      <c r="C248" s="13"/>
      <c r="D248" s="193" t="s">
        <v>212</v>
      </c>
      <c r="E248" s="200" t="s">
        <v>1</v>
      </c>
      <c r="F248" s="201" t="s">
        <v>2567</v>
      </c>
      <c r="G248" s="13"/>
      <c r="H248" s="202">
        <v>1704</v>
      </c>
      <c r="I248" s="203"/>
      <c r="J248" s="13"/>
      <c r="K248" s="13"/>
      <c r="L248" s="199"/>
      <c r="M248" s="204"/>
      <c r="N248" s="205"/>
      <c r="O248" s="205"/>
      <c r="P248" s="205"/>
      <c r="Q248" s="205"/>
      <c r="R248" s="205"/>
      <c r="S248" s="205"/>
      <c r="T248" s="206"/>
      <c r="U248" s="13"/>
      <c r="V248" s="13"/>
      <c r="W248" s="13"/>
      <c r="X248" s="13"/>
      <c r="Y248" s="13"/>
      <c r="Z248" s="13"/>
      <c r="AA248" s="13"/>
      <c r="AB248" s="13"/>
      <c r="AC248" s="13"/>
      <c r="AD248" s="13"/>
      <c r="AE248" s="13"/>
      <c r="AT248" s="200" t="s">
        <v>212</v>
      </c>
      <c r="AU248" s="200" t="s">
        <v>221</v>
      </c>
      <c r="AV248" s="13" t="s">
        <v>91</v>
      </c>
      <c r="AW248" s="13" t="s">
        <v>36</v>
      </c>
      <c r="AX248" s="13" t="s">
        <v>81</v>
      </c>
      <c r="AY248" s="200" t="s">
        <v>199</v>
      </c>
    </row>
    <row r="249" s="14" customFormat="1">
      <c r="A249" s="14"/>
      <c r="B249" s="207"/>
      <c r="C249" s="14"/>
      <c r="D249" s="193" t="s">
        <v>212</v>
      </c>
      <c r="E249" s="208" t="s">
        <v>1</v>
      </c>
      <c r="F249" s="209" t="s">
        <v>2526</v>
      </c>
      <c r="G249" s="14"/>
      <c r="H249" s="208" t="s">
        <v>1</v>
      </c>
      <c r="I249" s="210"/>
      <c r="J249" s="14"/>
      <c r="K249" s="14"/>
      <c r="L249" s="207"/>
      <c r="M249" s="211"/>
      <c r="N249" s="212"/>
      <c r="O249" s="212"/>
      <c r="P249" s="212"/>
      <c r="Q249" s="212"/>
      <c r="R249" s="212"/>
      <c r="S249" s="212"/>
      <c r="T249" s="213"/>
      <c r="U249" s="14"/>
      <c r="V249" s="14"/>
      <c r="W249" s="14"/>
      <c r="X249" s="14"/>
      <c r="Y249" s="14"/>
      <c r="Z249" s="14"/>
      <c r="AA249" s="14"/>
      <c r="AB249" s="14"/>
      <c r="AC249" s="14"/>
      <c r="AD249" s="14"/>
      <c r="AE249" s="14"/>
      <c r="AT249" s="208" t="s">
        <v>212</v>
      </c>
      <c r="AU249" s="208" t="s">
        <v>221</v>
      </c>
      <c r="AV249" s="14" t="s">
        <v>89</v>
      </c>
      <c r="AW249" s="14" t="s">
        <v>36</v>
      </c>
      <c r="AX249" s="14" t="s">
        <v>81</v>
      </c>
      <c r="AY249" s="208" t="s">
        <v>199</v>
      </c>
    </row>
    <row r="250" s="13" customFormat="1">
      <c r="A250" s="13"/>
      <c r="B250" s="199"/>
      <c r="C250" s="13"/>
      <c r="D250" s="193" t="s">
        <v>212</v>
      </c>
      <c r="E250" s="200" t="s">
        <v>1</v>
      </c>
      <c r="F250" s="201" t="s">
        <v>2568</v>
      </c>
      <c r="G250" s="13"/>
      <c r="H250" s="202">
        <v>84</v>
      </c>
      <c r="I250" s="203"/>
      <c r="J250" s="13"/>
      <c r="K250" s="13"/>
      <c r="L250" s="199"/>
      <c r="M250" s="204"/>
      <c r="N250" s="205"/>
      <c r="O250" s="205"/>
      <c r="P250" s="205"/>
      <c r="Q250" s="205"/>
      <c r="R250" s="205"/>
      <c r="S250" s="205"/>
      <c r="T250" s="206"/>
      <c r="U250" s="13"/>
      <c r="V250" s="13"/>
      <c r="W250" s="13"/>
      <c r="X250" s="13"/>
      <c r="Y250" s="13"/>
      <c r="Z250" s="13"/>
      <c r="AA250" s="13"/>
      <c r="AB250" s="13"/>
      <c r="AC250" s="13"/>
      <c r="AD250" s="13"/>
      <c r="AE250" s="13"/>
      <c r="AT250" s="200" t="s">
        <v>212</v>
      </c>
      <c r="AU250" s="200" t="s">
        <v>221</v>
      </c>
      <c r="AV250" s="13" t="s">
        <v>91</v>
      </c>
      <c r="AW250" s="13" t="s">
        <v>36</v>
      </c>
      <c r="AX250" s="13" t="s">
        <v>81</v>
      </c>
      <c r="AY250" s="200" t="s">
        <v>199</v>
      </c>
    </row>
    <row r="251" s="15" customFormat="1">
      <c r="A251" s="15"/>
      <c r="B251" s="214"/>
      <c r="C251" s="15"/>
      <c r="D251" s="193" t="s">
        <v>212</v>
      </c>
      <c r="E251" s="215" t="s">
        <v>1</v>
      </c>
      <c r="F251" s="216" t="s">
        <v>234</v>
      </c>
      <c r="G251" s="15"/>
      <c r="H251" s="217">
        <v>1788</v>
      </c>
      <c r="I251" s="218"/>
      <c r="J251" s="15"/>
      <c r="K251" s="15"/>
      <c r="L251" s="214"/>
      <c r="M251" s="219"/>
      <c r="N251" s="220"/>
      <c r="O251" s="220"/>
      <c r="P251" s="220"/>
      <c r="Q251" s="220"/>
      <c r="R251" s="220"/>
      <c r="S251" s="220"/>
      <c r="T251" s="221"/>
      <c r="U251" s="15"/>
      <c r="V251" s="15"/>
      <c r="W251" s="15"/>
      <c r="X251" s="15"/>
      <c r="Y251" s="15"/>
      <c r="Z251" s="15"/>
      <c r="AA251" s="15"/>
      <c r="AB251" s="15"/>
      <c r="AC251" s="15"/>
      <c r="AD251" s="15"/>
      <c r="AE251" s="15"/>
      <c r="AT251" s="215" t="s">
        <v>212</v>
      </c>
      <c r="AU251" s="215" t="s">
        <v>221</v>
      </c>
      <c r="AV251" s="15" t="s">
        <v>206</v>
      </c>
      <c r="AW251" s="15" t="s">
        <v>36</v>
      </c>
      <c r="AX251" s="15" t="s">
        <v>89</v>
      </c>
      <c r="AY251" s="215" t="s">
        <v>199</v>
      </c>
    </row>
    <row r="252" s="13" customFormat="1">
      <c r="A252" s="13"/>
      <c r="B252" s="199"/>
      <c r="C252" s="13"/>
      <c r="D252" s="193" t="s">
        <v>212</v>
      </c>
      <c r="E252" s="13"/>
      <c r="F252" s="201" t="s">
        <v>2569</v>
      </c>
      <c r="G252" s="13"/>
      <c r="H252" s="202">
        <v>1826.46</v>
      </c>
      <c r="I252" s="203"/>
      <c r="J252" s="13"/>
      <c r="K252" s="13"/>
      <c r="L252" s="199"/>
      <c r="M252" s="204"/>
      <c r="N252" s="205"/>
      <c r="O252" s="205"/>
      <c r="P252" s="205"/>
      <c r="Q252" s="205"/>
      <c r="R252" s="205"/>
      <c r="S252" s="205"/>
      <c r="T252" s="206"/>
      <c r="U252" s="13"/>
      <c r="V252" s="13"/>
      <c r="W252" s="13"/>
      <c r="X252" s="13"/>
      <c r="Y252" s="13"/>
      <c r="Z252" s="13"/>
      <c r="AA252" s="13"/>
      <c r="AB252" s="13"/>
      <c r="AC252" s="13"/>
      <c r="AD252" s="13"/>
      <c r="AE252" s="13"/>
      <c r="AT252" s="200" t="s">
        <v>212</v>
      </c>
      <c r="AU252" s="200" t="s">
        <v>221</v>
      </c>
      <c r="AV252" s="13" t="s">
        <v>91</v>
      </c>
      <c r="AW252" s="13" t="s">
        <v>3</v>
      </c>
      <c r="AX252" s="13" t="s">
        <v>89</v>
      </c>
      <c r="AY252" s="200" t="s">
        <v>199</v>
      </c>
    </row>
    <row r="253" s="12" customFormat="1" ht="22.8" customHeight="1">
      <c r="A253" s="12"/>
      <c r="B253" s="166"/>
      <c r="C253" s="12"/>
      <c r="D253" s="167" t="s">
        <v>80</v>
      </c>
      <c r="E253" s="177" t="s">
        <v>613</v>
      </c>
      <c r="F253" s="177" t="s">
        <v>614</v>
      </c>
      <c r="G253" s="12"/>
      <c r="H253" s="12"/>
      <c r="I253" s="169"/>
      <c r="J253" s="178">
        <f>BK253</f>
        <v>0</v>
      </c>
      <c r="K253" s="12"/>
      <c r="L253" s="166"/>
      <c r="M253" s="171"/>
      <c r="N253" s="172"/>
      <c r="O253" s="172"/>
      <c r="P253" s="173">
        <f>SUM(P254:P259)</f>
        <v>0</v>
      </c>
      <c r="Q253" s="172"/>
      <c r="R253" s="173">
        <f>SUM(R254:R259)</f>
        <v>0</v>
      </c>
      <c r="S253" s="172"/>
      <c r="T253" s="174">
        <f>SUM(T254:T259)</f>
        <v>0</v>
      </c>
      <c r="U253" s="12"/>
      <c r="V253" s="12"/>
      <c r="W253" s="12"/>
      <c r="X253" s="12"/>
      <c r="Y253" s="12"/>
      <c r="Z253" s="12"/>
      <c r="AA253" s="12"/>
      <c r="AB253" s="12"/>
      <c r="AC253" s="12"/>
      <c r="AD253" s="12"/>
      <c r="AE253" s="12"/>
      <c r="AR253" s="167" t="s">
        <v>89</v>
      </c>
      <c r="AT253" s="175" t="s">
        <v>80</v>
      </c>
      <c r="AU253" s="175" t="s">
        <v>89</v>
      </c>
      <c r="AY253" s="167" t="s">
        <v>199</v>
      </c>
      <c r="BK253" s="176">
        <f>SUM(BK254:BK259)</f>
        <v>0</v>
      </c>
    </row>
    <row r="254" s="2" customFormat="1" ht="24.15" customHeight="1">
      <c r="A254" s="38"/>
      <c r="B254" s="179"/>
      <c r="C254" s="180" t="s">
        <v>337</v>
      </c>
      <c r="D254" s="180" t="s">
        <v>201</v>
      </c>
      <c r="E254" s="181" t="s">
        <v>616</v>
      </c>
      <c r="F254" s="182" t="s">
        <v>617</v>
      </c>
      <c r="G254" s="183" t="s">
        <v>275</v>
      </c>
      <c r="H254" s="184">
        <v>51.113</v>
      </c>
      <c r="I254" s="185"/>
      <c r="J254" s="186">
        <f>ROUND(I254*H254,2)</f>
        <v>0</v>
      </c>
      <c r="K254" s="182" t="s">
        <v>246</v>
      </c>
      <c r="L254" s="39"/>
      <c r="M254" s="187" t="s">
        <v>1</v>
      </c>
      <c r="N254" s="188" t="s">
        <v>46</v>
      </c>
      <c r="O254" s="77"/>
      <c r="P254" s="189">
        <f>O254*H254</f>
        <v>0</v>
      </c>
      <c r="Q254" s="189">
        <v>0</v>
      </c>
      <c r="R254" s="189">
        <f>Q254*H254</f>
        <v>0</v>
      </c>
      <c r="S254" s="189">
        <v>0</v>
      </c>
      <c r="T254" s="190">
        <f>S254*H254</f>
        <v>0</v>
      </c>
      <c r="U254" s="38"/>
      <c r="V254" s="38"/>
      <c r="W254" s="38"/>
      <c r="X254" s="38"/>
      <c r="Y254" s="38"/>
      <c r="Z254" s="38"/>
      <c r="AA254" s="38"/>
      <c r="AB254" s="38"/>
      <c r="AC254" s="38"/>
      <c r="AD254" s="38"/>
      <c r="AE254" s="38"/>
      <c r="AR254" s="191" t="s">
        <v>206</v>
      </c>
      <c r="AT254" s="191" t="s">
        <v>201</v>
      </c>
      <c r="AU254" s="191" t="s">
        <v>91</v>
      </c>
      <c r="AY254" s="19" t="s">
        <v>199</v>
      </c>
      <c r="BE254" s="192">
        <f>IF(N254="základní",J254,0)</f>
        <v>0</v>
      </c>
      <c r="BF254" s="192">
        <f>IF(N254="snížená",J254,0)</f>
        <v>0</v>
      </c>
      <c r="BG254" s="192">
        <f>IF(N254="zákl. přenesená",J254,0)</f>
        <v>0</v>
      </c>
      <c r="BH254" s="192">
        <f>IF(N254="sníž. přenesená",J254,0)</f>
        <v>0</v>
      </c>
      <c r="BI254" s="192">
        <f>IF(N254="nulová",J254,0)</f>
        <v>0</v>
      </c>
      <c r="BJ254" s="19" t="s">
        <v>89</v>
      </c>
      <c r="BK254" s="192">
        <f>ROUND(I254*H254,2)</f>
        <v>0</v>
      </c>
      <c r="BL254" s="19" t="s">
        <v>206</v>
      </c>
      <c r="BM254" s="191" t="s">
        <v>2570</v>
      </c>
    </row>
    <row r="255" s="13" customFormat="1">
      <c r="A255" s="13"/>
      <c r="B255" s="199"/>
      <c r="C255" s="13"/>
      <c r="D255" s="193" t="s">
        <v>212</v>
      </c>
      <c r="E255" s="200" t="s">
        <v>1</v>
      </c>
      <c r="F255" s="201" t="s">
        <v>2571</v>
      </c>
      <c r="G255" s="13"/>
      <c r="H255" s="202">
        <v>15.4</v>
      </c>
      <c r="I255" s="203"/>
      <c r="J255" s="13"/>
      <c r="K255" s="13"/>
      <c r="L255" s="199"/>
      <c r="M255" s="204"/>
      <c r="N255" s="205"/>
      <c r="O255" s="205"/>
      <c r="P255" s="205"/>
      <c r="Q255" s="205"/>
      <c r="R255" s="205"/>
      <c r="S255" s="205"/>
      <c r="T255" s="206"/>
      <c r="U255" s="13"/>
      <c r="V255" s="13"/>
      <c r="W255" s="13"/>
      <c r="X255" s="13"/>
      <c r="Y255" s="13"/>
      <c r="Z255" s="13"/>
      <c r="AA255" s="13"/>
      <c r="AB255" s="13"/>
      <c r="AC255" s="13"/>
      <c r="AD255" s="13"/>
      <c r="AE255" s="13"/>
      <c r="AT255" s="200" t="s">
        <v>212</v>
      </c>
      <c r="AU255" s="200" t="s">
        <v>91</v>
      </c>
      <c r="AV255" s="13" t="s">
        <v>91</v>
      </c>
      <c r="AW255" s="13" t="s">
        <v>36</v>
      </c>
      <c r="AX255" s="13" t="s">
        <v>81</v>
      </c>
      <c r="AY255" s="200" t="s">
        <v>199</v>
      </c>
    </row>
    <row r="256" s="13" customFormat="1">
      <c r="A256" s="13"/>
      <c r="B256" s="199"/>
      <c r="C256" s="13"/>
      <c r="D256" s="193" t="s">
        <v>212</v>
      </c>
      <c r="E256" s="200" t="s">
        <v>1</v>
      </c>
      <c r="F256" s="201" t="s">
        <v>2572</v>
      </c>
      <c r="G256" s="13"/>
      <c r="H256" s="202">
        <v>0.13300000000000001</v>
      </c>
      <c r="I256" s="203"/>
      <c r="J256" s="13"/>
      <c r="K256" s="13"/>
      <c r="L256" s="199"/>
      <c r="M256" s="204"/>
      <c r="N256" s="205"/>
      <c r="O256" s="205"/>
      <c r="P256" s="205"/>
      <c r="Q256" s="205"/>
      <c r="R256" s="205"/>
      <c r="S256" s="205"/>
      <c r="T256" s="206"/>
      <c r="U256" s="13"/>
      <c r="V256" s="13"/>
      <c r="W256" s="13"/>
      <c r="X256" s="13"/>
      <c r="Y256" s="13"/>
      <c r="Z256" s="13"/>
      <c r="AA256" s="13"/>
      <c r="AB256" s="13"/>
      <c r="AC256" s="13"/>
      <c r="AD256" s="13"/>
      <c r="AE256" s="13"/>
      <c r="AT256" s="200" t="s">
        <v>212</v>
      </c>
      <c r="AU256" s="200" t="s">
        <v>91</v>
      </c>
      <c r="AV256" s="13" t="s">
        <v>91</v>
      </c>
      <c r="AW256" s="13" t="s">
        <v>36</v>
      </c>
      <c r="AX256" s="13" t="s">
        <v>81</v>
      </c>
      <c r="AY256" s="200" t="s">
        <v>199</v>
      </c>
    </row>
    <row r="257" s="13" customFormat="1">
      <c r="A257" s="13"/>
      <c r="B257" s="199"/>
      <c r="C257" s="13"/>
      <c r="D257" s="193" t="s">
        <v>212</v>
      </c>
      <c r="E257" s="200" t="s">
        <v>1</v>
      </c>
      <c r="F257" s="201" t="s">
        <v>2573</v>
      </c>
      <c r="G257" s="13"/>
      <c r="H257" s="202">
        <v>20.859999999999999</v>
      </c>
      <c r="I257" s="203"/>
      <c r="J257" s="13"/>
      <c r="K257" s="13"/>
      <c r="L257" s="199"/>
      <c r="M257" s="204"/>
      <c r="N257" s="205"/>
      <c r="O257" s="205"/>
      <c r="P257" s="205"/>
      <c r="Q257" s="205"/>
      <c r="R257" s="205"/>
      <c r="S257" s="205"/>
      <c r="T257" s="206"/>
      <c r="U257" s="13"/>
      <c r="V257" s="13"/>
      <c r="W257" s="13"/>
      <c r="X257" s="13"/>
      <c r="Y257" s="13"/>
      <c r="Z257" s="13"/>
      <c r="AA257" s="13"/>
      <c r="AB257" s="13"/>
      <c r="AC257" s="13"/>
      <c r="AD257" s="13"/>
      <c r="AE257" s="13"/>
      <c r="AT257" s="200" t="s">
        <v>212</v>
      </c>
      <c r="AU257" s="200" t="s">
        <v>91</v>
      </c>
      <c r="AV257" s="13" t="s">
        <v>91</v>
      </c>
      <c r="AW257" s="13" t="s">
        <v>36</v>
      </c>
      <c r="AX257" s="13" t="s">
        <v>81</v>
      </c>
      <c r="AY257" s="200" t="s">
        <v>199</v>
      </c>
    </row>
    <row r="258" s="13" customFormat="1">
      <c r="A258" s="13"/>
      <c r="B258" s="199"/>
      <c r="C258" s="13"/>
      <c r="D258" s="193" t="s">
        <v>212</v>
      </c>
      <c r="E258" s="200" t="s">
        <v>1</v>
      </c>
      <c r="F258" s="201" t="s">
        <v>2574</v>
      </c>
      <c r="G258" s="13"/>
      <c r="H258" s="202">
        <v>14.720000000000001</v>
      </c>
      <c r="I258" s="203"/>
      <c r="J258" s="13"/>
      <c r="K258" s="13"/>
      <c r="L258" s="199"/>
      <c r="M258" s="204"/>
      <c r="N258" s="205"/>
      <c r="O258" s="205"/>
      <c r="P258" s="205"/>
      <c r="Q258" s="205"/>
      <c r="R258" s="205"/>
      <c r="S258" s="205"/>
      <c r="T258" s="206"/>
      <c r="U258" s="13"/>
      <c r="V258" s="13"/>
      <c r="W258" s="13"/>
      <c r="X258" s="13"/>
      <c r="Y258" s="13"/>
      <c r="Z258" s="13"/>
      <c r="AA258" s="13"/>
      <c r="AB258" s="13"/>
      <c r="AC258" s="13"/>
      <c r="AD258" s="13"/>
      <c r="AE258" s="13"/>
      <c r="AT258" s="200" t="s">
        <v>212</v>
      </c>
      <c r="AU258" s="200" t="s">
        <v>91</v>
      </c>
      <c r="AV258" s="13" t="s">
        <v>91</v>
      </c>
      <c r="AW258" s="13" t="s">
        <v>36</v>
      </c>
      <c r="AX258" s="13" t="s">
        <v>81</v>
      </c>
      <c r="AY258" s="200" t="s">
        <v>199</v>
      </c>
    </row>
    <row r="259" s="15" customFormat="1">
      <c r="A259" s="15"/>
      <c r="B259" s="214"/>
      <c r="C259" s="15"/>
      <c r="D259" s="193" t="s">
        <v>212</v>
      </c>
      <c r="E259" s="215" t="s">
        <v>1</v>
      </c>
      <c r="F259" s="216" t="s">
        <v>234</v>
      </c>
      <c r="G259" s="15"/>
      <c r="H259" s="217">
        <v>51.113</v>
      </c>
      <c r="I259" s="218"/>
      <c r="J259" s="15"/>
      <c r="K259" s="15"/>
      <c r="L259" s="214"/>
      <c r="M259" s="219"/>
      <c r="N259" s="220"/>
      <c r="O259" s="220"/>
      <c r="P259" s="220"/>
      <c r="Q259" s="220"/>
      <c r="R259" s="220"/>
      <c r="S259" s="220"/>
      <c r="T259" s="221"/>
      <c r="U259" s="15"/>
      <c r="V259" s="15"/>
      <c r="W259" s="15"/>
      <c r="X259" s="15"/>
      <c r="Y259" s="15"/>
      <c r="Z259" s="15"/>
      <c r="AA259" s="15"/>
      <c r="AB259" s="15"/>
      <c r="AC259" s="15"/>
      <c r="AD259" s="15"/>
      <c r="AE259" s="15"/>
      <c r="AT259" s="215" t="s">
        <v>212</v>
      </c>
      <c r="AU259" s="215" t="s">
        <v>91</v>
      </c>
      <c r="AV259" s="15" t="s">
        <v>206</v>
      </c>
      <c r="AW259" s="15" t="s">
        <v>36</v>
      </c>
      <c r="AX259" s="15" t="s">
        <v>89</v>
      </c>
      <c r="AY259" s="215" t="s">
        <v>199</v>
      </c>
    </row>
    <row r="260" s="12" customFormat="1" ht="22.8" customHeight="1">
      <c r="A260" s="12"/>
      <c r="B260" s="166"/>
      <c r="C260" s="12"/>
      <c r="D260" s="167" t="s">
        <v>80</v>
      </c>
      <c r="E260" s="177" t="s">
        <v>627</v>
      </c>
      <c r="F260" s="177" t="s">
        <v>628</v>
      </c>
      <c r="G260" s="12"/>
      <c r="H260" s="12"/>
      <c r="I260" s="169"/>
      <c r="J260" s="178">
        <f>BK260</f>
        <v>0</v>
      </c>
      <c r="K260" s="12"/>
      <c r="L260" s="166"/>
      <c r="M260" s="171"/>
      <c r="N260" s="172"/>
      <c r="O260" s="172"/>
      <c r="P260" s="173">
        <f>SUM(P261:P264)</f>
        <v>0</v>
      </c>
      <c r="Q260" s="172"/>
      <c r="R260" s="173">
        <f>SUM(R261:R264)</f>
        <v>0</v>
      </c>
      <c r="S260" s="172"/>
      <c r="T260" s="174">
        <f>SUM(T261:T264)</f>
        <v>0</v>
      </c>
      <c r="U260" s="12"/>
      <c r="V260" s="12"/>
      <c r="W260" s="12"/>
      <c r="X260" s="12"/>
      <c r="Y260" s="12"/>
      <c r="Z260" s="12"/>
      <c r="AA260" s="12"/>
      <c r="AB260" s="12"/>
      <c r="AC260" s="12"/>
      <c r="AD260" s="12"/>
      <c r="AE260" s="12"/>
      <c r="AR260" s="167" t="s">
        <v>89</v>
      </c>
      <c r="AT260" s="175" t="s">
        <v>80</v>
      </c>
      <c r="AU260" s="175" t="s">
        <v>89</v>
      </c>
      <c r="AY260" s="167" t="s">
        <v>199</v>
      </c>
      <c r="BK260" s="176">
        <f>SUM(BK261:BK264)</f>
        <v>0</v>
      </c>
    </row>
    <row r="261" s="2" customFormat="1" ht="14.4" customHeight="1">
      <c r="A261" s="38"/>
      <c r="B261" s="179"/>
      <c r="C261" s="180" t="s">
        <v>342</v>
      </c>
      <c r="D261" s="180" t="s">
        <v>201</v>
      </c>
      <c r="E261" s="181" t="s">
        <v>630</v>
      </c>
      <c r="F261" s="182" t="s">
        <v>631</v>
      </c>
      <c r="G261" s="183" t="s">
        <v>275</v>
      </c>
      <c r="H261" s="184">
        <v>31.599</v>
      </c>
      <c r="I261" s="185"/>
      <c r="J261" s="186">
        <f>ROUND(I261*H261,2)</f>
        <v>0</v>
      </c>
      <c r="K261" s="182" t="s">
        <v>205</v>
      </c>
      <c r="L261" s="39"/>
      <c r="M261" s="187" t="s">
        <v>1</v>
      </c>
      <c r="N261" s="188" t="s">
        <v>46</v>
      </c>
      <c r="O261" s="77"/>
      <c r="P261" s="189">
        <f>O261*H261</f>
        <v>0</v>
      </c>
      <c r="Q261" s="189">
        <v>0</v>
      </c>
      <c r="R261" s="189">
        <f>Q261*H261</f>
        <v>0</v>
      </c>
      <c r="S261" s="189">
        <v>0</v>
      </c>
      <c r="T261" s="190">
        <f>S261*H261</f>
        <v>0</v>
      </c>
      <c r="U261" s="38"/>
      <c r="V261" s="38"/>
      <c r="W261" s="38"/>
      <c r="X261" s="38"/>
      <c r="Y261" s="38"/>
      <c r="Z261" s="38"/>
      <c r="AA261" s="38"/>
      <c r="AB261" s="38"/>
      <c r="AC261" s="38"/>
      <c r="AD261" s="38"/>
      <c r="AE261" s="38"/>
      <c r="AR261" s="191" t="s">
        <v>206</v>
      </c>
      <c r="AT261" s="191" t="s">
        <v>201</v>
      </c>
      <c r="AU261" s="191" t="s">
        <v>91</v>
      </c>
      <c r="AY261" s="19" t="s">
        <v>199</v>
      </c>
      <c r="BE261" s="192">
        <f>IF(N261="základní",J261,0)</f>
        <v>0</v>
      </c>
      <c r="BF261" s="192">
        <f>IF(N261="snížená",J261,0)</f>
        <v>0</v>
      </c>
      <c r="BG261" s="192">
        <f>IF(N261="zákl. přenesená",J261,0)</f>
        <v>0</v>
      </c>
      <c r="BH261" s="192">
        <f>IF(N261="sníž. přenesená",J261,0)</f>
        <v>0</v>
      </c>
      <c r="BI261" s="192">
        <f>IF(N261="nulová",J261,0)</f>
        <v>0</v>
      </c>
      <c r="BJ261" s="19" t="s">
        <v>89</v>
      </c>
      <c r="BK261" s="192">
        <f>ROUND(I261*H261,2)</f>
        <v>0</v>
      </c>
      <c r="BL261" s="19" t="s">
        <v>206</v>
      </c>
      <c r="BM261" s="191" t="s">
        <v>2575</v>
      </c>
    </row>
    <row r="262" s="2" customFormat="1">
      <c r="A262" s="38"/>
      <c r="B262" s="39"/>
      <c r="C262" s="38"/>
      <c r="D262" s="193" t="s">
        <v>208</v>
      </c>
      <c r="E262" s="38"/>
      <c r="F262" s="194" t="s">
        <v>633</v>
      </c>
      <c r="G262" s="38"/>
      <c r="H262" s="38"/>
      <c r="I262" s="195"/>
      <c r="J262" s="38"/>
      <c r="K262" s="38"/>
      <c r="L262" s="39"/>
      <c r="M262" s="196"/>
      <c r="N262" s="197"/>
      <c r="O262" s="77"/>
      <c r="P262" s="77"/>
      <c r="Q262" s="77"/>
      <c r="R262" s="77"/>
      <c r="S262" s="77"/>
      <c r="T262" s="78"/>
      <c r="U262" s="38"/>
      <c r="V262" s="38"/>
      <c r="W262" s="38"/>
      <c r="X262" s="38"/>
      <c r="Y262" s="38"/>
      <c r="Z262" s="38"/>
      <c r="AA262" s="38"/>
      <c r="AB262" s="38"/>
      <c r="AC262" s="38"/>
      <c r="AD262" s="38"/>
      <c r="AE262" s="38"/>
      <c r="AT262" s="19" t="s">
        <v>208</v>
      </c>
      <c r="AU262" s="19" t="s">
        <v>91</v>
      </c>
    </row>
    <row r="263" s="2" customFormat="1" ht="24.15" customHeight="1">
      <c r="A263" s="38"/>
      <c r="B263" s="179"/>
      <c r="C263" s="180" t="s">
        <v>7</v>
      </c>
      <c r="D263" s="180" t="s">
        <v>201</v>
      </c>
      <c r="E263" s="181" t="s">
        <v>635</v>
      </c>
      <c r="F263" s="182" t="s">
        <v>636</v>
      </c>
      <c r="G263" s="183" t="s">
        <v>275</v>
      </c>
      <c r="H263" s="184">
        <v>31.599</v>
      </c>
      <c r="I263" s="185"/>
      <c r="J263" s="186">
        <f>ROUND(I263*H263,2)</f>
        <v>0</v>
      </c>
      <c r="K263" s="182" t="s">
        <v>205</v>
      </c>
      <c r="L263" s="39"/>
      <c r="M263" s="187" t="s">
        <v>1</v>
      </c>
      <c r="N263" s="188" t="s">
        <v>46</v>
      </c>
      <c r="O263" s="77"/>
      <c r="P263" s="189">
        <f>O263*H263</f>
        <v>0</v>
      </c>
      <c r="Q263" s="189">
        <v>0</v>
      </c>
      <c r="R263" s="189">
        <f>Q263*H263</f>
        <v>0</v>
      </c>
      <c r="S263" s="189">
        <v>0</v>
      </c>
      <c r="T263" s="190">
        <f>S263*H263</f>
        <v>0</v>
      </c>
      <c r="U263" s="38"/>
      <c r="V263" s="38"/>
      <c r="W263" s="38"/>
      <c r="X263" s="38"/>
      <c r="Y263" s="38"/>
      <c r="Z263" s="38"/>
      <c r="AA263" s="38"/>
      <c r="AB263" s="38"/>
      <c r="AC263" s="38"/>
      <c r="AD263" s="38"/>
      <c r="AE263" s="38"/>
      <c r="AR263" s="191" t="s">
        <v>206</v>
      </c>
      <c r="AT263" s="191" t="s">
        <v>201</v>
      </c>
      <c r="AU263" s="191" t="s">
        <v>91</v>
      </c>
      <c r="AY263" s="19" t="s">
        <v>199</v>
      </c>
      <c r="BE263" s="192">
        <f>IF(N263="základní",J263,0)</f>
        <v>0</v>
      </c>
      <c r="BF263" s="192">
        <f>IF(N263="snížená",J263,0)</f>
        <v>0</v>
      </c>
      <c r="BG263" s="192">
        <f>IF(N263="zákl. přenesená",J263,0)</f>
        <v>0</v>
      </c>
      <c r="BH263" s="192">
        <f>IF(N263="sníž. přenesená",J263,0)</f>
        <v>0</v>
      </c>
      <c r="BI263" s="192">
        <f>IF(N263="nulová",J263,0)</f>
        <v>0</v>
      </c>
      <c r="BJ263" s="19" t="s">
        <v>89</v>
      </c>
      <c r="BK263" s="192">
        <f>ROUND(I263*H263,2)</f>
        <v>0</v>
      </c>
      <c r="BL263" s="19" t="s">
        <v>206</v>
      </c>
      <c r="BM263" s="191" t="s">
        <v>2576</v>
      </c>
    </row>
    <row r="264" s="2" customFormat="1">
      <c r="A264" s="38"/>
      <c r="B264" s="39"/>
      <c r="C264" s="38"/>
      <c r="D264" s="193" t="s">
        <v>208</v>
      </c>
      <c r="E264" s="38"/>
      <c r="F264" s="194" t="s">
        <v>638</v>
      </c>
      <c r="G264" s="38"/>
      <c r="H264" s="38"/>
      <c r="I264" s="195"/>
      <c r="J264" s="38"/>
      <c r="K264" s="38"/>
      <c r="L264" s="39"/>
      <c r="M264" s="196"/>
      <c r="N264" s="197"/>
      <c r="O264" s="77"/>
      <c r="P264" s="77"/>
      <c r="Q264" s="77"/>
      <c r="R264" s="77"/>
      <c r="S264" s="77"/>
      <c r="T264" s="78"/>
      <c r="U264" s="38"/>
      <c r="V264" s="38"/>
      <c r="W264" s="38"/>
      <c r="X264" s="38"/>
      <c r="Y264" s="38"/>
      <c r="Z264" s="38"/>
      <c r="AA264" s="38"/>
      <c r="AB264" s="38"/>
      <c r="AC264" s="38"/>
      <c r="AD264" s="38"/>
      <c r="AE264" s="38"/>
      <c r="AT264" s="19" t="s">
        <v>208</v>
      </c>
      <c r="AU264" s="19" t="s">
        <v>91</v>
      </c>
    </row>
    <row r="265" s="12" customFormat="1" ht="25.92" customHeight="1">
      <c r="A265" s="12"/>
      <c r="B265" s="166"/>
      <c r="C265" s="12"/>
      <c r="D265" s="167" t="s">
        <v>80</v>
      </c>
      <c r="E265" s="168" t="s">
        <v>639</v>
      </c>
      <c r="F265" s="168" t="s">
        <v>640</v>
      </c>
      <c r="G265" s="12"/>
      <c r="H265" s="12"/>
      <c r="I265" s="169"/>
      <c r="J265" s="170">
        <f>BK265</f>
        <v>0</v>
      </c>
      <c r="K265" s="12"/>
      <c r="L265" s="166"/>
      <c r="M265" s="171"/>
      <c r="N265" s="172"/>
      <c r="O265" s="172"/>
      <c r="P265" s="173">
        <f>P266+P278+P291</f>
        <v>0</v>
      </c>
      <c r="Q265" s="172"/>
      <c r="R265" s="173">
        <f>R266+R278+R291</f>
        <v>3.0754639999999998</v>
      </c>
      <c r="S265" s="172"/>
      <c r="T265" s="174">
        <f>T266+T278+T291</f>
        <v>5.4779999999999998</v>
      </c>
      <c r="U265" s="12"/>
      <c r="V265" s="12"/>
      <c r="W265" s="12"/>
      <c r="X265" s="12"/>
      <c r="Y265" s="12"/>
      <c r="Z265" s="12"/>
      <c r="AA265" s="12"/>
      <c r="AB265" s="12"/>
      <c r="AC265" s="12"/>
      <c r="AD265" s="12"/>
      <c r="AE265" s="12"/>
      <c r="AR265" s="167" t="s">
        <v>91</v>
      </c>
      <c r="AT265" s="175" t="s">
        <v>80</v>
      </c>
      <c r="AU265" s="175" t="s">
        <v>81</v>
      </c>
      <c r="AY265" s="167" t="s">
        <v>199</v>
      </c>
      <c r="BK265" s="176">
        <f>BK266+BK278+BK291</f>
        <v>0</v>
      </c>
    </row>
    <row r="266" s="12" customFormat="1" ht="22.8" customHeight="1">
      <c r="A266" s="12"/>
      <c r="B266" s="166"/>
      <c r="C266" s="12"/>
      <c r="D266" s="167" t="s">
        <v>80</v>
      </c>
      <c r="E266" s="177" t="s">
        <v>641</v>
      </c>
      <c r="F266" s="177" t="s">
        <v>642</v>
      </c>
      <c r="G266" s="12"/>
      <c r="H266" s="12"/>
      <c r="I266" s="169"/>
      <c r="J266" s="178">
        <f>BK266</f>
        <v>0</v>
      </c>
      <c r="K266" s="12"/>
      <c r="L266" s="166"/>
      <c r="M266" s="171"/>
      <c r="N266" s="172"/>
      <c r="O266" s="172"/>
      <c r="P266" s="173">
        <f>SUM(P267:P277)</f>
        <v>0</v>
      </c>
      <c r="Q266" s="172"/>
      <c r="R266" s="173">
        <f>SUM(R267:R277)</f>
        <v>0.035164000000000001</v>
      </c>
      <c r="S266" s="172"/>
      <c r="T266" s="174">
        <f>SUM(T267:T277)</f>
        <v>0</v>
      </c>
      <c r="U266" s="12"/>
      <c r="V266" s="12"/>
      <c r="W266" s="12"/>
      <c r="X266" s="12"/>
      <c r="Y266" s="12"/>
      <c r="Z266" s="12"/>
      <c r="AA266" s="12"/>
      <c r="AB266" s="12"/>
      <c r="AC266" s="12"/>
      <c r="AD266" s="12"/>
      <c r="AE266" s="12"/>
      <c r="AR266" s="167" t="s">
        <v>91</v>
      </c>
      <c r="AT266" s="175" t="s">
        <v>80</v>
      </c>
      <c r="AU266" s="175" t="s">
        <v>89</v>
      </c>
      <c r="AY266" s="167" t="s">
        <v>199</v>
      </c>
      <c r="BK266" s="176">
        <f>SUM(BK267:BK277)</f>
        <v>0</v>
      </c>
    </row>
    <row r="267" s="2" customFormat="1" ht="14.4" customHeight="1">
      <c r="A267" s="38"/>
      <c r="B267" s="179"/>
      <c r="C267" s="180" t="s">
        <v>354</v>
      </c>
      <c r="D267" s="180" t="s">
        <v>201</v>
      </c>
      <c r="E267" s="181" t="s">
        <v>2577</v>
      </c>
      <c r="F267" s="182" t="s">
        <v>2578</v>
      </c>
      <c r="G267" s="183" t="s">
        <v>204</v>
      </c>
      <c r="H267" s="184">
        <v>298</v>
      </c>
      <c r="I267" s="185"/>
      <c r="J267" s="186">
        <f>ROUND(I267*H267,2)</f>
        <v>0</v>
      </c>
      <c r="K267" s="182" t="s">
        <v>205</v>
      </c>
      <c r="L267" s="39"/>
      <c r="M267" s="187" t="s">
        <v>1</v>
      </c>
      <c r="N267" s="188" t="s">
        <v>46</v>
      </c>
      <c r="O267" s="77"/>
      <c r="P267" s="189">
        <f>O267*H267</f>
        <v>0</v>
      </c>
      <c r="Q267" s="189">
        <v>0</v>
      </c>
      <c r="R267" s="189">
        <f>Q267*H267</f>
        <v>0</v>
      </c>
      <c r="S267" s="189">
        <v>0</v>
      </c>
      <c r="T267" s="190">
        <f>S267*H267</f>
        <v>0</v>
      </c>
      <c r="U267" s="38"/>
      <c r="V267" s="38"/>
      <c r="W267" s="38"/>
      <c r="X267" s="38"/>
      <c r="Y267" s="38"/>
      <c r="Z267" s="38"/>
      <c r="AA267" s="38"/>
      <c r="AB267" s="38"/>
      <c r="AC267" s="38"/>
      <c r="AD267" s="38"/>
      <c r="AE267" s="38"/>
      <c r="AR267" s="191" t="s">
        <v>318</v>
      </c>
      <c r="AT267" s="191" t="s">
        <v>201</v>
      </c>
      <c r="AU267" s="191" t="s">
        <v>91</v>
      </c>
      <c r="AY267" s="19" t="s">
        <v>199</v>
      </c>
      <c r="BE267" s="192">
        <f>IF(N267="základní",J267,0)</f>
        <v>0</v>
      </c>
      <c r="BF267" s="192">
        <f>IF(N267="snížená",J267,0)</f>
        <v>0</v>
      </c>
      <c r="BG267" s="192">
        <f>IF(N267="zákl. přenesená",J267,0)</f>
        <v>0</v>
      </c>
      <c r="BH267" s="192">
        <f>IF(N267="sníž. přenesená",J267,0)</f>
        <v>0</v>
      </c>
      <c r="BI267" s="192">
        <f>IF(N267="nulová",J267,0)</f>
        <v>0</v>
      </c>
      <c r="BJ267" s="19" t="s">
        <v>89</v>
      </c>
      <c r="BK267" s="192">
        <f>ROUND(I267*H267,2)</f>
        <v>0</v>
      </c>
      <c r="BL267" s="19" t="s">
        <v>318</v>
      </c>
      <c r="BM267" s="191" t="s">
        <v>2579</v>
      </c>
    </row>
    <row r="268" s="2" customFormat="1">
      <c r="A268" s="38"/>
      <c r="B268" s="39"/>
      <c r="C268" s="38"/>
      <c r="D268" s="193" t="s">
        <v>208</v>
      </c>
      <c r="E268" s="38"/>
      <c r="F268" s="194" t="s">
        <v>2580</v>
      </c>
      <c r="G268" s="38"/>
      <c r="H268" s="38"/>
      <c r="I268" s="195"/>
      <c r="J268" s="38"/>
      <c r="K268" s="38"/>
      <c r="L268" s="39"/>
      <c r="M268" s="196"/>
      <c r="N268" s="197"/>
      <c r="O268" s="77"/>
      <c r="P268" s="77"/>
      <c r="Q268" s="77"/>
      <c r="R268" s="77"/>
      <c r="S268" s="77"/>
      <c r="T268" s="78"/>
      <c r="U268" s="38"/>
      <c r="V268" s="38"/>
      <c r="W268" s="38"/>
      <c r="X268" s="38"/>
      <c r="Y268" s="38"/>
      <c r="Z268" s="38"/>
      <c r="AA268" s="38"/>
      <c r="AB268" s="38"/>
      <c r="AC268" s="38"/>
      <c r="AD268" s="38"/>
      <c r="AE268" s="38"/>
      <c r="AT268" s="19" t="s">
        <v>208</v>
      </c>
      <c r="AU268" s="19" t="s">
        <v>91</v>
      </c>
    </row>
    <row r="269" s="14" customFormat="1">
      <c r="A269" s="14"/>
      <c r="B269" s="207"/>
      <c r="C269" s="14"/>
      <c r="D269" s="193" t="s">
        <v>212</v>
      </c>
      <c r="E269" s="208" t="s">
        <v>1</v>
      </c>
      <c r="F269" s="209" t="s">
        <v>2539</v>
      </c>
      <c r="G269" s="14"/>
      <c r="H269" s="208" t="s">
        <v>1</v>
      </c>
      <c r="I269" s="210"/>
      <c r="J269" s="14"/>
      <c r="K269" s="14"/>
      <c r="L269" s="207"/>
      <c r="M269" s="211"/>
      <c r="N269" s="212"/>
      <c r="O269" s="212"/>
      <c r="P269" s="212"/>
      <c r="Q269" s="212"/>
      <c r="R269" s="212"/>
      <c r="S269" s="212"/>
      <c r="T269" s="213"/>
      <c r="U269" s="14"/>
      <c r="V269" s="14"/>
      <c r="W269" s="14"/>
      <c r="X269" s="14"/>
      <c r="Y269" s="14"/>
      <c r="Z269" s="14"/>
      <c r="AA269" s="14"/>
      <c r="AB269" s="14"/>
      <c r="AC269" s="14"/>
      <c r="AD269" s="14"/>
      <c r="AE269" s="14"/>
      <c r="AT269" s="208" t="s">
        <v>212</v>
      </c>
      <c r="AU269" s="208" t="s">
        <v>91</v>
      </c>
      <c r="AV269" s="14" t="s">
        <v>89</v>
      </c>
      <c r="AW269" s="14" t="s">
        <v>36</v>
      </c>
      <c r="AX269" s="14" t="s">
        <v>81</v>
      </c>
      <c r="AY269" s="208" t="s">
        <v>199</v>
      </c>
    </row>
    <row r="270" s="14" customFormat="1">
      <c r="A270" s="14"/>
      <c r="B270" s="207"/>
      <c r="C270" s="14"/>
      <c r="D270" s="193" t="s">
        <v>212</v>
      </c>
      <c r="E270" s="208" t="s">
        <v>1</v>
      </c>
      <c r="F270" s="209" t="s">
        <v>2524</v>
      </c>
      <c r="G270" s="14"/>
      <c r="H270" s="208" t="s">
        <v>1</v>
      </c>
      <c r="I270" s="210"/>
      <c r="J270" s="14"/>
      <c r="K270" s="14"/>
      <c r="L270" s="207"/>
      <c r="M270" s="211"/>
      <c r="N270" s="212"/>
      <c r="O270" s="212"/>
      <c r="P270" s="212"/>
      <c r="Q270" s="212"/>
      <c r="R270" s="212"/>
      <c r="S270" s="212"/>
      <c r="T270" s="213"/>
      <c r="U270" s="14"/>
      <c r="V270" s="14"/>
      <c r="W270" s="14"/>
      <c r="X270" s="14"/>
      <c r="Y270" s="14"/>
      <c r="Z270" s="14"/>
      <c r="AA270" s="14"/>
      <c r="AB270" s="14"/>
      <c r="AC270" s="14"/>
      <c r="AD270" s="14"/>
      <c r="AE270" s="14"/>
      <c r="AT270" s="208" t="s">
        <v>212</v>
      </c>
      <c r="AU270" s="208" t="s">
        <v>91</v>
      </c>
      <c r="AV270" s="14" t="s">
        <v>89</v>
      </c>
      <c r="AW270" s="14" t="s">
        <v>36</v>
      </c>
      <c r="AX270" s="14" t="s">
        <v>81</v>
      </c>
      <c r="AY270" s="208" t="s">
        <v>199</v>
      </c>
    </row>
    <row r="271" s="13" customFormat="1">
      <c r="A271" s="13"/>
      <c r="B271" s="199"/>
      <c r="C271" s="13"/>
      <c r="D271" s="193" t="s">
        <v>212</v>
      </c>
      <c r="E271" s="200" t="s">
        <v>1</v>
      </c>
      <c r="F271" s="201" t="s">
        <v>2525</v>
      </c>
      <c r="G271" s="13"/>
      <c r="H271" s="202">
        <v>284</v>
      </c>
      <c r="I271" s="203"/>
      <c r="J271" s="13"/>
      <c r="K271" s="13"/>
      <c r="L271" s="199"/>
      <c r="M271" s="204"/>
      <c r="N271" s="205"/>
      <c r="O271" s="205"/>
      <c r="P271" s="205"/>
      <c r="Q271" s="205"/>
      <c r="R271" s="205"/>
      <c r="S271" s="205"/>
      <c r="T271" s="206"/>
      <c r="U271" s="13"/>
      <c r="V271" s="13"/>
      <c r="W271" s="13"/>
      <c r="X271" s="13"/>
      <c r="Y271" s="13"/>
      <c r="Z271" s="13"/>
      <c r="AA271" s="13"/>
      <c r="AB271" s="13"/>
      <c r="AC271" s="13"/>
      <c r="AD271" s="13"/>
      <c r="AE271" s="13"/>
      <c r="AT271" s="200" t="s">
        <v>212</v>
      </c>
      <c r="AU271" s="200" t="s">
        <v>91</v>
      </c>
      <c r="AV271" s="13" t="s">
        <v>91</v>
      </c>
      <c r="AW271" s="13" t="s">
        <v>36</v>
      </c>
      <c r="AX271" s="13" t="s">
        <v>81</v>
      </c>
      <c r="AY271" s="200" t="s">
        <v>199</v>
      </c>
    </row>
    <row r="272" s="14" customFormat="1">
      <c r="A272" s="14"/>
      <c r="B272" s="207"/>
      <c r="C272" s="14"/>
      <c r="D272" s="193" t="s">
        <v>212</v>
      </c>
      <c r="E272" s="208" t="s">
        <v>1</v>
      </c>
      <c r="F272" s="209" t="s">
        <v>2526</v>
      </c>
      <c r="G272" s="14"/>
      <c r="H272" s="208" t="s">
        <v>1</v>
      </c>
      <c r="I272" s="210"/>
      <c r="J272" s="14"/>
      <c r="K272" s="14"/>
      <c r="L272" s="207"/>
      <c r="M272" s="211"/>
      <c r="N272" s="212"/>
      <c r="O272" s="212"/>
      <c r="P272" s="212"/>
      <c r="Q272" s="212"/>
      <c r="R272" s="212"/>
      <c r="S272" s="212"/>
      <c r="T272" s="213"/>
      <c r="U272" s="14"/>
      <c r="V272" s="14"/>
      <c r="W272" s="14"/>
      <c r="X272" s="14"/>
      <c r="Y272" s="14"/>
      <c r="Z272" s="14"/>
      <c r="AA272" s="14"/>
      <c r="AB272" s="14"/>
      <c r="AC272" s="14"/>
      <c r="AD272" s="14"/>
      <c r="AE272" s="14"/>
      <c r="AT272" s="208" t="s">
        <v>212</v>
      </c>
      <c r="AU272" s="208" t="s">
        <v>91</v>
      </c>
      <c r="AV272" s="14" t="s">
        <v>89</v>
      </c>
      <c r="AW272" s="14" t="s">
        <v>36</v>
      </c>
      <c r="AX272" s="14" t="s">
        <v>81</v>
      </c>
      <c r="AY272" s="208" t="s">
        <v>199</v>
      </c>
    </row>
    <row r="273" s="13" customFormat="1">
      <c r="A273" s="13"/>
      <c r="B273" s="199"/>
      <c r="C273" s="13"/>
      <c r="D273" s="193" t="s">
        <v>212</v>
      </c>
      <c r="E273" s="200" t="s">
        <v>1</v>
      </c>
      <c r="F273" s="201" t="s">
        <v>2527</v>
      </c>
      <c r="G273" s="13"/>
      <c r="H273" s="202">
        <v>14</v>
      </c>
      <c r="I273" s="203"/>
      <c r="J273" s="13"/>
      <c r="K273" s="13"/>
      <c r="L273" s="199"/>
      <c r="M273" s="204"/>
      <c r="N273" s="205"/>
      <c r="O273" s="205"/>
      <c r="P273" s="205"/>
      <c r="Q273" s="205"/>
      <c r="R273" s="205"/>
      <c r="S273" s="205"/>
      <c r="T273" s="206"/>
      <c r="U273" s="13"/>
      <c r="V273" s="13"/>
      <c r="W273" s="13"/>
      <c r="X273" s="13"/>
      <c r="Y273" s="13"/>
      <c r="Z273" s="13"/>
      <c r="AA273" s="13"/>
      <c r="AB273" s="13"/>
      <c r="AC273" s="13"/>
      <c r="AD273" s="13"/>
      <c r="AE273" s="13"/>
      <c r="AT273" s="200" t="s">
        <v>212</v>
      </c>
      <c r="AU273" s="200" t="s">
        <v>91</v>
      </c>
      <c r="AV273" s="13" t="s">
        <v>91</v>
      </c>
      <c r="AW273" s="13" t="s">
        <v>36</v>
      </c>
      <c r="AX273" s="13" t="s">
        <v>81</v>
      </c>
      <c r="AY273" s="200" t="s">
        <v>199</v>
      </c>
    </row>
    <row r="274" s="15" customFormat="1">
      <c r="A274" s="15"/>
      <c r="B274" s="214"/>
      <c r="C274" s="15"/>
      <c r="D274" s="193" t="s">
        <v>212</v>
      </c>
      <c r="E274" s="215" t="s">
        <v>1</v>
      </c>
      <c r="F274" s="216" t="s">
        <v>234</v>
      </c>
      <c r="G274" s="15"/>
      <c r="H274" s="217">
        <v>298</v>
      </c>
      <c r="I274" s="218"/>
      <c r="J274" s="15"/>
      <c r="K274" s="15"/>
      <c r="L274" s="214"/>
      <c r="M274" s="219"/>
      <c r="N274" s="220"/>
      <c r="O274" s="220"/>
      <c r="P274" s="220"/>
      <c r="Q274" s="220"/>
      <c r="R274" s="220"/>
      <c r="S274" s="220"/>
      <c r="T274" s="221"/>
      <c r="U274" s="15"/>
      <c r="V274" s="15"/>
      <c r="W274" s="15"/>
      <c r="X274" s="15"/>
      <c r="Y274" s="15"/>
      <c r="Z274" s="15"/>
      <c r="AA274" s="15"/>
      <c r="AB274" s="15"/>
      <c r="AC274" s="15"/>
      <c r="AD274" s="15"/>
      <c r="AE274" s="15"/>
      <c r="AT274" s="215" t="s">
        <v>212</v>
      </c>
      <c r="AU274" s="215" t="s">
        <v>91</v>
      </c>
      <c r="AV274" s="15" t="s">
        <v>206</v>
      </c>
      <c r="AW274" s="15" t="s">
        <v>36</v>
      </c>
      <c r="AX274" s="15" t="s">
        <v>89</v>
      </c>
      <c r="AY274" s="215" t="s">
        <v>199</v>
      </c>
    </row>
    <row r="275" s="2" customFormat="1" ht="14.4" customHeight="1">
      <c r="A275" s="38"/>
      <c r="B275" s="179"/>
      <c r="C275" s="222" t="s">
        <v>360</v>
      </c>
      <c r="D275" s="222" t="s">
        <v>272</v>
      </c>
      <c r="E275" s="223" t="s">
        <v>2581</v>
      </c>
      <c r="F275" s="224" t="s">
        <v>2582</v>
      </c>
      <c r="G275" s="225" t="s">
        <v>309</v>
      </c>
      <c r="H275" s="226">
        <v>35.164000000000001</v>
      </c>
      <c r="I275" s="227"/>
      <c r="J275" s="228">
        <f>ROUND(I275*H275,2)</f>
        <v>0</v>
      </c>
      <c r="K275" s="224" t="s">
        <v>205</v>
      </c>
      <c r="L275" s="229"/>
      <c r="M275" s="230" t="s">
        <v>1</v>
      </c>
      <c r="N275" s="231" t="s">
        <v>46</v>
      </c>
      <c r="O275" s="77"/>
      <c r="P275" s="189">
        <f>O275*H275</f>
        <v>0</v>
      </c>
      <c r="Q275" s="189">
        <v>0.001</v>
      </c>
      <c r="R275" s="189">
        <f>Q275*H275</f>
        <v>0.035164000000000001</v>
      </c>
      <c r="S275" s="189">
        <v>0</v>
      </c>
      <c r="T275" s="190">
        <f>S275*H275</f>
        <v>0</v>
      </c>
      <c r="U275" s="38"/>
      <c r="V275" s="38"/>
      <c r="W275" s="38"/>
      <c r="X275" s="38"/>
      <c r="Y275" s="38"/>
      <c r="Z275" s="38"/>
      <c r="AA275" s="38"/>
      <c r="AB275" s="38"/>
      <c r="AC275" s="38"/>
      <c r="AD275" s="38"/>
      <c r="AE275" s="38"/>
      <c r="AR275" s="191" t="s">
        <v>427</v>
      </c>
      <c r="AT275" s="191" t="s">
        <v>272</v>
      </c>
      <c r="AU275" s="191" t="s">
        <v>91</v>
      </c>
      <c r="AY275" s="19" t="s">
        <v>199</v>
      </c>
      <c r="BE275" s="192">
        <f>IF(N275="základní",J275,0)</f>
        <v>0</v>
      </c>
      <c r="BF275" s="192">
        <f>IF(N275="snížená",J275,0)</f>
        <v>0</v>
      </c>
      <c r="BG275" s="192">
        <f>IF(N275="zákl. přenesená",J275,0)</f>
        <v>0</v>
      </c>
      <c r="BH275" s="192">
        <f>IF(N275="sníž. přenesená",J275,0)</f>
        <v>0</v>
      </c>
      <c r="BI275" s="192">
        <f>IF(N275="nulová",J275,0)</f>
        <v>0</v>
      </c>
      <c r="BJ275" s="19" t="s">
        <v>89</v>
      </c>
      <c r="BK275" s="192">
        <f>ROUND(I275*H275,2)</f>
        <v>0</v>
      </c>
      <c r="BL275" s="19" t="s">
        <v>318</v>
      </c>
      <c r="BM275" s="191" t="s">
        <v>2583</v>
      </c>
    </row>
    <row r="276" s="2" customFormat="1">
      <c r="A276" s="38"/>
      <c r="B276" s="39"/>
      <c r="C276" s="38"/>
      <c r="D276" s="193" t="s">
        <v>208</v>
      </c>
      <c r="E276" s="38"/>
      <c r="F276" s="194" t="s">
        <v>2582</v>
      </c>
      <c r="G276" s="38"/>
      <c r="H276" s="38"/>
      <c r="I276" s="195"/>
      <c r="J276" s="38"/>
      <c r="K276" s="38"/>
      <c r="L276" s="39"/>
      <c r="M276" s="196"/>
      <c r="N276" s="197"/>
      <c r="O276" s="77"/>
      <c r="P276" s="77"/>
      <c r="Q276" s="77"/>
      <c r="R276" s="77"/>
      <c r="S276" s="77"/>
      <c r="T276" s="78"/>
      <c r="U276" s="38"/>
      <c r="V276" s="38"/>
      <c r="W276" s="38"/>
      <c r="X276" s="38"/>
      <c r="Y276" s="38"/>
      <c r="Z276" s="38"/>
      <c r="AA276" s="38"/>
      <c r="AB276" s="38"/>
      <c r="AC276" s="38"/>
      <c r="AD276" s="38"/>
      <c r="AE276" s="38"/>
      <c r="AT276" s="19" t="s">
        <v>208</v>
      </c>
      <c r="AU276" s="19" t="s">
        <v>91</v>
      </c>
    </row>
    <row r="277" s="13" customFormat="1">
      <c r="A277" s="13"/>
      <c r="B277" s="199"/>
      <c r="C277" s="13"/>
      <c r="D277" s="193" t="s">
        <v>212</v>
      </c>
      <c r="E277" s="13"/>
      <c r="F277" s="201" t="s">
        <v>2584</v>
      </c>
      <c r="G277" s="13"/>
      <c r="H277" s="202">
        <v>35.164000000000001</v>
      </c>
      <c r="I277" s="203"/>
      <c r="J277" s="13"/>
      <c r="K277" s="13"/>
      <c r="L277" s="199"/>
      <c r="M277" s="204"/>
      <c r="N277" s="205"/>
      <c r="O277" s="205"/>
      <c r="P277" s="205"/>
      <c r="Q277" s="205"/>
      <c r="R277" s="205"/>
      <c r="S277" s="205"/>
      <c r="T277" s="206"/>
      <c r="U277" s="13"/>
      <c r="V277" s="13"/>
      <c r="W277" s="13"/>
      <c r="X277" s="13"/>
      <c r="Y277" s="13"/>
      <c r="Z277" s="13"/>
      <c r="AA277" s="13"/>
      <c r="AB277" s="13"/>
      <c r="AC277" s="13"/>
      <c r="AD277" s="13"/>
      <c r="AE277" s="13"/>
      <c r="AT277" s="200" t="s">
        <v>212</v>
      </c>
      <c r="AU277" s="200" t="s">
        <v>91</v>
      </c>
      <c r="AV277" s="13" t="s">
        <v>91</v>
      </c>
      <c r="AW277" s="13" t="s">
        <v>3</v>
      </c>
      <c r="AX277" s="13" t="s">
        <v>89</v>
      </c>
      <c r="AY277" s="200" t="s">
        <v>199</v>
      </c>
    </row>
    <row r="278" s="12" customFormat="1" ht="22.8" customHeight="1">
      <c r="A278" s="12"/>
      <c r="B278" s="166"/>
      <c r="C278" s="12"/>
      <c r="D278" s="167" t="s">
        <v>80</v>
      </c>
      <c r="E278" s="177" t="s">
        <v>1079</v>
      </c>
      <c r="F278" s="177" t="s">
        <v>1080</v>
      </c>
      <c r="G278" s="12"/>
      <c r="H278" s="12"/>
      <c r="I278" s="169"/>
      <c r="J278" s="178">
        <f>BK278</f>
        <v>0</v>
      </c>
      <c r="K278" s="12"/>
      <c r="L278" s="166"/>
      <c r="M278" s="171"/>
      <c r="N278" s="172"/>
      <c r="O278" s="172"/>
      <c r="P278" s="173">
        <f>SUM(P279:P290)</f>
        <v>0</v>
      </c>
      <c r="Q278" s="172"/>
      <c r="R278" s="173">
        <f>SUM(R279:R290)</f>
        <v>3.0402999999999998</v>
      </c>
      <c r="S278" s="172"/>
      <c r="T278" s="174">
        <f>SUM(T279:T290)</f>
        <v>5.4779999999999998</v>
      </c>
      <c r="U278" s="12"/>
      <c r="V278" s="12"/>
      <c r="W278" s="12"/>
      <c r="X278" s="12"/>
      <c r="Y278" s="12"/>
      <c r="Z278" s="12"/>
      <c r="AA278" s="12"/>
      <c r="AB278" s="12"/>
      <c r="AC278" s="12"/>
      <c r="AD278" s="12"/>
      <c r="AE278" s="12"/>
      <c r="AR278" s="167" t="s">
        <v>91</v>
      </c>
      <c r="AT278" s="175" t="s">
        <v>80</v>
      </c>
      <c r="AU278" s="175" t="s">
        <v>89</v>
      </c>
      <c r="AY278" s="167" t="s">
        <v>199</v>
      </c>
      <c r="BK278" s="176">
        <f>SUM(BK279:BK290)</f>
        <v>0</v>
      </c>
    </row>
    <row r="279" s="2" customFormat="1" ht="14.4" customHeight="1">
      <c r="A279" s="38"/>
      <c r="B279" s="179"/>
      <c r="C279" s="180" t="s">
        <v>368</v>
      </c>
      <c r="D279" s="180" t="s">
        <v>201</v>
      </c>
      <c r="E279" s="181" t="s">
        <v>2585</v>
      </c>
      <c r="F279" s="182" t="s">
        <v>2586</v>
      </c>
      <c r="G279" s="183" t="s">
        <v>309</v>
      </c>
      <c r="H279" s="184">
        <v>267.69999999999999</v>
      </c>
      <c r="I279" s="185"/>
      <c r="J279" s="186">
        <f>ROUND(I279*H279,2)</f>
        <v>0</v>
      </c>
      <c r="K279" s="182" t="s">
        <v>246</v>
      </c>
      <c r="L279" s="39"/>
      <c r="M279" s="187" t="s">
        <v>1</v>
      </c>
      <c r="N279" s="188" t="s">
        <v>46</v>
      </c>
      <c r="O279" s="77"/>
      <c r="P279" s="189">
        <f>O279*H279</f>
        <v>0</v>
      </c>
      <c r="Q279" s="189">
        <v>0.001</v>
      </c>
      <c r="R279" s="189">
        <f>Q279*H279</f>
        <v>0.26769999999999999</v>
      </c>
      <c r="S279" s="189">
        <v>0</v>
      </c>
      <c r="T279" s="190">
        <f>S279*H279</f>
        <v>0</v>
      </c>
      <c r="U279" s="38"/>
      <c r="V279" s="38"/>
      <c r="W279" s="38"/>
      <c r="X279" s="38"/>
      <c r="Y279" s="38"/>
      <c r="Z279" s="38"/>
      <c r="AA279" s="38"/>
      <c r="AB279" s="38"/>
      <c r="AC279" s="38"/>
      <c r="AD279" s="38"/>
      <c r="AE279" s="38"/>
      <c r="AR279" s="191" t="s">
        <v>318</v>
      </c>
      <c r="AT279" s="191" t="s">
        <v>201</v>
      </c>
      <c r="AU279" s="191" t="s">
        <v>91</v>
      </c>
      <c r="AY279" s="19" t="s">
        <v>199</v>
      </c>
      <c r="BE279" s="192">
        <f>IF(N279="základní",J279,0)</f>
        <v>0</v>
      </c>
      <c r="BF279" s="192">
        <f>IF(N279="snížená",J279,0)</f>
        <v>0</v>
      </c>
      <c r="BG279" s="192">
        <f>IF(N279="zákl. přenesená",J279,0)</f>
        <v>0</v>
      </c>
      <c r="BH279" s="192">
        <f>IF(N279="sníž. přenesená",J279,0)</f>
        <v>0</v>
      </c>
      <c r="BI279" s="192">
        <f>IF(N279="nulová",J279,0)</f>
        <v>0</v>
      </c>
      <c r="BJ279" s="19" t="s">
        <v>89</v>
      </c>
      <c r="BK279" s="192">
        <f>ROUND(I279*H279,2)</f>
        <v>0</v>
      </c>
      <c r="BL279" s="19" t="s">
        <v>318</v>
      </c>
      <c r="BM279" s="191" t="s">
        <v>2587</v>
      </c>
    </row>
    <row r="280" s="2" customFormat="1">
      <c r="A280" s="38"/>
      <c r="B280" s="39"/>
      <c r="C280" s="38"/>
      <c r="D280" s="193" t="s">
        <v>248</v>
      </c>
      <c r="E280" s="38"/>
      <c r="F280" s="198" t="s">
        <v>2588</v>
      </c>
      <c r="G280" s="38"/>
      <c r="H280" s="38"/>
      <c r="I280" s="195"/>
      <c r="J280" s="38"/>
      <c r="K280" s="38"/>
      <c r="L280" s="39"/>
      <c r="M280" s="196"/>
      <c r="N280" s="197"/>
      <c r="O280" s="77"/>
      <c r="P280" s="77"/>
      <c r="Q280" s="77"/>
      <c r="R280" s="77"/>
      <c r="S280" s="77"/>
      <c r="T280" s="78"/>
      <c r="U280" s="38"/>
      <c r="V280" s="38"/>
      <c r="W280" s="38"/>
      <c r="X280" s="38"/>
      <c r="Y280" s="38"/>
      <c r="Z280" s="38"/>
      <c r="AA280" s="38"/>
      <c r="AB280" s="38"/>
      <c r="AC280" s="38"/>
      <c r="AD280" s="38"/>
      <c r="AE280" s="38"/>
      <c r="AT280" s="19" t="s">
        <v>248</v>
      </c>
      <c r="AU280" s="19" t="s">
        <v>91</v>
      </c>
    </row>
    <row r="281" s="13" customFormat="1">
      <c r="A281" s="13"/>
      <c r="B281" s="199"/>
      <c r="C281" s="13"/>
      <c r="D281" s="193" t="s">
        <v>212</v>
      </c>
      <c r="E281" s="200" t="s">
        <v>1</v>
      </c>
      <c r="F281" s="201" t="s">
        <v>2589</v>
      </c>
      <c r="G281" s="13"/>
      <c r="H281" s="202">
        <v>267.69999999999999</v>
      </c>
      <c r="I281" s="203"/>
      <c r="J281" s="13"/>
      <c r="K281" s="13"/>
      <c r="L281" s="199"/>
      <c r="M281" s="204"/>
      <c r="N281" s="205"/>
      <c r="O281" s="205"/>
      <c r="P281" s="205"/>
      <c r="Q281" s="205"/>
      <c r="R281" s="205"/>
      <c r="S281" s="205"/>
      <c r="T281" s="206"/>
      <c r="U281" s="13"/>
      <c r="V281" s="13"/>
      <c r="W281" s="13"/>
      <c r="X281" s="13"/>
      <c r="Y281" s="13"/>
      <c r="Z281" s="13"/>
      <c r="AA281" s="13"/>
      <c r="AB281" s="13"/>
      <c r="AC281" s="13"/>
      <c r="AD281" s="13"/>
      <c r="AE281" s="13"/>
      <c r="AT281" s="200" t="s">
        <v>212</v>
      </c>
      <c r="AU281" s="200" t="s">
        <v>91</v>
      </c>
      <c r="AV281" s="13" t="s">
        <v>91</v>
      </c>
      <c r="AW281" s="13" t="s">
        <v>36</v>
      </c>
      <c r="AX281" s="13" t="s">
        <v>81</v>
      </c>
      <c r="AY281" s="200" t="s">
        <v>199</v>
      </c>
    </row>
    <row r="282" s="15" customFormat="1">
      <c r="A282" s="15"/>
      <c r="B282" s="214"/>
      <c r="C282" s="15"/>
      <c r="D282" s="193" t="s">
        <v>212</v>
      </c>
      <c r="E282" s="215" t="s">
        <v>1</v>
      </c>
      <c r="F282" s="216" t="s">
        <v>234</v>
      </c>
      <c r="G282" s="15"/>
      <c r="H282" s="217">
        <v>267.69999999999999</v>
      </c>
      <c r="I282" s="218"/>
      <c r="J282" s="15"/>
      <c r="K282" s="15"/>
      <c r="L282" s="214"/>
      <c r="M282" s="219"/>
      <c r="N282" s="220"/>
      <c r="O282" s="220"/>
      <c r="P282" s="220"/>
      <c r="Q282" s="220"/>
      <c r="R282" s="220"/>
      <c r="S282" s="220"/>
      <c r="T282" s="221"/>
      <c r="U282" s="15"/>
      <c r="V282" s="15"/>
      <c r="W282" s="15"/>
      <c r="X282" s="15"/>
      <c r="Y282" s="15"/>
      <c r="Z282" s="15"/>
      <c r="AA282" s="15"/>
      <c r="AB282" s="15"/>
      <c r="AC282" s="15"/>
      <c r="AD282" s="15"/>
      <c r="AE282" s="15"/>
      <c r="AT282" s="215" t="s">
        <v>212</v>
      </c>
      <c r="AU282" s="215" t="s">
        <v>91</v>
      </c>
      <c r="AV282" s="15" t="s">
        <v>206</v>
      </c>
      <c r="AW282" s="15" t="s">
        <v>36</v>
      </c>
      <c r="AX282" s="15" t="s">
        <v>89</v>
      </c>
      <c r="AY282" s="215" t="s">
        <v>199</v>
      </c>
    </row>
    <row r="283" s="2" customFormat="1" ht="24.15" customHeight="1">
      <c r="A283" s="38"/>
      <c r="B283" s="179"/>
      <c r="C283" s="180" t="s">
        <v>376</v>
      </c>
      <c r="D283" s="180" t="s">
        <v>201</v>
      </c>
      <c r="E283" s="181" t="s">
        <v>2590</v>
      </c>
      <c r="F283" s="182" t="s">
        <v>2591</v>
      </c>
      <c r="G283" s="183" t="s">
        <v>345</v>
      </c>
      <c r="H283" s="184">
        <v>140</v>
      </c>
      <c r="I283" s="185"/>
      <c r="J283" s="186">
        <f>ROUND(I283*H283,2)</f>
        <v>0</v>
      </c>
      <c r="K283" s="182" t="s">
        <v>246</v>
      </c>
      <c r="L283" s="39"/>
      <c r="M283" s="187" t="s">
        <v>1</v>
      </c>
      <c r="N283" s="188" t="s">
        <v>46</v>
      </c>
      <c r="O283" s="77"/>
      <c r="P283" s="189">
        <f>O283*H283</f>
        <v>0</v>
      </c>
      <c r="Q283" s="189">
        <v>0.018499999999999999</v>
      </c>
      <c r="R283" s="189">
        <f>Q283*H283</f>
        <v>2.5899999999999999</v>
      </c>
      <c r="S283" s="189">
        <v>0</v>
      </c>
      <c r="T283" s="190">
        <f>S283*H283</f>
        <v>0</v>
      </c>
      <c r="U283" s="38"/>
      <c r="V283" s="38"/>
      <c r="W283" s="38"/>
      <c r="X283" s="38"/>
      <c r="Y283" s="38"/>
      <c r="Z283" s="38"/>
      <c r="AA283" s="38"/>
      <c r="AB283" s="38"/>
      <c r="AC283" s="38"/>
      <c r="AD283" s="38"/>
      <c r="AE283" s="38"/>
      <c r="AR283" s="191" t="s">
        <v>318</v>
      </c>
      <c r="AT283" s="191" t="s">
        <v>201</v>
      </c>
      <c r="AU283" s="191" t="s">
        <v>91</v>
      </c>
      <c r="AY283" s="19" t="s">
        <v>199</v>
      </c>
      <c r="BE283" s="192">
        <f>IF(N283="základní",J283,0)</f>
        <v>0</v>
      </c>
      <c r="BF283" s="192">
        <f>IF(N283="snížená",J283,0)</f>
        <v>0</v>
      </c>
      <c r="BG283" s="192">
        <f>IF(N283="zákl. přenesená",J283,0)</f>
        <v>0</v>
      </c>
      <c r="BH283" s="192">
        <f>IF(N283="sníž. přenesená",J283,0)</f>
        <v>0</v>
      </c>
      <c r="BI283" s="192">
        <f>IF(N283="nulová",J283,0)</f>
        <v>0</v>
      </c>
      <c r="BJ283" s="19" t="s">
        <v>89</v>
      </c>
      <c r="BK283" s="192">
        <f>ROUND(I283*H283,2)</f>
        <v>0</v>
      </c>
      <c r="BL283" s="19" t="s">
        <v>318</v>
      </c>
      <c r="BM283" s="191" t="s">
        <v>2592</v>
      </c>
    </row>
    <row r="284" s="2" customFormat="1" ht="14.4" customHeight="1">
      <c r="A284" s="38"/>
      <c r="B284" s="179"/>
      <c r="C284" s="180" t="s">
        <v>382</v>
      </c>
      <c r="D284" s="180" t="s">
        <v>201</v>
      </c>
      <c r="E284" s="181" t="s">
        <v>2593</v>
      </c>
      <c r="F284" s="182" t="s">
        <v>2594</v>
      </c>
      <c r="G284" s="183" t="s">
        <v>309</v>
      </c>
      <c r="H284" s="184">
        <v>182.59999999999999</v>
      </c>
      <c r="I284" s="185"/>
      <c r="J284" s="186">
        <f>ROUND(I284*H284,2)</f>
        <v>0</v>
      </c>
      <c r="K284" s="182" t="s">
        <v>246</v>
      </c>
      <c r="L284" s="39"/>
      <c r="M284" s="187" t="s">
        <v>1</v>
      </c>
      <c r="N284" s="188" t="s">
        <v>46</v>
      </c>
      <c r="O284" s="77"/>
      <c r="P284" s="189">
        <f>O284*H284</f>
        <v>0</v>
      </c>
      <c r="Q284" s="189">
        <v>0.001</v>
      </c>
      <c r="R284" s="189">
        <f>Q284*H284</f>
        <v>0.18259999999999999</v>
      </c>
      <c r="S284" s="189">
        <v>0.029999999999999999</v>
      </c>
      <c r="T284" s="190">
        <f>S284*H284</f>
        <v>5.4779999999999998</v>
      </c>
      <c r="U284" s="38"/>
      <c r="V284" s="38"/>
      <c r="W284" s="38"/>
      <c r="X284" s="38"/>
      <c r="Y284" s="38"/>
      <c r="Z284" s="38"/>
      <c r="AA284" s="38"/>
      <c r="AB284" s="38"/>
      <c r="AC284" s="38"/>
      <c r="AD284" s="38"/>
      <c r="AE284" s="38"/>
      <c r="AR284" s="191" t="s">
        <v>318</v>
      </c>
      <c r="AT284" s="191" t="s">
        <v>201</v>
      </c>
      <c r="AU284" s="191" t="s">
        <v>91</v>
      </c>
      <c r="AY284" s="19" t="s">
        <v>199</v>
      </c>
      <c r="BE284" s="192">
        <f>IF(N284="základní",J284,0)</f>
        <v>0</v>
      </c>
      <c r="BF284" s="192">
        <f>IF(N284="snížená",J284,0)</f>
        <v>0</v>
      </c>
      <c r="BG284" s="192">
        <f>IF(N284="zákl. přenesená",J284,0)</f>
        <v>0</v>
      </c>
      <c r="BH284" s="192">
        <f>IF(N284="sníž. přenesená",J284,0)</f>
        <v>0</v>
      </c>
      <c r="BI284" s="192">
        <f>IF(N284="nulová",J284,0)</f>
        <v>0</v>
      </c>
      <c r="BJ284" s="19" t="s">
        <v>89</v>
      </c>
      <c r="BK284" s="192">
        <f>ROUND(I284*H284,2)</f>
        <v>0</v>
      </c>
      <c r="BL284" s="19" t="s">
        <v>318</v>
      </c>
      <c r="BM284" s="191" t="s">
        <v>2595</v>
      </c>
    </row>
    <row r="285" s="2" customFormat="1">
      <c r="A285" s="38"/>
      <c r="B285" s="39"/>
      <c r="C285" s="38"/>
      <c r="D285" s="193" t="s">
        <v>248</v>
      </c>
      <c r="E285" s="38"/>
      <c r="F285" s="198" t="s">
        <v>2084</v>
      </c>
      <c r="G285" s="38"/>
      <c r="H285" s="38"/>
      <c r="I285" s="195"/>
      <c r="J285" s="38"/>
      <c r="K285" s="38"/>
      <c r="L285" s="39"/>
      <c r="M285" s="196"/>
      <c r="N285" s="197"/>
      <c r="O285" s="77"/>
      <c r="P285" s="77"/>
      <c r="Q285" s="77"/>
      <c r="R285" s="77"/>
      <c r="S285" s="77"/>
      <c r="T285" s="78"/>
      <c r="U285" s="38"/>
      <c r="V285" s="38"/>
      <c r="W285" s="38"/>
      <c r="X285" s="38"/>
      <c r="Y285" s="38"/>
      <c r="Z285" s="38"/>
      <c r="AA285" s="38"/>
      <c r="AB285" s="38"/>
      <c r="AC285" s="38"/>
      <c r="AD285" s="38"/>
      <c r="AE285" s="38"/>
      <c r="AT285" s="19" t="s">
        <v>248</v>
      </c>
      <c r="AU285" s="19" t="s">
        <v>91</v>
      </c>
    </row>
    <row r="286" s="14" customFormat="1">
      <c r="A286" s="14"/>
      <c r="B286" s="207"/>
      <c r="C286" s="14"/>
      <c r="D286" s="193" t="s">
        <v>212</v>
      </c>
      <c r="E286" s="208" t="s">
        <v>1</v>
      </c>
      <c r="F286" s="209" t="s">
        <v>2596</v>
      </c>
      <c r="G286" s="14"/>
      <c r="H286" s="208" t="s">
        <v>1</v>
      </c>
      <c r="I286" s="210"/>
      <c r="J286" s="14"/>
      <c r="K286" s="14"/>
      <c r="L286" s="207"/>
      <c r="M286" s="211"/>
      <c r="N286" s="212"/>
      <c r="O286" s="212"/>
      <c r="P286" s="212"/>
      <c r="Q286" s="212"/>
      <c r="R286" s="212"/>
      <c r="S286" s="212"/>
      <c r="T286" s="213"/>
      <c r="U286" s="14"/>
      <c r="V286" s="14"/>
      <c r="W286" s="14"/>
      <c r="X286" s="14"/>
      <c r="Y286" s="14"/>
      <c r="Z286" s="14"/>
      <c r="AA286" s="14"/>
      <c r="AB286" s="14"/>
      <c r="AC286" s="14"/>
      <c r="AD286" s="14"/>
      <c r="AE286" s="14"/>
      <c r="AT286" s="208" t="s">
        <v>212</v>
      </c>
      <c r="AU286" s="208" t="s">
        <v>91</v>
      </c>
      <c r="AV286" s="14" t="s">
        <v>89</v>
      </c>
      <c r="AW286" s="14" t="s">
        <v>36</v>
      </c>
      <c r="AX286" s="14" t="s">
        <v>81</v>
      </c>
      <c r="AY286" s="208" t="s">
        <v>199</v>
      </c>
    </row>
    <row r="287" s="13" customFormat="1">
      <c r="A287" s="13"/>
      <c r="B287" s="199"/>
      <c r="C287" s="13"/>
      <c r="D287" s="193" t="s">
        <v>212</v>
      </c>
      <c r="E287" s="200" t="s">
        <v>1</v>
      </c>
      <c r="F287" s="201" t="s">
        <v>2597</v>
      </c>
      <c r="G287" s="13"/>
      <c r="H287" s="202">
        <v>182.59999999999999</v>
      </c>
      <c r="I287" s="203"/>
      <c r="J287" s="13"/>
      <c r="K287" s="13"/>
      <c r="L287" s="199"/>
      <c r="M287" s="204"/>
      <c r="N287" s="205"/>
      <c r="O287" s="205"/>
      <c r="P287" s="205"/>
      <c r="Q287" s="205"/>
      <c r="R287" s="205"/>
      <c r="S287" s="205"/>
      <c r="T287" s="206"/>
      <c r="U287" s="13"/>
      <c r="V287" s="13"/>
      <c r="W287" s="13"/>
      <c r="X287" s="13"/>
      <c r="Y287" s="13"/>
      <c r="Z287" s="13"/>
      <c r="AA287" s="13"/>
      <c r="AB287" s="13"/>
      <c r="AC287" s="13"/>
      <c r="AD287" s="13"/>
      <c r="AE287" s="13"/>
      <c r="AT287" s="200" t="s">
        <v>212</v>
      </c>
      <c r="AU287" s="200" t="s">
        <v>91</v>
      </c>
      <c r="AV287" s="13" t="s">
        <v>91</v>
      </c>
      <c r="AW287" s="13" t="s">
        <v>36</v>
      </c>
      <c r="AX287" s="13" t="s">
        <v>89</v>
      </c>
      <c r="AY287" s="200" t="s">
        <v>199</v>
      </c>
    </row>
    <row r="288" s="2" customFormat="1" ht="24.15" customHeight="1">
      <c r="A288" s="38"/>
      <c r="B288" s="179"/>
      <c r="C288" s="180" t="s">
        <v>390</v>
      </c>
      <c r="D288" s="180" t="s">
        <v>201</v>
      </c>
      <c r="E288" s="181" t="s">
        <v>1095</v>
      </c>
      <c r="F288" s="182" t="s">
        <v>1096</v>
      </c>
      <c r="G288" s="183" t="s">
        <v>275</v>
      </c>
      <c r="H288" s="184">
        <v>3.04</v>
      </c>
      <c r="I288" s="185"/>
      <c r="J288" s="186">
        <f>ROUND(I288*H288,2)</f>
        <v>0</v>
      </c>
      <c r="K288" s="182" t="s">
        <v>205</v>
      </c>
      <c r="L288" s="39"/>
      <c r="M288" s="187" t="s">
        <v>1</v>
      </c>
      <c r="N288" s="188" t="s">
        <v>46</v>
      </c>
      <c r="O288" s="77"/>
      <c r="P288" s="189">
        <f>O288*H288</f>
        <v>0</v>
      </c>
      <c r="Q288" s="189">
        <v>0</v>
      </c>
      <c r="R288" s="189">
        <f>Q288*H288</f>
        <v>0</v>
      </c>
      <c r="S288" s="189">
        <v>0</v>
      </c>
      <c r="T288" s="190">
        <f>S288*H288</f>
        <v>0</v>
      </c>
      <c r="U288" s="38"/>
      <c r="V288" s="38"/>
      <c r="W288" s="38"/>
      <c r="X288" s="38"/>
      <c r="Y288" s="38"/>
      <c r="Z288" s="38"/>
      <c r="AA288" s="38"/>
      <c r="AB288" s="38"/>
      <c r="AC288" s="38"/>
      <c r="AD288" s="38"/>
      <c r="AE288" s="38"/>
      <c r="AR288" s="191" t="s">
        <v>318</v>
      </c>
      <c r="AT288" s="191" t="s">
        <v>201</v>
      </c>
      <c r="AU288" s="191" t="s">
        <v>91</v>
      </c>
      <c r="AY288" s="19" t="s">
        <v>199</v>
      </c>
      <c r="BE288" s="192">
        <f>IF(N288="základní",J288,0)</f>
        <v>0</v>
      </c>
      <c r="BF288" s="192">
        <f>IF(N288="snížená",J288,0)</f>
        <v>0</v>
      </c>
      <c r="BG288" s="192">
        <f>IF(N288="zákl. přenesená",J288,0)</f>
        <v>0</v>
      </c>
      <c r="BH288" s="192">
        <f>IF(N288="sníž. přenesená",J288,0)</f>
        <v>0</v>
      </c>
      <c r="BI288" s="192">
        <f>IF(N288="nulová",J288,0)</f>
        <v>0</v>
      </c>
      <c r="BJ288" s="19" t="s">
        <v>89</v>
      </c>
      <c r="BK288" s="192">
        <f>ROUND(I288*H288,2)</f>
        <v>0</v>
      </c>
      <c r="BL288" s="19" t="s">
        <v>318</v>
      </c>
      <c r="BM288" s="191" t="s">
        <v>2598</v>
      </c>
    </row>
    <row r="289" s="2" customFormat="1">
      <c r="A289" s="38"/>
      <c r="B289" s="39"/>
      <c r="C289" s="38"/>
      <c r="D289" s="193" t="s">
        <v>208</v>
      </c>
      <c r="E289" s="38"/>
      <c r="F289" s="194" t="s">
        <v>1098</v>
      </c>
      <c r="G289" s="38"/>
      <c r="H289" s="38"/>
      <c r="I289" s="195"/>
      <c r="J289" s="38"/>
      <c r="K289" s="38"/>
      <c r="L289" s="39"/>
      <c r="M289" s="196"/>
      <c r="N289" s="197"/>
      <c r="O289" s="77"/>
      <c r="P289" s="77"/>
      <c r="Q289" s="77"/>
      <c r="R289" s="77"/>
      <c r="S289" s="77"/>
      <c r="T289" s="78"/>
      <c r="U289" s="38"/>
      <c r="V289" s="38"/>
      <c r="W289" s="38"/>
      <c r="X289" s="38"/>
      <c r="Y289" s="38"/>
      <c r="Z289" s="38"/>
      <c r="AA289" s="38"/>
      <c r="AB289" s="38"/>
      <c r="AC289" s="38"/>
      <c r="AD289" s="38"/>
      <c r="AE289" s="38"/>
      <c r="AT289" s="19" t="s">
        <v>208</v>
      </c>
      <c r="AU289" s="19" t="s">
        <v>91</v>
      </c>
    </row>
    <row r="290" s="2" customFormat="1">
      <c r="A290" s="38"/>
      <c r="B290" s="39"/>
      <c r="C290" s="38"/>
      <c r="D290" s="193" t="s">
        <v>210</v>
      </c>
      <c r="E290" s="38"/>
      <c r="F290" s="198" t="s">
        <v>1099</v>
      </c>
      <c r="G290" s="38"/>
      <c r="H290" s="38"/>
      <c r="I290" s="195"/>
      <c r="J290" s="38"/>
      <c r="K290" s="38"/>
      <c r="L290" s="39"/>
      <c r="M290" s="196"/>
      <c r="N290" s="197"/>
      <c r="O290" s="77"/>
      <c r="P290" s="77"/>
      <c r="Q290" s="77"/>
      <c r="R290" s="77"/>
      <c r="S290" s="77"/>
      <c r="T290" s="78"/>
      <c r="U290" s="38"/>
      <c r="V290" s="38"/>
      <c r="W290" s="38"/>
      <c r="X290" s="38"/>
      <c r="Y290" s="38"/>
      <c r="Z290" s="38"/>
      <c r="AA290" s="38"/>
      <c r="AB290" s="38"/>
      <c r="AC290" s="38"/>
      <c r="AD290" s="38"/>
      <c r="AE290" s="38"/>
      <c r="AT290" s="19" t="s">
        <v>210</v>
      </c>
      <c r="AU290" s="19" t="s">
        <v>91</v>
      </c>
    </row>
    <row r="291" s="12" customFormat="1" ht="22.8" customHeight="1">
      <c r="A291" s="12"/>
      <c r="B291" s="166"/>
      <c r="C291" s="12"/>
      <c r="D291" s="167" t="s">
        <v>80</v>
      </c>
      <c r="E291" s="177" t="s">
        <v>1220</v>
      </c>
      <c r="F291" s="177" t="s">
        <v>1221</v>
      </c>
      <c r="G291" s="12"/>
      <c r="H291" s="12"/>
      <c r="I291" s="169"/>
      <c r="J291" s="178">
        <f>BK291</f>
        <v>0</v>
      </c>
      <c r="K291" s="12"/>
      <c r="L291" s="166"/>
      <c r="M291" s="171"/>
      <c r="N291" s="172"/>
      <c r="O291" s="172"/>
      <c r="P291" s="173">
        <f>SUM(P292:P295)</f>
        <v>0</v>
      </c>
      <c r="Q291" s="172"/>
      <c r="R291" s="173">
        <f>SUM(R292:R295)</f>
        <v>0</v>
      </c>
      <c r="S291" s="172"/>
      <c r="T291" s="174">
        <f>SUM(T292:T295)</f>
        <v>0</v>
      </c>
      <c r="U291" s="12"/>
      <c r="V291" s="12"/>
      <c r="W291" s="12"/>
      <c r="X291" s="12"/>
      <c r="Y291" s="12"/>
      <c r="Z291" s="12"/>
      <c r="AA291" s="12"/>
      <c r="AB291" s="12"/>
      <c r="AC291" s="12"/>
      <c r="AD291" s="12"/>
      <c r="AE291" s="12"/>
      <c r="AR291" s="167" t="s">
        <v>91</v>
      </c>
      <c r="AT291" s="175" t="s">
        <v>80</v>
      </c>
      <c r="AU291" s="175" t="s">
        <v>89</v>
      </c>
      <c r="AY291" s="167" t="s">
        <v>199</v>
      </c>
      <c r="BK291" s="176">
        <f>SUM(BK292:BK295)</f>
        <v>0</v>
      </c>
    </row>
    <row r="292" s="2" customFormat="1" ht="24.15" customHeight="1">
      <c r="A292" s="38"/>
      <c r="B292" s="179"/>
      <c r="C292" s="180" t="s">
        <v>401</v>
      </c>
      <c r="D292" s="180" t="s">
        <v>201</v>
      </c>
      <c r="E292" s="181" t="s">
        <v>2599</v>
      </c>
      <c r="F292" s="182" t="s">
        <v>2600</v>
      </c>
      <c r="G292" s="183" t="s">
        <v>204</v>
      </c>
      <c r="H292" s="184">
        <v>70</v>
      </c>
      <c r="I292" s="185"/>
      <c r="J292" s="186">
        <f>ROUND(I292*H292,2)</f>
        <v>0</v>
      </c>
      <c r="K292" s="182" t="s">
        <v>205</v>
      </c>
      <c r="L292" s="39"/>
      <c r="M292" s="187" t="s">
        <v>1</v>
      </c>
      <c r="N292" s="188" t="s">
        <v>46</v>
      </c>
      <c r="O292" s="77"/>
      <c r="P292" s="189">
        <f>O292*H292</f>
        <v>0</v>
      </c>
      <c r="Q292" s="189">
        <v>0</v>
      </c>
      <c r="R292" s="189">
        <f>Q292*H292</f>
        <v>0</v>
      </c>
      <c r="S292" s="189">
        <v>0</v>
      </c>
      <c r="T292" s="190">
        <f>S292*H292</f>
        <v>0</v>
      </c>
      <c r="U292" s="38"/>
      <c r="V292" s="38"/>
      <c r="W292" s="38"/>
      <c r="X292" s="38"/>
      <c r="Y292" s="38"/>
      <c r="Z292" s="38"/>
      <c r="AA292" s="38"/>
      <c r="AB292" s="38"/>
      <c r="AC292" s="38"/>
      <c r="AD292" s="38"/>
      <c r="AE292" s="38"/>
      <c r="AR292" s="191" t="s">
        <v>318</v>
      </c>
      <c r="AT292" s="191" t="s">
        <v>201</v>
      </c>
      <c r="AU292" s="191" t="s">
        <v>91</v>
      </c>
      <c r="AY292" s="19" t="s">
        <v>199</v>
      </c>
      <c r="BE292" s="192">
        <f>IF(N292="základní",J292,0)</f>
        <v>0</v>
      </c>
      <c r="BF292" s="192">
        <f>IF(N292="snížená",J292,0)</f>
        <v>0</v>
      </c>
      <c r="BG292" s="192">
        <f>IF(N292="zákl. přenesená",J292,0)</f>
        <v>0</v>
      </c>
      <c r="BH292" s="192">
        <f>IF(N292="sníž. přenesená",J292,0)</f>
        <v>0</v>
      </c>
      <c r="BI292" s="192">
        <f>IF(N292="nulová",J292,0)</f>
        <v>0</v>
      </c>
      <c r="BJ292" s="19" t="s">
        <v>89</v>
      </c>
      <c r="BK292" s="192">
        <f>ROUND(I292*H292,2)</f>
        <v>0</v>
      </c>
      <c r="BL292" s="19" t="s">
        <v>318</v>
      </c>
      <c r="BM292" s="191" t="s">
        <v>2601</v>
      </c>
    </row>
    <row r="293" s="2" customFormat="1">
      <c r="A293" s="38"/>
      <c r="B293" s="39"/>
      <c r="C293" s="38"/>
      <c r="D293" s="193" t="s">
        <v>208</v>
      </c>
      <c r="E293" s="38"/>
      <c r="F293" s="194" t="s">
        <v>2602</v>
      </c>
      <c r="G293" s="38"/>
      <c r="H293" s="38"/>
      <c r="I293" s="195"/>
      <c r="J293" s="38"/>
      <c r="K293" s="38"/>
      <c r="L293" s="39"/>
      <c r="M293" s="196"/>
      <c r="N293" s="197"/>
      <c r="O293" s="77"/>
      <c r="P293" s="77"/>
      <c r="Q293" s="77"/>
      <c r="R293" s="77"/>
      <c r="S293" s="77"/>
      <c r="T293" s="78"/>
      <c r="U293" s="38"/>
      <c r="V293" s="38"/>
      <c r="W293" s="38"/>
      <c r="X293" s="38"/>
      <c r="Y293" s="38"/>
      <c r="Z293" s="38"/>
      <c r="AA293" s="38"/>
      <c r="AB293" s="38"/>
      <c r="AC293" s="38"/>
      <c r="AD293" s="38"/>
      <c r="AE293" s="38"/>
      <c r="AT293" s="19" t="s">
        <v>208</v>
      </c>
      <c r="AU293" s="19" t="s">
        <v>91</v>
      </c>
    </row>
    <row r="294" s="2" customFormat="1" ht="24.15" customHeight="1">
      <c r="A294" s="38"/>
      <c r="B294" s="179"/>
      <c r="C294" s="180" t="s">
        <v>406</v>
      </c>
      <c r="D294" s="180" t="s">
        <v>201</v>
      </c>
      <c r="E294" s="181" t="s">
        <v>2603</v>
      </c>
      <c r="F294" s="182" t="s">
        <v>2604</v>
      </c>
      <c r="G294" s="183" t="s">
        <v>204</v>
      </c>
      <c r="H294" s="184">
        <v>446</v>
      </c>
      <c r="I294" s="185"/>
      <c r="J294" s="186">
        <f>ROUND(I294*H294,2)</f>
        <v>0</v>
      </c>
      <c r="K294" s="182" t="s">
        <v>246</v>
      </c>
      <c r="L294" s="39"/>
      <c r="M294" s="187" t="s">
        <v>1</v>
      </c>
      <c r="N294" s="188" t="s">
        <v>46</v>
      </c>
      <c r="O294" s="77"/>
      <c r="P294" s="189">
        <f>O294*H294</f>
        <v>0</v>
      </c>
      <c r="Q294" s="189">
        <v>0</v>
      </c>
      <c r="R294" s="189">
        <f>Q294*H294</f>
        <v>0</v>
      </c>
      <c r="S294" s="189">
        <v>0</v>
      </c>
      <c r="T294" s="190">
        <f>S294*H294</f>
        <v>0</v>
      </c>
      <c r="U294" s="38"/>
      <c r="V294" s="38"/>
      <c r="W294" s="38"/>
      <c r="X294" s="38"/>
      <c r="Y294" s="38"/>
      <c r="Z294" s="38"/>
      <c r="AA294" s="38"/>
      <c r="AB294" s="38"/>
      <c r="AC294" s="38"/>
      <c r="AD294" s="38"/>
      <c r="AE294" s="38"/>
      <c r="AR294" s="191" t="s">
        <v>318</v>
      </c>
      <c r="AT294" s="191" t="s">
        <v>201</v>
      </c>
      <c r="AU294" s="191" t="s">
        <v>91</v>
      </c>
      <c r="AY294" s="19" t="s">
        <v>199</v>
      </c>
      <c r="BE294" s="192">
        <f>IF(N294="základní",J294,0)</f>
        <v>0</v>
      </c>
      <c r="BF294" s="192">
        <f>IF(N294="snížená",J294,0)</f>
        <v>0</v>
      </c>
      <c r="BG294" s="192">
        <f>IF(N294="zákl. přenesená",J294,0)</f>
        <v>0</v>
      </c>
      <c r="BH294" s="192">
        <f>IF(N294="sníž. přenesená",J294,0)</f>
        <v>0</v>
      </c>
      <c r="BI294" s="192">
        <f>IF(N294="nulová",J294,0)</f>
        <v>0</v>
      </c>
      <c r="BJ294" s="19" t="s">
        <v>89</v>
      </c>
      <c r="BK294" s="192">
        <f>ROUND(I294*H294,2)</f>
        <v>0</v>
      </c>
      <c r="BL294" s="19" t="s">
        <v>318</v>
      </c>
      <c r="BM294" s="191" t="s">
        <v>2605</v>
      </c>
    </row>
    <row r="295" s="13" customFormat="1">
      <c r="A295" s="13"/>
      <c r="B295" s="199"/>
      <c r="C295" s="13"/>
      <c r="D295" s="193" t="s">
        <v>212</v>
      </c>
      <c r="E295" s="200" t="s">
        <v>1</v>
      </c>
      <c r="F295" s="201" t="s">
        <v>2606</v>
      </c>
      <c r="G295" s="13"/>
      <c r="H295" s="202">
        <v>446</v>
      </c>
      <c r="I295" s="203"/>
      <c r="J295" s="13"/>
      <c r="K295" s="13"/>
      <c r="L295" s="199"/>
      <c r="M295" s="204"/>
      <c r="N295" s="205"/>
      <c r="O295" s="205"/>
      <c r="P295" s="205"/>
      <c r="Q295" s="205"/>
      <c r="R295" s="205"/>
      <c r="S295" s="205"/>
      <c r="T295" s="206"/>
      <c r="U295" s="13"/>
      <c r="V295" s="13"/>
      <c r="W295" s="13"/>
      <c r="X295" s="13"/>
      <c r="Y295" s="13"/>
      <c r="Z295" s="13"/>
      <c r="AA295" s="13"/>
      <c r="AB295" s="13"/>
      <c r="AC295" s="13"/>
      <c r="AD295" s="13"/>
      <c r="AE295" s="13"/>
      <c r="AT295" s="200" t="s">
        <v>212</v>
      </c>
      <c r="AU295" s="200" t="s">
        <v>91</v>
      </c>
      <c r="AV295" s="13" t="s">
        <v>91</v>
      </c>
      <c r="AW295" s="13" t="s">
        <v>36</v>
      </c>
      <c r="AX295" s="13" t="s">
        <v>89</v>
      </c>
      <c r="AY295" s="200" t="s">
        <v>199</v>
      </c>
    </row>
    <row r="296" s="12" customFormat="1" ht="25.92" customHeight="1">
      <c r="A296" s="12"/>
      <c r="B296" s="166"/>
      <c r="C296" s="12"/>
      <c r="D296" s="167" t="s">
        <v>80</v>
      </c>
      <c r="E296" s="168" t="s">
        <v>2202</v>
      </c>
      <c r="F296" s="168" t="s">
        <v>2203</v>
      </c>
      <c r="G296" s="12"/>
      <c r="H296" s="12"/>
      <c r="I296" s="169"/>
      <c r="J296" s="170">
        <f>BK296</f>
        <v>0</v>
      </c>
      <c r="K296" s="12"/>
      <c r="L296" s="166"/>
      <c r="M296" s="171"/>
      <c r="N296" s="172"/>
      <c r="O296" s="172"/>
      <c r="P296" s="173">
        <f>SUM(P297:P303)</f>
        <v>0</v>
      </c>
      <c r="Q296" s="172"/>
      <c r="R296" s="173">
        <f>SUM(R297:R303)</f>
        <v>0</v>
      </c>
      <c r="S296" s="172"/>
      <c r="T296" s="174">
        <f>SUM(T297:T303)</f>
        <v>0</v>
      </c>
      <c r="U296" s="12"/>
      <c r="V296" s="12"/>
      <c r="W296" s="12"/>
      <c r="X296" s="12"/>
      <c r="Y296" s="12"/>
      <c r="Z296" s="12"/>
      <c r="AA296" s="12"/>
      <c r="AB296" s="12"/>
      <c r="AC296" s="12"/>
      <c r="AD296" s="12"/>
      <c r="AE296" s="12"/>
      <c r="AR296" s="167" t="s">
        <v>206</v>
      </c>
      <c r="AT296" s="175" t="s">
        <v>80</v>
      </c>
      <c r="AU296" s="175" t="s">
        <v>81</v>
      </c>
      <c r="AY296" s="167" t="s">
        <v>199</v>
      </c>
      <c r="BK296" s="176">
        <f>SUM(BK297:BK303)</f>
        <v>0</v>
      </c>
    </row>
    <row r="297" s="2" customFormat="1" ht="14.4" customHeight="1">
      <c r="A297" s="38"/>
      <c r="B297" s="179"/>
      <c r="C297" s="180" t="s">
        <v>414</v>
      </c>
      <c r="D297" s="180" t="s">
        <v>201</v>
      </c>
      <c r="E297" s="181" t="s">
        <v>2607</v>
      </c>
      <c r="F297" s="182" t="s">
        <v>2608</v>
      </c>
      <c r="G297" s="183" t="s">
        <v>548</v>
      </c>
      <c r="H297" s="184">
        <v>1</v>
      </c>
      <c r="I297" s="185"/>
      <c r="J297" s="186">
        <f>ROUND(I297*H297,2)</f>
        <v>0</v>
      </c>
      <c r="K297" s="182" t="s">
        <v>246</v>
      </c>
      <c r="L297" s="39"/>
      <c r="M297" s="187" t="s">
        <v>1</v>
      </c>
      <c r="N297" s="188" t="s">
        <v>46</v>
      </c>
      <c r="O297" s="77"/>
      <c r="P297" s="189">
        <f>O297*H297</f>
        <v>0</v>
      </c>
      <c r="Q297" s="189">
        <v>0</v>
      </c>
      <c r="R297" s="189">
        <f>Q297*H297</f>
        <v>0</v>
      </c>
      <c r="S297" s="189">
        <v>0</v>
      </c>
      <c r="T297" s="190">
        <f>S297*H297</f>
        <v>0</v>
      </c>
      <c r="U297" s="38"/>
      <c r="V297" s="38"/>
      <c r="W297" s="38"/>
      <c r="X297" s="38"/>
      <c r="Y297" s="38"/>
      <c r="Z297" s="38"/>
      <c r="AA297" s="38"/>
      <c r="AB297" s="38"/>
      <c r="AC297" s="38"/>
      <c r="AD297" s="38"/>
      <c r="AE297" s="38"/>
      <c r="AR297" s="191" t="s">
        <v>206</v>
      </c>
      <c r="AT297" s="191" t="s">
        <v>201</v>
      </c>
      <c r="AU297" s="191" t="s">
        <v>89</v>
      </c>
      <c r="AY297" s="19" t="s">
        <v>199</v>
      </c>
      <c r="BE297" s="192">
        <f>IF(N297="základní",J297,0)</f>
        <v>0</v>
      </c>
      <c r="BF297" s="192">
        <f>IF(N297="snížená",J297,0)</f>
        <v>0</v>
      </c>
      <c r="BG297" s="192">
        <f>IF(N297="zákl. přenesená",J297,0)</f>
        <v>0</v>
      </c>
      <c r="BH297" s="192">
        <f>IF(N297="sníž. přenesená",J297,0)</f>
        <v>0</v>
      </c>
      <c r="BI297" s="192">
        <f>IF(N297="nulová",J297,0)</f>
        <v>0</v>
      </c>
      <c r="BJ297" s="19" t="s">
        <v>89</v>
      </c>
      <c r="BK297" s="192">
        <f>ROUND(I297*H297,2)</f>
        <v>0</v>
      </c>
      <c r="BL297" s="19" t="s">
        <v>206</v>
      </c>
      <c r="BM297" s="191" t="s">
        <v>2609</v>
      </c>
    </row>
    <row r="298" s="2" customFormat="1" ht="14.4" customHeight="1">
      <c r="A298" s="38"/>
      <c r="B298" s="179"/>
      <c r="C298" s="180" t="s">
        <v>422</v>
      </c>
      <c r="D298" s="180" t="s">
        <v>201</v>
      </c>
      <c r="E298" s="181" t="s">
        <v>2610</v>
      </c>
      <c r="F298" s="182" t="s">
        <v>2611</v>
      </c>
      <c r="G298" s="183" t="s">
        <v>548</v>
      </c>
      <c r="H298" s="184">
        <v>1</v>
      </c>
      <c r="I298" s="185"/>
      <c r="J298" s="186">
        <f>ROUND(I298*H298,2)</f>
        <v>0</v>
      </c>
      <c r="K298" s="182" t="s">
        <v>246</v>
      </c>
      <c r="L298" s="39"/>
      <c r="M298" s="187" t="s">
        <v>1</v>
      </c>
      <c r="N298" s="188" t="s">
        <v>46</v>
      </c>
      <c r="O298" s="77"/>
      <c r="P298" s="189">
        <f>O298*H298</f>
        <v>0</v>
      </c>
      <c r="Q298" s="189">
        <v>0</v>
      </c>
      <c r="R298" s="189">
        <f>Q298*H298</f>
        <v>0</v>
      </c>
      <c r="S298" s="189">
        <v>0</v>
      </c>
      <c r="T298" s="190">
        <f>S298*H298</f>
        <v>0</v>
      </c>
      <c r="U298" s="38"/>
      <c r="V298" s="38"/>
      <c r="W298" s="38"/>
      <c r="X298" s="38"/>
      <c r="Y298" s="38"/>
      <c r="Z298" s="38"/>
      <c r="AA298" s="38"/>
      <c r="AB298" s="38"/>
      <c r="AC298" s="38"/>
      <c r="AD298" s="38"/>
      <c r="AE298" s="38"/>
      <c r="AR298" s="191" t="s">
        <v>206</v>
      </c>
      <c r="AT298" s="191" t="s">
        <v>201</v>
      </c>
      <c r="AU298" s="191" t="s">
        <v>89</v>
      </c>
      <c r="AY298" s="19" t="s">
        <v>199</v>
      </c>
      <c r="BE298" s="192">
        <f>IF(N298="základní",J298,0)</f>
        <v>0</v>
      </c>
      <c r="BF298" s="192">
        <f>IF(N298="snížená",J298,0)</f>
        <v>0</v>
      </c>
      <c r="BG298" s="192">
        <f>IF(N298="zákl. přenesená",J298,0)</f>
        <v>0</v>
      </c>
      <c r="BH298" s="192">
        <f>IF(N298="sníž. přenesená",J298,0)</f>
        <v>0</v>
      </c>
      <c r="BI298" s="192">
        <f>IF(N298="nulová",J298,0)</f>
        <v>0</v>
      </c>
      <c r="BJ298" s="19" t="s">
        <v>89</v>
      </c>
      <c r="BK298" s="192">
        <f>ROUND(I298*H298,2)</f>
        <v>0</v>
      </c>
      <c r="BL298" s="19" t="s">
        <v>206</v>
      </c>
      <c r="BM298" s="191" t="s">
        <v>2612</v>
      </c>
    </row>
    <row r="299" s="2" customFormat="1" ht="24.15" customHeight="1">
      <c r="A299" s="38"/>
      <c r="B299" s="179"/>
      <c r="C299" s="180" t="s">
        <v>427</v>
      </c>
      <c r="D299" s="180" t="s">
        <v>201</v>
      </c>
      <c r="E299" s="181" t="s">
        <v>2613</v>
      </c>
      <c r="F299" s="182" t="s">
        <v>2614</v>
      </c>
      <c r="G299" s="183" t="s">
        <v>548</v>
      </c>
      <c r="H299" s="184">
        <v>1</v>
      </c>
      <c r="I299" s="185"/>
      <c r="J299" s="186">
        <f>ROUND(I299*H299,2)</f>
        <v>0</v>
      </c>
      <c r="K299" s="182" t="s">
        <v>246</v>
      </c>
      <c r="L299" s="39"/>
      <c r="M299" s="187" t="s">
        <v>1</v>
      </c>
      <c r="N299" s="188" t="s">
        <v>46</v>
      </c>
      <c r="O299" s="77"/>
      <c r="P299" s="189">
        <f>O299*H299</f>
        <v>0</v>
      </c>
      <c r="Q299" s="189">
        <v>0</v>
      </c>
      <c r="R299" s="189">
        <f>Q299*H299</f>
        <v>0</v>
      </c>
      <c r="S299" s="189">
        <v>0</v>
      </c>
      <c r="T299" s="190">
        <f>S299*H299</f>
        <v>0</v>
      </c>
      <c r="U299" s="38"/>
      <c r="V299" s="38"/>
      <c r="W299" s="38"/>
      <c r="X299" s="38"/>
      <c r="Y299" s="38"/>
      <c r="Z299" s="38"/>
      <c r="AA299" s="38"/>
      <c r="AB299" s="38"/>
      <c r="AC299" s="38"/>
      <c r="AD299" s="38"/>
      <c r="AE299" s="38"/>
      <c r="AR299" s="191" t="s">
        <v>206</v>
      </c>
      <c r="AT299" s="191" t="s">
        <v>201</v>
      </c>
      <c r="AU299" s="191" t="s">
        <v>89</v>
      </c>
      <c r="AY299" s="19" t="s">
        <v>199</v>
      </c>
      <c r="BE299" s="192">
        <f>IF(N299="základní",J299,0)</f>
        <v>0</v>
      </c>
      <c r="BF299" s="192">
        <f>IF(N299="snížená",J299,0)</f>
        <v>0</v>
      </c>
      <c r="BG299" s="192">
        <f>IF(N299="zákl. přenesená",J299,0)</f>
        <v>0</v>
      </c>
      <c r="BH299" s="192">
        <f>IF(N299="sníž. přenesená",J299,0)</f>
        <v>0</v>
      </c>
      <c r="BI299" s="192">
        <f>IF(N299="nulová",J299,0)</f>
        <v>0</v>
      </c>
      <c r="BJ299" s="19" t="s">
        <v>89</v>
      </c>
      <c r="BK299" s="192">
        <f>ROUND(I299*H299,2)</f>
        <v>0</v>
      </c>
      <c r="BL299" s="19" t="s">
        <v>206</v>
      </c>
      <c r="BM299" s="191" t="s">
        <v>2615</v>
      </c>
    </row>
    <row r="300" s="2" customFormat="1">
      <c r="A300" s="38"/>
      <c r="B300" s="39"/>
      <c r="C300" s="38"/>
      <c r="D300" s="193" t="s">
        <v>248</v>
      </c>
      <c r="E300" s="38"/>
      <c r="F300" s="198" t="s">
        <v>2616</v>
      </c>
      <c r="G300" s="38"/>
      <c r="H300" s="38"/>
      <c r="I300" s="195"/>
      <c r="J300" s="38"/>
      <c r="K300" s="38"/>
      <c r="L300" s="39"/>
      <c r="M300" s="196"/>
      <c r="N300" s="197"/>
      <c r="O300" s="77"/>
      <c r="P300" s="77"/>
      <c r="Q300" s="77"/>
      <c r="R300" s="77"/>
      <c r="S300" s="77"/>
      <c r="T300" s="78"/>
      <c r="U300" s="38"/>
      <c r="V300" s="38"/>
      <c r="W300" s="38"/>
      <c r="X300" s="38"/>
      <c r="Y300" s="38"/>
      <c r="Z300" s="38"/>
      <c r="AA300" s="38"/>
      <c r="AB300" s="38"/>
      <c r="AC300" s="38"/>
      <c r="AD300" s="38"/>
      <c r="AE300" s="38"/>
      <c r="AT300" s="19" t="s">
        <v>248</v>
      </c>
      <c r="AU300" s="19" t="s">
        <v>89</v>
      </c>
    </row>
    <row r="301" s="2" customFormat="1" ht="37.8" customHeight="1">
      <c r="A301" s="38"/>
      <c r="B301" s="179"/>
      <c r="C301" s="180" t="s">
        <v>435</v>
      </c>
      <c r="D301" s="180" t="s">
        <v>201</v>
      </c>
      <c r="E301" s="181" t="s">
        <v>2617</v>
      </c>
      <c r="F301" s="182" t="s">
        <v>2618</v>
      </c>
      <c r="G301" s="183" t="s">
        <v>204</v>
      </c>
      <c r="H301" s="184">
        <v>446</v>
      </c>
      <c r="I301" s="185"/>
      <c r="J301" s="186">
        <f>ROUND(I301*H301,2)</f>
        <v>0</v>
      </c>
      <c r="K301" s="182" t="s">
        <v>246</v>
      </c>
      <c r="L301" s="39"/>
      <c r="M301" s="187" t="s">
        <v>1</v>
      </c>
      <c r="N301" s="188" t="s">
        <v>46</v>
      </c>
      <c r="O301" s="77"/>
      <c r="P301" s="189">
        <f>O301*H301</f>
        <v>0</v>
      </c>
      <c r="Q301" s="189">
        <v>0</v>
      </c>
      <c r="R301" s="189">
        <f>Q301*H301</f>
        <v>0</v>
      </c>
      <c r="S301" s="189">
        <v>0</v>
      </c>
      <c r="T301" s="190">
        <f>S301*H301</f>
        <v>0</v>
      </c>
      <c r="U301" s="38"/>
      <c r="V301" s="38"/>
      <c r="W301" s="38"/>
      <c r="X301" s="38"/>
      <c r="Y301" s="38"/>
      <c r="Z301" s="38"/>
      <c r="AA301" s="38"/>
      <c r="AB301" s="38"/>
      <c r="AC301" s="38"/>
      <c r="AD301" s="38"/>
      <c r="AE301" s="38"/>
      <c r="AR301" s="191" t="s">
        <v>206</v>
      </c>
      <c r="AT301" s="191" t="s">
        <v>201</v>
      </c>
      <c r="AU301" s="191" t="s">
        <v>89</v>
      </c>
      <c r="AY301" s="19" t="s">
        <v>199</v>
      </c>
      <c r="BE301" s="192">
        <f>IF(N301="základní",J301,0)</f>
        <v>0</v>
      </c>
      <c r="BF301" s="192">
        <f>IF(N301="snížená",J301,0)</f>
        <v>0</v>
      </c>
      <c r="BG301" s="192">
        <f>IF(N301="zákl. přenesená",J301,0)</f>
        <v>0</v>
      </c>
      <c r="BH301" s="192">
        <f>IF(N301="sníž. přenesená",J301,0)</f>
        <v>0</v>
      </c>
      <c r="BI301" s="192">
        <f>IF(N301="nulová",J301,0)</f>
        <v>0</v>
      </c>
      <c r="BJ301" s="19" t="s">
        <v>89</v>
      </c>
      <c r="BK301" s="192">
        <f>ROUND(I301*H301,2)</f>
        <v>0</v>
      </c>
      <c r="BL301" s="19" t="s">
        <v>206</v>
      </c>
      <c r="BM301" s="191" t="s">
        <v>2619</v>
      </c>
    </row>
    <row r="302" s="2" customFormat="1" ht="24.15" customHeight="1">
      <c r="A302" s="38"/>
      <c r="B302" s="179"/>
      <c r="C302" s="180" t="s">
        <v>444</v>
      </c>
      <c r="D302" s="180" t="s">
        <v>201</v>
      </c>
      <c r="E302" s="181" t="s">
        <v>2620</v>
      </c>
      <c r="F302" s="182" t="s">
        <v>2621</v>
      </c>
      <c r="G302" s="183" t="s">
        <v>309</v>
      </c>
      <c r="H302" s="184">
        <v>500</v>
      </c>
      <c r="I302" s="185"/>
      <c r="J302" s="186">
        <f>ROUND(I302*H302,2)</f>
        <v>0</v>
      </c>
      <c r="K302" s="182" t="s">
        <v>246</v>
      </c>
      <c r="L302" s="39"/>
      <c r="M302" s="187" t="s">
        <v>1</v>
      </c>
      <c r="N302" s="188" t="s">
        <v>46</v>
      </c>
      <c r="O302" s="77"/>
      <c r="P302" s="189">
        <f>O302*H302</f>
        <v>0</v>
      </c>
      <c r="Q302" s="189">
        <v>0</v>
      </c>
      <c r="R302" s="189">
        <f>Q302*H302</f>
        <v>0</v>
      </c>
      <c r="S302" s="189">
        <v>0</v>
      </c>
      <c r="T302" s="190">
        <f>S302*H302</f>
        <v>0</v>
      </c>
      <c r="U302" s="38"/>
      <c r="V302" s="38"/>
      <c r="W302" s="38"/>
      <c r="X302" s="38"/>
      <c r="Y302" s="38"/>
      <c r="Z302" s="38"/>
      <c r="AA302" s="38"/>
      <c r="AB302" s="38"/>
      <c r="AC302" s="38"/>
      <c r="AD302" s="38"/>
      <c r="AE302" s="38"/>
      <c r="AR302" s="191" t="s">
        <v>206</v>
      </c>
      <c r="AT302" s="191" t="s">
        <v>201</v>
      </c>
      <c r="AU302" s="191" t="s">
        <v>89</v>
      </c>
      <c r="AY302" s="19" t="s">
        <v>199</v>
      </c>
      <c r="BE302" s="192">
        <f>IF(N302="základní",J302,0)</f>
        <v>0</v>
      </c>
      <c r="BF302" s="192">
        <f>IF(N302="snížená",J302,0)</f>
        <v>0</v>
      </c>
      <c r="BG302" s="192">
        <f>IF(N302="zákl. přenesená",J302,0)</f>
        <v>0</v>
      </c>
      <c r="BH302" s="192">
        <f>IF(N302="sníž. přenesená",J302,0)</f>
        <v>0</v>
      </c>
      <c r="BI302" s="192">
        <f>IF(N302="nulová",J302,0)</f>
        <v>0</v>
      </c>
      <c r="BJ302" s="19" t="s">
        <v>89</v>
      </c>
      <c r="BK302" s="192">
        <f>ROUND(I302*H302,2)</f>
        <v>0</v>
      </c>
      <c r="BL302" s="19" t="s">
        <v>206</v>
      </c>
      <c r="BM302" s="191" t="s">
        <v>2622</v>
      </c>
    </row>
    <row r="303" s="2" customFormat="1" ht="14.4" customHeight="1">
      <c r="A303" s="38"/>
      <c r="B303" s="179"/>
      <c r="C303" s="180" t="s">
        <v>452</v>
      </c>
      <c r="D303" s="180" t="s">
        <v>201</v>
      </c>
      <c r="E303" s="181" t="s">
        <v>2623</v>
      </c>
      <c r="F303" s="182" t="s">
        <v>2624</v>
      </c>
      <c r="G303" s="183" t="s">
        <v>548</v>
      </c>
      <c r="H303" s="184">
        <v>1</v>
      </c>
      <c r="I303" s="185"/>
      <c r="J303" s="186">
        <f>ROUND(I303*H303,2)</f>
        <v>0</v>
      </c>
      <c r="K303" s="182" t="s">
        <v>246</v>
      </c>
      <c r="L303" s="39"/>
      <c r="M303" s="247" t="s">
        <v>1</v>
      </c>
      <c r="N303" s="248" t="s">
        <v>46</v>
      </c>
      <c r="O303" s="234"/>
      <c r="P303" s="249">
        <f>O303*H303</f>
        <v>0</v>
      </c>
      <c r="Q303" s="249">
        <v>0</v>
      </c>
      <c r="R303" s="249">
        <f>Q303*H303</f>
        <v>0</v>
      </c>
      <c r="S303" s="249">
        <v>0</v>
      </c>
      <c r="T303" s="250">
        <f>S303*H303</f>
        <v>0</v>
      </c>
      <c r="U303" s="38"/>
      <c r="V303" s="38"/>
      <c r="W303" s="38"/>
      <c r="X303" s="38"/>
      <c r="Y303" s="38"/>
      <c r="Z303" s="38"/>
      <c r="AA303" s="38"/>
      <c r="AB303" s="38"/>
      <c r="AC303" s="38"/>
      <c r="AD303" s="38"/>
      <c r="AE303" s="38"/>
      <c r="AR303" s="191" t="s">
        <v>206</v>
      </c>
      <c r="AT303" s="191" t="s">
        <v>201</v>
      </c>
      <c r="AU303" s="191" t="s">
        <v>89</v>
      </c>
      <c r="AY303" s="19" t="s">
        <v>199</v>
      </c>
      <c r="BE303" s="192">
        <f>IF(N303="základní",J303,0)</f>
        <v>0</v>
      </c>
      <c r="BF303" s="192">
        <f>IF(N303="snížená",J303,0)</f>
        <v>0</v>
      </c>
      <c r="BG303" s="192">
        <f>IF(N303="zákl. přenesená",J303,0)</f>
        <v>0</v>
      </c>
      <c r="BH303" s="192">
        <f>IF(N303="sníž. přenesená",J303,0)</f>
        <v>0</v>
      </c>
      <c r="BI303" s="192">
        <f>IF(N303="nulová",J303,0)</f>
        <v>0</v>
      </c>
      <c r="BJ303" s="19" t="s">
        <v>89</v>
      </c>
      <c r="BK303" s="192">
        <f>ROUND(I303*H303,2)</f>
        <v>0</v>
      </c>
      <c r="BL303" s="19" t="s">
        <v>206</v>
      </c>
      <c r="BM303" s="191" t="s">
        <v>2625</v>
      </c>
    </row>
    <row r="304" s="2" customFormat="1" ht="6.96" customHeight="1">
      <c r="A304" s="38"/>
      <c r="B304" s="60"/>
      <c r="C304" s="61"/>
      <c r="D304" s="61"/>
      <c r="E304" s="61"/>
      <c r="F304" s="61"/>
      <c r="G304" s="61"/>
      <c r="H304" s="61"/>
      <c r="I304" s="61"/>
      <c r="J304" s="61"/>
      <c r="K304" s="61"/>
      <c r="L304" s="39"/>
      <c r="M304" s="38"/>
      <c r="O304" s="38"/>
      <c r="P304" s="38"/>
      <c r="Q304" s="38"/>
      <c r="R304" s="38"/>
      <c r="S304" s="38"/>
      <c r="T304" s="38"/>
      <c r="U304" s="38"/>
      <c r="V304" s="38"/>
      <c r="W304" s="38"/>
      <c r="X304" s="38"/>
      <c r="Y304" s="38"/>
      <c r="Z304" s="38"/>
      <c r="AA304" s="38"/>
      <c r="AB304" s="38"/>
      <c r="AC304" s="38"/>
      <c r="AD304" s="38"/>
      <c r="AE304" s="38"/>
    </row>
  </sheetData>
  <autoFilter ref="C135:K303"/>
  <mergeCells count="12">
    <mergeCell ref="E7:H7"/>
    <mergeCell ref="E9:H9"/>
    <mergeCell ref="E11:H11"/>
    <mergeCell ref="E20:H20"/>
    <mergeCell ref="E29:H29"/>
    <mergeCell ref="E85:H85"/>
    <mergeCell ref="E87:H87"/>
    <mergeCell ref="E89:H89"/>
    <mergeCell ref="E124:H124"/>
    <mergeCell ref="E126:H126"/>
    <mergeCell ref="E128:H12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139</v>
      </c>
    </row>
    <row r="3" s="1" customFormat="1" ht="6.96" customHeight="1">
      <c r="B3" s="20"/>
      <c r="C3" s="21"/>
      <c r="D3" s="21"/>
      <c r="E3" s="21"/>
      <c r="F3" s="21"/>
      <c r="G3" s="21"/>
      <c r="H3" s="21"/>
      <c r="I3" s="21"/>
      <c r="J3" s="21"/>
      <c r="K3" s="21"/>
      <c r="L3" s="22"/>
      <c r="AT3" s="19" t="s">
        <v>91</v>
      </c>
    </row>
    <row r="4" s="1" customFormat="1" ht="24.96" customHeight="1">
      <c r="B4" s="22"/>
      <c r="D4" s="23" t="s">
        <v>158</v>
      </c>
      <c r="L4" s="22"/>
      <c r="M4" s="128" t="s">
        <v>10</v>
      </c>
      <c r="AT4" s="19" t="s">
        <v>3</v>
      </c>
    </row>
    <row r="5" s="1" customFormat="1" ht="6.96" customHeight="1">
      <c r="B5" s="22"/>
      <c r="L5" s="22"/>
    </row>
    <row r="6" s="1" customFormat="1" ht="12" customHeight="1">
      <c r="B6" s="22"/>
      <c r="D6" s="32" t="s">
        <v>16</v>
      </c>
      <c r="L6" s="22"/>
    </row>
    <row r="7" s="1" customFormat="1" ht="16.5" customHeight="1">
      <c r="B7" s="22"/>
      <c r="E7" s="129" t="str">
        <f>'Rekapitulace stavby'!K6</f>
        <v>VD Letovice, rekonstrukce VD</v>
      </c>
      <c r="F7" s="32"/>
      <c r="G7" s="32"/>
      <c r="H7" s="32"/>
      <c r="L7" s="22"/>
    </row>
    <row r="8" s="1" customFormat="1" ht="12" customHeight="1">
      <c r="B8" s="22"/>
      <c r="D8" s="32" t="s">
        <v>159</v>
      </c>
      <c r="L8" s="22"/>
    </row>
    <row r="9" s="2" customFormat="1" ht="16.5" customHeight="1">
      <c r="A9" s="38"/>
      <c r="B9" s="39"/>
      <c r="C9" s="38"/>
      <c r="D9" s="38"/>
      <c r="E9" s="129" t="s">
        <v>2477</v>
      </c>
      <c r="F9" s="38"/>
      <c r="G9" s="38"/>
      <c r="H9" s="38"/>
      <c r="I9" s="38"/>
      <c r="J9" s="38"/>
      <c r="K9" s="38"/>
      <c r="L9" s="55"/>
      <c r="S9" s="38"/>
      <c r="T9" s="38"/>
      <c r="U9" s="38"/>
      <c r="V9" s="38"/>
      <c r="W9" s="38"/>
      <c r="X9" s="38"/>
      <c r="Y9" s="38"/>
      <c r="Z9" s="38"/>
      <c r="AA9" s="38"/>
      <c r="AB9" s="38"/>
      <c r="AC9" s="38"/>
      <c r="AD9" s="38"/>
      <c r="AE9" s="38"/>
    </row>
    <row r="10" s="2" customFormat="1" ht="12" customHeight="1">
      <c r="A10" s="38"/>
      <c r="B10" s="39"/>
      <c r="C10" s="38"/>
      <c r="D10" s="32" t="s">
        <v>1101</v>
      </c>
      <c r="E10" s="38"/>
      <c r="F10" s="38"/>
      <c r="G10" s="38"/>
      <c r="H10" s="38"/>
      <c r="I10" s="38"/>
      <c r="J10" s="38"/>
      <c r="K10" s="38"/>
      <c r="L10" s="55"/>
      <c r="S10" s="38"/>
      <c r="T10" s="38"/>
      <c r="U10" s="38"/>
      <c r="V10" s="38"/>
      <c r="W10" s="38"/>
      <c r="X10" s="38"/>
      <c r="Y10" s="38"/>
      <c r="Z10" s="38"/>
      <c r="AA10" s="38"/>
      <c r="AB10" s="38"/>
      <c r="AC10" s="38"/>
      <c r="AD10" s="38"/>
      <c r="AE10" s="38"/>
    </row>
    <row r="11" s="2" customFormat="1" ht="16.5" customHeight="1">
      <c r="A11" s="38"/>
      <c r="B11" s="39"/>
      <c r="C11" s="38"/>
      <c r="D11" s="38"/>
      <c r="E11" s="67" t="s">
        <v>2626</v>
      </c>
      <c r="F11" s="38"/>
      <c r="G11" s="38"/>
      <c r="H11" s="38"/>
      <c r="I11" s="38"/>
      <c r="J11" s="38"/>
      <c r="K11" s="38"/>
      <c r="L11" s="55"/>
      <c r="S11" s="38"/>
      <c r="T11" s="38"/>
      <c r="U11" s="38"/>
      <c r="V11" s="38"/>
      <c r="W11" s="38"/>
      <c r="X11" s="38"/>
      <c r="Y11" s="38"/>
      <c r="Z11" s="38"/>
      <c r="AA11" s="38"/>
      <c r="AB11" s="38"/>
      <c r="AC11" s="38"/>
      <c r="AD11" s="38"/>
      <c r="AE11" s="38"/>
    </row>
    <row r="12" s="2" customFormat="1">
      <c r="A12" s="38"/>
      <c r="B12" s="39"/>
      <c r="C12" s="38"/>
      <c r="D12" s="38"/>
      <c r="E12" s="38"/>
      <c r="F12" s="38"/>
      <c r="G12" s="38"/>
      <c r="H12" s="38"/>
      <c r="I12" s="38"/>
      <c r="J12" s="38"/>
      <c r="K12" s="38"/>
      <c r="L12" s="55"/>
      <c r="S12" s="38"/>
      <c r="T12" s="38"/>
      <c r="U12" s="38"/>
      <c r="V12" s="38"/>
      <c r="W12" s="38"/>
      <c r="X12" s="38"/>
      <c r="Y12" s="38"/>
      <c r="Z12" s="38"/>
      <c r="AA12" s="38"/>
      <c r="AB12" s="38"/>
      <c r="AC12" s="38"/>
      <c r="AD12" s="38"/>
      <c r="AE12" s="38"/>
    </row>
    <row r="13" s="2" customFormat="1" ht="12" customHeight="1">
      <c r="A13" s="38"/>
      <c r="B13" s="39"/>
      <c r="C13" s="38"/>
      <c r="D13" s="32" t="s">
        <v>18</v>
      </c>
      <c r="E13" s="38"/>
      <c r="F13" s="27" t="s">
        <v>1</v>
      </c>
      <c r="G13" s="38"/>
      <c r="H13" s="38"/>
      <c r="I13" s="32" t="s">
        <v>19</v>
      </c>
      <c r="J13" s="27" t="s">
        <v>1</v>
      </c>
      <c r="K13" s="38"/>
      <c r="L13" s="55"/>
      <c r="S13" s="38"/>
      <c r="T13" s="38"/>
      <c r="U13" s="38"/>
      <c r="V13" s="38"/>
      <c r="W13" s="38"/>
      <c r="X13" s="38"/>
      <c r="Y13" s="38"/>
      <c r="Z13" s="38"/>
      <c r="AA13" s="38"/>
      <c r="AB13" s="38"/>
      <c r="AC13" s="38"/>
      <c r="AD13" s="38"/>
      <c r="AE13" s="38"/>
    </row>
    <row r="14" s="2" customFormat="1" ht="12" customHeight="1">
      <c r="A14" s="38"/>
      <c r="B14" s="39"/>
      <c r="C14" s="38"/>
      <c r="D14" s="32" t="s">
        <v>20</v>
      </c>
      <c r="E14" s="38"/>
      <c r="F14" s="27" t="s">
        <v>21</v>
      </c>
      <c r="G14" s="38"/>
      <c r="H14" s="38"/>
      <c r="I14" s="32" t="s">
        <v>22</v>
      </c>
      <c r="J14" s="69" t="str">
        <f>'Rekapitulace stavby'!AN8</f>
        <v>2. 12. 2020</v>
      </c>
      <c r="K14" s="38"/>
      <c r="L14" s="55"/>
      <c r="S14" s="38"/>
      <c r="T14" s="38"/>
      <c r="U14" s="38"/>
      <c r="V14" s="38"/>
      <c r="W14" s="38"/>
      <c r="X14" s="38"/>
      <c r="Y14" s="38"/>
      <c r="Z14" s="38"/>
      <c r="AA14" s="38"/>
      <c r="AB14" s="38"/>
      <c r="AC14" s="38"/>
      <c r="AD14" s="38"/>
      <c r="AE14" s="38"/>
    </row>
    <row r="15" s="2" customFormat="1" ht="10.8" customHeight="1">
      <c r="A15" s="38"/>
      <c r="B15" s="39"/>
      <c r="C15" s="38"/>
      <c r="D15" s="38"/>
      <c r="E15" s="38"/>
      <c r="F15" s="38"/>
      <c r="G15" s="38"/>
      <c r="H15" s="38"/>
      <c r="I15" s="38"/>
      <c r="J15" s="38"/>
      <c r="K15" s="38"/>
      <c r="L15" s="55"/>
      <c r="S15" s="38"/>
      <c r="T15" s="38"/>
      <c r="U15" s="38"/>
      <c r="V15" s="38"/>
      <c r="W15" s="38"/>
      <c r="X15" s="38"/>
      <c r="Y15" s="38"/>
      <c r="Z15" s="38"/>
      <c r="AA15" s="38"/>
      <c r="AB15" s="38"/>
      <c r="AC15" s="38"/>
      <c r="AD15" s="38"/>
      <c r="AE15" s="38"/>
    </row>
    <row r="16" s="2" customFormat="1" ht="12" customHeight="1">
      <c r="A16" s="38"/>
      <c r="B16" s="39"/>
      <c r="C16" s="38"/>
      <c r="D16" s="32" t="s">
        <v>24</v>
      </c>
      <c r="E16" s="38"/>
      <c r="F16" s="38"/>
      <c r="G16" s="38"/>
      <c r="H16" s="38"/>
      <c r="I16" s="32" t="s">
        <v>25</v>
      </c>
      <c r="J16" s="27" t="s">
        <v>26</v>
      </c>
      <c r="K16" s="38"/>
      <c r="L16" s="55"/>
      <c r="S16" s="38"/>
      <c r="T16" s="38"/>
      <c r="U16" s="38"/>
      <c r="V16" s="38"/>
      <c r="W16" s="38"/>
      <c r="X16" s="38"/>
      <c r="Y16" s="38"/>
      <c r="Z16" s="38"/>
      <c r="AA16" s="38"/>
      <c r="AB16" s="38"/>
      <c r="AC16" s="38"/>
      <c r="AD16" s="38"/>
      <c r="AE16" s="38"/>
    </row>
    <row r="17" s="2" customFormat="1" ht="18" customHeight="1">
      <c r="A17" s="38"/>
      <c r="B17" s="39"/>
      <c r="C17" s="38"/>
      <c r="D17" s="38"/>
      <c r="E17" s="27" t="s">
        <v>27</v>
      </c>
      <c r="F17" s="38"/>
      <c r="G17" s="38"/>
      <c r="H17" s="38"/>
      <c r="I17" s="32" t="s">
        <v>28</v>
      </c>
      <c r="J17" s="27" t="s">
        <v>29</v>
      </c>
      <c r="K17" s="38"/>
      <c r="L17" s="55"/>
      <c r="S17" s="38"/>
      <c r="T17" s="38"/>
      <c r="U17" s="38"/>
      <c r="V17" s="38"/>
      <c r="W17" s="38"/>
      <c r="X17" s="38"/>
      <c r="Y17" s="38"/>
      <c r="Z17" s="38"/>
      <c r="AA17" s="38"/>
      <c r="AB17" s="38"/>
      <c r="AC17" s="38"/>
      <c r="AD17" s="38"/>
      <c r="AE17" s="38"/>
    </row>
    <row r="18" s="2" customFormat="1" ht="6.96" customHeight="1">
      <c r="A18" s="38"/>
      <c r="B18" s="39"/>
      <c r="C18" s="38"/>
      <c r="D18" s="38"/>
      <c r="E18" s="38"/>
      <c r="F18" s="38"/>
      <c r="G18" s="38"/>
      <c r="H18" s="38"/>
      <c r="I18" s="38"/>
      <c r="J18" s="38"/>
      <c r="K18" s="38"/>
      <c r="L18" s="55"/>
      <c r="S18" s="38"/>
      <c r="T18" s="38"/>
      <c r="U18" s="38"/>
      <c r="V18" s="38"/>
      <c r="W18" s="38"/>
      <c r="X18" s="38"/>
      <c r="Y18" s="38"/>
      <c r="Z18" s="38"/>
      <c r="AA18" s="38"/>
      <c r="AB18" s="38"/>
      <c r="AC18" s="38"/>
      <c r="AD18" s="38"/>
      <c r="AE18" s="38"/>
    </row>
    <row r="19" s="2" customFormat="1" ht="12" customHeight="1">
      <c r="A19" s="38"/>
      <c r="B19" s="39"/>
      <c r="C19" s="38"/>
      <c r="D19" s="32" t="s">
        <v>30</v>
      </c>
      <c r="E19" s="38"/>
      <c r="F19" s="38"/>
      <c r="G19" s="38"/>
      <c r="H19" s="38"/>
      <c r="I19" s="32" t="s">
        <v>25</v>
      </c>
      <c r="J19" s="33" t="str">
        <f>'Rekapitulace stavby'!AN13</f>
        <v>Vyplň údaj</v>
      </c>
      <c r="K19" s="38"/>
      <c r="L19" s="55"/>
      <c r="S19" s="38"/>
      <c r="T19" s="38"/>
      <c r="U19" s="38"/>
      <c r="V19" s="38"/>
      <c r="W19" s="38"/>
      <c r="X19" s="38"/>
      <c r="Y19" s="38"/>
      <c r="Z19" s="38"/>
      <c r="AA19" s="38"/>
      <c r="AB19" s="38"/>
      <c r="AC19" s="38"/>
      <c r="AD19" s="38"/>
      <c r="AE19" s="38"/>
    </row>
    <row r="20" s="2" customFormat="1" ht="18" customHeight="1">
      <c r="A20" s="38"/>
      <c r="B20" s="39"/>
      <c r="C20" s="38"/>
      <c r="D20" s="38"/>
      <c r="E20" s="33" t="str">
        <f>'Rekapitulace stavby'!E14</f>
        <v>Vyplň údaj</v>
      </c>
      <c r="F20" s="27"/>
      <c r="G20" s="27"/>
      <c r="H20" s="27"/>
      <c r="I20" s="32" t="s">
        <v>28</v>
      </c>
      <c r="J20" s="33" t="str">
        <f>'Rekapitulace stavby'!AN14</f>
        <v>Vyplň údaj</v>
      </c>
      <c r="K20" s="38"/>
      <c r="L20" s="55"/>
      <c r="S20" s="38"/>
      <c r="T20" s="38"/>
      <c r="U20" s="38"/>
      <c r="V20" s="38"/>
      <c r="W20" s="38"/>
      <c r="X20" s="38"/>
      <c r="Y20" s="38"/>
      <c r="Z20" s="38"/>
      <c r="AA20" s="38"/>
      <c r="AB20" s="38"/>
      <c r="AC20" s="38"/>
      <c r="AD20" s="38"/>
      <c r="AE20" s="38"/>
    </row>
    <row r="21" s="2" customFormat="1" ht="6.96" customHeight="1">
      <c r="A21" s="38"/>
      <c r="B21" s="39"/>
      <c r="C21" s="38"/>
      <c r="D21" s="38"/>
      <c r="E21" s="38"/>
      <c r="F21" s="38"/>
      <c r="G21" s="38"/>
      <c r="H21" s="38"/>
      <c r="I21" s="38"/>
      <c r="J21" s="38"/>
      <c r="K21" s="38"/>
      <c r="L21" s="55"/>
      <c r="S21" s="38"/>
      <c r="T21" s="38"/>
      <c r="U21" s="38"/>
      <c r="V21" s="38"/>
      <c r="W21" s="38"/>
      <c r="X21" s="38"/>
      <c r="Y21" s="38"/>
      <c r="Z21" s="38"/>
      <c r="AA21" s="38"/>
      <c r="AB21" s="38"/>
      <c r="AC21" s="38"/>
      <c r="AD21" s="38"/>
      <c r="AE21" s="38"/>
    </row>
    <row r="22" s="2" customFormat="1" ht="12" customHeight="1">
      <c r="A22" s="38"/>
      <c r="B22" s="39"/>
      <c r="C22" s="38"/>
      <c r="D22" s="32" t="s">
        <v>32</v>
      </c>
      <c r="E22" s="38"/>
      <c r="F22" s="38"/>
      <c r="G22" s="38"/>
      <c r="H22" s="38"/>
      <c r="I22" s="32" t="s">
        <v>25</v>
      </c>
      <c r="J22" s="27" t="s">
        <v>33</v>
      </c>
      <c r="K22" s="38"/>
      <c r="L22" s="55"/>
      <c r="S22" s="38"/>
      <c r="T22" s="38"/>
      <c r="U22" s="38"/>
      <c r="V22" s="38"/>
      <c r="W22" s="38"/>
      <c r="X22" s="38"/>
      <c r="Y22" s="38"/>
      <c r="Z22" s="38"/>
      <c r="AA22" s="38"/>
      <c r="AB22" s="38"/>
      <c r="AC22" s="38"/>
      <c r="AD22" s="38"/>
      <c r="AE22" s="38"/>
    </row>
    <row r="23" s="2" customFormat="1" ht="18" customHeight="1">
      <c r="A23" s="38"/>
      <c r="B23" s="39"/>
      <c r="C23" s="38"/>
      <c r="D23" s="38"/>
      <c r="E23" s="27" t="s">
        <v>34</v>
      </c>
      <c r="F23" s="38"/>
      <c r="G23" s="38"/>
      <c r="H23" s="38"/>
      <c r="I23" s="32" t="s">
        <v>28</v>
      </c>
      <c r="J23" s="27" t="s">
        <v>35</v>
      </c>
      <c r="K23" s="38"/>
      <c r="L23" s="55"/>
      <c r="S23" s="38"/>
      <c r="T23" s="38"/>
      <c r="U23" s="38"/>
      <c r="V23" s="38"/>
      <c r="W23" s="38"/>
      <c r="X23" s="38"/>
      <c r="Y23" s="38"/>
      <c r="Z23" s="38"/>
      <c r="AA23" s="38"/>
      <c r="AB23" s="38"/>
      <c r="AC23" s="38"/>
      <c r="AD23" s="38"/>
      <c r="AE23" s="38"/>
    </row>
    <row r="24" s="2" customFormat="1" ht="6.96" customHeight="1">
      <c r="A24" s="38"/>
      <c r="B24" s="39"/>
      <c r="C24" s="38"/>
      <c r="D24" s="38"/>
      <c r="E24" s="38"/>
      <c r="F24" s="38"/>
      <c r="G24" s="38"/>
      <c r="H24" s="38"/>
      <c r="I24" s="38"/>
      <c r="J24" s="38"/>
      <c r="K24" s="38"/>
      <c r="L24" s="55"/>
      <c r="S24" s="38"/>
      <c r="T24" s="38"/>
      <c r="U24" s="38"/>
      <c r="V24" s="38"/>
      <c r="W24" s="38"/>
      <c r="X24" s="38"/>
      <c r="Y24" s="38"/>
      <c r="Z24" s="38"/>
      <c r="AA24" s="38"/>
      <c r="AB24" s="38"/>
      <c r="AC24" s="38"/>
      <c r="AD24" s="38"/>
      <c r="AE24" s="38"/>
    </row>
    <row r="25" s="2" customFormat="1" ht="12" customHeight="1">
      <c r="A25" s="38"/>
      <c r="B25" s="39"/>
      <c r="C25" s="38"/>
      <c r="D25" s="32" t="s">
        <v>37</v>
      </c>
      <c r="E25" s="38"/>
      <c r="F25" s="38"/>
      <c r="G25" s="38"/>
      <c r="H25" s="38"/>
      <c r="I25" s="32" t="s">
        <v>25</v>
      </c>
      <c r="J25" s="27" t="str">
        <f>IF('Rekapitulace stavby'!AN19="","",'Rekapitulace stavby'!AN19)</f>
        <v/>
      </c>
      <c r="K25" s="38"/>
      <c r="L25" s="55"/>
      <c r="S25" s="38"/>
      <c r="T25" s="38"/>
      <c r="U25" s="38"/>
      <c r="V25" s="38"/>
      <c r="W25" s="38"/>
      <c r="X25" s="38"/>
      <c r="Y25" s="38"/>
      <c r="Z25" s="38"/>
      <c r="AA25" s="38"/>
      <c r="AB25" s="38"/>
      <c r="AC25" s="38"/>
      <c r="AD25" s="38"/>
      <c r="AE25" s="38"/>
    </row>
    <row r="26" s="2" customFormat="1" ht="18" customHeight="1">
      <c r="A26" s="38"/>
      <c r="B26" s="39"/>
      <c r="C26" s="38"/>
      <c r="D26" s="38"/>
      <c r="E26" s="27" t="str">
        <f>IF('Rekapitulace stavby'!E20="","",'Rekapitulace stavby'!E20)</f>
        <v xml:space="preserve"> </v>
      </c>
      <c r="F26" s="38"/>
      <c r="G26" s="38"/>
      <c r="H26" s="38"/>
      <c r="I26" s="32" t="s">
        <v>28</v>
      </c>
      <c r="J26" s="27" t="str">
        <f>IF('Rekapitulace stavby'!AN20="","",'Rekapitulace stavby'!AN20)</f>
        <v/>
      </c>
      <c r="K26" s="38"/>
      <c r="L26" s="55"/>
      <c r="S26" s="38"/>
      <c r="T26" s="38"/>
      <c r="U26" s="38"/>
      <c r="V26" s="38"/>
      <c r="W26" s="38"/>
      <c r="X26" s="38"/>
      <c r="Y26" s="38"/>
      <c r="Z26" s="38"/>
      <c r="AA26" s="38"/>
      <c r="AB26" s="38"/>
      <c r="AC26" s="38"/>
      <c r="AD26" s="38"/>
      <c r="AE26" s="38"/>
    </row>
    <row r="27" s="2" customFormat="1" ht="6.96" customHeight="1">
      <c r="A27" s="38"/>
      <c r="B27" s="39"/>
      <c r="C27" s="38"/>
      <c r="D27" s="38"/>
      <c r="E27" s="38"/>
      <c r="F27" s="38"/>
      <c r="G27" s="38"/>
      <c r="H27" s="38"/>
      <c r="I27" s="38"/>
      <c r="J27" s="38"/>
      <c r="K27" s="38"/>
      <c r="L27" s="55"/>
      <c r="S27" s="38"/>
      <c r="T27" s="38"/>
      <c r="U27" s="38"/>
      <c r="V27" s="38"/>
      <c r="W27" s="38"/>
      <c r="X27" s="38"/>
      <c r="Y27" s="38"/>
      <c r="Z27" s="38"/>
      <c r="AA27" s="38"/>
      <c r="AB27" s="38"/>
      <c r="AC27" s="38"/>
      <c r="AD27" s="38"/>
      <c r="AE27" s="38"/>
    </row>
    <row r="28" s="2" customFormat="1" ht="12" customHeight="1">
      <c r="A28" s="38"/>
      <c r="B28" s="39"/>
      <c r="C28" s="38"/>
      <c r="D28" s="32" t="s">
        <v>39</v>
      </c>
      <c r="E28" s="38"/>
      <c r="F28" s="38"/>
      <c r="G28" s="38"/>
      <c r="H28" s="38"/>
      <c r="I28" s="38"/>
      <c r="J28" s="38"/>
      <c r="K28" s="38"/>
      <c r="L28" s="55"/>
      <c r="S28" s="38"/>
      <c r="T28" s="38"/>
      <c r="U28" s="38"/>
      <c r="V28" s="38"/>
      <c r="W28" s="38"/>
      <c r="X28" s="38"/>
      <c r="Y28" s="38"/>
      <c r="Z28" s="38"/>
      <c r="AA28" s="38"/>
      <c r="AB28" s="38"/>
      <c r="AC28" s="38"/>
      <c r="AD28" s="38"/>
      <c r="AE28" s="38"/>
    </row>
    <row r="29" s="8" customFormat="1" ht="23.25" customHeight="1">
      <c r="A29" s="130"/>
      <c r="B29" s="131"/>
      <c r="C29" s="130"/>
      <c r="D29" s="130"/>
      <c r="E29" s="36" t="s">
        <v>2627</v>
      </c>
      <c r="F29" s="36"/>
      <c r="G29" s="36"/>
      <c r="H29" s="36"/>
      <c r="I29" s="130"/>
      <c r="J29" s="130"/>
      <c r="K29" s="130"/>
      <c r="L29" s="132"/>
      <c r="S29" s="130"/>
      <c r="T29" s="130"/>
      <c r="U29" s="130"/>
      <c r="V29" s="130"/>
      <c r="W29" s="130"/>
      <c r="X29" s="130"/>
      <c r="Y29" s="130"/>
      <c r="Z29" s="130"/>
      <c r="AA29" s="130"/>
      <c r="AB29" s="130"/>
      <c r="AC29" s="130"/>
      <c r="AD29" s="130"/>
      <c r="AE29" s="130"/>
    </row>
    <row r="30" s="2" customFormat="1" ht="6.96" customHeight="1">
      <c r="A30" s="38"/>
      <c r="B30" s="39"/>
      <c r="C30" s="38"/>
      <c r="D30" s="38"/>
      <c r="E30" s="38"/>
      <c r="F30" s="38"/>
      <c r="G30" s="38"/>
      <c r="H30" s="38"/>
      <c r="I30" s="38"/>
      <c r="J30" s="38"/>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90"/>
      <c r="J31" s="90"/>
      <c r="K31" s="90"/>
      <c r="L31" s="55"/>
      <c r="S31" s="38"/>
      <c r="T31" s="38"/>
      <c r="U31" s="38"/>
      <c r="V31" s="38"/>
      <c r="W31" s="38"/>
      <c r="X31" s="38"/>
      <c r="Y31" s="38"/>
      <c r="Z31" s="38"/>
      <c r="AA31" s="38"/>
      <c r="AB31" s="38"/>
      <c r="AC31" s="38"/>
      <c r="AD31" s="38"/>
      <c r="AE31" s="38"/>
    </row>
    <row r="32" s="2" customFormat="1" ht="25.44" customHeight="1">
      <c r="A32" s="38"/>
      <c r="B32" s="39"/>
      <c r="C32" s="38"/>
      <c r="D32" s="133" t="s">
        <v>41</v>
      </c>
      <c r="E32" s="38"/>
      <c r="F32" s="38"/>
      <c r="G32" s="38"/>
      <c r="H32" s="38"/>
      <c r="I32" s="38"/>
      <c r="J32" s="96">
        <f>ROUND(J131, 2)</f>
        <v>0</v>
      </c>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14.4" customHeight="1">
      <c r="A34" s="38"/>
      <c r="B34" s="39"/>
      <c r="C34" s="38"/>
      <c r="D34" s="38"/>
      <c r="E34" s="38"/>
      <c r="F34" s="43" t="s">
        <v>43</v>
      </c>
      <c r="G34" s="38"/>
      <c r="H34" s="38"/>
      <c r="I34" s="43" t="s">
        <v>42</v>
      </c>
      <c r="J34" s="43" t="s">
        <v>44</v>
      </c>
      <c r="K34" s="38"/>
      <c r="L34" s="55"/>
      <c r="S34" s="38"/>
      <c r="T34" s="38"/>
      <c r="U34" s="38"/>
      <c r="V34" s="38"/>
      <c r="W34" s="38"/>
      <c r="X34" s="38"/>
      <c r="Y34" s="38"/>
      <c r="Z34" s="38"/>
      <c r="AA34" s="38"/>
      <c r="AB34" s="38"/>
      <c r="AC34" s="38"/>
      <c r="AD34" s="38"/>
      <c r="AE34" s="38"/>
    </row>
    <row r="35" s="2" customFormat="1" ht="14.4" customHeight="1">
      <c r="A35" s="38"/>
      <c r="B35" s="39"/>
      <c r="C35" s="38"/>
      <c r="D35" s="134" t="s">
        <v>45</v>
      </c>
      <c r="E35" s="32" t="s">
        <v>46</v>
      </c>
      <c r="F35" s="135">
        <f>ROUND((SUM(BE131:BE233)),  2)</f>
        <v>0</v>
      </c>
      <c r="G35" s="38"/>
      <c r="H35" s="38"/>
      <c r="I35" s="136">
        <v>0.20999999999999999</v>
      </c>
      <c r="J35" s="135">
        <f>ROUND(((SUM(BE131:BE233))*I35),  2)</f>
        <v>0</v>
      </c>
      <c r="K35" s="38"/>
      <c r="L35" s="55"/>
      <c r="S35" s="38"/>
      <c r="T35" s="38"/>
      <c r="U35" s="38"/>
      <c r="V35" s="38"/>
      <c r="W35" s="38"/>
      <c r="X35" s="38"/>
      <c r="Y35" s="38"/>
      <c r="Z35" s="38"/>
      <c r="AA35" s="38"/>
      <c r="AB35" s="38"/>
      <c r="AC35" s="38"/>
      <c r="AD35" s="38"/>
      <c r="AE35" s="38"/>
    </row>
    <row r="36" s="2" customFormat="1" ht="14.4" customHeight="1">
      <c r="A36" s="38"/>
      <c r="B36" s="39"/>
      <c r="C36" s="38"/>
      <c r="D36" s="38"/>
      <c r="E36" s="32" t="s">
        <v>47</v>
      </c>
      <c r="F36" s="135">
        <f>ROUND((SUM(BF131:BF233)),  2)</f>
        <v>0</v>
      </c>
      <c r="G36" s="38"/>
      <c r="H36" s="38"/>
      <c r="I36" s="136">
        <v>0.14999999999999999</v>
      </c>
      <c r="J36" s="135">
        <f>ROUND(((SUM(BF131:BF233))*I36),  2)</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48</v>
      </c>
      <c r="F37" s="135">
        <f>ROUND((SUM(BG131:BG233)),  2)</f>
        <v>0</v>
      </c>
      <c r="G37" s="38"/>
      <c r="H37" s="38"/>
      <c r="I37" s="136">
        <v>0.20999999999999999</v>
      </c>
      <c r="J37" s="135">
        <f>0</f>
        <v>0</v>
      </c>
      <c r="K37" s="38"/>
      <c r="L37" s="55"/>
      <c r="S37" s="38"/>
      <c r="T37" s="38"/>
      <c r="U37" s="38"/>
      <c r="V37" s="38"/>
      <c r="W37" s="38"/>
      <c r="X37" s="38"/>
      <c r="Y37" s="38"/>
      <c r="Z37" s="38"/>
      <c r="AA37" s="38"/>
      <c r="AB37" s="38"/>
      <c r="AC37" s="38"/>
      <c r="AD37" s="38"/>
      <c r="AE37" s="38"/>
    </row>
    <row r="38" hidden="1" s="2" customFormat="1" ht="14.4" customHeight="1">
      <c r="A38" s="38"/>
      <c r="B38" s="39"/>
      <c r="C38" s="38"/>
      <c r="D38" s="38"/>
      <c r="E38" s="32" t="s">
        <v>49</v>
      </c>
      <c r="F38" s="135">
        <f>ROUND((SUM(BH131:BH233)),  2)</f>
        <v>0</v>
      </c>
      <c r="G38" s="38"/>
      <c r="H38" s="38"/>
      <c r="I38" s="136">
        <v>0.14999999999999999</v>
      </c>
      <c r="J38" s="135">
        <f>0</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50</v>
      </c>
      <c r="F39" s="135">
        <f>ROUND((SUM(BI131:BI233)),  2)</f>
        <v>0</v>
      </c>
      <c r="G39" s="38"/>
      <c r="H39" s="38"/>
      <c r="I39" s="136">
        <v>0</v>
      </c>
      <c r="J39" s="135">
        <f>0</f>
        <v>0</v>
      </c>
      <c r="K39" s="38"/>
      <c r="L39" s="55"/>
      <c r="S39" s="38"/>
      <c r="T39" s="38"/>
      <c r="U39" s="38"/>
      <c r="V39" s="38"/>
      <c r="W39" s="38"/>
      <c r="X39" s="38"/>
      <c r="Y39" s="38"/>
      <c r="Z39" s="38"/>
      <c r="AA39" s="38"/>
      <c r="AB39" s="38"/>
      <c r="AC39" s="38"/>
      <c r="AD39" s="38"/>
      <c r="AE39" s="38"/>
    </row>
    <row r="40" s="2" customFormat="1" ht="6.96" customHeight="1">
      <c r="A40" s="38"/>
      <c r="B40" s="39"/>
      <c r="C40" s="38"/>
      <c r="D40" s="38"/>
      <c r="E40" s="38"/>
      <c r="F40" s="38"/>
      <c r="G40" s="38"/>
      <c r="H40" s="38"/>
      <c r="I40" s="38"/>
      <c r="J40" s="38"/>
      <c r="K40" s="38"/>
      <c r="L40" s="55"/>
      <c r="S40" s="38"/>
      <c r="T40" s="38"/>
      <c r="U40" s="38"/>
      <c r="V40" s="38"/>
      <c r="W40" s="38"/>
      <c r="X40" s="38"/>
      <c r="Y40" s="38"/>
      <c r="Z40" s="38"/>
      <c r="AA40" s="38"/>
      <c r="AB40" s="38"/>
      <c r="AC40" s="38"/>
      <c r="AD40" s="38"/>
      <c r="AE40" s="38"/>
    </row>
    <row r="41" s="2" customFormat="1" ht="25.44" customHeight="1">
      <c r="A41" s="38"/>
      <c r="B41" s="39"/>
      <c r="C41" s="137"/>
      <c r="D41" s="138" t="s">
        <v>51</v>
      </c>
      <c r="E41" s="81"/>
      <c r="F41" s="81"/>
      <c r="G41" s="139" t="s">
        <v>52</v>
      </c>
      <c r="H41" s="140" t="s">
        <v>53</v>
      </c>
      <c r="I41" s="81"/>
      <c r="J41" s="141">
        <f>SUM(J32:J39)</f>
        <v>0</v>
      </c>
      <c r="K41" s="142"/>
      <c r="L41" s="55"/>
      <c r="S41" s="38"/>
      <c r="T41" s="38"/>
      <c r="U41" s="38"/>
      <c r="V41" s="38"/>
      <c r="W41" s="38"/>
      <c r="X41" s="38"/>
      <c r="Y41" s="38"/>
      <c r="Z41" s="38"/>
      <c r="AA41" s="38"/>
      <c r="AB41" s="38"/>
      <c r="AC41" s="38"/>
      <c r="AD41" s="38"/>
      <c r="AE41" s="38"/>
    </row>
    <row r="42" s="2" customFormat="1" ht="14.4"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54</v>
      </c>
      <c r="E50" s="57"/>
      <c r="F50" s="57"/>
      <c r="G50" s="56" t="s">
        <v>55</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56</v>
      </c>
      <c r="E61" s="41"/>
      <c r="F61" s="143" t="s">
        <v>57</v>
      </c>
      <c r="G61" s="58" t="s">
        <v>56</v>
      </c>
      <c r="H61" s="41"/>
      <c r="I61" s="41"/>
      <c r="J61" s="144" t="s">
        <v>57</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58</v>
      </c>
      <c r="E65" s="59"/>
      <c r="F65" s="59"/>
      <c r="G65" s="56" t="s">
        <v>59</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56</v>
      </c>
      <c r="E76" s="41"/>
      <c r="F76" s="143" t="s">
        <v>57</v>
      </c>
      <c r="G76" s="58" t="s">
        <v>56</v>
      </c>
      <c r="H76" s="41"/>
      <c r="I76" s="41"/>
      <c r="J76" s="144" t="s">
        <v>57</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162</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29" t="str">
        <f>E7</f>
        <v>VD Letovice, rekonstrukce VD</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159</v>
      </c>
      <c r="L86" s="22"/>
    </row>
    <row r="87" s="2" customFormat="1" ht="16.5" customHeight="1">
      <c r="A87" s="38"/>
      <c r="B87" s="39"/>
      <c r="C87" s="38"/>
      <c r="D87" s="38"/>
      <c r="E87" s="129" t="s">
        <v>2477</v>
      </c>
      <c r="F87" s="38"/>
      <c r="G87" s="38"/>
      <c r="H87" s="38"/>
      <c r="I87" s="38"/>
      <c r="J87" s="38"/>
      <c r="K87" s="38"/>
      <c r="L87" s="55"/>
      <c r="S87" s="38"/>
      <c r="T87" s="38"/>
      <c r="U87" s="38"/>
      <c r="V87" s="38"/>
      <c r="W87" s="38"/>
      <c r="X87" s="38"/>
      <c r="Y87" s="38"/>
      <c r="Z87" s="38"/>
      <c r="AA87" s="38"/>
      <c r="AB87" s="38"/>
      <c r="AC87" s="38"/>
      <c r="AD87" s="38"/>
      <c r="AE87" s="38"/>
    </row>
    <row r="88" s="2" customFormat="1" ht="12" customHeight="1">
      <c r="A88" s="38"/>
      <c r="B88" s="39"/>
      <c r="C88" s="32" t="s">
        <v>1101</v>
      </c>
      <c r="D88" s="38"/>
      <c r="E88" s="38"/>
      <c r="F88" s="38"/>
      <c r="G88" s="38"/>
      <c r="H88" s="38"/>
      <c r="I88" s="38"/>
      <c r="J88" s="38"/>
      <c r="K88" s="38"/>
      <c r="L88" s="55"/>
      <c r="S88" s="38"/>
      <c r="T88" s="38"/>
      <c r="U88" s="38"/>
      <c r="V88" s="38"/>
      <c r="W88" s="38"/>
      <c r="X88" s="38"/>
      <c r="Y88" s="38"/>
      <c r="Z88" s="38"/>
      <c r="AA88" s="38"/>
      <c r="AB88" s="38"/>
      <c r="AC88" s="38"/>
      <c r="AD88" s="38"/>
      <c r="AE88" s="38"/>
    </row>
    <row r="89" s="2" customFormat="1" ht="16.5" customHeight="1">
      <c r="A89" s="38"/>
      <c r="B89" s="39"/>
      <c r="C89" s="38"/>
      <c r="D89" s="38"/>
      <c r="E89" s="67" t="str">
        <f>E11</f>
        <v>SO 09.2 - Rekonstrukce schodiště podél skluzu</v>
      </c>
      <c r="F89" s="38"/>
      <c r="G89" s="38"/>
      <c r="H89" s="38"/>
      <c r="I89" s="38"/>
      <c r="J89" s="38"/>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2" customHeight="1">
      <c r="A91" s="38"/>
      <c r="B91" s="39"/>
      <c r="C91" s="32" t="s">
        <v>20</v>
      </c>
      <c r="D91" s="38"/>
      <c r="E91" s="38"/>
      <c r="F91" s="27" t="str">
        <f>F14</f>
        <v>VD Letovice</v>
      </c>
      <c r="G91" s="38"/>
      <c r="H91" s="38"/>
      <c r="I91" s="32" t="s">
        <v>22</v>
      </c>
      <c r="J91" s="69" t="str">
        <f>IF(J14="","",J14)</f>
        <v>2. 12. 2020</v>
      </c>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25.65" customHeight="1">
      <c r="A93" s="38"/>
      <c r="B93" s="39"/>
      <c r="C93" s="32" t="s">
        <v>24</v>
      </c>
      <c r="D93" s="38"/>
      <c r="E93" s="38"/>
      <c r="F93" s="27" t="str">
        <f>E17</f>
        <v>Povodí Moravy, s.p., Dřevařská 11, 60175 Brno</v>
      </c>
      <c r="G93" s="38"/>
      <c r="H93" s="38"/>
      <c r="I93" s="32" t="s">
        <v>32</v>
      </c>
      <c r="J93" s="36" t="str">
        <f>E23</f>
        <v>Sweco Hydroprojekt a.s.</v>
      </c>
      <c r="K93" s="38"/>
      <c r="L93" s="55"/>
      <c r="S93" s="38"/>
      <c r="T93" s="38"/>
      <c r="U93" s="38"/>
      <c r="V93" s="38"/>
      <c r="W93" s="38"/>
      <c r="X93" s="38"/>
      <c r="Y93" s="38"/>
      <c r="Z93" s="38"/>
      <c r="AA93" s="38"/>
      <c r="AB93" s="38"/>
      <c r="AC93" s="38"/>
      <c r="AD93" s="38"/>
      <c r="AE93" s="38"/>
    </row>
    <row r="94" s="2" customFormat="1" ht="15.15" customHeight="1">
      <c r="A94" s="38"/>
      <c r="B94" s="39"/>
      <c r="C94" s="32" t="s">
        <v>30</v>
      </c>
      <c r="D94" s="38"/>
      <c r="E94" s="38"/>
      <c r="F94" s="27" t="str">
        <f>IF(E20="","",E20)</f>
        <v>Vyplň údaj</v>
      </c>
      <c r="G94" s="38"/>
      <c r="H94" s="38"/>
      <c r="I94" s="32" t="s">
        <v>37</v>
      </c>
      <c r="J94" s="36" t="str">
        <f>E26</f>
        <v xml:space="preserve"> </v>
      </c>
      <c r="K94" s="38"/>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38"/>
      <c r="J95" s="38"/>
      <c r="K95" s="38"/>
      <c r="L95" s="55"/>
      <c r="S95" s="38"/>
      <c r="T95" s="38"/>
      <c r="U95" s="38"/>
      <c r="V95" s="38"/>
      <c r="W95" s="38"/>
      <c r="X95" s="38"/>
      <c r="Y95" s="38"/>
      <c r="Z95" s="38"/>
      <c r="AA95" s="38"/>
      <c r="AB95" s="38"/>
      <c r="AC95" s="38"/>
      <c r="AD95" s="38"/>
      <c r="AE95" s="38"/>
    </row>
    <row r="96" s="2" customFormat="1" ht="29.28" customHeight="1">
      <c r="A96" s="38"/>
      <c r="B96" s="39"/>
      <c r="C96" s="145" t="s">
        <v>163</v>
      </c>
      <c r="D96" s="137"/>
      <c r="E96" s="137"/>
      <c r="F96" s="137"/>
      <c r="G96" s="137"/>
      <c r="H96" s="137"/>
      <c r="I96" s="137"/>
      <c r="J96" s="146" t="s">
        <v>164</v>
      </c>
      <c r="K96" s="137"/>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2.8" customHeight="1">
      <c r="A98" s="38"/>
      <c r="B98" s="39"/>
      <c r="C98" s="147" t="s">
        <v>165</v>
      </c>
      <c r="D98" s="38"/>
      <c r="E98" s="38"/>
      <c r="F98" s="38"/>
      <c r="G98" s="38"/>
      <c r="H98" s="38"/>
      <c r="I98" s="38"/>
      <c r="J98" s="96">
        <f>J131</f>
        <v>0</v>
      </c>
      <c r="K98" s="38"/>
      <c r="L98" s="55"/>
      <c r="S98" s="38"/>
      <c r="T98" s="38"/>
      <c r="U98" s="38"/>
      <c r="V98" s="38"/>
      <c r="W98" s="38"/>
      <c r="X98" s="38"/>
      <c r="Y98" s="38"/>
      <c r="Z98" s="38"/>
      <c r="AA98" s="38"/>
      <c r="AB98" s="38"/>
      <c r="AC98" s="38"/>
      <c r="AD98" s="38"/>
      <c r="AE98" s="38"/>
      <c r="AU98" s="19" t="s">
        <v>166</v>
      </c>
    </row>
    <row r="99" s="9" customFormat="1" ht="24.96" customHeight="1">
      <c r="A99" s="9"/>
      <c r="B99" s="148"/>
      <c r="C99" s="9"/>
      <c r="D99" s="149" t="s">
        <v>167</v>
      </c>
      <c r="E99" s="150"/>
      <c r="F99" s="150"/>
      <c r="G99" s="150"/>
      <c r="H99" s="150"/>
      <c r="I99" s="150"/>
      <c r="J99" s="151">
        <f>J132</f>
        <v>0</v>
      </c>
      <c r="K99" s="9"/>
      <c r="L99" s="148"/>
      <c r="S99" s="9"/>
      <c r="T99" s="9"/>
      <c r="U99" s="9"/>
      <c r="V99" s="9"/>
      <c r="W99" s="9"/>
      <c r="X99" s="9"/>
      <c r="Y99" s="9"/>
      <c r="Z99" s="9"/>
      <c r="AA99" s="9"/>
      <c r="AB99" s="9"/>
      <c r="AC99" s="9"/>
      <c r="AD99" s="9"/>
      <c r="AE99" s="9"/>
    </row>
    <row r="100" s="10" customFormat="1" ht="19.92" customHeight="1">
      <c r="A100" s="10"/>
      <c r="B100" s="152"/>
      <c r="C100" s="10"/>
      <c r="D100" s="153" t="s">
        <v>168</v>
      </c>
      <c r="E100" s="154"/>
      <c r="F100" s="154"/>
      <c r="G100" s="154"/>
      <c r="H100" s="154"/>
      <c r="I100" s="154"/>
      <c r="J100" s="155">
        <f>J133</f>
        <v>0</v>
      </c>
      <c r="K100" s="10"/>
      <c r="L100" s="152"/>
      <c r="S100" s="10"/>
      <c r="T100" s="10"/>
      <c r="U100" s="10"/>
      <c r="V100" s="10"/>
      <c r="W100" s="10"/>
      <c r="X100" s="10"/>
      <c r="Y100" s="10"/>
      <c r="Z100" s="10"/>
      <c r="AA100" s="10"/>
      <c r="AB100" s="10"/>
      <c r="AC100" s="10"/>
      <c r="AD100" s="10"/>
      <c r="AE100" s="10"/>
    </row>
    <row r="101" s="10" customFormat="1" ht="19.92" customHeight="1">
      <c r="A101" s="10"/>
      <c r="B101" s="152"/>
      <c r="C101" s="10"/>
      <c r="D101" s="153" t="s">
        <v>169</v>
      </c>
      <c r="E101" s="154"/>
      <c r="F101" s="154"/>
      <c r="G101" s="154"/>
      <c r="H101" s="154"/>
      <c r="I101" s="154"/>
      <c r="J101" s="155">
        <f>J143</f>
        <v>0</v>
      </c>
      <c r="K101" s="10"/>
      <c r="L101" s="152"/>
      <c r="S101" s="10"/>
      <c r="T101" s="10"/>
      <c r="U101" s="10"/>
      <c r="V101" s="10"/>
      <c r="W101" s="10"/>
      <c r="X101" s="10"/>
      <c r="Y101" s="10"/>
      <c r="Z101" s="10"/>
      <c r="AA101" s="10"/>
      <c r="AB101" s="10"/>
      <c r="AC101" s="10"/>
      <c r="AD101" s="10"/>
      <c r="AE101" s="10"/>
    </row>
    <row r="102" s="10" customFormat="1" ht="19.92" customHeight="1">
      <c r="A102" s="10"/>
      <c r="B102" s="152"/>
      <c r="C102" s="10"/>
      <c r="D102" s="153" t="s">
        <v>170</v>
      </c>
      <c r="E102" s="154"/>
      <c r="F102" s="154"/>
      <c r="G102" s="154"/>
      <c r="H102" s="154"/>
      <c r="I102" s="154"/>
      <c r="J102" s="155">
        <f>J149</f>
        <v>0</v>
      </c>
      <c r="K102" s="10"/>
      <c r="L102" s="152"/>
      <c r="S102" s="10"/>
      <c r="T102" s="10"/>
      <c r="U102" s="10"/>
      <c r="V102" s="10"/>
      <c r="W102" s="10"/>
      <c r="X102" s="10"/>
      <c r="Y102" s="10"/>
      <c r="Z102" s="10"/>
      <c r="AA102" s="10"/>
      <c r="AB102" s="10"/>
      <c r="AC102" s="10"/>
      <c r="AD102" s="10"/>
      <c r="AE102" s="10"/>
    </row>
    <row r="103" s="10" customFormat="1" ht="19.92" customHeight="1">
      <c r="A103" s="10"/>
      <c r="B103" s="152"/>
      <c r="C103" s="10"/>
      <c r="D103" s="153" t="s">
        <v>171</v>
      </c>
      <c r="E103" s="154"/>
      <c r="F103" s="154"/>
      <c r="G103" s="154"/>
      <c r="H103" s="154"/>
      <c r="I103" s="154"/>
      <c r="J103" s="155">
        <f>J172</f>
        <v>0</v>
      </c>
      <c r="K103" s="10"/>
      <c r="L103" s="152"/>
      <c r="S103" s="10"/>
      <c r="T103" s="10"/>
      <c r="U103" s="10"/>
      <c r="V103" s="10"/>
      <c r="W103" s="10"/>
      <c r="X103" s="10"/>
      <c r="Y103" s="10"/>
      <c r="Z103" s="10"/>
      <c r="AA103" s="10"/>
      <c r="AB103" s="10"/>
      <c r="AC103" s="10"/>
      <c r="AD103" s="10"/>
      <c r="AE103" s="10"/>
    </row>
    <row r="104" s="10" customFormat="1" ht="19.92" customHeight="1">
      <c r="A104" s="10"/>
      <c r="B104" s="152"/>
      <c r="C104" s="10"/>
      <c r="D104" s="153" t="s">
        <v>1476</v>
      </c>
      <c r="E104" s="154"/>
      <c r="F104" s="154"/>
      <c r="G104" s="154"/>
      <c r="H104" s="154"/>
      <c r="I104" s="154"/>
      <c r="J104" s="155">
        <f>J179</f>
        <v>0</v>
      </c>
      <c r="K104" s="10"/>
      <c r="L104" s="152"/>
      <c r="S104" s="10"/>
      <c r="T104" s="10"/>
      <c r="U104" s="10"/>
      <c r="V104" s="10"/>
      <c r="W104" s="10"/>
      <c r="X104" s="10"/>
      <c r="Y104" s="10"/>
      <c r="Z104" s="10"/>
      <c r="AA104" s="10"/>
      <c r="AB104" s="10"/>
      <c r="AC104" s="10"/>
      <c r="AD104" s="10"/>
      <c r="AE104" s="10"/>
    </row>
    <row r="105" s="10" customFormat="1" ht="14.88" customHeight="1">
      <c r="A105" s="10"/>
      <c r="B105" s="152"/>
      <c r="C105" s="10"/>
      <c r="D105" s="153" t="s">
        <v>179</v>
      </c>
      <c r="E105" s="154"/>
      <c r="F105" s="154"/>
      <c r="G105" s="154"/>
      <c r="H105" s="154"/>
      <c r="I105" s="154"/>
      <c r="J105" s="155">
        <f>J204</f>
        <v>0</v>
      </c>
      <c r="K105" s="10"/>
      <c r="L105" s="152"/>
      <c r="S105" s="10"/>
      <c r="T105" s="10"/>
      <c r="U105" s="10"/>
      <c r="V105" s="10"/>
      <c r="W105" s="10"/>
      <c r="X105" s="10"/>
      <c r="Y105" s="10"/>
      <c r="Z105" s="10"/>
      <c r="AA105" s="10"/>
      <c r="AB105" s="10"/>
      <c r="AC105" s="10"/>
      <c r="AD105" s="10"/>
      <c r="AE105" s="10"/>
    </row>
    <row r="106" s="10" customFormat="1" ht="19.92" customHeight="1">
      <c r="A106" s="10"/>
      <c r="B106" s="152"/>
      <c r="C106" s="10"/>
      <c r="D106" s="153" t="s">
        <v>180</v>
      </c>
      <c r="E106" s="154"/>
      <c r="F106" s="154"/>
      <c r="G106" s="154"/>
      <c r="H106" s="154"/>
      <c r="I106" s="154"/>
      <c r="J106" s="155">
        <f>J212</f>
        <v>0</v>
      </c>
      <c r="K106" s="10"/>
      <c r="L106" s="152"/>
      <c r="S106" s="10"/>
      <c r="T106" s="10"/>
      <c r="U106" s="10"/>
      <c r="V106" s="10"/>
      <c r="W106" s="10"/>
      <c r="X106" s="10"/>
      <c r="Y106" s="10"/>
      <c r="Z106" s="10"/>
      <c r="AA106" s="10"/>
      <c r="AB106" s="10"/>
      <c r="AC106" s="10"/>
      <c r="AD106" s="10"/>
      <c r="AE106" s="10"/>
    </row>
    <row r="107" s="10" customFormat="1" ht="19.92" customHeight="1">
      <c r="A107" s="10"/>
      <c r="B107" s="152"/>
      <c r="C107" s="10"/>
      <c r="D107" s="153" t="s">
        <v>181</v>
      </c>
      <c r="E107" s="154"/>
      <c r="F107" s="154"/>
      <c r="G107" s="154"/>
      <c r="H107" s="154"/>
      <c r="I107" s="154"/>
      <c r="J107" s="155">
        <f>J216</f>
        <v>0</v>
      </c>
      <c r="K107" s="10"/>
      <c r="L107" s="152"/>
      <c r="S107" s="10"/>
      <c r="T107" s="10"/>
      <c r="U107" s="10"/>
      <c r="V107" s="10"/>
      <c r="W107" s="10"/>
      <c r="X107" s="10"/>
      <c r="Y107" s="10"/>
      <c r="Z107" s="10"/>
      <c r="AA107" s="10"/>
      <c r="AB107" s="10"/>
      <c r="AC107" s="10"/>
      <c r="AD107" s="10"/>
      <c r="AE107" s="10"/>
    </row>
    <row r="108" s="9" customFormat="1" ht="24.96" customHeight="1">
      <c r="A108" s="9"/>
      <c r="B108" s="148"/>
      <c r="C108" s="9"/>
      <c r="D108" s="149" t="s">
        <v>182</v>
      </c>
      <c r="E108" s="150"/>
      <c r="F108" s="150"/>
      <c r="G108" s="150"/>
      <c r="H108" s="150"/>
      <c r="I108" s="150"/>
      <c r="J108" s="151">
        <f>J221</f>
        <v>0</v>
      </c>
      <c r="K108" s="9"/>
      <c r="L108" s="148"/>
      <c r="S108" s="9"/>
      <c r="T108" s="9"/>
      <c r="U108" s="9"/>
      <c r="V108" s="9"/>
      <c r="W108" s="9"/>
      <c r="X108" s="9"/>
      <c r="Y108" s="9"/>
      <c r="Z108" s="9"/>
      <c r="AA108" s="9"/>
      <c r="AB108" s="9"/>
      <c r="AC108" s="9"/>
      <c r="AD108" s="9"/>
      <c r="AE108" s="9"/>
    </row>
    <row r="109" s="10" customFormat="1" ht="19.92" customHeight="1">
      <c r="A109" s="10"/>
      <c r="B109" s="152"/>
      <c r="C109" s="10"/>
      <c r="D109" s="153" t="s">
        <v>702</v>
      </c>
      <c r="E109" s="154"/>
      <c r="F109" s="154"/>
      <c r="G109" s="154"/>
      <c r="H109" s="154"/>
      <c r="I109" s="154"/>
      <c r="J109" s="155">
        <f>J222</f>
        <v>0</v>
      </c>
      <c r="K109" s="10"/>
      <c r="L109" s="152"/>
      <c r="S109" s="10"/>
      <c r="T109" s="10"/>
      <c r="U109" s="10"/>
      <c r="V109" s="10"/>
      <c r="W109" s="10"/>
      <c r="X109" s="10"/>
      <c r="Y109" s="10"/>
      <c r="Z109" s="10"/>
      <c r="AA109" s="10"/>
      <c r="AB109" s="10"/>
      <c r="AC109" s="10"/>
      <c r="AD109" s="10"/>
      <c r="AE109" s="10"/>
    </row>
    <row r="110" s="2" customFormat="1" ht="21.84" customHeight="1">
      <c r="A110" s="38"/>
      <c r="B110" s="39"/>
      <c r="C110" s="38"/>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6.96" customHeight="1">
      <c r="A111" s="38"/>
      <c r="B111" s="60"/>
      <c r="C111" s="61"/>
      <c r="D111" s="61"/>
      <c r="E111" s="61"/>
      <c r="F111" s="61"/>
      <c r="G111" s="61"/>
      <c r="H111" s="61"/>
      <c r="I111" s="61"/>
      <c r="J111" s="61"/>
      <c r="K111" s="61"/>
      <c r="L111" s="55"/>
      <c r="S111" s="38"/>
      <c r="T111" s="38"/>
      <c r="U111" s="38"/>
      <c r="V111" s="38"/>
      <c r="W111" s="38"/>
      <c r="X111" s="38"/>
      <c r="Y111" s="38"/>
      <c r="Z111" s="38"/>
      <c r="AA111" s="38"/>
      <c r="AB111" s="38"/>
      <c r="AC111" s="38"/>
      <c r="AD111" s="38"/>
      <c r="AE111" s="38"/>
    </row>
    <row r="115" s="2" customFormat="1" ht="6.96" customHeight="1">
      <c r="A115" s="38"/>
      <c r="B115" s="62"/>
      <c r="C115" s="63"/>
      <c r="D115" s="63"/>
      <c r="E115" s="63"/>
      <c r="F115" s="63"/>
      <c r="G115" s="63"/>
      <c r="H115" s="63"/>
      <c r="I115" s="63"/>
      <c r="J115" s="63"/>
      <c r="K115" s="63"/>
      <c r="L115" s="55"/>
      <c r="S115" s="38"/>
      <c r="T115" s="38"/>
      <c r="U115" s="38"/>
      <c r="V115" s="38"/>
      <c r="W115" s="38"/>
      <c r="X115" s="38"/>
      <c r="Y115" s="38"/>
      <c r="Z115" s="38"/>
      <c r="AA115" s="38"/>
      <c r="AB115" s="38"/>
      <c r="AC115" s="38"/>
      <c r="AD115" s="38"/>
      <c r="AE115" s="38"/>
    </row>
    <row r="116" s="2" customFormat="1" ht="24.96" customHeight="1">
      <c r="A116" s="38"/>
      <c r="B116" s="39"/>
      <c r="C116" s="23" t="s">
        <v>184</v>
      </c>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6.96" customHeight="1">
      <c r="A117" s="38"/>
      <c r="B117" s="39"/>
      <c r="C117" s="38"/>
      <c r="D117" s="38"/>
      <c r="E117" s="38"/>
      <c r="F117" s="38"/>
      <c r="G117" s="38"/>
      <c r="H117" s="38"/>
      <c r="I117" s="38"/>
      <c r="J117" s="38"/>
      <c r="K117" s="38"/>
      <c r="L117" s="55"/>
      <c r="S117" s="38"/>
      <c r="T117" s="38"/>
      <c r="U117" s="38"/>
      <c r="V117" s="38"/>
      <c r="W117" s="38"/>
      <c r="X117" s="38"/>
      <c r="Y117" s="38"/>
      <c r="Z117" s="38"/>
      <c r="AA117" s="38"/>
      <c r="AB117" s="38"/>
      <c r="AC117" s="38"/>
      <c r="AD117" s="38"/>
      <c r="AE117" s="38"/>
    </row>
    <row r="118" s="2" customFormat="1" ht="12" customHeight="1">
      <c r="A118" s="38"/>
      <c r="B118" s="39"/>
      <c r="C118" s="32" t="s">
        <v>16</v>
      </c>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16.5" customHeight="1">
      <c r="A119" s="38"/>
      <c r="B119" s="39"/>
      <c r="C119" s="38"/>
      <c r="D119" s="38"/>
      <c r="E119" s="129" t="str">
        <f>E7</f>
        <v>VD Letovice, rekonstrukce VD</v>
      </c>
      <c r="F119" s="32"/>
      <c r="G119" s="32"/>
      <c r="H119" s="32"/>
      <c r="I119" s="38"/>
      <c r="J119" s="38"/>
      <c r="K119" s="38"/>
      <c r="L119" s="55"/>
      <c r="S119" s="38"/>
      <c r="T119" s="38"/>
      <c r="U119" s="38"/>
      <c r="V119" s="38"/>
      <c r="W119" s="38"/>
      <c r="X119" s="38"/>
      <c r="Y119" s="38"/>
      <c r="Z119" s="38"/>
      <c r="AA119" s="38"/>
      <c r="AB119" s="38"/>
      <c r="AC119" s="38"/>
      <c r="AD119" s="38"/>
      <c r="AE119" s="38"/>
    </row>
    <row r="120" s="1" customFormat="1" ht="12" customHeight="1">
      <c r="B120" s="22"/>
      <c r="C120" s="32" t="s">
        <v>159</v>
      </c>
      <c r="L120" s="22"/>
    </row>
    <row r="121" s="2" customFormat="1" ht="16.5" customHeight="1">
      <c r="A121" s="38"/>
      <c r="B121" s="39"/>
      <c r="C121" s="38"/>
      <c r="D121" s="38"/>
      <c r="E121" s="129" t="s">
        <v>2477</v>
      </c>
      <c r="F121" s="38"/>
      <c r="G121" s="38"/>
      <c r="H121" s="38"/>
      <c r="I121" s="38"/>
      <c r="J121" s="38"/>
      <c r="K121" s="38"/>
      <c r="L121" s="55"/>
      <c r="S121" s="38"/>
      <c r="T121" s="38"/>
      <c r="U121" s="38"/>
      <c r="V121" s="38"/>
      <c r="W121" s="38"/>
      <c r="X121" s="38"/>
      <c r="Y121" s="38"/>
      <c r="Z121" s="38"/>
      <c r="AA121" s="38"/>
      <c r="AB121" s="38"/>
      <c r="AC121" s="38"/>
      <c r="AD121" s="38"/>
      <c r="AE121" s="38"/>
    </row>
    <row r="122" s="2" customFormat="1" ht="12" customHeight="1">
      <c r="A122" s="38"/>
      <c r="B122" s="39"/>
      <c r="C122" s="32" t="s">
        <v>1101</v>
      </c>
      <c r="D122" s="38"/>
      <c r="E122" s="38"/>
      <c r="F122" s="38"/>
      <c r="G122" s="38"/>
      <c r="H122" s="38"/>
      <c r="I122" s="38"/>
      <c r="J122" s="38"/>
      <c r="K122" s="38"/>
      <c r="L122" s="55"/>
      <c r="S122" s="38"/>
      <c r="T122" s="38"/>
      <c r="U122" s="38"/>
      <c r="V122" s="38"/>
      <c r="W122" s="38"/>
      <c r="X122" s="38"/>
      <c r="Y122" s="38"/>
      <c r="Z122" s="38"/>
      <c r="AA122" s="38"/>
      <c r="AB122" s="38"/>
      <c r="AC122" s="38"/>
      <c r="AD122" s="38"/>
      <c r="AE122" s="38"/>
    </row>
    <row r="123" s="2" customFormat="1" ht="16.5" customHeight="1">
      <c r="A123" s="38"/>
      <c r="B123" s="39"/>
      <c r="C123" s="38"/>
      <c r="D123" s="38"/>
      <c r="E123" s="67" t="str">
        <f>E11</f>
        <v>SO 09.2 - Rekonstrukce schodiště podél skluzu</v>
      </c>
      <c r="F123" s="38"/>
      <c r="G123" s="38"/>
      <c r="H123" s="38"/>
      <c r="I123" s="38"/>
      <c r="J123" s="38"/>
      <c r="K123" s="38"/>
      <c r="L123" s="55"/>
      <c r="S123" s="38"/>
      <c r="T123" s="38"/>
      <c r="U123" s="38"/>
      <c r="V123" s="38"/>
      <c r="W123" s="38"/>
      <c r="X123" s="38"/>
      <c r="Y123" s="38"/>
      <c r="Z123" s="38"/>
      <c r="AA123" s="38"/>
      <c r="AB123" s="38"/>
      <c r="AC123" s="38"/>
      <c r="AD123" s="38"/>
      <c r="AE123" s="38"/>
    </row>
    <row r="124" s="2" customFormat="1" ht="6.96" customHeight="1">
      <c r="A124" s="38"/>
      <c r="B124" s="39"/>
      <c r="C124" s="38"/>
      <c r="D124" s="38"/>
      <c r="E124" s="38"/>
      <c r="F124" s="38"/>
      <c r="G124" s="38"/>
      <c r="H124" s="38"/>
      <c r="I124" s="38"/>
      <c r="J124" s="38"/>
      <c r="K124" s="38"/>
      <c r="L124" s="55"/>
      <c r="S124" s="38"/>
      <c r="T124" s="38"/>
      <c r="U124" s="38"/>
      <c r="V124" s="38"/>
      <c r="W124" s="38"/>
      <c r="X124" s="38"/>
      <c r="Y124" s="38"/>
      <c r="Z124" s="38"/>
      <c r="AA124" s="38"/>
      <c r="AB124" s="38"/>
      <c r="AC124" s="38"/>
      <c r="AD124" s="38"/>
      <c r="AE124" s="38"/>
    </row>
    <row r="125" s="2" customFormat="1" ht="12" customHeight="1">
      <c r="A125" s="38"/>
      <c r="B125" s="39"/>
      <c r="C125" s="32" t="s">
        <v>20</v>
      </c>
      <c r="D125" s="38"/>
      <c r="E125" s="38"/>
      <c r="F125" s="27" t="str">
        <f>F14</f>
        <v>VD Letovice</v>
      </c>
      <c r="G125" s="38"/>
      <c r="H125" s="38"/>
      <c r="I125" s="32" t="s">
        <v>22</v>
      </c>
      <c r="J125" s="69" t="str">
        <f>IF(J14="","",J14)</f>
        <v>2. 12. 2020</v>
      </c>
      <c r="K125" s="38"/>
      <c r="L125" s="55"/>
      <c r="S125" s="38"/>
      <c r="T125" s="38"/>
      <c r="U125" s="38"/>
      <c r="V125" s="38"/>
      <c r="W125" s="38"/>
      <c r="X125" s="38"/>
      <c r="Y125" s="38"/>
      <c r="Z125" s="38"/>
      <c r="AA125" s="38"/>
      <c r="AB125" s="38"/>
      <c r="AC125" s="38"/>
      <c r="AD125" s="38"/>
      <c r="AE125" s="38"/>
    </row>
    <row r="126" s="2" customFormat="1" ht="6.96" customHeight="1">
      <c r="A126" s="38"/>
      <c r="B126" s="39"/>
      <c r="C126" s="38"/>
      <c r="D126" s="38"/>
      <c r="E126" s="38"/>
      <c r="F126" s="38"/>
      <c r="G126" s="38"/>
      <c r="H126" s="38"/>
      <c r="I126" s="38"/>
      <c r="J126" s="38"/>
      <c r="K126" s="38"/>
      <c r="L126" s="55"/>
      <c r="S126" s="38"/>
      <c r="T126" s="38"/>
      <c r="U126" s="38"/>
      <c r="V126" s="38"/>
      <c r="W126" s="38"/>
      <c r="X126" s="38"/>
      <c r="Y126" s="38"/>
      <c r="Z126" s="38"/>
      <c r="AA126" s="38"/>
      <c r="AB126" s="38"/>
      <c r="AC126" s="38"/>
      <c r="AD126" s="38"/>
      <c r="AE126" s="38"/>
    </row>
    <row r="127" s="2" customFormat="1" ht="25.65" customHeight="1">
      <c r="A127" s="38"/>
      <c r="B127" s="39"/>
      <c r="C127" s="32" t="s">
        <v>24</v>
      </c>
      <c r="D127" s="38"/>
      <c r="E127" s="38"/>
      <c r="F127" s="27" t="str">
        <f>E17</f>
        <v>Povodí Moravy, s.p., Dřevařská 11, 60175 Brno</v>
      </c>
      <c r="G127" s="38"/>
      <c r="H127" s="38"/>
      <c r="I127" s="32" t="s">
        <v>32</v>
      </c>
      <c r="J127" s="36" t="str">
        <f>E23</f>
        <v>Sweco Hydroprojekt a.s.</v>
      </c>
      <c r="K127" s="38"/>
      <c r="L127" s="55"/>
      <c r="S127" s="38"/>
      <c r="T127" s="38"/>
      <c r="U127" s="38"/>
      <c r="V127" s="38"/>
      <c r="W127" s="38"/>
      <c r="X127" s="38"/>
      <c r="Y127" s="38"/>
      <c r="Z127" s="38"/>
      <c r="AA127" s="38"/>
      <c r="AB127" s="38"/>
      <c r="AC127" s="38"/>
      <c r="AD127" s="38"/>
      <c r="AE127" s="38"/>
    </row>
    <row r="128" s="2" customFormat="1" ht="15.15" customHeight="1">
      <c r="A128" s="38"/>
      <c r="B128" s="39"/>
      <c r="C128" s="32" t="s">
        <v>30</v>
      </c>
      <c r="D128" s="38"/>
      <c r="E128" s="38"/>
      <c r="F128" s="27" t="str">
        <f>IF(E20="","",E20)</f>
        <v>Vyplň údaj</v>
      </c>
      <c r="G128" s="38"/>
      <c r="H128" s="38"/>
      <c r="I128" s="32" t="s">
        <v>37</v>
      </c>
      <c r="J128" s="36" t="str">
        <f>E26</f>
        <v xml:space="preserve"> </v>
      </c>
      <c r="K128" s="38"/>
      <c r="L128" s="55"/>
      <c r="S128" s="38"/>
      <c r="T128" s="38"/>
      <c r="U128" s="38"/>
      <c r="V128" s="38"/>
      <c r="W128" s="38"/>
      <c r="X128" s="38"/>
      <c r="Y128" s="38"/>
      <c r="Z128" s="38"/>
      <c r="AA128" s="38"/>
      <c r="AB128" s="38"/>
      <c r="AC128" s="38"/>
      <c r="AD128" s="38"/>
      <c r="AE128" s="38"/>
    </row>
    <row r="129" s="2" customFormat="1" ht="10.32" customHeight="1">
      <c r="A129" s="38"/>
      <c r="B129" s="39"/>
      <c r="C129" s="38"/>
      <c r="D129" s="38"/>
      <c r="E129" s="38"/>
      <c r="F129" s="38"/>
      <c r="G129" s="38"/>
      <c r="H129" s="38"/>
      <c r="I129" s="38"/>
      <c r="J129" s="38"/>
      <c r="K129" s="38"/>
      <c r="L129" s="55"/>
      <c r="S129" s="38"/>
      <c r="T129" s="38"/>
      <c r="U129" s="38"/>
      <c r="V129" s="38"/>
      <c r="W129" s="38"/>
      <c r="X129" s="38"/>
      <c r="Y129" s="38"/>
      <c r="Z129" s="38"/>
      <c r="AA129" s="38"/>
      <c r="AB129" s="38"/>
      <c r="AC129" s="38"/>
      <c r="AD129" s="38"/>
      <c r="AE129" s="38"/>
    </row>
    <row r="130" s="11" customFormat="1" ht="29.28" customHeight="1">
      <c r="A130" s="156"/>
      <c r="B130" s="157"/>
      <c r="C130" s="158" t="s">
        <v>185</v>
      </c>
      <c r="D130" s="159" t="s">
        <v>66</v>
      </c>
      <c r="E130" s="159" t="s">
        <v>62</v>
      </c>
      <c r="F130" s="159" t="s">
        <v>63</v>
      </c>
      <c r="G130" s="159" t="s">
        <v>186</v>
      </c>
      <c r="H130" s="159" t="s">
        <v>187</v>
      </c>
      <c r="I130" s="159" t="s">
        <v>188</v>
      </c>
      <c r="J130" s="159" t="s">
        <v>164</v>
      </c>
      <c r="K130" s="160" t="s">
        <v>189</v>
      </c>
      <c r="L130" s="161"/>
      <c r="M130" s="86" t="s">
        <v>1</v>
      </c>
      <c r="N130" s="87" t="s">
        <v>45</v>
      </c>
      <c r="O130" s="87" t="s">
        <v>190</v>
      </c>
      <c r="P130" s="87" t="s">
        <v>191</v>
      </c>
      <c r="Q130" s="87" t="s">
        <v>192</v>
      </c>
      <c r="R130" s="87" t="s">
        <v>193</v>
      </c>
      <c r="S130" s="87" t="s">
        <v>194</v>
      </c>
      <c r="T130" s="88" t="s">
        <v>195</v>
      </c>
      <c r="U130" s="156"/>
      <c r="V130" s="156"/>
      <c r="W130" s="156"/>
      <c r="X130" s="156"/>
      <c r="Y130" s="156"/>
      <c r="Z130" s="156"/>
      <c r="AA130" s="156"/>
      <c r="AB130" s="156"/>
      <c r="AC130" s="156"/>
      <c r="AD130" s="156"/>
      <c r="AE130" s="156"/>
    </row>
    <row r="131" s="2" customFormat="1" ht="22.8" customHeight="1">
      <c r="A131" s="38"/>
      <c r="B131" s="39"/>
      <c r="C131" s="93" t="s">
        <v>196</v>
      </c>
      <c r="D131" s="38"/>
      <c r="E131" s="38"/>
      <c r="F131" s="38"/>
      <c r="G131" s="38"/>
      <c r="H131" s="38"/>
      <c r="I131" s="38"/>
      <c r="J131" s="162">
        <f>BK131</f>
        <v>0</v>
      </c>
      <c r="K131" s="38"/>
      <c r="L131" s="39"/>
      <c r="M131" s="89"/>
      <c r="N131" s="73"/>
      <c r="O131" s="90"/>
      <c r="P131" s="163">
        <f>P132+P221</f>
        <v>0</v>
      </c>
      <c r="Q131" s="90"/>
      <c r="R131" s="163">
        <f>R132+R221</f>
        <v>12.808137409999999</v>
      </c>
      <c r="S131" s="90"/>
      <c r="T131" s="164">
        <f>T132+T221</f>
        <v>115.89229999999999</v>
      </c>
      <c r="U131" s="38"/>
      <c r="V131" s="38"/>
      <c r="W131" s="38"/>
      <c r="X131" s="38"/>
      <c r="Y131" s="38"/>
      <c r="Z131" s="38"/>
      <c r="AA131" s="38"/>
      <c r="AB131" s="38"/>
      <c r="AC131" s="38"/>
      <c r="AD131" s="38"/>
      <c r="AE131" s="38"/>
      <c r="AT131" s="19" t="s">
        <v>80</v>
      </c>
      <c r="AU131" s="19" t="s">
        <v>166</v>
      </c>
      <c r="BK131" s="165">
        <f>BK132+BK221</f>
        <v>0</v>
      </c>
    </row>
    <row r="132" s="12" customFormat="1" ht="25.92" customHeight="1">
      <c r="A132" s="12"/>
      <c r="B132" s="166"/>
      <c r="C132" s="12"/>
      <c r="D132" s="167" t="s">
        <v>80</v>
      </c>
      <c r="E132" s="168" t="s">
        <v>197</v>
      </c>
      <c r="F132" s="168" t="s">
        <v>198</v>
      </c>
      <c r="G132" s="12"/>
      <c r="H132" s="12"/>
      <c r="I132" s="169"/>
      <c r="J132" s="170">
        <f>BK132</f>
        <v>0</v>
      </c>
      <c r="K132" s="12"/>
      <c r="L132" s="166"/>
      <c r="M132" s="171"/>
      <c r="N132" s="172"/>
      <c r="O132" s="172"/>
      <c r="P132" s="173">
        <f>P133+P143+P149+P172+P179+P212+P216</f>
        <v>0</v>
      </c>
      <c r="Q132" s="172"/>
      <c r="R132" s="173">
        <f>R133+R143+R149+R172+R179+R212+R216</f>
        <v>11.736578209999999</v>
      </c>
      <c r="S132" s="172"/>
      <c r="T132" s="174">
        <f>T133+T143+T149+T172+T179+T212+T216</f>
        <v>113.59999999999999</v>
      </c>
      <c r="U132" s="12"/>
      <c r="V132" s="12"/>
      <c r="W132" s="12"/>
      <c r="X132" s="12"/>
      <c r="Y132" s="12"/>
      <c r="Z132" s="12"/>
      <c r="AA132" s="12"/>
      <c r="AB132" s="12"/>
      <c r="AC132" s="12"/>
      <c r="AD132" s="12"/>
      <c r="AE132" s="12"/>
      <c r="AR132" s="167" t="s">
        <v>89</v>
      </c>
      <c r="AT132" s="175" t="s">
        <v>80</v>
      </c>
      <c r="AU132" s="175" t="s">
        <v>81</v>
      </c>
      <c r="AY132" s="167" t="s">
        <v>199</v>
      </c>
      <c r="BK132" s="176">
        <f>BK133+BK143+BK149+BK172+BK179+BK212+BK216</f>
        <v>0</v>
      </c>
    </row>
    <row r="133" s="12" customFormat="1" ht="22.8" customHeight="1">
      <c r="A133" s="12"/>
      <c r="B133" s="166"/>
      <c r="C133" s="12"/>
      <c r="D133" s="167" t="s">
        <v>80</v>
      </c>
      <c r="E133" s="177" t="s">
        <v>89</v>
      </c>
      <c r="F133" s="177" t="s">
        <v>200</v>
      </c>
      <c r="G133" s="12"/>
      <c r="H133" s="12"/>
      <c r="I133" s="169"/>
      <c r="J133" s="178">
        <f>BK133</f>
        <v>0</v>
      </c>
      <c r="K133" s="12"/>
      <c r="L133" s="166"/>
      <c r="M133" s="171"/>
      <c r="N133" s="172"/>
      <c r="O133" s="172"/>
      <c r="P133" s="173">
        <f>SUM(P134:P142)</f>
        <v>0</v>
      </c>
      <c r="Q133" s="172"/>
      <c r="R133" s="173">
        <f>SUM(R134:R142)</f>
        <v>0</v>
      </c>
      <c r="S133" s="172"/>
      <c r="T133" s="174">
        <f>SUM(T134:T142)</f>
        <v>0</v>
      </c>
      <c r="U133" s="12"/>
      <c r="V133" s="12"/>
      <c r="W133" s="12"/>
      <c r="X133" s="12"/>
      <c r="Y133" s="12"/>
      <c r="Z133" s="12"/>
      <c r="AA133" s="12"/>
      <c r="AB133" s="12"/>
      <c r="AC133" s="12"/>
      <c r="AD133" s="12"/>
      <c r="AE133" s="12"/>
      <c r="AR133" s="167" t="s">
        <v>89</v>
      </c>
      <c r="AT133" s="175" t="s">
        <v>80</v>
      </c>
      <c r="AU133" s="175" t="s">
        <v>89</v>
      </c>
      <c r="AY133" s="167" t="s">
        <v>199</v>
      </c>
      <c r="BK133" s="176">
        <f>SUM(BK134:BK142)</f>
        <v>0</v>
      </c>
    </row>
    <row r="134" s="2" customFormat="1" ht="24.15" customHeight="1">
      <c r="A134" s="38"/>
      <c r="B134" s="179"/>
      <c r="C134" s="180" t="s">
        <v>89</v>
      </c>
      <c r="D134" s="180" t="s">
        <v>201</v>
      </c>
      <c r="E134" s="181" t="s">
        <v>1773</v>
      </c>
      <c r="F134" s="182" t="s">
        <v>1774</v>
      </c>
      <c r="G134" s="183" t="s">
        <v>228</v>
      </c>
      <c r="H134" s="184">
        <v>24.399999999999999</v>
      </c>
      <c r="I134" s="185"/>
      <c r="J134" s="186">
        <f>ROUND(I134*H134,2)</f>
        <v>0</v>
      </c>
      <c r="K134" s="182" t="s">
        <v>205</v>
      </c>
      <c r="L134" s="39"/>
      <c r="M134" s="187" t="s">
        <v>1</v>
      </c>
      <c r="N134" s="188" t="s">
        <v>46</v>
      </c>
      <c r="O134" s="77"/>
      <c r="P134" s="189">
        <f>O134*H134</f>
        <v>0</v>
      </c>
      <c r="Q134" s="189">
        <v>0</v>
      </c>
      <c r="R134" s="189">
        <f>Q134*H134</f>
        <v>0</v>
      </c>
      <c r="S134" s="189">
        <v>0</v>
      </c>
      <c r="T134" s="190">
        <f>S134*H134</f>
        <v>0</v>
      </c>
      <c r="U134" s="38"/>
      <c r="V134" s="38"/>
      <c r="W134" s="38"/>
      <c r="X134" s="38"/>
      <c r="Y134" s="38"/>
      <c r="Z134" s="38"/>
      <c r="AA134" s="38"/>
      <c r="AB134" s="38"/>
      <c r="AC134" s="38"/>
      <c r="AD134" s="38"/>
      <c r="AE134" s="38"/>
      <c r="AR134" s="191" t="s">
        <v>206</v>
      </c>
      <c r="AT134" s="191" t="s">
        <v>201</v>
      </c>
      <c r="AU134" s="191" t="s">
        <v>91</v>
      </c>
      <c r="AY134" s="19" t="s">
        <v>199</v>
      </c>
      <c r="BE134" s="192">
        <f>IF(N134="základní",J134,0)</f>
        <v>0</v>
      </c>
      <c r="BF134" s="192">
        <f>IF(N134="snížená",J134,0)</f>
        <v>0</v>
      </c>
      <c r="BG134" s="192">
        <f>IF(N134="zákl. přenesená",J134,0)</f>
        <v>0</v>
      </c>
      <c r="BH134" s="192">
        <f>IF(N134="sníž. přenesená",J134,0)</f>
        <v>0</v>
      </c>
      <c r="BI134" s="192">
        <f>IF(N134="nulová",J134,0)</f>
        <v>0</v>
      </c>
      <c r="BJ134" s="19" t="s">
        <v>89</v>
      </c>
      <c r="BK134" s="192">
        <f>ROUND(I134*H134,2)</f>
        <v>0</v>
      </c>
      <c r="BL134" s="19" t="s">
        <v>206</v>
      </c>
      <c r="BM134" s="191" t="s">
        <v>2628</v>
      </c>
    </row>
    <row r="135" s="2" customFormat="1">
      <c r="A135" s="38"/>
      <c r="B135" s="39"/>
      <c r="C135" s="38"/>
      <c r="D135" s="193" t="s">
        <v>208</v>
      </c>
      <c r="E135" s="38"/>
      <c r="F135" s="194" t="s">
        <v>1776</v>
      </c>
      <c r="G135" s="38"/>
      <c r="H135" s="38"/>
      <c r="I135" s="195"/>
      <c r="J135" s="38"/>
      <c r="K135" s="38"/>
      <c r="L135" s="39"/>
      <c r="M135" s="196"/>
      <c r="N135" s="197"/>
      <c r="O135" s="77"/>
      <c r="P135" s="77"/>
      <c r="Q135" s="77"/>
      <c r="R135" s="77"/>
      <c r="S135" s="77"/>
      <c r="T135" s="78"/>
      <c r="U135" s="38"/>
      <c r="V135" s="38"/>
      <c r="W135" s="38"/>
      <c r="X135" s="38"/>
      <c r="Y135" s="38"/>
      <c r="Z135" s="38"/>
      <c r="AA135" s="38"/>
      <c r="AB135" s="38"/>
      <c r="AC135" s="38"/>
      <c r="AD135" s="38"/>
      <c r="AE135" s="38"/>
      <c r="AT135" s="19" t="s">
        <v>208</v>
      </c>
      <c r="AU135" s="19" t="s">
        <v>91</v>
      </c>
    </row>
    <row r="136" s="2" customFormat="1">
      <c r="A136" s="38"/>
      <c r="B136" s="39"/>
      <c r="C136" s="38"/>
      <c r="D136" s="193" t="s">
        <v>210</v>
      </c>
      <c r="E136" s="38"/>
      <c r="F136" s="198" t="s">
        <v>1777</v>
      </c>
      <c r="G136" s="38"/>
      <c r="H136" s="38"/>
      <c r="I136" s="195"/>
      <c r="J136" s="38"/>
      <c r="K136" s="38"/>
      <c r="L136" s="39"/>
      <c r="M136" s="196"/>
      <c r="N136" s="197"/>
      <c r="O136" s="77"/>
      <c r="P136" s="77"/>
      <c r="Q136" s="77"/>
      <c r="R136" s="77"/>
      <c r="S136" s="77"/>
      <c r="T136" s="78"/>
      <c r="U136" s="38"/>
      <c r="V136" s="38"/>
      <c r="W136" s="38"/>
      <c r="X136" s="38"/>
      <c r="Y136" s="38"/>
      <c r="Z136" s="38"/>
      <c r="AA136" s="38"/>
      <c r="AB136" s="38"/>
      <c r="AC136" s="38"/>
      <c r="AD136" s="38"/>
      <c r="AE136" s="38"/>
      <c r="AT136" s="19" t="s">
        <v>210</v>
      </c>
      <c r="AU136" s="19" t="s">
        <v>91</v>
      </c>
    </row>
    <row r="137" s="2" customFormat="1" ht="14.4" customHeight="1">
      <c r="A137" s="38"/>
      <c r="B137" s="179"/>
      <c r="C137" s="180" t="s">
        <v>91</v>
      </c>
      <c r="D137" s="180" t="s">
        <v>201</v>
      </c>
      <c r="E137" s="181" t="s">
        <v>319</v>
      </c>
      <c r="F137" s="182" t="s">
        <v>320</v>
      </c>
      <c r="G137" s="183" t="s">
        <v>204</v>
      </c>
      <c r="H137" s="184">
        <v>146.19999999999999</v>
      </c>
      <c r="I137" s="185"/>
      <c r="J137" s="186">
        <f>ROUND(I137*H137,2)</f>
        <v>0</v>
      </c>
      <c r="K137" s="182" t="s">
        <v>205</v>
      </c>
      <c r="L137" s="39"/>
      <c r="M137" s="187" t="s">
        <v>1</v>
      </c>
      <c r="N137" s="188" t="s">
        <v>46</v>
      </c>
      <c r="O137" s="77"/>
      <c r="P137" s="189">
        <f>O137*H137</f>
        <v>0</v>
      </c>
      <c r="Q137" s="189">
        <v>0</v>
      </c>
      <c r="R137" s="189">
        <f>Q137*H137</f>
        <v>0</v>
      </c>
      <c r="S137" s="189">
        <v>0</v>
      </c>
      <c r="T137" s="190">
        <f>S137*H137</f>
        <v>0</v>
      </c>
      <c r="U137" s="38"/>
      <c r="V137" s="38"/>
      <c r="W137" s="38"/>
      <c r="X137" s="38"/>
      <c r="Y137" s="38"/>
      <c r="Z137" s="38"/>
      <c r="AA137" s="38"/>
      <c r="AB137" s="38"/>
      <c r="AC137" s="38"/>
      <c r="AD137" s="38"/>
      <c r="AE137" s="38"/>
      <c r="AR137" s="191" t="s">
        <v>206</v>
      </c>
      <c r="AT137" s="191" t="s">
        <v>201</v>
      </c>
      <c r="AU137" s="191" t="s">
        <v>91</v>
      </c>
      <c r="AY137" s="19" t="s">
        <v>199</v>
      </c>
      <c r="BE137" s="192">
        <f>IF(N137="základní",J137,0)</f>
        <v>0</v>
      </c>
      <c r="BF137" s="192">
        <f>IF(N137="snížená",J137,0)</f>
        <v>0</v>
      </c>
      <c r="BG137" s="192">
        <f>IF(N137="zákl. přenesená",J137,0)</f>
        <v>0</v>
      </c>
      <c r="BH137" s="192">
        <f>IF(N137="sníž. přenesená",J137,0)</f>
        <v>0</v>
      </c>
      <c r="BI137" s="192">
        <f>IF(N137="nulová",J137,0)</f>
        <v>0</v>
      </c>
      <c r="BJ137" s="19" t="s">
        <v>89</v>
      </c>
      <c r="BK137" s="192">
        <f>ROUND(I137*H137,2)</f>
        <v>0</v>
      </c>
      <c r="BL137" s="19" t="s">
        <v>206</v>
      </c>
      <c r="BM137" s="191" t="s">
        <v>2629</v>
      </c>
    </row>
    <row r="138" s="2" customFormat="1">
      <c r="A138" s="38"/>
      <c r="B138" s="39"/>
      <c r="C138" s="38"/>
      <c r="D138" s="193" t="s">
        <v>208</v>
      </c>
      <c r="E138" s="38"/>
      <c r="F138" s="194" t="s">
        <v>322</v>
      </c>
      <c r="G138" s="38"/>
      <c r="H138" s="38"/>
      <c r="I138" s="195"/>
      <c r="J138" s="38"/>
      <c r="K138" s="38"/>
      <c r="L138" s="39"/>
      <c r="M138" s="196"/>
      <c r="N138" s="197"/>
      <c r="O138" s="77"/>
      <c r="P138" s="77"/>
      <c r="Q138" s="77"/>
      <c r="R138" s="77"/>
      <c r="S138" s="77"/>
      <c r="T138" s="78"/>
      <c r="U138" s="38"/>
      <c r="V138" s="38"/>
      <c r="W138" s="38"/>
      <c r="X138" s="38"/>
      <c r="Y138" s="38"/>
      <c r="Z138" s="38"/>
      <c r="AA138" s="38"/>
      <c r="AB138" s="38"/>
      <c r="AC138" s="38"/>
      <c r="AD138" s="38"/>
      <c r="AE138" s="38"/>
      <c r="AT138" s="19" t="s">
        <v>208</v>
      </c>
      <c r="AU138" s="19" t="s">
        <v>91</v>
      </c>
    </row>
    <row r="139" s="2" customFormat="1">
      <c r="A139" s="38"/>
      <c r="B139" s="39"/>
      <c r="C139" s="38"/>
      <c r="D139" s="193" t="s">
        <v>210</v>
      </c>
      <c r="E139" s="38"/>
      <c r="F139" s="198" t="s">
        <v>323</v>
      </c>
      <c r="G139" s="38"/>
      <c r="H139" s="38"/>
      <c r="I139" s="195"/>
      <c r="J139" s="38"/>
      <c r="K139" s="38"/>
      <c r="L139" s="39"/>
      <c r="M139" s="196"/>
      <c r="N139" s="197"/>
      <c r="O139" s="77"/>
      <c r="P139" s="77"/>
      <c r="Q139" s="77"/>
      <c r="R139" s="77"/>
      <c r="S139" s="77"/>
      <c r="T139" s="78"/>
      <c r="U139" s="38"/>
      <c r="V139" s="38"/>
      <c r="W139" s="38"/>
      <c r="X139" s="38"/>
      <c r="Y139" s="38"/>
      <c r="Z139" s="38"/>
      <c r="AA139" s="38"/>
      <c r="AB139" s="38"/>
      <c r="AC139" s="38"/>
      <c r="AD139" s="38"/>
      <c r="AE139" s="38"/>
      <c r="AT139" s="19" t="s">
        <v>210</v>
      </c>
      <c r="AU139" s="19" t="s">
        <v>91</v>
      </c>
    </row>
    <row r="140" s="14" customFormat="1">
      <c r="A140" s="14"/>
      <c r="B140" s="207"/>
      <c r="C140" s="14"/>
      <c r="D140" s="193" t="s">
        <v>212</v>
      </c>
      <c r="E140" s="208" t="s">
        <v>1</v>
      </c>
      <c r="F140" s="209" t="s">
        <v>2630</v>
      </c>
      <c r="G140" s="14"/>
      <c r="H140" s="208" t="s">
        <v>1</v>
      </c>
      <c r="I140" s="210"/>
      <c r="J140" s="14"/>
      <c r="K140" s="14"/>
      <c r="L140" s="207"/>
      <c r="M140" s="211"/>
      <c r="N140" s="212"/>
      <c r="O140" s="212"/>
      <c r="P140" s="212"/>
      <c r="Q140" s="212"/>
      <c r="R140" s="212"/>
      <c r="S140" s="212"/>
      <c r="T140" s="213"/>
      <c r="U140" s="14"/>
      <c r="V140" s="14"/>
      <c r="W140" s="14"/>
      <c r="X140" s="14"/>
      <c r="Y140" s="14"/>
      <c r="Z140" s="14"/>
      <c r="AA140" s="14"/>
      <c r="AB140" s="14"/>
      <c r="AC140" s="14"/>
      <c r="AD140" s="14"/>
      <c r="AE140" s="14"/>
      <c r="AT140" s="208" t="s">
        <v>212</v>
      </c>
      <c r="AU140" s="208" t="s">
        <v>91</v>
      </c>
      <c r="AV140" s="14" t="s">
        <v>89</v>
      </c>
      <c r="AW140" s="14" t="s">
        <v>36</v>
      </c>
      <c r="AX140" s="14" t="s">
        <v>81</v>
      </c>
      <c r="AY140" s="208" t="s">
        <v>199</v>
      </c>
    </row>
    <row r="141" s="13" customFormat="1">
      <c r="A141" s="13"/>
      <c r="B141" s="199"/>
      <c r="C141" s="13"/>
      <c r="D141" s="193" t="s">
        <v>212</v>
      </c>
      <c r="E141" s="200" t="s">
        <v>1</v>
      </c>
      <c r="F141" s="201" t="s">
        <v>2631</v>
      </c>
      <c r="G141" s="13"/>
      <c r="H141" s="202">
        <v>146.19999999999999</v>
      </c>
      <c r="I141" s="203"/>
      <c r="J141" s="13"/>
      <c r="K141" s="13"/>
      <c r="L141" s="199"/>
      <c r="M141" s="204"/>
      <c r="N141" s="205"/>
      <c r="O141" s="205"/>
      <c r="P141" s="205"/>
      <c r="Q141" s="205"/>
      <c r="R141" s="205"/>
      <c r="S141" s="205"/>
      <c r="T141" s="206"/>
      <c r="U141" s="13"/>
      <c r="V141" s="13"/>
      <c r="W141" s="13"/>
      <c r="X141" s="13"/>
      <c r="Y141" s="13"/>
      <c r="Z141" s="13"/>
      <c r="AA141" s="13"/>
      <c r="AB141" s="13"/>
      <c r="AC141" s="13"/>
      <c r="AD141" s="13"/>
      <c r="AE141" s="13"/>
      <c r="AT141" s="200" t="s">
        <v>212</v>
      </c>
      <c r="AU141" s="200" t="s">
        <v>91</v>
      </c>
      <c r="AV141" s="13" t="s">
        <v>91</v>
      </c>
      <c r="AW141" s="13" t="s">
        <v>36</v>
      </c>
      <c r="AX141" s="13" t="s">
        <v>81</v>
      </c>
      <c r="AY141" s="200" t="s">
        <v>199</v>
      </c>
    </row>
    <row r="142" s="15" customFormat="1">
      <c r="A142" s="15"/>
      <c r="B142" s="214"/>
      <c r="C142" s="15"/>
      <c r="D142" s="193" t="s">
        <v>212</v>
      </c>
      <c r="E142" s="215" t="s">
        <v>1</v>
      </c>
      <c r="F142" s="216" t="s">
        <v>234</v>
      </c>
      <c r="G142" s="15"/>
      <c r="H142" s="217">
        <v>146.19999999999999</v>
      </c>
      <c r="I142" s="218"/>
      <c r="J142" s="15"/>
      <c r="K142" s="15"/>
      <c r="L142" s="214"/>
      <c r="M142" s="219"/>
      <c r="N142" s="220"/>
      <c r="O142" s="220"/>
      <c r="P142" s="220"/>
      <c r="Q142" s="220"/>
      <c r="R142" s="220"/>
      <c r="S142" s="220"/>
      <c r="T142" s="221"/>
      <c r="U142" s="15"/>
      <c r="V142" s="15"/>
      <c r="W142" s="15"/>
      <c r="X142" s="15"/>
      <c r="Y142" s="15"/>
      <c r="Z142" s="15"/>
      <c r="AA142" s="15"/>
      <c r="AB142" s="15"/>
      <c r="AC142" s="15"/>
      <c r="AD142" s="15"/>
      <c r="AE142" s="15"/>
      <c r="AT142" s="215" t="s">
        <v>212</v>
      </c>
      <c r="AU142" s="215" t="s">
        <v>91</v>
      </c>
      <c r="AV142" s="15" t="s">
        <v>206</v>
      </c>
      <c r="AW142" s="15" t="s">
        <v>36</v>
      </c>
      <c r="AX142" s="15" t="s">
        <v>89</v>
      </c>
      <c r="AY142" s="215" t="s">
        <v>199</v>
      </c>
    </row>
    <row r="143" s="12" customFormat="1" ht="22.8" customHeight="1">
      <c r="A143" s="12"/>
      <c r="B143" s="166"/>
      <c r="C143" s="12"/>
      <c r="D143" s="167" t="s">
        <v>80</v>
      </c>
      <c r="E143" s="177" t="s">
        <v>91</v>
      </c>
      <c r="F143" s="177" t="s">
        <v>336</v>
      </c>
      <c r="G143" s="12"/>
      <c r="H143" s="12"/>
      <c r="I143" s="169"/>
      <c r="J143" s="178">
        <f>BK143</f>
        <v>0</v>
      </c>
      <c r="K143" s="12"/>
      <c r="L143" s="166"/>
      <c r="M143" s="171"/>
      <c r="N143" s="172"/>
      <c r="O143" s="172"/>
      <c r="P143" s="173">
        <f>SUM(P144:P148)</f>
        <v>0</v>
      </c>
      <c r="Q143" s="172"/>
      <c r="R143" s="173">
        <f>SUM(R144:R148)</f>
        <v>8.4147847000000002</v>
      </c>
      <c r="S143" s="172"/>
      <c r="T143" s="174">
        <f>SUM(T144:T148)</f>
        <v>0</v>
      </c>
      <c r="U143" s="12"/>
      <c r="V143" s="12"/>
      <c r="W143" s="12"/>
      <c r="X143" s="12"/>
      <c r="Y143" s="12"/>
      <c r="Z143" s="12"/>
      <c r="AA143" s="12"/>
      <c r="AB143" s="12"/>
      <c r="AC143" s="12"/>
      <c r="AD143" s="12"/>
      <c r="AE143" s="12"/>
      <c r="AR143" s="167" t="s">
        <v>89</v>
      </c>
      <c r="AT143" s="175" t="s">
        <v>80</v>
      </c>
      <c r="AU143" s="175" t="s">
        <v>89</v>
      </c>
      <c r="AY143" s="167" t="s">
        <v>199</v>
      </c>
      <c r="BK143" s="176">
        <f>SUM(BK144:BK148)</f>
        <v>0</v>
      </c>
    </row>
    <row r="144" s="2" customFormat="1" ht="14.4" customHeight="1">
      <c r="A144" s="38"/>
      <c r="B144" s="179"/>
      <c r="C144" s="180" t="s">
        <v>221</v>
      </c>
      <c r="D144" s="180" t="s">
        <v>201</v>
      </c>
      <c r="E144" s="181" t="s">
        <v>2632</v>
      </c>
      <c r="F144" s="182" t="s">
        <v>2633</v>
      </c>
      <c r="G144" s="183" t="s">
        <v>228</v>
      </c>
      <c r="H144" s="184">
        <v>3.4300000000000002</v>
      </c>
      <c r="I144" s="185"/>
      <c r="J144" s="186">
        <f>ROUND(I144*H144,2)</f>
        <v>0</v>
      </c>
      <c r="K144" s="182" t="s">
        <v>205</v>
      </c>
      <c r="L144" s="39"/>
      <c r="M144" s="187" t="s">
        <v>1</v>
      </c>
      <c r="N144" s="188" t="s">
        <v>46</v>
      </c>
      <c r="O144" s="77"/>
      <c r="P144" s="189">
        <f>O144*H144</f>
        <v>0</v>
      </c>
      <c r="Q144" s="189">
        <v>2.45329</v>
      </c>
      <c r="R144" s="189">
        <f>Q144*H144</f>
        <v>8.4147847000000002</v>
      </c>
      <c r="S144" s="189">
        <v>0</v>
      </c>
      <c r="T144" s="190">
        <f>S144*H144</f>
        <v>0</v>
      </c>
      <c r="U144" s="38"/>
      <c r="V144" s="38"/>
      <c r="W144" s="38"/>
      <c r="X144" s="38"/>
      <c r="Y144" s="38"/>
      <c r="Z144" s="38"/>
      <c r="AA144" s="38"/>
      <c r="AB144" s="38"/>
      <c r="AC144" s="38"/>
      <c r="AD144" s="38"/>
      <c r="AE144" s="38"/>
      <c r="AR144" s="191" t="s">
        <v>206</v>
      </c>
      <c r="AT144" s="191" t="s">
        <v>201</v>
      </c>
      <c r="AU144" s="191" t="s">
        <v>91</v>
      </c>
      <c r="AY144" s="19" t="s">
        <v>199</v>
      </c>
      <c r="BE144" s="192">
        <f>IF(N144="základní",J144,0)</f>
        <v>0</v>
      </c>
      <c r="BF144" s="192">
        <f>IF(N144="snížená",J144,0)</f>
        <v>0</v>
      </c>
      <c r="BG144" s="192">
        <f>IF(N144="zákl. přenesená",J144,0)</f>
        <v>0</v>
      </c>
      <c r="BH144" s="192">
        <f>IF(N144="sníž. přenesená",J144,0)</f>
        <v>0</v>
      </c>
      <c r="BI144" s="192">
        <f>IF(N144="nulová",J144,0)</f>
        <v>0</v>
      </c>
      <c r="BJ144" s="19" t="s">
        <v>89</v>
      </c>
      <c r="BK144" s="192">
        <f>ROUND(I144*H144,2)</f>
        <v>0</v>
      </c>
      <c r="BL144" s="19" t="s">
        <v>206</v>
      </c>
      <c r="BM144" s="191" t="s">
        <v>2634</v>
      </c>
    </row>
    <row r="145" s="2" customFormat="1">
      <c r="A145" s="38"/>
      <c r="B145" s="39"/>
      <c r="C145" s="38"/>
      <c r="D145" s="193" t="s">
        <v>208</v>
      </c>
      <c r="E145" s="38"/>
      <c r="F145" s="194" t="s">
        <v>2635</v>
      </c>
      <c r="G145" s="38"/>
      <c r="H145" s="38"/>
      <c r="I145" s="195"/>
      <c r="J145" s="38"/>
      <c r="K145" s="38"/>
      <c r="L145" s="39"/>
      <c r="M145" s="196"/>
      <c r="N145" s="197"/>
      <c r="O145" s="77"/>
      <c r="P145" s="77"/>
      <c r="Q145" s="77"/>
      <c r="R145" s="77"/>
      <c r="S145" s="77"/>
      <c r="T145" s="78"/>
      <c r="U145" s="38"/>
      <c r="V145" s="38"/>
      <c r="W145" s="38"/>
      <c r="X145" s="38"/>
      <c r="Y145" s="38"/>
      <c r="Z145" s="38"/>
      <c r="AA145" s="38"/>
      <c r="AB145" s="38"/>
      <c r="AC145" s="38"/>
      <c r="AD145" s="38"/>
      <c r="AE145" s="38"/>
      <c r="AT145" s="19" t="s">
        <v>208</v>
      </c>
      <c r="AU145" s="19" t="s">
        <v>91</v>
      </c>
    </row>
    <row r="146" s="2" customFormat="1">
      <c r="A146" s="38"/>
      <c r="B146" s="39"/>
      <c r="C146" s="38"/>
      <c r="D146" s="193" t="s">
        <v>210</v>
      </c>
      <c r="E146" s="38"/>
      <c r="F146" s="198" t="s">
        <v>2636</v>
      </c>
      <c r="G146" s="38"/>
      <c r="H146" s="38"/>
      <c r="I146" s="195"/>
      <c r="J146" s="38"/>
      <c r="K146" s="38"/>
      <c r="L146" s="39"/>
      <c r="M146" s="196"/>
      <c r="N146" s="197"/>
      <c r="O146" s="77"/>
      <c r="P146" s="77"/>
      <c r="Q146" s="77"/>
      <c r="R146" s="77"/>
      <c r="S146" s="77"/>
      <c r="T146" s="78"/>
      <c r="U146" s="38"/>
      <c r="V146" s="38"/>
      <c r="W146" s="38"/>
      <c r="X146" s="38"/>
      <c r="Y146" s="38"/>
      <c r="Z146" s="38"/>
      <c r="AA146" s="38"/>
      <c r="AB146" s="38"/>
      <c r="AC146" s="38"/>
      <c r="AD146" s="38"/>
      <c r="AE146" s="38"/>
      <c r="AT146" s="19" t="s">
        <v>210</v>
      </c>
      <c r="AU146" s="19" t="s">
        <v>91</v>
      </c>
    </row>
    <row r="147" s="14" customFormat="1">
      <c r="A147" s="14"/>
      <c r="B147" s="207"/>
      <c r="C147" s="14"/>
      <c r="D147" s="193" t="s">
        <v>212</v>
      </c>
      <c r="E147" s="208" t="s">
        <v>1</v>
      </c>
      <c r="F147" s="209" t="s">
        <v>2637</v>
      </c>
      <c r="G147" s="14"/>
      <c r="H147" s="208" t="s">
        <v>1</v>
      </c>
      <c r="I147" s="210"/>
      <c r="J147" s="14"/>
      <c r="K147" s="14"/>
      <c r="L147" s="207"/>
      <c r="M147" s="211"/>
      <c r="N147" s="212"/>
      <c r="O147" s="212"/>
      <c r="P147" s="212"/>
      <c r="Q147" s="212"/>
      <c r="R147" s="212"/>
      <c r="S147" s="212"/>
      <c r="T147" s="213"/>
      <c r="U147" s="14"/>
      <c r="V147" s="14"/>
      <c r="W147" s="14"/>
      <c r="X147" s="14"/>
      <c r="Y147" s="14"/>
      <c r="Z147" s="14"/>
      <c r="AA147" s="14"/>
      <c r="AB147" s="14"/>
      <c r="AC147" s="14"/>
      <c r="AD147" s="14"/>
      <c r="AE147" s="14"/>
      <c r="AT147" s="208" t="s">
        <v>212</v>
      </c>
      <c r="AU147" s="208" t="s">
        <v>91</v>
      </c>
      <c r="AV147" s="14" t="s">
        <v>89</v>
      </c>
      <c r="AW147" s="14" t="s">
        <v>36</v>
      </c>
      <c r="AX147" s="14" t="s">
        <v>81</v>
      </c>
      <c r="AY147" s="208" t="s">
        <v>199</v>
      </c>
    </row>
    <row r="148" s="13" customFormat="1">
      <c r="A148" s="13"/>
      <c r="B148" s="199"/>
      <c r="C148" s="13"/>
      <c r="D148" s="193" t="s">
        <v>212</v>
      </c>
      <c r="E148" s="200" t="s">
        <v>1</v>
      </c>
      <c r="F148" s="201" t="s">
        <v>2638</v>
      </c>
      <c r="G148" s="13"/>
      <c r="H148" s="202">
        <v>3.4300000000000002</v>
      </c>
      <c r="I148" s="203"/>
      <c r="J148" s="13"/>
      <c r="K148" s="13"/>
      <c r="L148" s="199"/>
      <c r="M148" s="204"/>
      <c r="N148" s="205"/>
      <c r="O148" s="205"/>
      <c r="P148" s="205"/>
      <c r="Q148" s="205"/>
      <c r="R148" s="205"/>
      <c r="S148" s="205"/>
      <c r="T148" s="206"/>
      <c r="U148" s="13"/>
      <c r="V148" s="13"/>
      <c r="W148" s="13"/>
      <c r="X148" s="13"/>
      <c r="Y148" s="13"/>
      <c r="Z148" s="13"/>
      <c r="AA148" s="13"/>
      <c r="AB148" s="13"/>
      <c r="AC148" s="13"/>
      <c r="AD148" s="13"/>
      <c r="AE148" s="13"/>
      <c r="AT148" s="200" t="s">
        <v>212</v>
      </c>
      <c r="AU148" s="200" t="s">
        <v>91</v>
      </c>
      <c r="AV148" s="13" t="s">
        <v>91</v>
      </c>
      <c r="AW148" s="13" t="s">
        <v>36</v>
      </c>
      <c r="AX148" s="13" t="s">
        <v>89</v>
      </c>
      <c r="AY148" s="200" t="s">
        <v>199</v>
      </c>
    </row>
    <row r="149" s="12" customFormat="1" ht="22.8" customHeight="1">
      <c r="A149" s="12"/>
      <c r="B149" s="166"/>
      <c r="C149" s="12"/>
      <c r="D149" s="167" t="s">
        <v>80</v>
      </c>
      <c r="E149" s="177" t="s">
        <v>221</v>
      </c>
      <c r="F149" s="177" t="s">
        <v>389</v>
      </c>
      <c r="G149" s="12"/>
      <c r="H149" s="12"/>
      <c r="I149" s="169"/>
      <c r="J149" s="178">
        <f>BK149</f>
        <v>0</v>
      </c>
      <c r="K149" s="12"/>
      <c r="L149" s="166"/>
      <c r="M149" s="171"/>
      <c r="N149" s="172"/>
      <c r="O149" s="172"/>
      <c r="P149" s="173">
        <f>SUM(P150:P171)</f>
        <v>0</v>
      </c>
      <c r="Q149" s="172"/>
      <c r="R149" s="173">
        <f>SUM(R150:R171)</f>
        <v>3.2830735099999999</v>
      </c>
      <c r="S149" s="172"/>
      <c r="T149" s="174">
        <f>SUM(T150:T171)</f>
        <v>0</v>
      </c>
      <c r="U149" s="12"/>
      <c r="V149" s="12"/>
      <c r="W149" s="12"/>
      <c r="X149" s="12"/>
      <c r="Y149" s="12"/>
      <c r="Z149" s="12"/>
      <c r="AA149" s="12"/>
      <c r="AB149" s="12"/>
      <c r="AC149" s="12"/>
      <c r="AD149" s="12"/>
      <c r="AE149" s="12"/>
      <c r="AR149" s="167" t="s">
        <v>89</v>
      </c>
      <c r="AT149" s="175" t="s">
        <v>80</v>
      </c>
      <c r="AU149" s="175" t="s">
        <v>89</v>
      </c>
      <c r="AY149" s="167" t="s">
        <v>199</v>
      </c>
      <c r="BK149" s="176">
        <f>SUM(BK150:BK171)</f>
        <v>0</v>
      </c>
    </row>
    <row r="150" s="2" customFormat="1" ht="24.15" customHeight="1">
      <c r="A150" s="38"/>
      <c r="B150" s="179"/>
      <c r="C150" s="180" t="s">
        <v>206</v>
      </c>
      <c r="D150" s="180" t="s">
        <v>201</v>
      </c>
      <c r="E150" s="181" t="s">
        <v>407</v>
      </c>
      <c r="F150" s="182" t="s">
        <v>408</v>
      </c>
      <c r="G150" s="183" t="s">
        <v>228</v>
      </c>
      <c r="H150" s="184">
        <v>33.920000000000002</v>
      </c>
      <c r="I150" s="185"/>
      <c r="J150" s="186">
        <f>ROUND(I150*H150,2)</f>
        <v>0</v>
      </c>
      <c r="K150" s="182" t="s">
        <v>205</v>
      </c>
      <c r="L150" s="39"/>
      <c r="M150" s="187" t="s">
        <v>1</v>
      </c>
      <c r="N150" s="188" t="s">
        <v>46</v>
      </c>
      <c r="O150" s="77"/>
      <c r="P150" s="189">
        <f>O150*H150</f>
        <v>0</v>
      </c>
      <c r="Q150" s="189">
        <v>0</v>
      </c>
      <c r="R150" s="189">
        <f>Q150*H150</f>
        <v>0</v>
      </c>
      <c r="S150" s="189">
        <v>0</v>
      </c>
      <c r="T150" s="190">
        <f>S150*H150</f>
        <v>0</v>
      </c>
      <c r="U150" s="38"/>
      <c r="V150" s="38"/>
      <c r="W150" s="38"/>
      <c r="X150" s="38"/>
      <c r="Y150" s="38"/>
      <c r="Z150" s="38"/>
      <c r="AA150" s="38"/>
      <c r="AB150" s="38"/>
      <c r="AC150" s="38"/>
      <c r="AD150" s="38"/>
      <c r="AE150" s="38"/>
      <c r="AR150" s="191" t="s">
        <v>206</v>
      </c>
      <c r="AT150" s="191" t="s">
        <v>201</v>
      </c>
      <c r="AU150" s="191" t="s">
        <v>91</v>
      </c>
      <c r="AY150" s="19" t="s">
        <v>199</v>
      </c>
      <c r="BE150" s="192">
        <f>IF(N150="základní",J150,0)</f>
        <v>0</v>
      </c>
      <c r="BF150" s="192">
        <f>IF(N150="snížená",J150,0)</f>
        <v>0</v>
      </c>
      <c r="BG150" s="192">
        <f>IF(N150="zákl. přenesená",J150,0)</f>
        <v>0</v>
      </c>
      <c r="BH150" s="192">
        <f>IF(N150="sníž. přenesená",J150,0)</f>
        <v>0</v>
      </c>
      <c r="BI150" s="192">
        <f>IF(N150="nulová",J150,0)</f>
        <v>0</v>
      </c>
      <c r="BJ150" s="19" t="s">
        <v>89</v>
      </c>
      <c r="BK150" s="192">
        <f>ROUND(I150*H150,2)</f>
        <v>0</v>
      </c>
      <c r="BL150" s="19" t="s">
        <v>206</v>
      </c>
      <c r="BM150" s="191" t="s">
        <v>2639</v>
      </c>
    </row>
    <row r="151" s="2" customFormat="1">
      <c r="A151" s="38"/>
      <c r="B151" s="39"/>
      <c r="C151" s="38"/>
      <c r="D151" s="193" t="s">
        <v>208</v>
      </c>
      <c r="E151" s="38"/>
      <c r="F151" s="194" t="s">
        <v>410</v>
      </c>
      <c r="G151" s="38"/>
      <c r="H151" s="38"/>
      <c r="I151" s="195"/>
      <c r="J151" s="38"/>
      <c r="K151" s="38"/>
      <c r="L151" s="39"/>
      <c r="M151" s="196"/>
      <c r="N151" s="197"/>
      <c r="O151" s="77"/>
      <c r="P151" s="77"/>
      <c r="Q151" s="77"/>
      <c r="R151" s="77"/>
      <c r="S151" s="77"/>
      <c r="T151" s="78"/>
      <c r="U151" s="38"/>
      <c r="V151" s="38"/>
      <c r="W151" s="38"/>
      <c r="X151" s="38"/>
      <c r="Y151" s="38"/>
      <c r="Z151" s="38"/>
      <c r="AA151" s="38"/>
      <c r="AB151" s="38"/>
      <c r="AC151" s="38"/>
      <c r="AD151" s="38"/>
      <c r="AE151" s="38"/>
      <c r="AT151" s="19" t="s">
        <v>208</v>
      </c>
      <c r="AU151" s="19" t="s">
        <v>91</v>
      </c>
    </row>
    <row r="152" s="2" customFormat="1">
      <c r="A152" s="38"/>
      <c r="B152" s="39"/>
      <c r="C152" s="38"/>
      <c r="D152" s="193" t="s">
        <v>210</v>
      </c>
      <c r="E152" s="38"/>
      <c r="F152" s="198" t="s">
        <v>411</v>
      </c>
      <c r="G152" s="38"/>
      <c r="H152" s="38"/>
      <c r="I152" s="195"/>
      <c r="J152" s="38"/>
      <c r="K152" s="38"/>
      <c r="L152" s="39"/>
      <c r="M152" s="196"/>
      <c r="N152" s="197"/>
      <c r="O152" s="77"/>
      <c r="P152" s="77"/>
      <c r="Q152" s="77"/>
      <c r="R152" s="77"/>
      <c r="S152" s="77"/>
      <c r="T152" s="78"/>
      <c r="U152" s="38"/>
      <c r="V152" s="38"/>
      <c r="W152" s="38"/>
      <c r="X152" s="38"/>
      <c r="Y152" s="38"/>
      <c r="Z152" s="38"/>
      <c r="AA152" s="38"/>
      <c r="AB152" s="38"/>
      <c r="AC152" s="38"/>
      <c r="AD152" s="38"/>
      <c r="AE152" s="38"/>
      <c r="AT152" s="19" t="s">
        <v>210</v>
      </c>
      <c r="AU152" s="19" t="s">
        <v>91</v>
      </c>
    </row>
    <row r="153" s="14" customFormat="1">
      <c r="A153" s="14"/>
      <c r="B153" s="207"/>
      <c r="C153" s="14"/>
      <c r="D153" s="193" t="s">
        <v>212</v>
      </c>
      <c r="E153" s="208" t="s">
        <v>1</v>
      </c>
      <c r="F153" s="209" t="s">
        <v>2640</v>
      </c>
      <c r="G153" s="14"/>
      <c r="H153" s="208" t="s">
        <v>1</v>
      </c>
      <c r="I153" s="210"/>
      <c r="J153" s="14"/>
      <c r="K153" s="14"/>
      <c r="L153" s="207"/>
      <c r="M153" s="211"/>
      <c r="N153" s="212"/>
      <c r="O153" s="212"/>
      <c r="P153" s="212"/>
      <c r="Q153" s="212"/>
      <c r="R153" s="212"/>
      <c r="S153" s="212"/>
      <c r="T153" s="213"/>
      <c r="U153" s="14"/>
      <c r="V153" s="14"/>
      <c r="W153" s="14"/>
      <c r="X153" s="14"/>
      <c r="Y153" s="14"/>
      <c r="Z153" s="14"/>
      <c r="AA153" s="14"/>
      <c r="AB153" s="14"/>
      <c r="AC153" s="14"/>
      <c r="AD153" s="14"/>
      <c r="AE153" s="14"/>
      <c r="AT153" s="208" t="s">
        <v>212</v>
      </c>
      <c r="AU153" s="208" t="s">
        <v>91</v>
      </c>
      <c r="AV153" s="14" t="s">
        <v>89</v>
      </c>
      <c r="AW153" s="14" t="s">
        <v>36</v>
      </c>
      <c r="AX153" s="14" t="s">
        <v>81</v>
      </c>
      <c r="AY153" s="208" t="s">
        <v>199</v>
      </c>
    </row>
    <row r="154" s="14" customFormat="1">
      <c r="A154" s="14"/>
      <c r="B154" s="207"/>
      <c r="C154" s="14"/>
      <c r="D154" s="193" t="s">
        <v>212</v>
      </c>
      <c r="E154" s="208" t="s">
        <v>1</v>
      </c>
      <c r="F154" s="209" t="s">
        <v>2641</v>
      </c>
      <c r="G154" s="14"/>
      <c r="H154" s="208" t="s">
        <v>1</v>
      </c>
      <c r="I154" s="210"/>
      <c r="J154" s="14"/>
      <c r="K154" s="14"/>
      <c r="L154" s="207"/>
      <c r="M154" s="211"/>
      <c r="N154" s="212"/>
      <c r="O154" s="212"/>
      <c r="P154" s="212"/>
      <c r="Q154" s="212"/>
      <c r="R154" s="212"/>
      <c r="S154" s="212"/>
      <c r="T154" s="213"/>
      <c r="U154" s="14"/>
      <c r="V154" s="14"/>
      <c r="W154" s="14"/>
      <c r="X154" s="14"/>
      <c r="Y154" s="14"/>
      <c r="Z154" s="14"/>
      <c r="AA154" s="14"/>
      <c r="AB154" s="14"/>
      <c r="AC154" s="14"/>
      <c r="AD154" s="14"/>
      <c r="AE154" s="14"/>
      <c r="AT154" s="208" t="s">
        <v>212</v>
      </c>
      <c r="AU154" s="208" t="s">
        <v>91</v>
      </c>
      <c r="AV154" s="14" t="s">
        <v>89</v>
      </c>
      <c r="AW154" s="14" t="s">
        <v>36</v>
      </c>
      <c r="AX154" s="14" t="s">
        <v>81</v>
      </c>
      <c r="AY154" s="208" t="s">
        <v>199</v>
      </c>
    </row>
    <row r="155" s="13" customFormat="1">
      <c r="A155" s="13"/>
      <c r="B155" s="199"/>
      <c r="C155" s="13"/>
      <c r="D155" s="193" t="s">
        <v>212</v>
      </c>
      <c r="E155" s="200" t="s">
        <v>1</v>
      </c>
      <c r="F155" s="201" t="s">
        <v>2642</v>
      </c>
      <c r="G155" s="13"/>
      <c r="H155" s="202">
        <v>33.920000000000002</v>
      </c>
      <c r="I155" s="203"/>
      <c r="J155" s="13"/>
      <c r="K155" s="13"/>
      <c r="L155" s="199"/>
      <c r="M155" s="204"/>
      <c r="N155" s="205"/>
      <c r="O155" s="205"/>
      <c r="P155" s="205"/>
      <c r="Q155" s="205"/>
      <c r="R155" s="205"/>
      <c r="S155" s="205"/>
      <c r="T155" s="206"/>
      <c r="U155" s="13"/>
      <c r="V155" s="13"/>
      <c r="W155" s="13"/>
      <c r="X155" s="13"/>
      <c r="Y155" s="13"/>
      <c r="Z155" s="13"/>
      <c r="AA155" s="13"/>
      <c r="AB155" s="13"/>
      <c r="AC155" s="13"/>
      <c r="AD155" s="13"/>
      <c r="AE155" s="13"/>
      <c r="AT155" s="200" t="s">
        <v>212</v>
      </c>
      <c r="AU155" s="200" t="s">
        <v>91</v>
      </c>
      <c r="AV155" s="13" t="s">
        <v>91</v>
      </c>
      <c r="AW155" s="13" t="s">
        <v>36</v>
      </c>
      <c r="AX155" s="13" t="s">
        <v>81</v>
      </c>
      <c r="AY155" s="200" t="s">
        <v>199</v>
      </c>
    </row>
    <row r="156" s="15" customFormat="1">
      <c r="A156" s="15"/>
      <c r="B156" s="214"/>
      <c r="C156" s="15"/>
      <c r="D156" s="193" t="s">
        <v>212</v>
      </c>
      <c r="E156" s="215" t="s">
        <v>1</v>
      </c>
      <c r="F156" s="216" t="s">
        <v>234</v>
      </c>
      <c r="G156" s="15"/>
      <c r="H156" s="217">
        <v>33.920000000000002</v>
      </c>
      <c r="I156" s="218"/>
      <c r="J156" s="15"/>
      <c r="K156" s="15"/>
      <c r="L156" s="214"/>
      <c r="M156" s="219"/>
      <c r="N156" s="220"/>
      <c r="O156" s="220"/>
      <c r="P156" s="220"/>
      <c r="Q156" s="220"/>
      <c r="R156" s="220"/>
      <c r="S156" s="220"/>
      <c r="T156" s="221"/>
      <c r="U156" s="15"/>
      <c r="V156" s="15"/>
      <c r="W156" s="15"/>
      <c r="X156" s="15"/>
      <c r="Y156" s="15"/>
      <c r="Z156" s="15"/>
      <c r="AA156" s="15"/>
      <c r="AB156" s="15"/>
      <c r="AC156" s="15"/>
      <c r="AD156" s="15"/>
      <c r="AE156" s="15"/>
      <c r="AT156" s="215" t="s">
        <v>212</v>
      </c>
      <c r="AU156" s="215" t="s">
        <v>91</v>
      </c>
      <c r="AV156" s="15" t="s">
        <v>206</v>
      </c>
      <c r="AW156" s="15" t="s">
        <v>36</v>
      </c>
      <c r="AX156" s="15" t="s">
        <v>89</v>
      </c>
      <c r="AY156" s="215" t="s">
        <v>199</v>
      </c>
    </row>
    <row r="157" s="2" customFormat="1" ht="14.4" customHeight="1">
      <c r="A157" s="38"/>
      <c r="B157" s="179"/>
      <c r="C157" s="180" t="s">
        <v>235</v>
      </c>
      <c r="D157" s="180" t="s">
        <v>201</v>
      </c>
      <c r="E157" s="181" t="s">
        <v>415</v>
      </c>
      <c r="F157" s="182" t="s">
        <v>416</v>
      </c>
      <c r="G157" s="183" t="s">
        <v>204</v>
      </c>
      <c r="H157" s="184">
        <v>117.43000000000001</v>
      </c>
      <c r="I157" s="185"/>
      <c r="J157" s="186">
        <f>ROUND(I157*H157,2)</f>
        <v>0</v>
      </c>
      <c r="K157" s="182" t="s">
        <v>205</v>
      </c>
      <c r="L157" s="39"/>
      <c r="M157" s="187" t="s">
        <v>1</v>
      </c>
      <c r="N157" s="188" t="s">
        <v>46</v>
      </c>
      <c r="O157" s="77"/>
      <c r="P157" s="189">
        <f>O157*H157</f>
        <v>0</v>
      </c>
      <c r="Q157" s="189">
        <v>0.00726</v>
      </c>
      <c r="R157" s="189">
        <f>Q157*H157</f>
        <v>0.85254180000000002</v>
      </c>
      <c r="S157" s="189">
        <v>0</v>
      </c>
      <c r="T157" s="190">
        <f>S157*H157</f>
        <v>0</v>
      </c>
      <c r="U157" s="38"/>
      <c r="V157" s="38"/>
      <c r="W157" s="38"/>
      <c r="X157" s="38"/>
      <c r="Y157" s="38"/>
      <c r="Z157" s="38"/>
      <c r="AA157" s="38"/>
      <c r="AB157" s="38"/>
      <c r="AC157" s="38"/>
      <c r="AD157" s="38"/>
      <c r="AE157" s="38"/>
      <c r="AR157" s="191" t="s">
        <v>206</v>
      </c>
      <c r="AT157" s="191" t="s">
        <v>201</v>
      </c>
      <c r="AU157" s="191" t="s">
        <v>91</v>
      </c>
      <c r="AY157" s="19" t="s">
        <v>199</v>
      </c>
      <c r="BE157" s="192">
        <f>IF(N157="základní",J157,0)</f>
        <v>0</v>
      </c>
      <c r="BF157" s="192">
        <f>IF(N157="snížená",J157,0)</f>
        <v>0</v>
      </c>
      <c r="BG157" s="192">
        <f>IF(N157="zákl. přenesená",J157,0)</f>
        <v>0</v>
      </c>
      <c r="BH157" s="192">
        <f>IF(N157="sníž. přenesená",J157,0)</f>
        <v>0</v>
      </c>
      <c r="BI157" s="192">
        <f>IF(N157="nulová",J157,0)</f>
        <v>0</v>
      </c>
      <c r="BJ157" s="19" t="s">
        <v>89</v>
      </c>
      <c r="BK157" s="192">
        <f>ROUND(I157*H157,2)</f>
        <v>0</v>
      </c>
      <c r="BL157" s="19" t="s">
        <v>206</v>
      </c>
      <c r="BM157" s="191" t="s">
        <v>2643</v>
      </c>
    </row>
    <row r="158" s="2" customFormat="1">
      <c r="A158" s="38"/>
      <c r="B158" s="39"/>
      <c r="C158" s="38"/>
      <c r="D158" s="193" t="s">
        <v>208</v>
      </c>
      <c r="E158" s="38"/>
      <c r="F158" s="194" t="s">
        <v>418</v>
      </c>
      <c r="G158" s="38"/>
      <c r="H158" s="38"/>
      <c r="I158" s="195"/>
      <c r="J158" s="38"/>
      <c r="K158" s="38"/>
      <c r="L158" s="39"/>
      <c r="M158" s="196"/>
      <c r="N158" s="197"/>
      <c r="O158" s="77"/>
      <c r="P158" s="77"/>
      <c r="Q158" s="77"/>
      <c r="R158" s="77"/>
      <c r="S158" s="77"/>
      <c r="T158" s="78"/>
      <c r="U158" s="38"/>
      <c r="V158" s="38"/>
      <c r="W158" s="38"/>
      <c r="X158" s="38"/>
      <c r="Y158" s="38"/>
      <c r="Z158" s="38"/>
      <c r="AA158" s="38"/>
      <c r="AB158" s="38"/>
      <c r="AC158" s="38"/>
      <c r="AD158" s="38"/>
      <c r="AE158" s="38"/>
      <c r="AT158" s="19" t="s">
        <v>208</v>
      </c>
      <c r="AU158" s="19" t="s">
        <v>91</v>
      </c>
    </row>
    <row r="159" s="2" customFormat="1">
      <c r="A159" s="38"/>
      <c r="B159" s="39"/>
      <c r="C159" s="38"/>
      <c r="D159" s="193" t="s">
        <v>210</v>
      </c>
      <c r="E159" s="38"/>
      <c r="F159" s="198" t="s">
        <v>419</v>
      </c>
      <c r="G159" s="38"/>
      <c r="H159" s="38"/>
      <c r="I159" s="195"/>
      <c r="J159" s="38"/>
      <c r="K159" s="38"/>
      <c r="L159" s="39"/>
      <c r="M159" s="196"/>
      <c r="N159" s="197"/>
      <c r="O159" s="77"/>
      <c r="P159" s="77"/>
      <c r="Q159" s="77"/>
      <c r="R159" s="77"/>
      <c r="S159" s="77"/>
      <c r="T159" s="78"/>
      <c r="U159" s="38"/>
      <c r="V159" s="38"/>
      <c r="W159" s="38"/>
      <c r="X159" s="38"/>
      <c r="Y159" s="38"/>
      <c r="Z159" s="38"/>
      <c r="AA159" s="38"/>
      <c r="AB159" s="38"/>
      <c r="AC159" s="38"/>
      <c r="AD159" s="38"/>
      <c r="AE159" s="38"/>
      <c r="AT159" s="19" t="s">
        <v>210</v>
      </c>
      <c r="AU159" s="19" t="s">
        <v>91</v>
      </c>
    </row>
    <row r="160" s="14" customFormat="1">
      <c r="A160" s="14"/>
      <c r="B160" s="207"/>
      <c r="C160" s="14"/>
      <c r="D160" s="193" t="s">
        <v>212</v>
      </c>
      <c r="E160" s="208" t="s">
        <v>1</v>
      </c>
      <c r="F160" s="209" t="s">
        <v>2640</v>
      </c>
      <c r="G160" s="14"/>
      <c r="H160" s="208" t="s">
        <v>1</v>
      </c>
      <c r="I160" s="210"/>
      <c r="J160" s="14"/>
      <c r="K160" s="14"/>
      <c r="L160" s="207"/>
      <c r="M160" s="211"/>
      <c r="N160" s="212"/>
      <c r="O160" s="212"/>
      <c r="P160" s="212"/>
      <c r="Q160" s="212"/>
      <c r="R160" s="212"/>
      <c r="S160" s="212"/>
      <c r="T160" s="213"/>
      <c r="U160" s="14"/>
      <c r="V160" s="14"/>
      <c r="W160" s="14"/>
      <c r="X160" s="14"/>
      <c r="Y160" s="14"/>
      <c r="Z160" s="14"/>
      <c r="AA160" s="14"/>
      <c r="AB160" s="14"/>
      <c r="AC160" s="14"/>
      <c r="AD160" s="14"/>
      <c r="AE160" s="14"/>
      <c r="AT160" s="208" t="s">
        <v>212</v>
      </c>
      <c r="AU160" s="208" t="s">
        <v>91</v>
      </c>
      <c r="AV160" s="14" t="s">
        <v>89</v>
      </c>
      <c r="AW160" s="14" t="s">
        <v>36</v>
      </c>
      <c r="AX160" s="14" t="s">
        <v>81</v>
      </c>
      <c r="AY160" s="208" t="s">
        <v>199</v>
      </c>
    </row>
    <row r="161" s="14" customFormat="1">
      <c r="A161" s="14"/>
      <c r="B161" s="207"/>
      <c r="C161" s="14"/>
      <c r="D161" s="193" t="s">
        <v>212</v>
      </c>
      <c r="E161" s="208" t="s">
        <v>1</v>
      </c>
      <c r="F161" s="209" t="s">
        <v>2641</v>
      </c>
      <c r="G161" s="14"/>
      <c r="H161" s="208" t="s">
        <v>1</v>
      </c>
      <c r="I161" s="210"/>
      <c r="J161" s="14"/>
      <c r="K161" s="14"/>
      <c r="L161" s="207"/>
      <c r="M161" s="211"/>
      <c r="N161" s="212"/>
      <c r="O161" s="212"/>
      <c r="P161" s="212"/>
      <c r="Q161" s="212"/>
      <c r="R161" s="212"/>
      <c r="S161" s="212"/>
      <c r="T161" s="213"/>
      <c r="U161" s="14"/>
      <c r="V161" s="14"/>
      <c r="W161" s="14"/>
      <c r="X161" s="14"/>
      <c r="Y161" s="14"/>
      <c r="Z161" s="14"/>
      <c r="AA161" s="14"/>
      <c r="AB161" s="14"/>
      <c r="AC161" s="14"/>
      <c r="AD161" s="14"/>
      <c r="AE161" s="14"/>
      <c r="AT161" s="208" t="s">
        <v>212</v>
      </c>
      <c r="AU161" s="208" t="s">
        <v>91</v>
      </c>
      <c r="AV161" s="14" t="s">
        <v>89</v>
      </c>
      <c r="AW161" s="14" t="s">
        <v>36</v>
      </c>
      <c r="AX161" s="14" t="s">
        <v>81</v>
      </c>
      <c r="AY161" s="208" t="s">
        <v>199</v>
      </c>
    </row>
    <row r="162" s="13" customFormat="1">
      <c r="A162" s="13"/>
      <c r="B162" s="199"/>
      <c r="C162" s="13"/>
      <c r="D162" s="193" t="s">
        <v>212</v>
      </c>
      <c r="E162" s="200" t="s">
        <v>1</v>
      </c>
      <c r="F162" s="201" t="s">
        <v>2644</v>
      </c>
      <c r="G162" s="13"/>
      <c r="H162" s="202">
        <v>117.43000000000001</v>
      </c>
      <c r="I162" s="203"/>
      <c r="J162" s="13"/>
      <c r="K162" s="13"/>
      <c r="L162" s="199"/>
      <c r="M162" s="204"/>
      <c r="N162" s="205"/>
      <c r="O162" s="205"/>
      <c r="P162" s="205"/>
      <c r="Q162" s="205"/>
      <c r="R162" s="205"/>
      <c r="S162" s="205"/>
      <c r="T162" s="206"/>
      <c r="U162" s="13"/>
      <c r="V162" s="13"/>
      <c r="W162" s="13"/>
      <c r="X162" s="13"/>
      <c r="Y162" s="13"/>
      <c r="Z162" s="13"/>
      <c r="AA162" s="13"/>
      <c r="AB162" s="13"/>
      <c r="AC162" s="13"/>
      <c r="AD162" s="13"/>
      <c r="AE162" s="13"/>
      <c r="AT162" s="200" t="s">
        <v>212</v>
      </c>
      <c r="AU162" s="200" t="s">
        <v>91</v>
      </c>
      <c r="AV162" s="13" t="s">
        <v>91</v>
      </c>
      <c r="AW162" s="13" t="s">
        <v>36</v>
      </c>
      <c r="AX162" s="13" t="s">
        <v>89</v>
      </c>
      <c r="AY162" s="200" t="s">
        <v>199</v>
      </c>
    </row>
    <row r="163" s="2" customFormat="1" ht="14.4" customHeight="1">
      <c r="A163" s="38"/>
      <c r="B163" s="179"/>
      <c r="C163" s="180" t="s">
        <v>243</v>
      </c>
      <c r="D163" s="180" t="s">
        <v>201</v>
      </c>
      <c r="E163" s="181" t="s">
        <v>423</v>
      </c>
      <c r="F163" s="182" t="s">
        <v>424</v>
      </c>
      <c r="G163" s="183" t="s">
        <v>204</v>
      </c>
      <c r="H163" s="184">
        <v>117.43000000000001</v>
      </c>
      <c r="I163" s="185"/>
      <c r="J163" s="186">
        <f>ROUND(I163*H163,2)</f>
        <v>0</v>
      </c>
      <c r="K163" s="182" t="s">
        <v>205</v>
      </c>
      <c r="L163" s="39"/>
      <c r="M163" s="187" t="s">
        <v>1</v>
      </c>
      <c r="N163" s="188" t="s">
        <v>46</v>
      </c>
      <c r="O163" s="77"/>
      <c r="P163" s="189">
        <f>O163*H163</f>
        <v>0</v>
      </c>
      <c r="Q163" s="189">
        <v>0.00085999999999999998</v>
      </c>
      <c r="R163" s="189">
        <f>Q163*H163</f>
        <v>0.10098980000000001</v>
      </c>
      <c r="S163" s="189">
        <v>0</v>
      </c>
      <c r="T163" s="190">
        <f>S163*H163</f>
        <v>0</v>
      </c>
      <c r="U163" s="38"/>
      <c r="V163" s="38"/>
      <c r="W163" s="38"/>
      <c r="X163" s="38"/>
      <c r="Y163" s="38"/>
      <c r="Z163" s="38"/>
      <c r="AA163" s="38"/>
      <c r="AB163" s="38"/>
      <c r="AC163" s="38"/>
      <c r="AD163" s="38"/>
      <c r="AE163" s="38"/>
      <c r="AR163" s="191" t="s">
        <v>206</v>
      </c>
      <c r="AT163" s="191" t="s">
        <v>201</v>
      </c>
      <c r="AU163" s="191" t="s">
        <v>91</v>
      </c>
      <c r="AY163" s="19" t="s">
        <v>199</v>
      </c>
      <c r="BE163" s="192">
        <f>IF(N163="základní",J163,0)</f>
        <v>0</v>
      </c>
      <c r="BF163" s="192">
        <f>IF(N163="snížená",J163,0)</f>
        <v>0</v>
      </c>
      <c r="BG163" s="192">
        <f>IF(N163="zákl. přenesená",J163,0)</f>
        <v>0</v>
      </c>
      <c r="BH163" s="192">
        <f>IF(N163="sníž. přenesená",J163,0)</f>
        <v>0</v>
      </c>
      <c r="BI163" s="192">
        <f>IF(N163="nulová",J163,0)</f>
        <v>0</v>
      </c>
      <c r="BJ163" s="19" t="s">
        <v>89</v>
      </c>
      <c r="BK163" s="192">
        <f>ROUND(I163*H163,2)</f>
        <v>0</v>
      </c>
      <c r="BL163" s="19" t="s">
        <v>206</v>
      </c>
      <c r="BM163" s="191" t="s">
        <v>2645</v>
      </c>
    </row>
    <row r="164" s="2" customFormat="1">
      <c r="A164" s="38"/>
      <c r="B164" s="39"/>
      <c r="C164" s="38"/>
      <c r="D164" s="193" t="s">
        <v>208</v>
      </c>
      <c r="E164" s="38"/>
      <c r="F164" s="194" t="s">
        <v>426</v>
      </c>
      <c r="G164" s="38"/>
      <c r="H164" s="38"/>
      <c r="I164" s="195"/>
      <c r="J164" s="38"/>
      <c r="K164" s="38"/>
      <c r="L164" s="39"/>
      <c r="M164" s="196"/>
      <c r="N164" s="197"/>
      <c r="O164" s="77"/>
      <c r="P164" s="77"/>
      <c r="Q164" s="77"/>
      <c r="R164" s="77"/>
      <c r="S164" s="77"/>
      <c r="T164" s="78"/>
      <c r="U164" s="38"/>
      <c r="V164" s="38"/>
      <c r="W164" s="38"/>
      <c r="X164" s="38"/>
      <c r="Y164" s="38"/>
      <c r="Z164" s="38"/>
      <c r="AA164" s="38"/>
      <c r="AB164" s="38"/>
      <c r="AC164" s="38"/>
      <c r="AD164" s="38"/>
      <c r="AE164" s="38"/>
      <c r="AT164" s="19" t="s">
        <v>208</v>
      </c>
      <c r="AU164" s="19" t="s">
        <v>91</v>
      </c>
    </row>
    <row r="165" s="2" customFormat="1">
      <c r="A165" s="38"/>
      <c r="B165" s="39"/>
      <c r="C165" s="38"/>
      <c r="D165" s="193" t="s">
        <v>210</v>
      </c>
      <c r="E165" s="38"/>
      <c r="F165" s="198" t="s">
        <v>419</v>
      </c>
      <c r="G165" s="38"/>
      <c r="H165" s="38"/>
      <c r="I165" s="195"/>
      <c r="J165" s="38"/>
      <c r="K165" s="38"/>
      <c r="L165" s="39"/>
      <c r="M165" s="196"/>
      <c r="N165" s="197"/>
      <c r="O165" s="77"/>
      <c r="P165" s="77"/>
      <c r="Q165" s="77"/>
      <c r="R165" s="77"/>
      <c r="S165" s="77"/>
      <c r="T165" s="78"/>
      <c r="U165" s="38"/>
      <c r="V165" s="38"/>
      <c r="W165" s="38"/>
      <c r="X165" s="38"/>
      <c r="Y165" s="38"/>
      <c r="Z165" s="38"/>
      <c r="AA165" s="38"/>
      <c r="AB165" s="38"/>
      <c r="AC165" s="38"/>
      <c r="AD165" s="38"/>
      <c r="AE165" s="38"/>
      <c r="AT165" s="19" t="s">
        <v>210</v>
      </c>
      <c r="AU165" s="19" t="s">
        <v>91</v>
      </c>
    </row>
    <row r="166" s="2" customFormat="1" ht="24.15" customHeight="1">
      <c r="A166" s="38"/>
      <c r="B166" s="179"/>
      <c r="C166" s="180" t="s">
        <v>252</v>
      </c>
      <c r="D166" s="180" t="s">
        <v>201</v>
      </c>
      <c r="E166" s="181" t="s">
        <v>436</v>
      </c>
      <c r="F166" s="182" t="s">
        <v>437</v>
      </c>
      <c r="G166" s="183" t="s">
        <v>275</v>
      </c>
      <c r="H166" s="184">
        <v>2.2410000000000001</v>
      </c>
      <c r="I166" s="185"/>
      <c r="J166" s="186">
        <f>ROUND(I166*H166,2)</f>
        <v>0</v>
      </c>
      <c r="K166" s="182" t="s">
        <v>205</v>
      </c>
      <c r="L166" s="39"/>
      <c r="M166" s="187" t="s">
        <v>1</v>
      </c>
      <c r="N166" s="188" t="s">
        <v>46</v>
      </c>
      <c r="O166" s="77"/>
      <c r="P166" s="189">
        <f>O166*H166</f>
        <v>0</v>
      </c>
      <c r="Q166" s="189">
        <v>1.0395099999999999</v>
      </c>
      <c r="R166" s="189">
        <f>Q166*H166</f>
        <v>2.3295419100000001</v>
      </c>
      <c r="S166" s="189">
        <v>0</v>
      </c>
      <c r="T166" s="190">
        <f>S166*H166</f>
        <v>0</v>
      </c>
      <c r="U166" s="38"/>
      <c r="V166" s="38"/>
      <c r="W166" s="38"/>
      <c r="X166" s="38"/>
      <c r="Y166" s="38"/>
      <c r="Z166" s="38"/>
      <c r="AA166" s="38"/>
      <c r="AB166" s="38"/>
      <c r="AC166" s="38"/>
      <c r="AD166" s="38"/>
      <c r="AE166" s="38"/>
      <c r="AR166" s="191" t="s">
        <v>206</v>
      </c>
      <c r="AT166" s="191" t="s">
        <v>201</v>
      </c>
      <c r="AU166" s="191" t="s">
        <v>91</v>
      </c>
      <c r="AY166" s="19" t="s">
        <v>199</v>
      </c>
      <c r="BE166" s="192">
        <f>IF(N166="základní",J166,0)</f>
        <v>0</v>
      </c>
      <c r="BF166" s="192">
        <f>IF(N166="snížená",J166,0)</f>
        <v>0</v>
      </c>
      <c r="BG166" s="192">
        <f>IF(N166="zákl. přenesená",J166,0)</f>
        <v>0</v>
      </c>
      <c r="BH166" s="192">
        <f>IF(N166="sníž. přenesená",J166,0)</f>
        <v>0</v>
      </c>
      <c r="BI166" s="192">
        <f>IF(N166="nulová",J166,0)</f>
        <v>0</v>
      </c>
      <c r="BJ166" s="19" t="s">
        <v>89</v>
      </c>
      <c r="BK166" s="192">
        <f>ROUND(I166*H166,2)</f>
        <v>0</v>
      </c>
      <c r="BL166" s="19" t="s">
        <v>206</v>
      </c>
      <c r="BM166" s="191" t="s">
        <v>2646</v>
      </c>
    </row>
    <row r="167" s="2" customFormat="1">
      <c r="A167" s="38"/>
      <c r="B167" s="39"/>
      <c r="C167" s="38"/>
      <c r="D167" s="193" t="s">
        <v>208</v>
      </c>
      <c r="E167" s="38"/>
      <c r="F167" s="194" t="s">
        <v>439</v>
      </c>
      <c r="G167" s="38"/>
      <c r="H167" s="38"/>
      <c r="I167" s="195"/>
      <c r="J167" s="38"/>
      <c r="K167" s="38"/>
      <c r="L167" s="39"/>
      <c r="M167" s="196"/>
      <c r="N167" s="197"/>
      <c r="O167" s="77"/>
      <c r="P167" s="77"/>
      <c r="Q167" s="77"/>
      <c r="R167" s="77"/>
      <c r="S167" s="77"/>
      <c r="T167" s="78"/>
      <c r="U167" s="38"/>
      <c r="V167" s="38"/>
      <c r="W167" s="38"/>
      <c r="X167" s="38"/>
      <c r="Y167" s="38"/>
      <c r="Z167" s="38"/>
      <c r="AA167" s="38"/>
      <c r="AB167" s="38"/>
      <c r="AC167" s="38"/>
      <c r="AD167" s="38"/>
      <c r="AE167" s="38"/>
      <c r="AT167" s="19" t="s">
        <v>208</v>
      </c>
      <c r="AU167" s="19" t="s">
        <v>91</v>
      </c>
    </row>
    <row r="168" s="2" customFormat="1">
      <c r="A168" s="38"/>
      <c r="B168" s="39"/>
      <c r="C168" s="38"/>
      <c r="D168" s="193" t="s">
        <v>210</v>
      </c>
      <c r="E168" s="38"/>
      <c r="F168" s="198" t="s">
        <v>432</v>
      </c>
      <c r="G168" s="38"/>
      <c r="H168" s="38"/>
      <c r="I168" s="195"/>
      <c r="J168" s="38"/>
      <c r="K168" s="38"/>
      <c r="L168" s="39"/>
      <c r="M168" s="196"/>
      <c r="N168" s="197"/>
      <c r="O168" s="77"/>
      <c r="P168" s="77"/>
      <c r="Q168" s="77"/>
      <c r="R168" s="77"/>
      <c r="S168" s="77"/>
      <c r="T168" s="78"/>
      <c r="U168" s="38"/>
      <c r="V168" s="38"/>
      <c r="W168" s="38"/>
      <c r="X168" s="38"/>
      <c r="Y168" s="38"/>
      <c r="Z168" s="38"/>
      <c r="AA168" s="38"/>
      <c r="AB168" s="38"/>
      <c r="AC168" s="38"/>
      <c r="AD168" s="38"/>
      <c r="AE168" s="38"/>
      <c r="AT168" s="19" t="s">
        <v>210</v>
      </c>
      <c r="AU168" s="19" t="s">
        <v>91</v>
      </c>
    </row>
    <row r="169" s="14" customFormat="1">
      <c r="A169" s="14"/>
      <c r="B169" s="207"/>
      <c r="C169" s="14"/>
      <c r="D169" s="193" t="s">
        <v>212</v>
      </c>
      <c r="E169" s="208" t="s">
        <v>1</v>
      </c>
      <c r="F169" s="209" t="s">
        <v>2647</v>
      </c>
      <c r="G169" s="14"/>
      <c r="H169" s="208" t="s">
        <v>1</v>
      </c>
      <c r="I169" s="210"/>
      <c r="J169" s="14"/>
      <c r="K169" s="14"/>
      <c r="L169" s="207"/>
      <c r="M169" s="211"/>
      <c r="N169" s="212"/>
      <c r="O169" s="212"/>
      <c r="P169" s="212"/>
      <c r="Q169" s="212"/>
      <c r="R169" s="212"/>
      <c r="S169" s="212"/>
      <c r="T169" s="213"/>
      <c r="U169" s="14"/>
      <c r="V169" s="14"/>
      <c r="W169" s="14"/>
      <c r="X169" s="14"/>
      <c r="Y169" s="14"/>
      <c r="Z169" s="14"/>
      <c r="AA169" s="14"/>
      <c r="AB169" s="14"/>
      <c r="AC169" s="14"/>
      <c r="AD169" s="14"/>
      <c r="AE169" s="14"/>
      <c r="AT169" s="208" t="s">
        <v>212</v>
      </c>
      <c r="AU169" s="208" t="s">
        <v>91</v>
      </c>
      <c r="AV169" s="14" t="s">
        <v>89</v>
      </c>
      <c r="AW169" s="14" t="s">
        <v>36</v>
      </c>
      <c r="AX169" s="14" t="s">
        <v>81</v>
      </c>
      <c r="AY169" s="208" t="s">
        <v>199</v>
      </c>
    </row>
    <row r="170" s="14" customFormat="1">
      <c r="A170" s="14"/>
      <c r="B170" s="207"/>
      <c r="C170" s="14"/>
      <c r="D170" s="193" t="s">
        <v>212</v>
      </c>
      <c r="E170" s="208" t="s">
        <v>1</v>
      </c>
      <c r="F170" s="209" t="s">
        <v>2648</v>
      </c>
      <c r="G170" s="14"/>
      <c r="H170" s="208" t="s">
        <v>1</v>
      </c>
      <c r="I170" s="210"/>
      <c r="J170" s="14"/>
      <c r="K170" s="14"/>
      <c r="L170" s="207"/>
      <c r="M170" s="211"/>
      <c r="N170" s="212"/>
      <c r="O170" s="212"/>
      <c r="P170" s="212"/>
      <c r="Q170" s="212"/>
      <c r="R170" s="212"/>
      <c r="S170" s="212"/>
      <c r="T170" s="213"/>
      <c r="U170" s="14"/>
      <c r="V170" s="14"/>
      <c r="W170" s="14"/>
      <c r="X170" s="14"/>
      <c r="Y170" s="14"/>
      <c r="Z170" s="14"/>
      <c r="AA170" s="14"/>
      <c r="AB170" s="14"/>
      <c r="AC170" s="14"/>
      <c r="AD170" s="14"/>
      <c r="AE170" s="14"/>
      <c r="AT170" s="208" t="s">
        <v>212</v>
      </c>
      <c r="AU170" s="208" t="s">
        <v>91</v>
      </c>
      <c r="AV170" s="14" t="s">
        <v>89</v>
      </c>
      <c r="AW170" s="14" t="s">
        <v>36</v>
      </c>
      <c r="AX170" s="14" t="s">
        <v>81</v>
      </c>
      <c r="AY170" s="208" t="s">
        <v>199</v>
      </c>
    </row>
    <row r="171" s="13" customFormat="1">
      <c r="A171" s="13"/>
      <c r="B171" s="199"/>
      <c r="C171" s="13"/>
      <c r="D171" s="193" t="s">
        <v>212</v>
      </c>
      <c r="E171" s="200" t="s">
        <v>1</v>
      </c>
      <c r="F171" s="201" t="s">
        <v>2649</v>
      </c>
      <c r="G171" s="13"/>
      <c r="H171" s="202">
        <v>2.2410000000000001</v>
      </c>
      <c r="I171" s="203"/>
      <c r="J171" s="13"/>
      <c r="K171" s="13"/>
      <c r="L171" s="199"/>
      <c r="M171" s="204"/>
      <c r="N171" s="205"/>
      <c r="O171" s="205"/>
      <c r="P171" s="205"/>
      <c r="Q171" s="205"/>
      <c r="R171" s="205"/>
      <c r="S171" s="205"/>
      <c r="T171" s="206"/>
      <c r="U171" s="13"/>
      <c r="V171" s="13"/>
      <c r="W171" s="13"/>
      <c r="X171" s="13"/>
      <c r="Y171" s="13"/>
      <c r="Z171" s="13"/>
      <c r="AA171" s="13"/>
      <c r="AB171" s="13"/>
      <c r="AC171" s="13"/>
      <c r="AD171" s="13"/>
      <c r="AE171" s="13"/>
      <c r="AT171" s="200" t="s">
        <v>212</v>
      </c>
      <c r="AU171" s="200" t="s">
        <v>91</v>
      </c>
      <c r="AV171" s="13" t="s">
        <v>91</v>
      </c>
      <c r="AW171" s="13" t="s">
        <v>36</v>
      </c>
      <c r="AX171" s="13" t="s">
        <v>89</v>
      </c>
      <c r="AY171" s="200" t="s">
        <v>199</v>
      </c>
    </row>
    <row r="172" s="12" customFormat="1" ht="22.8" customHeight="1">
      <c r="A172" s="12"/>
      <c r="B172" s="166"/>
      <c r="C172" s="12"/>
      <c r="D172" s="167" t="s">
        <v>80</v>
      </c>
      <c r="E172" s="177" t="s">
        <v>206</v>
      </c>
      <c r="F172" s="177" t="s">
        <v>459</v>
      </c>
      <c r="G172" s="12"/>
      <c r="H172" s="12"/>
      <c r="I172" s="169"/>
      <c r="J172" s="178">
        <f>BK172</f>
        <v>0</v>
      </c>
      <c r="K172" s="12"/>
      <c r="L172" s="166"/>
      <c r="M172" s="171"/>
      <c r="N172" s="172"/>
      <c r="O172" s="172"/>
      <c r="P172" s="173">
        <f>SUM(P173:P178)</f>
        <v>0</v>
      </c>
      <c r="Q172" s="172"/>
      <c r="R172" s="173">
        <f>SUM(R173:R178)</f>
        <v>0</v>
      </c>
      <c r="S172" s="172"/>
      <c r="T172" s="174">
        <f>SUM(T173:T178)</f>
        <v>0</v>
      </c>
      <c r="U172" s="12"/>
      <c r="V172" s="12"/>
      <c r="W172" s="12"/>
      <c r="X172" s="12"/>
      <c r="Y172" s="12"/>
      <c r="Z172" s="12"/>
      <c r="AA172" s="12"/>
      <c r="AB172" s="12"/>
      <c r="AC172" s="12"/>
      <c r="AD172" s="12"/>
      <c r="AE172" s="12"/>
      <c r="AR172" s="167" t="s">
        <v>89</v>
      </c>
      <c r="AT172" s="175" t="s">
        <v>80</v>
      </c>
      <c r="AU172" s="175" t="s">
        <v>89</v>
      </c>
      <c r="AY172" s="167" t="s">
        <v>199</v>
      </c>
      <c r="BK172" s="176">
        <f>SUM(BK173:BK178)</f>
        <v>0</v>
      </c>
    </row>
    <row r="173" s="2" customFormat="1" ht="24.15" customHeight="1">
      <c r="A173" s="38"/>
      <c r="B173" s="179"/>
      <c r="C173" s="180" t="s">
        <v>259</v>
      </c>
      <c r="D173" s="180" t="s">
        <v>201</v>
      </c>
      <c r="E173" s="181" t="s">
        <v>461</v>
      </c>
      <c r="F173" s="182" t="s">
        <v>462</v>
      </c>
      <c r="G173" s="183" t="s">
        <v>228</v>
      </c>
      <c r="H173" s="184">
        <v>14.619999999999999</v>
      </c>
      <c r="I173" s="185"/>
      <c r="J173" s="186">
        <f>ROUND(I173*H173,2)</f>
        <v>0</v>
      </c>
      <c r="K173" s="182" t="s">
        <v>205</v>
      </c>
      <c r="L173" s="39"/>
      <c r="M173" s="187" t="s">
        <v>1</v>
      </c>
      <c r="N173" s="188" t="s">
        <v>46</v>
      </c>
      <c r="O173" s="77"/>
      <c r="P173" s="189">
        <f>O173*H173</f>
        <v>0</v>
      </c>
      <c r="Q173" s="189">
        <v>0</v>
      </c>
      <c r="R173" s="189">
        <f>Q173*H173</f>
        <v>0</v>
      </c>
      <c r="S173" s="189">
        <v>0</v>
      </c>
      <c r="T173" s="190">
        <f>S173*H173</f>
        <v>0</v>
      </c>
      <c r="U173" s="38"/>
      <c r="V173" s="38"/>
      <c r="W173" s="38"/>
      <c r="X173" s="38"/>
      <c r="Y173" s="38"/>
      <c r="Z173" s="38"/>
      <c r="AA173" s="38"/>
      <c r="AB173" s="38"/>
      <c r="AC173" s="38"/>
      <c r="AD173" s="38"/>
      <c r="AE173" s="38"/>
      <c r="AR173" s="191" t="s">
        <v>206</v>
      </c>
      <c r="AT173" s="191" t="s">
        <v>201</v>
      </c>
      <c r="AU173" s="191" t="s">
        <v>91</v>
      </c>
      <c r="AY173" s="19" t="s">
        <v>199</v>
      </c>
      <c r="BE173" s="192">
        <f>IF(N173="základní",J173,0)</f>
        <v>0</v>
      </c>
      <c r="BF173" s="192">
        <f>IF(N173="snížená",J173,0)</f>
        <v>0</v>
      </c>
      <c r="BG173" s="192">
        <f>IF(N173="zákl. přenesená",J173,0)</f>
        <v>0</v>
      </c>
      <c r="BH173" s="192">
        <f>IF(N173="sníž. přenesená",J173,0)</f>
        <v>0</v>
      </c>
      <c r="BI173" s="192">
        <f>IF(N173="nulová",J173,0)</f>
        <v>0</v>
      </c>
      <c r="BJ173" s="19" t="s">
        <v>89</v>
      </c>
      <c r="BK173" s="192">
        <f>ROUND(I173*H173,2)</f>
        <v>0</v>
      </c>
      <c r="BL173" s="19" t="s">
        <v>206</v>
      </c>
      <c r="BM173" s="191" t="s">
        <v>2650</v>
      </c>
    </row>
    <row r="174" s="2" customFormat="1">
      <c r="A174" s="38"/>
      <c r="B174" s="39"/>
      <c r="C174" s="38"/>
      <c r="D174" s="193" t="s">
        <v>208</v>
      </c>
      <c r="E174" s="38"/>
      <c r="F174" s="194" t="s">
        <v>464</v>
      </c>
      <c r="G174" s="38"/>
      <c r="H174" s="38"/>
      <c r="I174" s="195"/>
      <c r="J174" s="38"/>
      <c r="K174" s="38"/>
      <c r="L174" s="39"/>
      <c r="M174" s="196"/>
      <c r="N174" s="197"/>
      <c r="O174" s="77"/>
      <c r="P174" s="77"/>
      <c r="Q174" s="77"/>
      <c r="R174" s="77"/>
      <c r="S174" s="77"/>
      <c r="T174" s="78"/>
      <c r="U174" s="38"/>
      <c r="V174" s="38"/>
      <c r="W174" s="38"/>
      <c r="X174" s="38"/>
      <c r="Y174" s="38"/>
      <c r="Z174" s="38"/>
      <c r="AA174" s="38"/>
      <c r="AB174" s="38"/>
      <c r="AC174" s="38"/>
      <c r="AD174" s="38"/>
      <c r="AE174" s="38"/>
      <c r="AT174" s="19" t="s">
        <v>208</v>
      </c>
      <c r="AU174" s="19" t="s">
        <v>91</v>
      </c>
    </row>
    <row r="175" s="2" customFormat="1">
      <c r="A175" s="38"/>
      <c r="B175" s="39"/>
      <c r="C175" s="38"/>
      <c r="D175" s="193" t="s">
        <v>210</v>
      </c>
      <c r="E175" s="38"/>
      <c r="F175" s="198" t="s">
        <v>2026</v>
      </c>
      <c r="G175" s="38"/>
      <c r="H175" s="38"/>
      <c r="I175" s="195"/>
      <c r="J175" s="38"/>
      <c r="K175" s="38"/>
      <c r="L175" s="39"/>
      <c r="M175" s="196"/>
      <c r="N175" s="197"/>
      <c r="O175" s="77"/>
      <c r="P175" s="77"/>
      <c r="Q175" s="77"/>
      <c r="R175" s="77"/>
      <c r="S175" s="77"/>
      <c r="T175" s="78"/>
      <c r="U175" s="38"/>
      <c r="V175" s="38"/>
      <c r="W175" s="38"/>
      <c r="X175" s="38"/>
      <c r="Y175" s="38"/>
      <c r="Z175" s="38"/>
      <c r="AA175" s="38"/>
      <c r="AB175" s="38"/>
      <c r="AC175" s="38"/>
      <c r="AD175" s="38"/>
      <c r="AE175" s="38"/>
      <c r="AT175" s="19" t="s">
        <v>210</v>
      </c>
      <c r="AU175" s="19" t="s">
        <v>91</v>
      </c>
    </row>
    <row r="176" s="14" customFormat="1">
      <c r="A176" s="14"/>
      <c r="B176" s="207"/>
      <c r="C176" s="14"/>
      <c r="D176" s="193" t="s">
        <v>212</v>
      </c>
      <c r="E176" s="208" t="s">
        <v>1</v>
      </c>
      <c r="F176" s="209" t="s">
        <v>2651</v>
      </c>
      <c r="G176" s="14"/>
      <c r="H176" s="208" t="s">
        <v>1</v>
      </c>
      <c r="I176" s="210"/>
      <c r="J176" s="14"/>
      <c r="K176" s="14"/>
      <c r="L176" s="207"/>
      <c r="M176" s="211"/>
      <c r="N176" s="212"/>
      <c r="O176" s="212"/>
      <c r="P176" s="212"/>
      <c r="Q176" s="212"/>
      <c r="R176" s="212"/>
      <c r="S176" s="212"/>
      <c r="T176" s="213"/>
      <c r="U176" s="14"/>
      <c r="V176" s="14"/>
      <c r="W176" s="14"/>
      <c r="X176" s="14"/>
      <c r="Y176" s="14"/>
      <c r="Z176" s="14"/>
      <c r="AA176" s="14"/>
      <c r="AB176" s="14"/>
      <c r="AC176" s="14"/>
      <c r="AD176" s="14"/>
      <c r="AE176" s="14"/>
      <c r="AT176" s="208" t="s">
        <v>212</v>
      </c>
      <c r="AU176" s="208" t="s">
        <v>91</v>
      </c>
      <c r="AV176" s="14" t="s">
        <v>89</v>
      </c>
      <c r="AW176" s="14" t="s">
        <v>36</v>
      </c>
      <c r="AX176" s="14" t="s">
        <v>81</v>
      </c>
      <c r="AY176" s="208" t="s">
        <v>199</v>
      </c>
    </row>
    <row r="177" s="13" customFormat="1">
      <c r="A177" s="13"/>
      <c r="B177" s="199"/>
      <c r="C177" s="13"/>
      <c r="D177" s="193" t="s">
        <v>212</v>
      </c>
      <c r="E177" s="200" t="s">
        <v>1</v>
      </c>
      <c r="F177" s="201" t="s">
        <v>2652</v>
      </c>
      <c r="G177" s="13"/>
      <c r="H177" s="202">
        <v>14.619999999999999</v>
      </c>
      <c r="I177" s="203"/>
      <c r="J177" s="13"/>
      <c r="K177" s="13"/>
      <c r="L177" s="199"/>
      <c r="M177" s="204"/>
      <c r="N177" s="205"/>
      <c r="O177" s="205"/>
      <c r="P177" s="205"/>
      <c r="Q177" s="205"/>
      <c r="R177" s="205"/>
      <c r="S177" s="205"/>
      <c r="T177" s="206"/>
      <c r="U177" s="13"/>
      <c r="V177" s="13"/>
      <c r="W177" s="13"/>
      <c r="X177" s="13"/>
      <c r="Y177" s="13"/>
      <c r="Z177" s="13"/>
      <c r="AA177" s="13"/>
      <c r="AB177" s="13"/>
      <c r="AC177" s="13"/>
      <c r="AD177" s="13"/>
      <c r="AE177" s="13"/>
      <c r="AT177" s="200" t="s">
        <v>212</v>
      </c>
      <c r="AU177" s="200" t="s">
        <v>91</v>
      </c>
      <c r="AV177" s="13" t="s">
        <v>91</v>
      </c>
      <c r="AW177" s="13" t="s">
        <v>36</v>
      </c>
      <c r="AX177" s="13" t="s">
        <v>81</v>
      </c>
      <c r="AY177" s="200" t="s">
        <v>199</v>
      </c>
    </row>
    <row r="178" s="15" customFormat="1">
      <c r="A178" s="15"/>
      <c r="B178" s="214"/>
      <c r="C178" s="15"/>
      <c r="D178" s="193" t="s">
        <v>212</v>
      </c>
      <c r="E178" s="215" t="s">
        <v>1</v>
      </c>
      <c r="F178" s="216" t="s">
        <v>234</v>
      </c>
      <c r="G178" s="15"/>
      <c r="H178" s="217">
        <v>14.619999999999999</v>
      </c>
      <c r="I178" s="218"/>
      <c r="J178" s="15"/>
      <c r="K178" s="15"/>
      <c r="L178" s="214"/>
      <c r="M178" s="219"/>
      <c r="N178" s="220"/>
      <c r="O178" s="220"/>
      <c r="P178" s="220"/>
      <c r="Q178" s="220"/>
      <c r="R178" s="220"/>
      <c r="S178" s="220"/>
      <c r="T178" s="221"/>
      <c r="U178" s="15"/>
      <c r="V178" s="15"/>
      <c r="W178" s="15"/>
      <c r="X178" s="15"/>
      <c r="Y178" s="15"/>
      <c r="Z178" s="15"/>
      <c r="AA178" s="15"/>
      <c r="AB178" s="15"/>
      <c r="AC178" s="15"/>
      <c r="AD178" s="15"/>
      <c r="AE178" s="15"/>
      <c r="AT178" s="215" t="s">
        <v>212</v>
      </c>
      <c r="AU178" s="215" t="s">
        <v>91</v>
      </c>
      <c r="AV178" s="15" t="s">
        <v>206</v>
      </c>
      <c r="AW178" s="15" t="s">
        <v>36</v>
      </c>
      <c r="AX178" s="15" t="s">
        <v>89</v>
      </c>
      <c r="AY178" s="215" t="s">
        <v>199</v>
      </c>
    </row>
    <row r="179" s="12" customFormat="1" ht="22.8" customHeight="1">
      <c r="A179" s="12"/>
      <c r="B179" s="166"/>
      <c r="C179" s="12"/>
      <c r="D179" s="167" t="s">
        <v>80</v>
      </c>
      <c r="E179" s="177" t="s">
        <v>271</v>
      </c>
      <c r="F179" s="177" t="s">
        <v>1638</v>
      </c>
      <c r="G179" s="12"/>
      <c r="H179" s="12"/>
      <c r="I179" s="169"/>
      <c r="J179" s="178">
        <f>BK179</f>
        <v>0</v>
      </c>
      <c r="K179" s="12"/>
      <c r="L179" s="166"/>
      <c r="M179" s="171"/>
      <c r="N179" s="172"/>
      <c r="O179" s="172"/>
      <c r="P179" s="173">
        <f>P180+SUM(P181:P204)</f>
        <v>0</v>
      </c>
      <c r="Q179" s="172"/>
      <c r="R179" s="173">
        <f>R180+SUM(R181:R204)</f>
        <v>0.038720000000000004</v>
      </c>
      <c r="S179" s="172"/>
      <c r="T179" s="174">
        <f>T180+SUM(T181:T204)</f>
        <v>113.59999999999999</v>
      </c>
      <c r="U179" s="12"/>
      <c r="V179" s="12"/>
      <c r="W179" s="12"/>
      <c r="X179" s="12"/>
      <c r="Y179" s="12"/>
      <c r="Z179" s="12"/>
      <c r="AA179" s="12"/>
      <c r="AB179" s="12"/>
      <c r="AC179" s="12"/>
      <c r="AD179" s="12"/>
      <c r="AE179" s="12"/>
      <c r="AR179" s="167" t="s">
        <v>89</v>
      </c>
      <c r="AT179" s="175" t="s">
        <v>80</v>
      </c>
      <c r="AU179" s="175" t="s">
        <v>89</v>
      </c>
      <c r="AY179" s="167" t="s">
        <v>199</v>
      </c>
      <c r="BK179" s="176">
        <f>BK180+SUM(BK181:BK204)</f>
        <v>0</v>
      </c>
    </row>
    <row r="180" s="2" customFormat="1" ht="24.15" customHeight="1">
      <c r="A180" s="38"/>
      <c r="B180" s="179"/>
      <c r="C180" s="180" t="s">
        <v>271</v>
      </c>
      <c r="D180" s="180" t="s">
        <v>201</v>
      </c>
      <c r="E180" s="181" t="s">
        <v>2653</v>
      </c>
      <c r="F180" s="182" t="s">
        <v>2654</v>
      </c>
      <c r="G180" s="183" t="s">
        <v>404</v>
      </c>
      <c r="H180" s="184">
        <v>152</v>
      </c>
      <c r="I180" s="185"/>
      <c r="J180" s="186">
        <f>ROUND(I180*H180,2)</f>
        <v>0</v>
      </c>
      <c r="K180" s="182" t="s">
        <v>246</v>
      </c>
      <c r="L180" s="39"/>
      <c r="M180" s="187" t="s">
        <v>1</v>
      </c>
      <c r="N180" s="188" t="s">
        <v>46</v>
      </c>
      <c r="O180" s="77"/>
      <c r="P180" s="189">
        <f>O180*H180</f>
        <v>0</v>
      </c>
      <c r="Q180" s="189">
        <v>0</v>
      </c>
      <c r="R180" s="189">
        <f>Q180*H180</f>
        <v>0</v>
      </c>
      <c r="S180" s="189">
        <v>0</v>
      </c>
      <c r="T180" s="190">
        <f>S180*H180</f>
        <v>0</v>
      </c>
      <c r="U180" s="38"/>
      <c r="V180" s="38"/>
      <c r="W180" s="38"/>
      <c r="X180" s="38"/>
      <c r="Y180" s="38"/>
      <c r="Z180" s="38"/>
      <c r="AA180" s="38"/>
      <c r="AB180" s="38"/>
      <c r="AC180" s="38"/>
      <c r="AD180" s="38"/>
      <c r="AE180" s="38"/>
      <c r="AR180" s="191" t="s">
        <v>206</v>
      </c>
      <c r="AT180" s="191" t="s">
        <v>201</v>
      </c>
      <c r="AU180" s="191" t="s">
        <v>91</v>
      </c>
      <c r="AY180" s="19" t="s">
        <v>199</v>
      </c>
      <c r="BE180" s="192">
        <f>IF(N180="základní",J180,0)</f>
        <v>0</v>
      </c>
      <c r="BF180" s="192">
        <f>IF(N180="snížená",J180,0)</f>
        <v>0</v>
      </c>
      <c r="BG180" s="192">
        <f>IF(N180="zákl. přenesená",J180,0)</f>
        <v>0</v>
      </c>
      <c r="BH180" s="192">
        <f>IF(N180="sníž. přenesená",J180,0)</f>
        <v>0</v>
      </c>
      <c r="BI180" s="192">
        <f>IF(N180="nulová",J180,0)</f>
        <v>0</v>
      </c>
      <c r="BJ180" s="19" t="s">
        <v>89</v>
      </c>
      <c r="BK180" s="192">
        <f>ROUND(I180*H180,2)</f>
        <v>0</v>
      </c>
      <c r="BL180" s="19" t="s">
        <v>206</v>
      </c>
      <c r="BM180" s="191" t="s">
        <v>2655</v>
      </c>
    </row>
    <row r="181" s="2" customFormat="1">
      <c r="A181" s="38"/>
      <c r="B181" s="39"/>
      <c r="C181" s="38"/>
      <c r="D181" s="193" t="s">
        <v>208</v>
      </c>
      <c r="E181" s="38"/>
      <c r="F181" s="194" t="s">
        <v>2656</v>
      </c>
      <c r="G181" s="38"/>
      <c r="H181" s="38"/>
      <c r="I181" s="195"/>
      <c r="J181" s="38"/>
      <c r="K181" s="38"/>
      <c r="L181" s="39"/>
      <c r="M181" s="196"/>
      <c r="N181" s="197"/>
      <c r="O181" s="77"/>
      <c r="P181" s="77"/>
      <c r="Q181" s="77"/>
      <c r="R181" s="77"/>
      <c r="S181" s="77"/>
      <c r="T181" s="78"/>
      <c r="U181" s="38"/>
      <c r="V181" s="38"/>
      <c r="W181" s="38"/>
      <c r="X181" s="38"/>
      <c r="Y181" s="38"/>
      <c r="Z181" s="38"/>
      <c r="AA181" s="38"/>
      <c r="AB181" s="38"/>
      <c r="AC181" s="38"/>
      <c r="AD181" s="38"/>
      <c r="AE181" s="38"/>
      <c r="AT181" s="19" t="s">
        <v>208</v>
      </c>
      <c r="AU181" s="19" t="s">
        <v>91</v>
      </c>
    </row>
    <row r="182" s="2" customFormat="1">
      <c r="A182" s="38"/>
      <c r="B182" s="39"/>
      <c r="C182" s="38"/>
      <c r="D182" s="193" t="s">
        <v>210</v>
      </c>
      <c r="E182" s="38"/>
      <c r="F182" s="198" t="s">
        <v>2657</v>
      </c>
      <c r="G182" s="38"/>
      <c r="H182" s="38"/>
      <c r="I182" s="195"/>
      <c r="J182" s="38"/>
      <c r="K182" s="38"/>
      <c r="L182" s="39"/>
      <c r="M182" s="196"/>
      <c r="N182" s="197"/>
      <c r="O182" s="77"/>
      <c r="P182" s="77"/>
      <c r="Q182" s="77"/>
      <c r="R182" s="77"/>
      <c r="S182" s="77"/>
      <c r="T182" s="78"/>
      <c r="U182" s="38"/>
      <c r="V182" s="38"/>
      <c r="W182" s="38"/>
      <c r="X182" s="38"/>
      <c r="Y182" s="38"/>
      <c r="Z182" s="38"/>
      <c r="AA182" s="38"/>
      <c r="AB182" s="38"/>
      <c r="AC182" s="38"/>
      <c r="AD182" s="38"/>
      <c r="AE182" s="38"/>
      <c r="AT182" s="19" t="s">
        <v>210</v>
      </c>
      <c r="AU182" s="19" t="s">
        <v>91</v>
      </c>
    </row>
    <row r="183" s="14" customFormat="1">
      <c r="A183" s="14"/>
      <c r="B183" s="207"/>
      <c r="C183" s="14"/>
      <c r="D183" s="193" t="s">
        <v>212</v>
      </c>
      <c r="E183" s="208" t="s">
        <v>1</v>
      </c>
      <c r="F183" s="209" t="s">
        <v>2658</v>
      </c>
      <c r="G183" s="14"/>
      <c r="H183" s="208" t="s">
        <v>1</v>
      </c>
      <c r="I183" s="210"/>
      <c r="J183" s="14"/>
      <c r="K183" s="14"/>
      <c r="L183" s="207"/>
      <c r="M183" s="211"/>
      <c r="N183" s="212"/>
      <c r="O183" s="212"/>
      <c r="P183" s="212"/>
      <c r="Q183" s="212"/>
      <c r="R183" s="212"/>
      <c r="S183" s="212"/>
      <c r="T183" s="213"/>
      <c r="U183" s="14"/>
      <c r="V183" s="14"/>
      <c r="W183" s="14"/>
      <c r="X183" s="14"/>
      <c r="Y183" s="14"/>
      <c r="Z183" s="14"/>
      <c r="AA183" s="14"/>
      <c r="AB183" s="14"/>
      <c r="AC183" s="14"/>
      <c r="AD183" s="14"/>
      <c r="AE183" s="14"/>
      <c r="AT183" s="208" t="s">
        <v>212</v>
      </c>
      <c r="AU183" s="208" t="s">
        <v>91</v>
      </c>
      <c r="AV183" s="14" t="s">
        <v>89</v>
      </c>
      <c r="AW183" s="14" t="s">
        <v>36</v>
      </c>
      <c r="AX183" s="14" t="s">
        <v>81</v>
      </c>
      <c r="AY183" s="208" t="s">
        <v>199</v>
      </c>
    </row>
    <row r="184" s="14" customFormat="1">
      <c r="A184" s="14"/>
      <c r="B184" s="207"/>
      <c r="C184" s="14"/>
      <c r="D184" s="193" t="s">
        <v>212</v>
      </c>
      <c r="E184" s="208" t="s">
        <v>1</v>
      </c>
      <c r="F184" s="209" t="s">
        <v>2659</v>
      </c>
      <c r="G184" s="14"/>
      <c r="H184" s="208" t="s">
        <v>1</v>
      </c>
      <c r="I184" s="210"/>
      <c r="J184" s="14"/>
      <c r="K184" s="14"/>
      <c r="L184" s="207"/>
      <c r="M184" s="211"/>
      <c r="N184" s="212"/>
      <c r="O184" s="212"/>
      <c r="P184" s="212"/>
      <c r="Q184" s="212"/>
      <c r="R184" s="212"/>
      <c r="S184" s="212"/>
      <c r="T184" s="213"/>
      <c r="U184" s="14"/>
      <c r="V184" s="14"/>
      <c r="W184" s="14"/>
      <c r="X184" s="14"/>
      <c r="Y184" s="14"/>
      <c r="Z184" s="14"/>
      <c r="AA184" s="14"/>
      <c r="AB184" s="14"/>
      <c r="AC184" s="14"/>
      <c r="AD184" s="14"/>
      <c r="AE184" s="14"/>
      <c r="AT184" s="208" t="s">
        <v>212</v>
      </c>
      <c r="AU184" s="208" t="s">
        <v>91</v>
      </c>
      <c r="AV184" s="14" t="s">
        <v>89</v>
      </c>
      <c r="AW184" s="14" t="s">
        <v>36</v>
      </c>
      <c r="AX184" s="14" t="s">
        <v>81</v>
      </c>
      <c r="AY184" s="208" t="s">
        <v>199</v>
      </c>
    </row>
    <row r="185" s="13" customFormat="1">
      <c r="A185" s="13"/>
      <c r="B185" s="199"/>
      <c r="C185" s="13"/>
      <c r="D185" s="193" t="s">
        <v>212</v>
      </c>
      <c r="E185" s="200" t="s">
        <v>1</v>
      </c>
      <c r="F185" s="201" t="s">
        <v>2660</v>
      </c>
      <c r="G185" s="13"/>
      <c r="H185" s="202">
        <v>152</v>
      </c>
      <c r="I185" s="203"/>
      <c r="J185" s="13"/>
      <c r="K185" s="13"/>
      <c r="L185" s="199"/>
      <c r="M185" s="204"/>
      <c r="N185" s="205"/>
      <c r="O185" s="205"/>
      <c r="P185" s="205"/>
      <c r="Q185" s="205"/>
      <c r="R185" s="205"/>
      <c r="S185" s="205"/>
      <c r="T185" s="206"/>
      <c r="U185" s="13"/>
      <c r="V185" s="13"/>
      <c r="W185" s="13"/>
      <c r="X185" s="13"/>
      <c r="Y185" s="13"/>
      <c r="Z185" s="13"/>
      <c r="AA185" s="13"/>
      <c r="AB185" s="13"/>
      <c r="AC185" s="13"/>
      <c r="AD185" s="13"/>
      <c r="AE185" s="13"/>
      <c r="AT185" s="200" t="s">
        <v>212</v>
      </c>
      <c r="AU185" s="200" t="s">
        <v>91</v>
      </c>
      <c r="AV185" s="13" t="s">
        <v>91</v>
      </c>
      <c r="AW185" s="13" t="s">
        <v>36</v>
      </c>
      <c r="AX185" s="13" t="s">
        <v>89</v>
      </c>
      <c r="AY185" s="200" t="s">
        <v>199</v>
      </c>
    </row>
    <row r="186" s="2" customFormat="1" ht="24.15" customHeight="1">
      <c r="A186" s="38"/>
      <c r="B186" s="179"/>
      <c r="C186" s="180" t="s">
        <v>279</v>
      </c>
      <c r="D186" s="180" t="s">
        <v>201</v>
      </c>
      <c r="E186" s="181" t="s">
        <v>2661</v>
      </c>
      <c r="F186" s="182" t="s">
        <v>2662</v>
      </c>
      <c r="G186" s="183" t="s">
        <v>404</v>
      </c>
      <c r="H186" s="184">
        <v>112</v>
      </c>
      <c r="I186" s="185"/>
      <c r="J186" s="186">
        <f>ROUND(I186*H186,2)</f>
        <v>0</v>
      </c>
      <c r="K186" s="182" t="s">
        <v>205</v>
      </c>
      <c r="L186" s="39"/>
      <c r="M186" s="187" t="s">
        <v>1</v>
      </c>
      <c r="N186" s="188" t="s">
        <v>46</v>
      </c>
      <c r="O186" s="77"/>
      <c r="P186" s="189">
        <f>O186*H186</f>
        <v>0</v>
      </c>
      <c r="Q186" s="189">
        <v>1.0000000000000001E-05</v>
      </c>
      <c r="R186" s="189">
        <f>Q186*H186</f>
        <v>0.0011200000000000001</v>
      </c>
      <c r="S186" s="189">
        <v>0</v>
      </c>
      <c r="T186" s="190">
        <f>S186*H186</f>
        <v>0</v>
      </c>
      <c r="U186" s="38"/>
      <c r="V186" s="38"/>
      <c r="W186" s="38"/>
      <c r="X186" s="38"/>
      <c r="Y186" s="38"/>
      <c r="Z186" s="38"/>
      <c r="AA186" s="38"/>
      <c r="AB186" s="38"/>
      <c r="AC186" s="38"/>
      <c r="AD186" s="38"/>
      <c r="AE186" s="38"/>
      <c r="AR186" s="191" t="s">
        <v>206</v>
      </c>
      <c r="AT186" s="191" t="s">
        <v>201</v>
      </c>
      <c r="AU186" s="191" t="s">
        <v>91</v>
      </c>
      <c r="AY186" s="19" t="s">
        <v>199</v>
      </c>
      <c r="BE186" s="192">
        <f>IF(N186="základní",J186,0)</f>
        <v>0</v>
      </c>
      <c r="BF186" s="192">
        <f>IF(N186="snížená",J186,0)</f>
        <v>0</v>
      </c>
      <c r="BG186" s="192">
        <f>IF(N186="zákl. přenesená",J186,0)</f>
        <v>0</v>
      </c>
      <c r="BH186" s="192">
        <f>IF(N186="sníž. přenesená",J186,0)</f>
        <v>0</v>
      </c>
      <c r="BI186" s="192">
        <f>IF(N186="nulová",J186,0)</f>
        <v>0</v>
      </c>
      <c r="BJ186" s="19" t="s">
        <v>89</v>
      </c>
      <c r="BK186" s="192">
        <f>ROUND(I186*H186,2)</f>
        <v>0</v>
      </c>
      <c r="BL186" s="19" t="s">
        <v>206</v>
      </c>
      <c r="BM186" s="191" t="s">
        <v>2663</v>
      </c>
    </row>
    <row r="187" s="2" customFormat="1">
      <c r="A187" s="38"/>
      <c r="B187" s="39"/>
      <c r="C187" s="38"/>
      <c r="D187" s="193" t="s">
        <v>208</v>
      </c>
      <c r="E187" s="38"/>
      <c r="F187" s="194" t="s">
        <v>2664</v>
      </c>
      <c r="G187" s="38"/>
      <c r="H187" s="38"/>
      <c r="I187" s="195"/>
      <c r="J187" s="38"/>
      <c r="K187" s="38"/>
      <c r="L187" s="39"/>
      <c r="M187" s="196"/>
      <c r="N187" s="197"/>
      <c r="O187" s="77"/>
      <c r="P187" s="77"/>
      <c r="Q187" s="77"/>
      <c r="R187" s="77"/>
      <c r="S187" s="77"/>
      <c r="T187" s="78"/>
      <c r="U187" s="38"/>
      <c r="V187" s="38"/>
      <c r="W187" s="38"/>
      <c r="X187" s="38"/>
      <c r="Y187" s="38"/>
      <c r="Z187" s="38"/>
      <c r="AA187" s="38"/>
      <c r="AB187" s="38"/>
      <c r="AC187" s="38"/>
      <c r="AD187" s="38"/>
      <c r="AE187" s="38"/>
      <c r="AT187" s="19" t="s">
        <v>208</v>
      </c>
      <c r="AU187" s="19" t="s">
        <v>91</v>
      </c>
    </row>
    <row r="188" s="2" customFormat="1">
      <c r="A188" s="38"/>
      <c r="B188" s="39"/>
      <c r="C188" s="38"/>
      <c r="D188" s="193" t="s">
        <v>210</v>
      </c>
      <c r="E188" s="38"/>
      <c r="F188" s="198" t="s">
        <v>2657</v>
      </c>
      <c r="G188" s="38"/>
      <c r="H188" s="38"/>
      <c r="I188" s="195"/>
      <c r="J188" s="38"/>
      <c r="K188" s="38"/>
      <c r="L188" s="39"/>
      <c r="M188" s="196"/>
      <c r="N188" s="197"/>
      <c r="O188" s="77"/>
      <c r="P188" s="77"/>
      <c r="Q188" s="77"/>
      <c r="R188" s="77"/>
      <c r="S188" s="77"/>
      <c r="T188" s="78"/>
      <c r="U188" s="38"/>
      <c r="V188" s="38"/>
      <c r="W188" s="38"/>
      <c r="X188" s="38"/>
      <c r="Y188" s="38"/>
      <c r="Z188" s="38"/>
      <c r="AA188" s="38"/>
      <c r="AB188" s="38"/>
      <c r="AC188" s="38"/>
      <c r="AD188" s="38"/>
      <c r="AE188" s="38"/>
      <c r="AT188" s="19" t="s">
        <v>210</v>
      </c>
      <c r="AU188" s="19" t="s">
        <v>91</v>
      </c>
    </row>
    <row r="189" s="14" customFormat="1">
      <c r="A189" s="14"/>
      <c r="B189" s="207"/>
      <c r="C189" s="14"/>
      <c r="D189" s="193" t="s">
        <v>212</v>
      </c>
      <c r="E189" s="208" t="s">
        <v>1</v>
      </c>
      <c r="F189" s="209" t="s">
        <v>2637</v>
      </c>
      <c r="G189" s="14"/>
      <c r="H189" s="208" t="s">
        <v>1</v>
      </c>
      <c r="I189" s="210"/>
      <c r="J189" s="14"/>
      <c r="K189" s="14"/>
      <c r="L189" s="207"/>
      <c r="M189" s="211"/>
      <c r="N189" s="212"/>
      <c r="O189" s="212"/>
      <c r="P189" s="212"/>
      <c r="Q189" s="212"/>
      <c r="R189" s="212"/>
      <c r="S189" s="212"/>
      <c r="T189" s="213"/>
      <c r="U189" s="14"/>
      <c r="V189" s="14"/>
      <c r="W189" s="14"/>
      <c r="X189" s="14"/>
      <c r="Y189" s="14"/>
      <c r="Z189" s="14"/>
      <c r="AA189" s="14"/>
      <c r="AB189" s="14"/>
      <c r="AC189" s="14"/>
      <c r="AD189" s="14"/>
      <c r="AE189" s="14"/>
      <c r="AT189" s="208" t="s">
        <v>212</v>
      </c>
      <c r="AU189" s="208" t="s">
        <v>91</v>
      </c>
      <c r="AV189" s="14" t="s">
        <v>89</v>
      </c>
      <c r="AW189" s="14" t="s">
        <v>36</v>
      </c>
      <c r="AX189" s="14" t="s">
        <v>81</v>
      </c>
      <c r="AY189" s="208" t="s">
        <v>199</v>
      </c>
    </row>
    <row r="190" s="14" customFormat="1">
      <c r="A190" s="14"/>
      <c r="B190" s="207"/>
      <c r="C190" s="14"/>
      <c r="D190" s="193" t="s">
        <v>212</v>
      </c>
      <c r="E190" s="208" t="s">
        <v>1</v>
      </c>
      <c r="F190" s="209" t="s">
        <v>2665</v>
      </c>
      <c r="G190" s="14"/>
      <c r="H190" s="208" t="s">
        <v>1</v>
      </c>
      <c r="I190" s="210"/>
      <c r="J190" s="14"/>
      <c r="K190" s="14"/>
      <c r="L190" s="207"/>
      <c r="M190" s="211"/>
      <c r="N190" s="212"/>
      <c r="O190" s="212"/>
      <c r="P190" s="212"/>
      <c r="Q190" s="212"/>
      <c r="R190" s="212"/>
      <c r="S190" s="212"/>
      <c r="T190" s="213"/>
      <c r="U190" s="14"/>
      <c r="V190" s="14"/>
      <c r="W190" s="14"/>
      <c r="X190" s="14"/>
      <c r="Y190" s="14"/>
      <c r="Z190" s="14"/>
      <c r="AA190" s="14"/>
      <c r="AB190" s="14"/>
      <c r="AC190" s="14"/>
      <c r="AD190" s="14"/>
      <c r="AE190" s="14"/>
      <c r="AT190" s="208" t="s">
        <v>212</v>
      </c>
      <c r="AU190" s="208" t="s">
        <v>91</v>
      </c>
      <c r="AV190" s="14" t="s">
        <v>89</v>
      </c>
      <c r="AW190" s="14" t="s">
        <v>36</v>
      </c>
      <c r="AX190" s="14" t="s">
        <v>81</v>
      </c>
      <c r="AY190" s="208" t="s">
        <v>199</v>
      </c>
    </row>
    <row r="191" s="13" customFormat="1">
      <c r="A191" s="13"/>
      <c r="B191" s="199"/>
      <c r="C191" s="13"/>
      <c r="D191" s="193" t="s">
        <v>212</v>
      </c>
      <c r="E191" s="200" t="s">
        <v>1</v>
      </c>
      <c r="F191" s="201" t="s">
        <v>1022</v>
      </c>
      <c r="G191" s="13"/>
      <c r="H191" s="202">
        <v>112</v>
      </c>
      <c r="I191" s="203"/>
      <c r="J191" s="13"/>
      <c r="K191" s="13"/>
      <c r="L191" s="199"/>
      <c r="M191" s="204"/>
      <c r="N191" s="205"/>
      <c r="O191" s="205"/>
      <c r="P191" s="205"/>
      <c r="Q191" s="205"/>
      <c r="R191" s="205"/>
      <c r="S191" s="205"/>
      <c r="T191" s="206"/>
      <c r="U191" s="13"/>
      <c r="V191" s="13"/>
      <c r="W191" s="13"/>
      <c r="X191" s="13"/>
      <c r="Y191" s="13"/>
      <c r="Z191" s="13"/>
      <c r="AA191" s="13"/>
      <c r="AB191" s="13"/>
      <c r="AC191" s="13"/>
      <c r="AD191" s="13"/>
      <c r="AE191" s="13"/>
      <c r="AT191" s="200" t="s">
        <v>212</v>
      </c>
      <c r="AU191" s="200" t="s">
        <v>91</v>
      </c>
      <c r="AV191" s="13" t="s">
        <v>91</v>
      </c>
      <c r="AW191" s="13" t="s">
        <v>36</v>
      </c>
      <c r="AX191" s="13" t="s">
        <v>89</v>
      </c>
      <c r="AY191" s="200" t="s">
        <v>199</v>
      </c>
    </row>
    <row r="192" s="2" customFormat="1" ht="14.4" customHeight="1">
      <c r="A192" s="38"/>
      <c r="B192" s="179"/>
      <c r="C192" s="180" t="s">
        <v>284</v>
      </c>
      <c r="D192" s="180" t="s">
        <v>201</v>
      </c>
      <c r="E192" s="181" t="s">
        <v>2666</v>
      </c>
      <c r="F192" s="182" t="s">
        <v>2667</v>
      </c>
      <c r="G192" s="183" t="s">
        <v>404</v>
      </c>
      <c r="H192" s="184">
        <v>152</v>
      </c>
      <c r="I192" s="185"/>
      <c r="J192" s="186">
        <f>ROUND(I192*H192,2)</f>
        <v>0</v>
      </c>
      <c r="K192" s="182" t="s">
        <v>246</v>
      </c>
      <c r="L192" s="39"/>
      <c r="M192" s="187" t="s">
        <v>1</v>
      </c>
      <c r="N192" s="188" t="s">
        <v>46</v>
      </c>
      <c r="O192" s="77"/>
      <c r="P192" s="189">
        <f>O192*H192</f>
        <v>0</v>
      </c>
      <c r="Q192" s="189">
        <v>0.00010000000000000001</v>
      </c>
      <c r="R192" s="189">
        <f>Q192*H192</f>
        <v>0.0152</v>
      </c>
      <c r="S192" s="189">
        <v>0</v>
      </c>
      <c r="T192" s="190">
        <f>S192*H192</f>
        <v>0</v>
      </c>
      <c r="U192" s="38"/>
      <c r="V192" s="38"/>
      <c r="W192" s="38"/>
      <c r="X192" s="38"/>
      <c r="Y192" s="38"/>
      <c r="Z192" s="38"/>
      <c r="AA192" s="38"/>
      <c r="AB192" s="38"/>
      <c r="AC192" s="38"/>
      <c r="AD192" s="38"/>
      <c r="AE192" s="38"/>
      <c r="AR192" s="191" t="s">
        <v>206</v>
      </c>
      <c r="AT192" s="191" t="s">
        <v>201</v>
      </c>
      <c r="AU192" s="191" t="s">
        <v>91</v>
      </c>
      <c r="AY192" s="19" t="s">
        <v>199</v>
      </c>
      <c r="BE192" s="192">
        <f>IF(N192="základní",J192,0)</f>
        <v>0</v>
      </c>
      <c r="BF192" s="192">
        <f>IF(N192="snížená",J192,0)</f>
        <v>0</v>
      </c>
      <c r="BG192" s="192">
        <f>IF(N192="zákl. přenesená",J192,0)</f>
        <v>0</v>
      </c>
      <c r="BH192" s="192">
        <f>IF(N192="sníž. přenesená",J192,0)</f>
        <v>0</v>
      </c>
      <c r="BI192" s="192">
        <f>IF(N192="nulová",J192,0)</f>
        <v>0</v>
      </c>
      <c r="BJ192" s="19" t="s">
        <v>89</v>
      </c>
      <c r="BK192" s="192">
        <f>ROUND(I192*H192,2)</f>
        <v>0</v>
      </c>
      <c r="BL192" s="19" t="s">
        <v>206</v>
      </c>
      <c r="BM192" s="191" t="s">
        <v>2668</v>
      </c>
    </row>
    <row r="193" s="2" customFormat="1">
      <c r="A193" s="38"/>
      <c r="B193" s="39"/>
      <c r="C193" s="38"/>
      <c r="D193" s="193" t="s">
        <v>208</v>
      </c>
      <c r="E193" s="38"/>
      <c r="F193" s="194" t="s">
        <v>2669</v>
      </c>
      <c r="G193" s="38"/>
      <c r="H193" s="38"/>
      <c r="I193" s="195"/>
      <c r="J193" s="38"/>
      <c r="K193" s="38"/>
      <c r="L193" s="39"/>
      <c r="M193" s="196"/>
      <c r="N193" s="197"/>
      <c r="O193" s="77"/>
      <c r="P193" s="77"/>
      <c r="Q193" s="77"/>
      <c r="R193" s="77"/>
      <c r="S193" s="77"/>
      <c r="T193" s="78"/>
      <c r="U193" s="38"/>
      <c r="V193" s="38"/>
      <c r="W193" s="38"/>
      <c r="X193" s="38"/>
      <c r="Y193" s="38"/>
      <c r="Z193" s="38"/>
      <c r="AA193" s="38"/>
      <c r="AB193" s="38"/>
      <c r="AC193" s="38"/>
      <c r="AD193" s="38"/>
      <c r="AE193" s="38"/>
      <c r="AT193" s="19" t="s">
        <v>208</v>
      </c>
      <c r="AU193" s="19" t="s">
        <v>91</v>
      </c>
    </row>
    <row r="194" s="2" customFormat="1">
      <c r="A194" s="38"/>
      <c r="B194" s="39"/>
      <c r="C194" s="38"/>
      <c r="D194" s="193" t="s">
        <v>210</v>
      </c>
      <c r="E194" s="38"/>
      <c r="F194" s="198" t="s">
        <v>2657</v>
      </c>
      <c r="G194" s="38"/>
      <c r="H194" s="38"/>
      <c r="I194" s="195"/>
      <c r="J194" s="38"/>
      <c r="K194" s="38"/>
      <c r="L194" s="39"/>
      <c r="M194" s="196"/>
      <c r="N194" s="197"/>
      <c r="O194" s="77"/>
      <c r="P194" s="77"/>
      <c r="Q194" s="77"/>
      <c r="R194" s="77"/>
      <c r="S194" s="77"/>
      <c r="T194" s="78"/>
      <c r="U194" s="38"/>
      <c r="V194" s="38"/>
      <c r="W194" s="38"/>
      <c r="X194" s="38"/>
      <c r="Y194" s="38"/>
      <c r="Z194" s="38"/>
      <c r="AA194" s="38"/>
      <c r="AB194" s="38"/>
      <c r="AC194" s="38"/>
      <c r="AD194" s="38"/>
      <c r="AE194" s="38"/>
      <c r="AT194" s="19" t="s">
        <v>210</v>
      </c>
      <c r="AU194" s="19" t="s">
        <v>91</v>
      </c>
    </row>
    <row r="195" s="14" customFormat="1">
      <c r="A195" s="14"/>
      <c r="B195" s="207"/>
      <c r="C195" s="14"/>
      <c r="D195" s="193" t="s">
        <v>212</v>
      </c>
      <c r="E195" s="208" t="s">
        <v>1</v>
      </c>
      <c r="F195" s="209" t="s">
        <v>2658</v>
      </c>
      <c r="G195" s="14"/>
      <c r="H195" s="208" t="s">
        <v>1</v>
      </c>
      <c r="I195" s="210"/>
      <c r="J195" s="14"/>
      <c r="K195" s="14"/>
      <c r="L195" s="207"/>
      <c r="M195" s="211"/>
      <c r="N195" s="212"/>
      <c r="O195" s="212"/>
      <c r="P195" s="212"/>
      <c r="Q195" s="212"/>
      <c r="R195" s="212"/>
      <c r="S195" s="212"/>
      <c r="T195" s="213"/>
      <c r="U195" s="14"/>
      <c r="V195" s="14"/>
      <c r="W195" s="14"/>
      <c r="X195" s="14"/>
      <c r="Y195" s="14"/>
      <c r="Z195" s="14"/>
      <c r="AA195" s="14"/>
      <c r="AB195" s="14"/>
      <c r="AC195" s="14"/>
      <c r="AD195" s="14"/>
      <c r="AE195" s="14"/>
      <c r="AT195" s="208" t="s">
        <v>212</v>
      </c>
      <c r="AU195" s="208" t="s">
        <v>91</v>
      </c>
      <c r="AV195" s="14" t="s">
        <v>89</v>
      </c>
      <c r="AW195" s="14" t="s">
        <v>36</v>
      </c>
      <c r="AX195" s="14" t="s">
        <v>81</v>
      </c>
      <c r="AY195" s="208" t="s">
        <v>199</v>
      </c>
    </row>
    <row r="196" s="14" customFormat="1">
      <c r="A196" s="14"/>
      <c r="B196" s="207"/>
      <c r="C196" s="14"/>
      <c r="D196" s="193" t="s">
        <v>212</v>
      </c>
      <c r="E196" s="208" t="s">
        <v>1</v>
      </c>
      <c r="F196" s="209" t="s">
        <v>2670</v>
      </c>
      <c r="G196" s="14"/>
      <c r="H196" s="208" t="s">
        <v>1</v>
      </c>
      <c r="I196" s="210"/>
      <c r="J196" s="14"/>
      <c r="K196" s="14"/>
      <c r="L196" s="207"/>
      <c r="M196" s="211"/>
      <c r="N196" s="212"/>
      <c r="O196" s="212"/>
      <c r="P196" s="212"/>
      <c r="Q196" s="212"/>
      <c r="R196" s="212"/>
      <c r="S196" s="212"/>
      <c r="T196" s="213"/>
      <c r="U196" s="14"/>
      <c r="V196" s="14"/>
      <c r="W196" s="14"/>
      <c r="X196" s="14"/>
      <c r="Y196" s="14"/>
      <c r="Z196" s="14"/>
      <c r="AA196" s="14"/>
      <c r="AB196" s="14"/>
      <c r="AC196" s="14"/>
      <c r="AD196" s="14"/>
      <c r="AE196" s="14"/>
      <c r="AT196" s="208" t="s">
        <v>212</v>
      </c>
      <c r="AU196" s="208" t="s">
        <v>91</v>
      </c>
      <c r="AV196" s="14" t="s">
        <v>89</v>
      </c>
      <c r="AW196" s="14" t="s">
        <v>36</v>
      </c>
      <c r="AX196" s="14" t="s">
        <v>81</v>
      </c>
      <c r="AY196" s="208" t="s">
        <v>199</v>
      </c>
    </row>
    <row r="197" s="13" customFormat="1">
      <c r="A197" s="13"/>
      <c r="B197" s="199"/>
      <c r="C197" s="13"/>
      <c r="D197" s="193" t="s">
        <v>212</v>
      </c>
      <c r="E197" s="200" t="s">
        <v>1</v>
      </c>
      <c r="F197" s="201" t="s">
        <v>2660</v>
      </c>
      <c r="G197" s="13"/>
      <c r="H197" s="202">
        <v>152</v>
      </c>
      <c r="I197" s="203"/>
      <c r="J197" s="13"/>
      <c r="K197" s="13"/>
      <c r="L197" s="199"/>
      <c r="M197" s="204"/>
      <c r="N197" s="205"/>
      <c r="O197" s="205"/>
      <c r="P197" s="205"/>
      <c r="Q197" s="205"/>
      <c r="R197" s="205"/>
      <c r="S197" s="205"/>
      <c r="T197" s="206"/>
      <c r="U197" s="13"/>
      <c r="V197" s="13"/>
      <c r="W197" s="13"/>
      <c r="X197" s="13"/>
      <c r="Y197" s="13"/>
      <c r="Z197" s="13"/>
      <c r="AA197" s="13"/>
      <c r="AB197" s="13"/>
      <c r="AC197" s="13"/>
      <c r="AD197" s="13"/>
      <c r="AE197" s="13"/>
      <c r="AT197" s="200" t="s">
        <v>212</v>
      </c>
      <c r="AU197" s="200" t="s">
        <v>91</v>
      </c>
      <c r="AV197" s="13" t="s">
        <v>91</v>
      </c>
      <c r="AW197" s="13" t="s">
        <v>36</v>
      </c>
      <c r="AX197" s="13" t="s">
        <v>89</v>
      </c>
      <c r="AY197" s="200" t="s">
        <v>199</v>
      </c>
    </row>
    <row r="198" s="2" customFormat="1" ht="14.4" customHeight="1">
      <c r="A198" s="38"/>
      <c r="B198" s="179"/>
      <c r="C198" s="180" t="s">
        <v>290</v>
      </c>
      <c r="D198" s="180" t="s">
        <v>201</v>
      </c>
      <c r="E198" s="181" t="s">
        <v>2671</v>
      </c>
      <c r="F198" s="182" t="s">
        <v>2672</v>
      </c>
      <c r="G198" s="183" t="s">
        <v>404</v>
      </c>
      <c r="H198" s="184">
        <v>112</v>
      </c>
      <c r="I198" s="185"/>
      <c r="J198" s="186">
        <f>ROUND(I198*H198,2)</f>
        <v>0</v>
      </c>
      <c r="K198" s="182" t="s">
        <v>246</v>
      </c>
      <c r="L198" s="39"/>
      <c r="M198" s="187" t="s">
        <v>1</v>
      </c>
      <c r="N198" s="188" t="s">
        <v>46</v>
      </c>
      <c r="O198" s="77"/>
      <c r="P198" s="189">
        <f>O198*H198</f>
        <v>0</v>
      </c>
      <c r="Q198" s="189">
        <v>0.00020000000000000001</v>
      </c>
      <c r="R198" s="189">
        <f>Q198*H198</f>
        <v>0.0224</v>
      </c>
      <c r="S198" s="189">
        <v>0</v>
      </c>
      <c r="T198" s="190">
        <f>S198*H198</f>
        <v>0</v>
      </c>
      <c r="U198" s="38"/>
      <c r="V198" s="38"/>
      <c r="W198" s="38"/>
      <c r="X198" s="38"/>
      <c r="Y198" s="38"/>
      <c r="Z198" s="38"/>
      <c r="AA198" s="38"/>
      <c r="AB198" s="38"/>
      <c r="AC198" s="38"/>
      <c r="AD198" s="38"/>
      <c r="AE198" s="38"/>
      <c r="AR198" s="191" t="s">
        <v>206</v>
      </c>
      <c r="AT198" s="191" t="s">
        <v>201</v>
      </c>
      <c r="AU198" s="191" t="s">
        <v>91</v>
      </c>
      <c r="AY198" s="19" t="s">
        <v>199</v>
      </c>
      <c r="BE198" s="192">
        <f>IF(N198="základní",J198,0)</f>
        <v>0</v>
      </c>
      <c r="BF198" s="192">
        <f>IF(N198="snížená",J198,0)</f>
        <v>0</v>
      </c>
      <c r="BG198" s="192">
        <f>IF(N198="zákl. přenesená",J198,0)</f>
        <v>0</v>
      </c>
      <c r="BH198" s="192">
        <f>IF(N198="sníž. přenesená",J198,0)</f>
        <v>0</v>
      </c>
      <c r="BI198" s="192">
        <f>IF(N198="nulová",J198,0)</f>
        <v>0</v>
      </c>
      <c r="BJ198" s="19" t="s">
        <v>89</v>
      </c>
      <c r="BK198" s="192">
        <f>ROUND(I198*H198,2)</f>
        <v>0</v>
      </c>
      <c r="BL198" s="19" t="s">
        <v>206</v>
      </c>
      <c r="BM198" s="191" t="s">
        <v>2673</v>
      </c>
    </row>
    <row r="199" s="2" customFormat="1">
      <c r="A199" s="38"/>
      <c r="B199" s="39"/>
      <c r="C199" s="38"/>
      <c r="D199" s="193" t="s">
        <v>208</v>
      </c>
      <c r="E199" s="38"/>
      <c r="F199" s="194" t="s">
        <v>2674</v>
      </c>
      <c r="G199" s="38"/>
      <c r="H199" s="38"/>
      <c r="I199" s="195"/>
      <c r="J199" s="38"/>
      <c r="K199" s="38"/>
      <c r="L199" s="39"/>
      <c r="M199" s="196"/>
      <c r="N199" s="197"/>
      <c r="O199" s="77"/>
      <c r="P199" s="77"/>
      <c r="Q199" s="77"/>
      <c r="R199" s="77"/>
      <c r="S199" s="77"/>
      <c r="T199" s="78"/>
      <c r="U199" s="38"/>
      <c r="V199" s="38"/>
      <c r="W199" s="38"/>
      <c r="X199" s="38"/>
      <c r="Y199" s="38"/>
      <c r="Z199" s="38"/>
      <c r="AA199" s="38"/>
      <c r="AB199" s="38"/>
      <c r="AC199" s="38"/>
      <c r="AD199" s="38"/>
      <c r="AE199" s="38"/>
      <c r="AT199" s="19" t="s">
        <v>208</v>
      </c>
      <c r="AU199" s="19" t="s">
        <v>91</v>
      </c>
    </row>
    <row r="200" s="2" customFormat="1">
      <c r="A200" s="38"/>
      <c r="B200" s="39"/>
      <c r="C200" s="38"/>
      <c r="D200" s="193" t="s">
        <v>210</v>
      </c>
      <c r="E200" s="38"/>
      <c r="F200" s="198" t="s">
        <v>2657</v>
      </c>
      <c r="G200" s="38"/>
      <c r="H200" s="38"/>
      <c r="I200" s="195"/>
      <c r="J200" s="38"/>
      <c r="K200" s="38"/>
      <c r="L200" s="39"/>
      <c r="M200" s="196"/>
      <c r="N200" s="197"/>
      <c r="O200" s="77"/>
      <c r="P200" s="77"/>
      <c r="Q200" s="77"/>
      <c r="R200" s="77"/>
      <c r="S200" s="77"/>
      <c r="T200" s="78"/>
      <c r="U200" s="38"/>
      <c r="V200" s="38"/>
      <c r="W200" s="38"/>
      <c r="X200" s="38"/>
      <c r="Y200" s="38"/>
      <c r="Z200" s="38"/>
      <c r="AA200" s="38"/>
      <c r="AB200" s="38"/>
      <c r="AC200" s="38"/>
      <c r="AD200" s="38"/>
      <c r="AE200" s="38"/>
      <c r="AT200" s="19" t="s">
        <v>210</v>
      </c>
      <c r="AU200" s="19" t="s">
        <v>91</v>
      </c>
    </row>
    <row r="201" s="14" customFormat="1">
      <c r="A201" s="14"/>
      <c r="B201" s="207"/>
      <c r="C201" s="14"/>
      <c r="D201" s="193" t="s">
        <v>212</v>
      </c>
      <c r="E201" s="208" t="s">
        <v>1</v>
      </c>
      <c r="F201" s="209" t="s">
        <v>2637</v>
      </c>
      <c r="G201" s="14"/>
      <c r="H201" s="208" t="s">
        <v>1</v>
      </c>
      <c r="I201" s="210"/>
      <c r="J201" s="14"/>
      <c r="K201" s="14"/>
      <c r="L201" s="207"/>
      <c r="M201" s="211"/>
      <c r="N201" s="212"/>
      <c r="O201" s="212"/>
      <c r="P201" s="212"/>
      <c r="Q201" s="212"/>
      <c r="R201" s="212"/>
      <c r="S201" s="212"/>
      <c r="T201" s="213"/>
      <c r="U201" s="14"/>
      <c r="V201" s="14"/>
      <c r="W201" s="14"/>
      <c r="X201" s="14"/>
      <c r="Y201" s="14"/>
      <c r="Z201" s="14"/>
      <c r="AA201" s="14"/>
      <c r="AB201" s="14"/>
      <c r="AC201" s="14"/>
      <c r="AD201" s="14"/>
      <c r="AE201" s="14"/>
      <c r="AT201" s="208" t="s">
        <v>212</v>
      </c>
      <c r="AU201" s="208" t="s">
        <v>91</v>
      </c>
      <c r="AV201" s="14" t="s">
        <v>89</v>
      </c>
      <c r="AW201" s="14" t="s">
        <v>36</v>
      </c>
      <c r="AX201" s="14" t="s">
        <v>81</v>
      </c>
      <c r="AY201" s="208" t="s">
        <v>199</v>
      </c>
    </row>
    <row r="202" s="14" customFormat="1">
      <c r="A202" s="14"/>
      <c r="B202" s="207"/>
      <c r="C202" s="14"/>
      <c r="D202" s="193" t="s">
        <v>212</v>
      </c>
      <c r="E202" s="208" t="s">
        <v>1</v>
      </c>
      <c r="F202" s="209" t="s">
        <v>2675</v>
      </c>
      <c r="G202" s="14"/>
      <c r="H202" s="208" t="s">
        <v>1</v>
      </c>
      <c r="I202" s="210"/>
      <c r="J202" s="14"/>
      <c r="K202" s="14"/>
      <c r="L202" s="207"/>
      <c r="M202" s="211"/>
      <c r="N202" s="212"/>
      <c r="O202" s="212"/>
      <c r="P202" s="212"/>
      <c r="Q202" s="212"/>
      <c r="R202" s="212"/>
      <c r="S202" s="212"/>
      <c r="T202" s="213"/>
      <c r="U202" s="14"/>
      <c r="V202" s="14"/>
      <c r="W202" s="14"/>
      <c r="X202" s="14"/>
      <c r="Y202" s="14"/>
      <c r="Z202" s="14"/>
      <c r="AA202" s="14"/>
      <c r="AB202" s="14"/>
      <c r="AC202" s="14"/>
      <c r="AD202" s="14"/>
      <c r="AE202" s="14"/>
      <c r="AT202" s="208" t="s">
        <v>212</v>
      </c>
      <c r="AU202" s="208" t="s">
        <v>91</v>
      </c>
      <c r="AV202" s="14" t="s">
        <v>89</v>
      </c>
      <c r="AW202" s="14" t="s">
        <v>36</v>
      </c>
      <c r="AX202" s="14" t="s">
        <v>81</v>
      </c>
      <c r="AY202" s="208" t="s">
        <v>199</v>
      </c>
    </row>
    <row r="203" s="13" customFormat="1">
      <c r="A203" s="13"/>
      <c r="B203" s="199"/>
      <c r="C203" s="13"/>
      <c r="D203" s="193" t="s">
        <v>212</v>
      </c>
      <c r="E203" s="200" t="s">
        <v>1</v>
      </c>
      <c r="F203" s="201" t="s">
        <v>1022</v>
      </c>
      <c r="G203" s="13"/>
      <c r="H203" s="202">
        <v>112</v>
      </c>
      <c r="I203" s="203"/>
      <c r="J203" s="13"/>
      <c r="K203" s="13"/>
      <c r="L203" s="199"/>
      <c r="M203" s="204"/>
      <c r="N203" s="205"/>
      <c r="O203" s="205"/>
      <c r="P203" s="205"/>
      <c r="Q203" s="205"/>
      <c r="R203" s="205"/>
      <c r="S203" s="205"/>
      <c r="T203" s="206"/>
      <c r="U203" s="13"/>
      <c r="V203" s="13"/>
      <c r="W203" s="13"/>
      <c r="X203" s="13"/>
      <c r="Y203" s="13"/>
      <c r="Z203" s="13"/>
      <c r="AA203" s="13"/>
      <c r="AB203" s="13"/>
      <c r="AC203" s="13"/>
      <c r="AD203" s="13"/>
      <c r="AE203" s="13"/>
      <c r="AT203" s="200" t="s">
        <v>212</v>
      </c>
      <c r="AU203" s="200" t="s">
        <v>91</v>
      </c>
      <c r="AV203" s="13" t="s">
        <v>91</v>
      </c>
      <c r="AW203" s="13" t="s">
        <v>36</v>
      </c>
      <c r="AX203" s="13" t="s">
        <v>89</v>
      </c>
      <c r="AY203" s="200" t="s">
        <v>199</v>
      </c>
    </row>
    <row r="204" s="12" customFormat="1" ht="20.88" customHeight="1">
      <c r="A204" s="12"/>
      <c r="B204" s="166"/>
      <c r="C204" s="12"/>
      <c r="D204" s="167" t="s">
        <v>80</v>
      </c>
      <c r="E204" s="177" t="s">
        <v>603</v>
      </c>
      <c r="F204" s="177" t="s">
        <v>604</v>
      </c>
      <c r="G204" s="12"/>
      <c r="H204" s="12"/>
      <c r="I204" s="169"/>
      <c r="J204" s="178">
        <f>BK204</f>
        <v>0</v>
      </c>
      <c r="K204" s="12"/>
      <c r="L204" s="166"/>
      <c r="M204" s="171"/>
      <c r="N204" s="172"/>
      <c r="O204" s="172"/>
      <c r="P204" s="173">
        <f>SUM(P205:P211)</f>
        <v>0</v>
      </c>
      <c r="Q204" s="172"/>
      <c r="R204" s="173">
        <f>SUM(R205:R211)</f>
        <v>0</v>
      </c>
      <c r="S204" s="172"/>
      <c r="T204" s="174">
        <f>SUM(T205:T211)</f>
        <v>113.59999999999999</v>
      </c>
      <c r="U204" s="12"/>
      <c r="V204" s="12"/>
      <c r="W204" s="12"/>
      <c r="X204" s="12"/>
      <c r="Y204" s="12"/>
      <c r="Z204" s="12"/>
      <c r="AA204" s="12"/>
      <c r="AB204" s="12"/>
      <c r="AC204" s="12"/>
      <c r="AD204" s="12"/>
      <c r="AE204" s="12"/>
      <c r="AR204" s="167" t="s">
        <v>89</v>
      </c>
      <c r="AT204" s="175" t="s">
        <v>80</v>
      </c>
      <c r="AU204" s="175" t="s">
        <v>91</v>
      </c>
      <c r="AY204" s="167" t="s">
        <v>199</v>
      </c>
      <c r="BK204" s="176">
        <f>SUM(BK205:BK211)</f>
        <v>0</v>
      </c>
    </row>
    <row r="205" s="2" customFormat="1" ht="14.4" customHeight="1">
      <c r="A205" s="38"/>
      <c r="B205" s="179"/>
      <c r="C205" s="180" t="s">
        <v>298</v>
      </c>
      <c r="D205" s="180" t="s">
        <v>201</v>
      </c>
      <c r="E205" s="181" t="s">
        <v>2676</v>
      </c>
      <c r="F205" s="182" t="s">
        <v>2677</v>
      </c>
      <c r="G205" s="183" t="s">
        <v>228</v>
      </c>
      <c r="H205" s="184">
        <v>56.799999999999997</v>
      </c>
      <c r="I205" s="185"/>
      <c r="J205" s="186">
        <f>ROUND(I205*H205,2)</f>
        <v>0</v>
      </c>
      <c r="K205" s="182" t="s">
        <v>205</v>
      </c>
      <c r="L205" s="39"/>
      <c r="M205" s="187" t="s">
        <v>1</v>
      </c>
      <c r="N205" s="188" t="s">
        <v>46</v>
      </c>
      <c r="O205" s="77"/>
      <c r="P205" s="189">
        <f>O205*H205</f>
        <v>0</v>
      </c>
      <c r="Q205" s="189">
        <v>0</v>
      </c>
      <c r="R205" s="189">
        <f>Q205*H205</f>
        <v>0</v>
      </c>
      <c r="S205" s="189">
        <v>2</v>
      </c>
      <c r="T205" s="190">
        <f>S205*H205</f>
        <v>113.59999999999999</v>
      </c>
      <c r="U205" s="38"/>
      <c r="V205" s="38"/>
      <c r="W205" s="38"/>
      <c r="X205" s="38"/>
      <c r="Y205" s="38"/>
      <c r="Z205" s="38"/>
      <c r="AA205" s="38"/>
      <c r="AB205" s="38"/>
      <c r="AC205" s="38"/>
      <c r="AD205" s="38"/>
      <c r="AE205" s="38"/>
      <c r="AR205" s="191" t="s">
        <v>206</v>
      </c>
      <c r="AT205" s="191" t="s">
        <v>201</v>
      </c>
      <c r="AU205" s="191" t="s">
        <v>221</v>
      </c>
      <c r="AY205" s="19" t="s">
        <v>199</v>
      </c>
      <c r="BE205" s="192">
        <f>IF(N205="základní",J205,0)</f>
        <v>0</v>
      </c>
      <c r="BF205" s="192">
        <f>IF(N205="snížená",J205,0)</f>
        <v>0</v>
      </c>
      <c r="BG205" s="192">
        <f>IF(N205="zákl. přenesená",J205,0)</f>
        <v>0</v>
      </c>
      <c r="BH205" s="192">
        <f>IF(N205="sníž. přenesená",J205,0)</f>
        <v>0</v>
      </c>
      <c r="BI205" s="192">
        <f>IF(N205="nulová",J205,0)</f>
        <v>0</v>
      </c>
      <c r="BJ205" s="19" t="s">
        <v>89</v>
      </c>
      <c r="BK205" s="192">
        <f>ROUND(I205*H205,2)</f>
        <v>0</v>
      </c>
      <c r="BL205" s="19" t="s">
        <v>206</v>
      </c>
      <c r="BM205" s="191" t="s">
        <v>2678</v>
      </c>
    </row>
    <row r="206" s="2" customFormat="1">
      <c r="A206" s="38"/>
      <c r="B206" s="39"/>
      <c r="C206" s="38"/>
      <c r="D206" s="193" t="s">
        <v>208</v>
      </c>
      <c r="E206" s="38"/>
      <c r="F206" s="194" t="s">
        <v>2679</v>
      </c>
      <c r="G206" s="38"/>
      <c r="H206" s="38"/>
      <c r="I206" s="195"/>
      <c r="J206" s="38"/>
      <c r="K206" s="38"/>
      <c r="L206" s="39"/>
      <c r="M206" s="196"/>
      <c r="N206" s="197"/>
      <c r="O206" s="77"/>
      <c r="P206" s="77"/>
      <c r="Q206" s="77"/>
      <c r="R206" s="77"/>
      <c r="S206" s="77"/>
      <c r="T206" s="78"/>
      <c r="U206" s="38"/>
      <c r="V206" s="38"/>
      <c r="W206" s="38"/>
      <c r="X206" s="38"/>
      <c r="Y206" s="38"/>
      <c r="Z206" s="38"/>
      <c r="AA206" s="38"/>
      <c r="AB206" s="38"/>
      <c r="AC206" s="38"/>
      <c r="AD206" s="38"/>
      <c r="AE206" s="38"/>
      <c r="AT206" s="19" t="s">
        <v>208</v>
      </c>
      <c r="AU206" s="19" t="s">
        <v>221</v>
      </c>
    </row>
    <row r="207" s="14" customFormat="1">
      <c r="A207" s="14"/>
      <c r="B207" s="207"/>
      <c r="C207" s="14"/>
      <c r="D207" s="193" t="s">
        <v>212</v>
      </c>
      <c r="E207" s="208" t="s">
        <v>1</v>
      </c>
      <c r="F207" s="209" t="s">
        <v>2680</v>
      </c>
      <c r="G207" s="14"/>
      <c r="H207" s="208" t="s">
        <v>1</v>
      </c>
      <c r="I207" s="210"/>
      <c r="J207" s="14"/>
      <c r="K207" s="14"/>
      <c r="L207" s="207"/>
      <c r="M207" s="211"/>
      <c r="N207" s="212"/>
      <c r="O207" s="212"/>
      <c r="P207" s="212"/>
      <c r="Q207" s="212"/>
      <c r="R207" s="212"/>
      <c r="S207" s="212"/>
      <c r="T207" s="213"/>
      <c r="U207" s="14"/>
      <c r="V207" s="14"/>
      <c r="W207" s="14"/>
      <c r="X207" s="14"/>
      <c r="Y207" s="14"/>
      <c r="Z207" s="14"/>
      <c r="AA207" s="14"/>
      <c r="AB207" s="14"/>
      <c r="AC207" s="14"/>
      <c r="AD207" s="14"/>
      <c r="AE207" s="14"/>
      <c r="AT207" s="208" t="s">
        <v>212</v>
      </c>
      <c r="AU207" s="208" t="s">
        <v>221</v>
      </c>
      <c r="AV207" s="14" t="s">
        <v>89</v>
      </c>
      <c r="AW207" s="14" t="s">
        <v>36</v>
      </c>
      <c r="AX207" s="14" t="s">
        <v>81</v>
      </c>
      <c r="AY207" s="208" t="s">
        <v>199</v>
      </c>
    </row>
    <row r="208" s="13" customFormat="1">
      <c r="A208" s="13"/>
      <c r="B208" s="199"/>
      <c r="C208" s="13"/>
      <c r="D208" s="193" t="s">
        <v>212</v>
      </c>
      <c r="E208" s="200" t="s">
        <v>1</v>
      </c>
      <c r="F208" s="201" t="s">
        <v>2681</v>
      </c>
      <c r="G208" s="13"/>
      <c r="H208" s="202">
        <v>48.799999999999997</v>
      </c>
      <c r="I208" s="203"/>
      <c r="J208" s="13"/>
      <c r="K208" s="13"/>
      <c r="L208" s="199"/>
      <c r="M208" s="204"/>
      <c r="N208" s="205"/>
      <c r="O208" s="205"/>
      <c r="P208" s="205"/>
      <c r="Q208" s="205"/>
      <c r="R208" s="205"/>
      <c r="S208" s="205"/>
      <c r="T208" s="206"/>
      <c r="U208" s="13"/>
      <c r="V208" s="13"/>
      <c r="W208" s="13"/>
      <c r="X208" s="13"/>
      <c r="Y208" s="13"/>
      <c r="Z208" s="13"/>
      <c r="AA208" s="13"/>
      <c r="AB208" s="13"/>
      <c r="AC208" s="13"/>
      <c r="AD208" s="13"/>
      <c r="AE208" s="13"/>
      <c r="AT208" s="200" t="s">
        <v>212</v>
      </c>
      <c r="AU208" s="200" t="s">
        <v>221</v>
      </c>
      <c r="AV208" s="13" t="s">
        <v>91</v>
      </c>
      <c r="AW208" s="13" t="s">
        <v>36</v>
      </c>
      <c r="AX208" s="13" t="s">
        <v>81</v>
      </c>
      <c r="AY208" s="200" t="s">
        <v>199</v>
      </c>
    </row>
    <row r="209" s="14" customFormat="1">
      <c r="A209" s="14"/>
      <c r="B209" s="207"/>
      <c r="C209" s="14"/>
      <c r="D209" s="193" t="s">
        <v>212</v>
      </c>
      <c r="E209" s="208" t="s">
        <v>1</v>
      </c>
      <c r="F209" s="209" t="s">
        <v>2682</v>
      </c>
      <c r="G209" s="14"/>
      <c r="H209" s="208" t="s">
        <v>1</v>
      </c>
      <c r="I209" s="210"/>
      <c r="J209" s="14"/>
      <c r="K209" s="14"/>
      <c r="L209" s="207"/>
      <c r="M209" s="211"/>
      <c r="N209" s="212"/>
      <c r="O209" s="212"/>
      <c r="P209" s="212"/>
      <c r="Q209" s="212"/>
      <c r="R209" s="212"/>
      <c r="S209" s="212"/>
      <c r="T209" s="213"/>
      <c r="U209" s="14"/>
      <c r="V209" s="14"/>
      <c r="W209" s="14"/>
      <c r="X209" s="14"/>
      <c r="Y209" s="14"/>
      <c r="Z209" s="14"/>
      <c r="AA209" s="14"/>
      <c r="AB209" s="14"/>
      <c r="AC209" s="14"/>
      <c r="AD209" s="14"/>
      <c r="AE209" s="14"/>
      <c r="AT209" s="208" t="s">
        <v>212</v>
      </c>
      <c r="AU209" s="208" t="s">
        <v>221</v>
      </c>
      <c r="AV209" s="14" t="s">
        <v>89</v>
      </c>
      <c r="AW209" s="14" t="s">
        <v>36</v>
      </c>
      <c r="AX209" s="14" t="s">
        <v>81</v>
      </c>
      <c r="AY209" s="208" t="s">
        <v>199</v>
      </c>
    </row>
    <row r="210" s="13" customFormat="1">
      <c r="A210" s="13"/>
      <c r="B210" s="199"/>
      <c r="C210" s="13"/>
      <c r="D210" s="193" t="s">
        <v>212</v>
      </c>
      <c r="E210" s="200" t="s">
        <v>1</v>
      </c>
      <c r="F210" s="201" t="s">
        <v>2683</v>
      </c>
      <c r="G210" s="13"/>
      <c r="H210" s="202">
        <v>8</v>
      </c>
      <c r="I210" s="203"/>
      <c r="J210" s="13"/>
      <c r="K210" s="13"/>
      <c r="L210" s="199"/>
      <c r="M210" s="204"/>
      <c r="N210" s="205"/>
      <c r="O210" s="205"/>
      <c r="P210" s="205"/>
      <c r="Q210" s="205"/>
      <c r="R210" s="205"/>
      <c r="S210" s="205"/>
      <c r="T210" s="206"/>
      <c r="U210" s="13"/>
      <c r="V210" s="13"/>
      <c r="W210" s="13"/>
      <c r="X210" s="13"/>
      <c r="Y210" s="13"/>
      <c r="Z210" s="13"/>
      <c r="AA210" s="13"/>
      <c r="AB210" s="13"/>
      <c r="AC210" s="13"/>
      <c r="AD210" s="13"/>
      <c r="AE210" s="13"/>
      <c r="AT210" s="200" t="s">
        <v>212</v>
      </c>
      <c r="AU210" s="200" t="s">
        <v>221</v>
      </c>
      <c r="AV210" s="13" t="s">
        <v>91</v>
      </c>
      <c r="AW210" s="13" t="s">
        <v>36</v>
      </c>
      <c r="AX210" s="13" t="s">
        <v>81</v>
      </c>
      <c r="AY210" s="200" t="s">
        <v>199</v>
      </c>
    </row>
    <row r="211" s="15" customFormat="1">
      <c r="A211" s="15"/>
      <c r="B211" s="214"/>
      <c r="C211" s="15"/>
      <c r="D211" s="193" t="s">
        <v>212</v>
      </c>
      <c r="E211" s="215" t="s">
        <v>1</v>
      </c>
      <c r="F211" s="216" t="s">
        <v>234</v>
      </c>
      <c r="G211" s="15"/>
      <c r="H211" s="217">
        <v>56.799999999999997</v>
      </c>
      <c r="I211" s="218"/>
      <c r="J211" s="15"/>
      <c r="K211" s="15"/>
      <c r="L211" s="214"/>
      <c r="M211" s="219"/>
      <c r="N211" s="220"/>
      <c r="O211" s="220"/>
      <c r="P211" s="220"/>
      <c r="Q211" s="220"/>
      <c r="R211" s="220"/>
      <c r="S211" s="220"/>
      <c r="T211" s="221"/>
      <c r="U211" s="15"/>
      <c r="V211" s="15"/>
      <c r="W211" s="15"/>
      <c r="X211" s="15"/>
      <c r="Y211" s="15"/>
      <c r="Z211" s="15"/>
      <c r="AA211" s="15"/>
      <c r="AB211" s="15"/>
      <c r="AC211" s="15"/>
      <c r="AD211" s="15"/>
      <c r="AE211" s="15"/>
      <c r="AT211" s="215" t="s">
        <v>212</v>
      </c>
      <c r="AU211" s="215" t="s">
        <v>221</v>
      </c>
      <c r="AV211" s="15" t="s">
        <v>206</v>
      </c>
      <c r="AW211" s="15" t="s">
        <v>36</v>
      </c>
      <c r="AX211" s="15" t="s">
        <v>89</v>
      </c>
      <c r="AY211" s="215" t="s">
        <v>199</v>
      </c>
    </row>
    <row r="212" s="12" customFormat="1" ht="22.8" customHeight="1">
      <c r="A212" s="12"/>
      <c r="B212" s="166"/>
      <c r="C212" s="12"/>
      <c r="D212" s="167" t="s">
        <v>80</v>
      </c>
      <c r="E212" s="177" t="s">
        <v>613</v>
      </c>
      <c r="F212" s="177" t="s">
        <v>614</v>
      </c>
      <c r="G212" s="12"/>
      <c r="H212" s="12"/>
      <c r="I212" s="169"/>
      <c r="J212" s="178">
        <f>BK212</f>
        <v>0</v>
      </c>
      <c r="K212" s="12"/>
      <c r="L212" s="166"/>
      <c r="M212" s="171"/>
      <c r="N212" s="172"/>
      <c r="O212" s="172"/>
      <c r="P212" s="173">
        <f>SUM(P213:P215)</f>
        <v>0</v>
      </c>
      <c r="Q212" s="172"/>
      <c r="R212" s="173">
        <f>SUM(R213:R215)</f>
        <v>0</v>
      </c>
      <c r="S212" s="172"/>
      <c r="T212" s="174">
        <f>SUM(T213:T215)</f>
        <v>0</v>
      </c>
      <c r="U212" s="12"/>
      <c r="V212" s="12"/>
      <c r="W212" s="12"/>
      <c r="X212" s="12"/>
      <c r="Y212" s="12"/>
      <c r="Z212" s="12"/>
      <c r="AA212" s="12"/>
      <c r="AB212" s="12"/>
      <c r="AC212" s="12"/>
      <c r="AD212" s="12"/>
      <c r="AE212" s="12"/>
      <c r="AR212" s="167" t="s">
        <v>89</v>
      </c>
      <c r="AT212" s="175" t="s">
        <v>80</v>
      </c>
      <c r="AU212" s="175" t="s">
        <v>89</v>
      </c>
      <c r="AY212" s="167" t="s">
        <v>199</v>
      </c>
      <c r="BK212" s="176">
        <f>SUM(BK213:BK215)</f>
        <v>0</v>
      </c>
    </row>
    <row r="213" s="2" customFormat="1" ht="24.15" customHeight="1">
      <c r="A213" s="38"/>
      <c r="B213" s="179"/>
      <c r="C213" s="180" t="s">
        <v>306</v>
      </c>
      <c r="D213" s="180" t="s">
        <v>201</v>
      </c>
      <c r="E213" s="181" t="s">
        <v>616</v>
      </c>
      <c r="F213" s="182" t="s">
        <v>617</v>
      </c>
      <c r="G213" s="183" t="s">
        <v>275</v>
      </c>
      <c r="H213" s="184">
        <v>113.59999999999999</v>
      </c>
      <c r="I213" s="185"/>
      <c r="J213" s="186">
        <f>ROUND(I213*H213,2)</f>
        <v>0</v>
      </c>
      <c r="K213" s="182" t="s">
        <v>246</v>
      </c>
      <c r="L213" s="39"/>
      <c r="M213" s="187" t="s">
        <v>1</v>
      </c>
      <c r="N213" s="188" t="s">
        <v>46</v>
      </c>
      <c r="O213" s="77"/>
      <c r="P213" s="189">
        <f>O213*H213</f>
        <v>0</v>
      </c>
      <c r="Q213" s="189">
        <v>0</v>
      </c>
      <c r="R213" s="189">
        <f>Q213*H213</f>
        <v>0</v>
      </c>
      <c r="S213" s="189">
        <v>0</v>
      </c>
      <c r="T213" s="190">
        <f>S213*H213</f>
        <v>0</v>
      </c>
      <c r="U213" s="38"/>
      <c r="V213" s="38"/>
      <c r="W213" s="38"/>
      <c r="X213" s="38"/>
      <c r="Y213" s="38"/>
      <c r="Z213" s="38"/>
      <c r="AA213" s="38"/>
      <c r="AB213" s="38"/>
      <c r="AC213" s="38"/>
      <c r="AD213" s="38"/>
      <c r="AE213" s="38"/>
      <c r="AR213" s="191" t="s">
        <v>206</v>
      </c>
      <c r="AT213" s="191" t="s">
        <v>201</v>
      </c>
      <c r="AU213" s="191" t="s">
        <v>91</v>
      </c>
      <c r="AY213" s="19" t="s">
        <v>199</v>
      </c>
      <c r="BE213" s="192">
        <f>IF(N213="základní",J213,0)</f>
        <v>0</v>
      </c>
      <c r="BF213" s="192">
        <f>IF(N213="snížená",J213,0)</f>
        <v>0</v>
      </c>
      <c r="BG213" s="192">
        <f>IF(N213="zákl. přenesená",J213,0)</f>
        <v>0</v>
      </c>
      <c r="BH213" s="192">
        <f>IF(N213="sníž. přenesená",J213,0)</f>
        <v>0</v>
      </c>
      <c r="BI213" s="192">
        <f>IF(N213="nulová",J213,0)</f>
        <v>0</v>
      </c>
      <c r="BJ213" s="19" t="s">
        <v>89</v>
      </c>
      <c r="BK213" s="192">
        <f>ROUND(I213*H213,2)</f>
        <v>0</v>
      </c>
      <c r="BL213" s="19" t="s">
        <v>206</v>
      </c>
      <c r="BM213" s="191" t="s">
        <v>2684</v>
      </c>
    </row>
    <row r="214" s="13" customFormat="1">
      <c r="A214" s="13"/>
      <c r="B214" s="199"/>
      <c r="C214" s="13"/>
      <c r="D214" s="193" t="s">
        <v>212</v>
      </c>
      <c r="E214" s="200" t="s">
        <v>1</v>
      </c>
      <c r="F214" s="201" t="s">
        <v>2685</v>
      </c>
      <c r="G214" s="13"/>
      <c r="H214" s="202">
        <v>113.59999999999999</v>
      </c>
      <c r="I214" s="203"/>
      <c r="J214" s="13"/>
      <c r="K214" s="13"/>
      <c r="L214" s="199"/>
      <c r="M214" s="204"/>
      <c r="N214" s="205"/>
      <c r="O214" s="205"/>
      <c r="P214" s="205"/>
      <c r="Q214" s="205"/>
      <c r="R214" s="205"/>
      <c r="S214" s="205"/>
      <c r="T214" s="206"/>
      <c r="U214" s="13"/>
      <c r="V214" s="13"/>
      <c r="W214" s="13"/>
      <c r="X214" s="13"/>
      <c r="Y214" s="13"/>
      <c r="Z214" s="13"/>
      <c r="AA214" s="13"/>
      <c r="AB214" s="13"/>
      <c r="AC214" s="13"/>
      <c r="AD214" s="13"/>
      <c r="AE214" s="13"/>
      <c r="AT214" s="200" t="s">
        <v>212</v>
      </c>
      <c r="AU214" s="200" t="s">
        <v>91</v>
      </c>
      <c r="AV214" s="13" t="s">
        <v>91</v>
      </c>
      <c r="AW214" s="13" t="s">
        <v>36</v>
      </c>
      <c r="AX214" s="13" t="s">
        <v>81</v>
      </c>
      <c r="AY214" s="200" t="s">
        <v>199</v>
      </c>
    </row>
    <row r="215" s="15" customFormat="1">
      <c r="A215" s="15"/>
      <c r="B215" s="214"/>
      <c r="C215" s="15"/>
      <c r="D215" s="193" t="s">
        <v>212</v>
      </c>
      <c r="E215" s="215" t="s">
        <v>1</v>
      </c>
      <c r="F215" s="216" t="s">
        <v>234</v>
      </c>
      <c r="G215" s="15"/>
      <c r="H215" s="217">
        <v>113.59999999999999</v>
      </c>
      <c r="I215" s="218"/>
      <c r="J215" s="15"/>
      <c r="K215" s="15"/>
      <c r="L215" s="214"/>
      <c r="M215" s="219"/>
      <c r="N215" s="220"/>
      <c r="O215" s="220"/>
      <c r="P215" s="220"/>
      <c r="Q215" s="220"/>
      <c r="R215" s="220"/>
      <c r="S215" s="220"/>
      <c r="T215" s="221"/>
      <c r="U215" s="15"/>
      <c r="V215" s="15"/>
      <c r="W215" s="15"/>
      <c r="X215" s="15"/>
      <c r="Y215" s="15"/>
      <c r="Z215" s="15"/>
      <c r="AA215" s="15"/>
      <c r="AB215" s="15"/>
      <c r="AC215" s="15"/>
      <c r="AD215" s="15"/>
      <c r="AE215" s="15"/>
      <c r="AT215" s="215" t="s">
        <v>212</v>
      </c>
      <c r="AU215" s="215" t="s">
        <v>91</v>
      </c>
      <c r="AV215" s="15" t="s">
        <v>206</v>
      </c>
      <c r="AW215" s="15" t="s">
        <v>36</v>
      </c>
      <c r="AX215" s="15" t="s">
        <v>89</v>
      </c>
      <c r="AY215" s="215" t="s">
        <v>199</v>
      </c>
    </row>
    <row r="216" s="12" customFormat="1" ht="22.8" customHeight="1">
      <c r="A216" s="12"/>
      <c r="B216" s="166"/>
      <c r="C216" s="12"/>
      <c r="D216" s="167" t="s">
        <v>80</v>
      </c>
      <c r="E216" s="177" t="s">
        <v>627</v>
      </c>
      <c r="F216" s="177" t="s">
        <v>628</v>
      </c>
      <c r="G216" s="12"/>
      <c r="H216" s="12"/>
      <c r="I216" s="169"/>
      <c r="J216" s="178">
        <f>BK216</f>
        <v>0</v>
      </c>
      <c r="K216" s="12"/>
      <c r="L216" s="166"/>
      <c r="M216" s="171"/>
      <c r="N216" s="172"/>
      <c r="O216" s="172"/>
      <c r="P216" s="173">
        <f>SUM(P217:P220)</f>
        <v>0</v>
      </c>
      <c r="Q216" s="172"/>
      <c r="R216" s="173">
        <f>SUM(R217:R220)</f>
        <v>0</v>
      </c>
      <c r="S216" s="172"/>
      <c r="T216" s="174">
        <f>SUM(T217:T220)</f>
        <v>0</v>
      </c>
      <c r="U216" s="12"/>
      <c r="V216" s="12"/>
      <c r="W216" s="12"/>
      <c r="X216" s="12"/>
      <c r="Y216" s="12"/>
      <c r="Z216" s="12"/>
      <c r="AA216" s="12"/>
      <c r="AB216" s="12"/>
      <c r="AC216" s="12"/>
      <c r="AD216" s="12"/>
      <c r="AE216" s="12"/>
      <c r="AR216" s="167" t="s">
        <v>89</v>
      </c>
      <c r="AT216" s="175" t="s">
        <v>80</v>
      </c>
      <c r="AU216" s="175" t="s">
        <v>89</v>
      </c>
      <c r="AY216" s="167" t="s">
        <v>199</v>
      </c>
      <c r="BK216" s="176">
        <f>SUM(BK217:BK220)</f>
        <v>0</v>
      </c>
    </row>
    <row r="217" s="2" customFormat="1" ht="14.4" customHeight="1">
      <c r="A217" s="38"/>
      <c r="B217" s="179"/>
      <c r="C217" s="180" t="s">
        <v>8</v>
      </c>
      <c r="D217" s="180" t="s">
        <v>201</v>
      </c>
      <c r="E217" s="181" t="s">
        <v>630</v>
      </c>
      <c r="F217" s="182" t="s">
        <v>631</v>
      </c>
      <c r="G217" s="183" t="s">
        <v>275</v>
      </c>
      <c r="H217" s="184">
        <v>11.737</v>
      </c>
      <c r="I217" s="185"/>
      <c r="J217" s="186">
        <f>ROUND(I217*H217,2)</f>
        <v>0</v>
      </c>
      <c r="K217" s="182" t="s">
        <v>205</v>
      </c>
      <c r="L217" s="39"/>
      <c r="M217" s="187" t="s">
        <v>1</v>
      </c>
      <c r="N217" s="188" t="s">
        <v>46</v>
      </c>
      <c r="O217" s="77"/>
      <c r="P217" s="189">
        <f>O217*H217</f>
        <v>0</v>
      </c>
      <c r="Q217" s="189">
        <v>0</v>
      </c>
      <c r="R217" s="189">
        <f>Q217*H217</f>
        <v>0</v>
      </c>
      <c r="S217" s="189">
        <v>0</v>
      </c>
      <c r="T217" s="190">
        <f>S217*H217</f>
        <v>0</v>
      </c>
      <c r="U217" s="38"/>
      <c r="V217" s="38"/>
      <c r="W217" s="38"/>
      <c r="X217" s="38"/>
      <c r="Y217" s="38"/>
      <c r="Z217" s="38"/>
      <c r="AA217" s="38"/>
      <c r="AB217" s="38"/>
      <c r="AC217" s="38"/>
      <c r="AD217" s="38"/>
      <c r="AE217" s="38"/>
      <c r="AR217" s="191" t="s">
        <v>206</v>
      </c>
      <c r="AT217" s="191" t="s">
        <v>201</v>
      </c>
      <c r="AU217" s="191" t="s">
        <v>91</v>
      </c>
      <c r="AY217" s="19" t="s">
        <v>199</v>
      </c>
      <c r="BE217" s="192">
        <f>IF(N217="základní",J217,0)</f>
        <v>0</v>
      </c>
      <c r="BF217" s="192">
        <f>IF(N217="snížená",J217,0)</f>
        <v>0</v>
      </c>
      <c r="BG217" s="192">
        <f>IF(N217="zákl. přenesená",J217,0)</f>
        <v>0</v>
      </c>
      <c r="BH217" s="192">
        <f>IF(N217="sníž. přenesená",J217,0)</f>
        <v>0</v>
      </c>
      <c r="BI217" s="192">
        <f>IF(N217="nulová",J217,0)</f>
        <v>0</v>
      </c>
      <c r="BJ217" s="19" t="s">
        <v>89</v>
      </c>
      <c r="BK217" s="192">
        <f>ROUND(I217*H217,2)</f>
        <v>0</v>
      </c>
      <c r="BL217" s="19" t="s">
        <v>206</v>
      </c>
      <c r="BM217" s="191" t="s">
        <v>2686</v>
      </c>
    </row>
    <row r="218" s="2" customFormat="1">
      <c r="A218" s="38"/>
      <c r="B218" s="39"/>
      <c r="C218" s="38"/>
      <c r="D218" s="193" t="s">
        <v>208</v>
      </c>
      <c r="E218" s="38"/>
      <c r="F218" s="194" t="s">
        <v>633</v>
      </c>
      <c r="G218" s="38"/>
      <c r="H218" s="38"/>
      <c r="I218" s="195"/>
      <c r="J218" s="38"/>
      <c r="K218" s="38"/>
      <c r="L218" s="39"/>
      <c r="M218" s="196"/>
      <c r="N218" s="197"/>
      <c r="O218" s="77"/>
      <c r="P218" s="77"/>
      <c r="Q218" s="77"/>
      <c r="R218" s="77"/>
      <c r="S218" s="77"/>
      <c r="T218" s="78"/>
      <c r="U218" s="38"/>
      <c r="V218" s="38"/>
      <c r="W218" s="38"/>
      <c r="X218" s="38"/>
      <c r="Y218" s="38"/>
      <c r="Z218" s="38"/>
      <c r="AA218" s="38"/>
      <c r="AB218" s="38"/>
      <c r="AC218" s="38"/>
      <c r="AD218" s="38"/>
      <c r="AE218" s="38"/>
      <c r="AT218" s="19" t="s">
        <v>208</v>
      </c>
      <c r="AU218" s="19" t="s">
        <v>91</v>
      </c>
    </row>
    <row r="219" s="2" customFormat="1" ht="24.15" customHeight="1">
      <c r="A219" s="38"/>
      <c r="B219" s="179"/>
      <c r="C219" s="180" t="s">
        <v>318</v>
      </c>
      <c r="D219" s="180" t="s">
        <v>201</v>
      </c>
      <c r="E219" s="181" t="s">
        <v>635</v>
      </c>
      <c r="F219" s="182" t="s">
        <v>636</v>
      </c>
      <c r="G219" s="183" t="s">
        <v>275</v>
      </c>
      <c r="H219" s="184">
        <v>11.737</v>
      </c>
      <c r="I219" s="185"/>
      <c r="J219" s="186">
        <f>ROUND(I219*H219,2)</f>
        <v>0</v>
      </c>
      <c r="K219" s="182" t="s">
        <v>205</v>
      </c>
      <c r="L219" s="39"/>
      <c r="M219" s="187" t="s">
        <v>1</v>
      </c>
      <c r="N219" s="188" t="s">
        <v>46</v>
      </c>
      <c r="O219" s="77"/>
      <c r="P219" s="189">
        <f>O219*H219</f>
        <v>0</v>
      </c>
      <c r="Q219" s="189">
        <v>0</v>
      </c>
      <c r="R219" s="189">
        <f>Q219*H219</f>
        <v>0</v>
      </c>
      <c r="S219" s="189">
        <v>0</v>
      </c>
      <c r="T219" s="190">
        <f>S219*H219</f>
        <v>0</v>
      </c>
      <c r="U219" s="38"/>
      <c r="V219" s="38"/>
      <c r="W219" s="38"/>
      <c r="X219" s="38"/>
      <c r="Y219" s="38"/>
      <c r="Z219" s="38"/>
      <c r="AA219" s="38"/>
      <c r="AB219" s="38"/>
      <c r="AC219" s="38"/>
      <c r="AD219" s="38"/>
      <c r="AE219" s="38"/>
      <c r="AR219" s="191" t="s">
        <v>206</v>
      </c>
      <c r="AT219" s="191" t="s">
        <v>201</v>
      </c>
      <c r="AU219" s="191" t="s">
        <v>91</v>
      </c>
      <c r="AY219" s="19" t="s">
        <v>199</v>
      </c>
      <c r="BE219" s="192">
        <f>IF(N219="základní",J219,0)</f>
        <v>0</v>
      </c>
      <c r="BF219" s="192">
        <f>IF(N219="snížená",J219,0)</f>
        <v>0</v>
      </c>
      <c r="BG219" s="192">
        <f>IF(N219="zákl. přenesená",J219,0)</f>
        <v>0</v>
      </c>
      <c r="BH219" s="192">
        <f>IF(N219="sníž. přenesená",J219,0)</f>
        <v>0</v>
      </c>
      <c r="BI219" s="192">
        <f>IF(N219="nulová",J219,0)</f>
        <v>0</v>
      </c>
      <c r="BJ219" s="19" t="s">
        <v>89</v>
      </c>
      <c r="BK219" s="192">
        <f>ROUND(I219*H219,2)</f>
        <v>0</v>
      </c>
      <c r="BL219" s="19" t="s">
        <v>206</v>
      </c>
      <c r="BM219" s="191" t="s">
        <v>2687</v>
      </c>
    </row>
    <row r="220" s="2" customFormat="1">
      <c r="A220" s="38"/>
      <c r="B220" s="39"/>
      <c r="C220" s="38"/>
      <c r="D220" s="193" t="s">
        <v>208</v>
      </c>
      <c r="E220" s="38"/>
      <c r="F220" s="194" t="s">
        <v>638</v>
      </c>
      <c r="G220" s="38"/>
      <c r="H220" s="38"/>
      <c r="I220" s="195"/>
      <c r="J220" s="38"/>
      <c r="K220" s="38"/>
      <c r="L220" s="39"/>
      <c r="M220" s="196"/>
      <c r="N220" s="197"/>
      <c r="O220" s="77"/>
      <c r="P220" s="77"/>
      <c r="Q220" s="77"/>
      <c r="R220" s="77"/>
      <c r="S220" s="77"/>
      <c r="T220" s="78"/>
      <c r="U220" s="38"/>
      <c r="V220" s="38"/>
      <c r="W220" s="38"/>
      <c r="X220" s="38"/>
      <c r="Y220" s="38"/>
      <c r="Z220" s="38"/>
      <c r="AA220" s="38"/>
      <c r="AB220" s="38"/>
      <c r="AC220" s="38"/>
      <c r="AD220" s="38"/>
      <c r="AE220" s="38"/>
      <c r="AT220" s="19" t="s">
        <v>208</v>
      </c>
      <c r="AU220" s="19" t="s">
        <v>91</v>
      </c>
    </row>
    <row r="221" s="12" customFormat="1" ht="25.92" customHeight="1">
      <c r="A221" s="12"/>
      <c r="B221" s="166"/>
      <c r="C221" s="12"/>
      <c r="D221" s="167" t="s">
        <v>80</v>
      </c>
      <c r="E221" s="168" t="s">
        <v>639</v>
      </c>
      <c r="F221" s="168" t="s">
        <v>640</v>
      </c>
      <c r="G221" s="12"/>
      <c r="H221" s="12"/>
      <c r="I221" s="169"/>
      <c r="J221" s="170">
        <f>BK221</f>
        <v>0</v>
      </c>
      <c r="K221" s="12"/>
      <c r="L221" s="166"/>
      <c r="M221" s="171"/>
      <c r="N221" s="172"/>
      <c r="O221" s="172"/>
      <c r="P221" s="173">
        <f>P222</f>
        <v>0</v>
      </c>
      <c r="Q221" s="172"/>
      <c r="R221" s="173">
        <f>R222</f>
        <v>1.0715592</v>
      </c>
      <c r="S221" s="172"/>
      <c r="T221" s="174">
        <f>T222</f>
        <v>2.2923</v>
      </c>
      <c r="U221" s="12"/>
      <c r="V221" s="12"/>
      <c r="W221" s="12"/>
      <c r="X221" s="12"/>
      <c r="Y221" s="12"/>
      <c r="Z221" s="12"/>
      <c r="AA221" s="12"/>
      <c r="AB221" s="12"/>
      <c r="AC221" s="12"/>
      <c r="AD221" s="12"/>
      <c r="AE221" s="12"/>
      <c r="AR221" s="167" t="s">
        <v>91</v>
      </c>
      <c r="AT221" s="175" t="s">
        <v>80</v>
      </c>
      <c r="AU221" s="175" t="s">
        <v>81</v>
      </c>
      <c r="AY221" s="167" t="s">
        <v>199</v>
      </c>
      <c r="BK221" s="176">
        <f>BK222</f>
        <v>0</v>
      </c>
    </row>
    <row r="222" s="12" customFormat="1" ht="22.8" customHeight="1">
      <c r="A222" s="12"/>
      <c r="B222" s="166"/>
      <c r="C222" s="12"/>
      <c r="D222" s="167" t="s">
        <v>80</v>
      </c>
      <c r="E222" s="177" t="s">
        <v>1079</v>
      </c>
      <c r="F222" s="177" t="s">
        <v>1080</v>
      </c>
      <c r="G222" s="12"/>
      <c r="H222" s="12"/>
      <c r="I222" s="169"/>
      <c r="J222" s="178">
        <f>BK222</f>
        <v>0</v>
      </c>
      <c r="K222" s="12"/>
      <c r="L222" s="166"/>
      <c r="M222" s="171"/>
      <c r="N222" s="172"/>
      <c r="O222" s="172"/>
      <c r="P222" s="173">
        <f>SUM(P223:P233)</f>
        <v>0</v>
      </c>
      <c r="Q222" s="172"/>
      <c r="R222" s="173">
        <f>SUM(R223:R233)</f>
        <v>1.0715592</v>
      </c>
      <c r="S222" s="172"/>
      <c r="T222" s="174">
        <f>SUM(T223:T233)</f>
        <v>2.2923</v>
      </c>
      <c r="U222" s="12"/>
      <c r="V222" s="12"/>
      <c r="W222" s="12"/>
      <c r="X222" s="12"/>
      <c r="Y222" s="12"/>
      <c r="Z222" s="12"/>
      <c r="AA222" s="12"/>
      <c r="AB222" s="12"/>
      <c r="AC222" s="12"/>
      <c r="AD222" s="12"/>
      <c r="AE222" s="12"/>
      <c r="AR222" s="167" t="s">
        <v>91</v>
      </c>
      <c r="AT222" s="175" t="s">
        <v>80</v>
      </c>
      <c r="AU222" s="175" t="s">
        <v>89</v>
      </c>
      <c r="AY222" s="167" t="s">
        <v>199</v>
      </c>
      <c r="BK222" s="176">
        <f>SUM(BK223:BK233)</f>
        <v>0</v>
      </c>
    </row>
    <row r="223" s="2" customFormat="1" ht="14.4" customHeight="1">
      <c r="A223" s="38"/>
      <c r="B223" s="179"/>
      <c r="C223" s="180" t="s">
        <v>325</v>
      </c>
      <c r="D223" s="180" t="s">
        <v>201</v>
      </c>
      <c r="E223" s="181" t="s">
        <v>2081</v>
      </c>
      <c r="F223" s="182" t="s">
        <v>2082</v>
      </c>
      <c r="G223" s="183" t="s">
        <v>345</v>
      </c>
      <c r="H223" s="184">
        <v>16.41</v>
      </c>
      <c r="I223" s="185"/>
      <c r="J223" s="186">
        <f>ROUND(I223*H223,2)</f>
        <v>0</v>
      </c>
      <c r="K223" s="182" t="s">
        <v>246</v>
      </c>
      <c r="L223" s="39"/>
      <c r="M223" s="187" t="s">
        <v>1</v>
      </c>
      <c r="N223" s="188" t="s">
        <v>46</v>
      </c>
      <c r="O223" s="77"/>
      <c r="P223" s="189">
        <f>O223*H223</f>
        <v>0</v>
      </c>
      <c r="Q223" s="189">
        <v>0.039120000000000002</v>
      </c>
      <c r="R223" s="189">
        <f>Q223*H223</f>
        <v>0.64195920000000006</v>
      </c>
      <c r="S223" s="189">
        <v>0.029999999999999999</v>
      </c>
      <c r="T223" s="190">
        <f>S223*H223</f>
        <v>0.49229999999999996</v>
      </c>
      <c r="U223" s="38"/>
      <c r="V223" s="38"/>
      <c r="W223" s="38"/>
      <c r="X223" s="38"/>
      <c r="Y223" s="38"/>
      <c r="Z223" s="38"/>
      <c r="AA223" s="38"/>
      <c r="AB223" s="38"/>
      <c r="AC223" s="38"/>
      <c r="AD223" s="38"/>
      <c r="AE223" s="38"/>
      <c r="AR223" s="191" t="s">
        <v>318</v>
      </c>
      <c r="AT223" s="191" t="s">
        <v>201</v>
      </c>
      <c r="AU223" s="191" t="s">
        <v>91</v>
      </c>
      <c r="AY223" s="19" t="s">
        <v>199</v>
      </c>
      <c r="BE223" s="192">
        <f>IF(N223="základní",J223,0)</f>
        <v>0</v>
      </c>
      <c r="BF223" s="192">
        <f>IF(N223="snížená",J223,0)</f>
        <v>0</v>
      </c>
      <c r="BG223" s="192">
        <f>IF(N223="zákl. přenesená",J223,0)</f>
        <v>0</v>
      </c>
      <c r="BH223" s="192">
        <f>IF(N223="sníž. přenesená",J223,0)</f>
        <v>0</v>
      </c>
      <c r="BI223" s="192">
        <f>IF(N223="nulová",J223,0)</f>
        <v>0</v>
      </c>
      <c r="BJ223" s="19" t="s">
        <v>89</v>
      </c>
      <c r="BK223" s="192">
        <f>ROUND(I223*H223,2)</f>
        <v>0</v>
      </c>
      <c r="BL223" s="19" t="s">
        <v>318</v>
      </c>
      <c r="BM223" s="191" t="s">
        <v>2688</v>
      </c>
    </row>
    <row r="224" s="2" customFormat="1">
      <c r="A224" s="38"/>
      <c r="B224" s="39"/>
      <c r="C224" s="38"/>
      <c r="D224" s="193" t="s">
        <v>248</v>
      </c>
      <c r="E224" s="38"/>
      <c r="F224" s="198" t="s">
        <v>2084</v>
      </c>
      <c r="G224" s="38"/>
      <c r="H224" s="38"/>
      <c r="I224" s="195"/>
      <c r="J224" s="38"/>
      <c r="K224" s="38"/>
      <c r="L224" s="39"/>
      <c r="M224" s="196"/>
      <c r="N224" s="197"/>
      <c r="O224" s="77"/>
      <c r="P224" s="77"/>
      <c r="Q224" s="77"/>
      <c r="R224" s="77"/>
      <c r="S224" s="77"/>
      <c r="T224" s="78"/>
      <c r="U224" s="38"/>
      <c r="V224" s="38"/>
      <c r="W224" s="38"/>
      <c r="X224" s="38"/>
      <c r="Y224" s="38"/>
      <c r="Z224" s="38"/>
      <c r="AA224" s="38"/>
      <c r="AB224" s="38"/>
      <c r="AC224" s="38"/>
      <c r="AD224" s="38"/>
      <c r="AE224" s="38"/>
      <c r="AT224" s="19" t="s">
        <v>248</v>
      </c>
      <c r="AU224" s="19" t="s">
        <v>91</v>
      </c>
    </row>
    <row r="225" s="14" customFormat="1">
      <c r="A225" s="14"/>
      <c r="B225" s="207"/>
      <c r="C225" s="14"/>
      <c r="D225" s="193" t="s">
        <v>212</v>
      </c>
      <c r="E225" s="208" t="s">
        <v>1</v>
      </c>
      <c r="F225" s="209" t="s">
        <v>2085</v>
      </c>
      <c r="G225" s="14"/>
      <c r="H225" s="208" t="s">
        <v>1</v>
      </c>
      <c r="I225" s="210"/>
      <c r="J225" s="14"/>
      <c r="K225" s="14"/>
      <c r="L225" s="207"/>
      <c r="M225" s="211"/>
      <c r="N225" s="212"/>
      <c r="O225" s="212"/>
      <c r="P225" s="212"/>
      <c r="Q225" s="212"/>
      <c r="R225" s="212"/>
      <c r="S225" s="212"/>
      <c r="T225" s="213"/>
      <c r="U225" s="14"/>
      <c r="V225" s="14"/>
      <c r="W225" s="14"/>
      <c r="X225" s="14"/>
      <c r="Y225" s="14"/>
      <c r="Z225" s="14"/>
      <c r="AA225" s="14"/>
      <c r="AB225" s="14"/>
      <c r="AC225" s="14"/>
      <c r="AD225" s="14"/>
      <c r="AE225" s="14"/>
      <c r="AT225" s="208" t="s">
        <v>212</v>
      </c>
      <c r="AU225" s="208" t="s">
        <v>91</v>
      </c>
      <c r="AV225" s="14" t="s">
        <v>89</v>
      </c>
      <c r="AW225" s="14" t="s">
        <v>36</v>
      </c>
      <c r="AX225" s="14" t="s">
        <v>81</v>
      </c>
      <c r="AY225" s="208" t="s">
        <v>199</v>
      </c>
    </row>
    <row r="226" s="13" customFormat="1">
      <c r="A226" s="13"/>
      <c r="B226" s="199"/>
      <c r="C226" s="13"/>
      <c r="D226" s="193" t="s">
        <v>212</v>
      </c>
      <c r="E226" s="200" t="s">
        <v>1</v>
      </c>
      <c r="F226" s="201" t="s">
        <v>2689</v>
      </c>
      <c r="G226" s="13"/>
      <c r="H226" s="202">
        <v>16.41</v>
      </c>
      <c r="I226" s="203"/>
      <c r="J226" s="13"/>
      <c r="K226" s="13"/>
      <c r="L226" s="199"/>
      <c r="M226" s="204"/>
      <c r="N226" s="205"/>
      <c r="O226" s="205"/>
      <c r="P226" s="205"/>
      <c r="Q226" s="205"/>
      <c r="R226" s="205"/>
      <c r="S226" s="205"/>
      <c r="T226" s="206"/>
      <c r="U226" s="13"/>
      <c r="V226" s="13"/>
      <c r="W226" s="13"/>
      <c r="X226" s="13"/>
      <c r="Y226" s="13"/>
      <c r="Z226" s="13"/>
      <c r="AA226" s="13"/>
      <c r="AB226" s="13"/>
      <c r="AC226" s="13"/>
      <c r="AD226" s="13"/>
      <c r="AE226" s="13"/>
      <c r="AT226" s="200" t="s">
        <v>212</v>
      </c>
      <c r="AU226" s="200" t="s">
        <v>91</v>
      </c>
      <c r="AV226" s="13" t="s">
        <v>91</v>
      </c>
      <c r="AW226" s="13" t="s">
        <v>36</v>
      </c>
      <c r="AX226" s="13" t="s">
        <v>89</v>
      </c>
      <c r="AY226" s="200" t="s">
        <v>199</v>
      </c>
    </row>
    <row r="227" s="2" customFormat="1" ht="14.4" customHeight="1">
      <c r="A227" s="38"/>
      <c r="B227" s="179"/>
      <c r="C227" s="180" t="s">
        <v>331</v>
      </c>
      <c r="D227" s="180" t="s">
        <v>201</v>
      </c>
      <c r="E227" s="181" t="s">
        <v>2690</v>
      </c>
      <c r="F227" s="182" t="s">
        <v>2691</v>
      </c>
      <c r="G227" s="183" t="s">
        <v>345</v>
      </c>
      <c r="H227" s="184">
        <v>60</v>
      </c>
      <c r="I227" s="185"/>
      <c r="J227" s="186">
        <f>ROUND(I227*H227,2)</f>
        <v>0</v>
      </c>
      <c r="K227" s="182" t="s">
        <v>246</v>
      </c>
      <c r="L227" s="39"/>
      <c r="M227" s="187" t="s">
        <v>1</v>
      </c>
      <c r="N227" s="188" t="s">
        <v>46</v>
      </c>
      <c r="O227" s="77"/>
      <c r="P227" s="189">
        <f>O227*H227</f>
        <v>0</v>
      </c>
      <c r="Q227" s="189">
        <v>0.0071599999999999997</v>
      </c>
      <c r="R227" s="189">
        <f>Q227*H227</f>
        <v>0.42959999999999998</v>
      </c>
      <c r="S227" s="189">
        <v>0.029999999999999999</v>
      </c>
      <c r="T227" s="190">
        <f>S227*H227</f>
        <v>1.7999999999999998</v>
      </c>
      <c r="U227" s="38"/>
      <c r="V227" s="38"/>
      <c r="W227" s="38"/>
      <c r="X227" s="38"/>
      <c r="Y227" s="38"/>
      <c r="Z227" s="38"/>
      <c r="AA227" s="38"/>
      <c r="AB227" s="38"/>
      <c r="AC227" s="38"/>
      <c r="AD227" s="38"/>
      <c r="AE227" s="38"/>
      <c r="AR227" s="191" t="s">
        <v>318</v>
      </c>
      <c r="AT227" s="191" t="s">
        <v>201</v>
      </c>
      <c r="AU227" s="191" t="s">
        <v>91</v>
      </c>
      <c r="AY227" s="19" t="s">
        <v>199</v>
      </c>
      <c r="BE227" s="192">
        <f>IF(N227="základní",J227,0)</f>
        <v>0</v>
      </c>
      <c r="BF227" s="192">
        <f>IF(N227="snížená",J227,0)</f>
        <v>0</v>
      </c>
      <c r="BG227" s="192">
        <f>IF(N227="zákl. přenesená",J227,0)</f>
        <v>0</v>
      </c>
      <c r="BH227" s="192">
        <f>IF(N227="sníž. přenesená",J227,0)</f>
        <v>0</v>
      </c>
      <c r="BI227" s="192">
        <f>IF(N227="nulová",J227,0)</f>
        <v>0</v>
      </c>
      <c r="BJ227" s="19" t="s">
        <v>89</v>
      </c>
      <c r="BK227" s="192">
        <f>ROUND(I227*H227,2)</f>
        <v>0</v>
      </c>
      <c r="BL227" s="19" t="s">
        <v>318</v>
      </c>
      <c r="BM227" s="191" t="s">
        <v>2692</v>
      </c>
    </row>
    <row r="228" s="2" customFormat="1">
      <c r="A228" s="38"/>
      <c r="B228" s="39"/>
      <c r="C228" s="38"/>
      <c r="D228" s="193" t="s">
        <v>248</v>
      </c>
      <c r="E228" s="38"/>
      <c r="F228" s="198" t="s">
        <v>2084</v>
      </c>
      <c r="G228" s="38"/>
      <c r="H228" s="38"/>
      <c r="I228" s="195"/>
      <c r="J228" s="38"/>
      <c r="K228" s="38"/>
      <c r="L228" s="39"/>
      <c r="M228" s="196"/>
      <c r="N228" s="197"/>
      <c r="O228" s="77"/>
      <c r="P228" s="77"/>
      <c r="Q228" s="77"/>
      <c r="R228" s="77"/>
      <c r="S228" s="77"/>
      <c r="T228" s="78"/>
      <c r="U228" s="38"/>
      <c r="V228" s="38"/>
      <c r="W228" s="38"/>
      <c r="X228" s="38"/>
      <c r="Y228" s="38"/>
      <c r="Z228" s="38"/>
      <c r="AA228" s="38"/>
      <c r="AB228" s="38"/>
      <c r="AC228" s="38"/>
      <c r="AD228" s="38"/>
      <c r="AE228" s="38"/>
      <c r="AT228" s="19" t="s">
        <v>248</v>
      </c>
      <c r="AU228" s="19" t="s">
        <v>91</v>
      </c>
    </row>
    <row r="229" s="14" customFormat="1">
      <c r="A229" s="14"/>
      <c r="B229" s="207"/>
      <c r="C229" s="14"/>
      <c r="D229" s="193" t="s">
        <v>212</v>
      </c>
      <c r="E229" s="208" t="s">
        <v>1</v>
      </c>
      <c r="F229" s="209" t="s">
        <v>2085</v>
      </c>
      <c r="G229" s="14"/>
      <c r="H229" s="208" t="s">
        <v>1</v>
      </c>
      <c r="I229" s="210"/>
      <c r="J229" s="14"/>
      <c r="K229" s="14"/>
      <c r="L229" s="207"/>
      <c r="M229" s="211"/>
      <c r="N229" s="212"/>
      <c r="O229" s="212"/>
      <c r="P229" s="212"/>
      <c r="Q229" s="212"/>
      <c r="R229" s="212"/>
      <c r="S229" s="212"/>
      <c r="T229" s="213"/>
      <c r="U229" s="14"/>
      <c r="V229" s="14"/>
      <c r="W229" s="14"/>
      <c r="X229" s="14"/>
      <c r="Y229" s="14"/>
      <c r="Z229" s="14"/>
      <c r="AA229" s="14"/>
      <c r="AB229" s="14"/>
      <c r="AC229" s="14"/>
      <c r="AD229" s="14"/>
      <c r="AE229" s="14"/>
      <c r="AT229" s="208" t="s">
        <v>212</v>
      </c>
      <c r="AU229" s="208" t="s">
        <v>91</v>
      </c>
      <c r="AV229" s="14" t="s">
        <v>89</v>
      </c>
      <c r="AW229" s="14" t="s">
        <v>36</v>
      </c>
      <c r="AX229" s="14" t="s">
        <v>81</v>
      </c>
      <c r="AY229" s="208" t="s">
        <v>199</v>
      </c>
    </row>
    <row r="230" s="13" customFormat="1">
      <c r="A230" s="13"/>
      <c r="B230" s="199"/>
      <c r="C230" s="13"/>
      <c r="D230" s="193" t="s">
        <v>212</v>
      </c>
      <c r="E230" s="200" t="s">
        <v>1</v>
      </c>
      <c r="F230" s="201" t="s">
        <v>2693</v>
      </c>
      <c r="G230" s="13"/>
      <c r="H230" s="202">
        <v>60</v>
      </c>
      <c r="I230" s="203"/>
      <c r="J230" s="13"/>
      <c r="K230" s="13"/>
      <c r="L230" s="199"/>
      <c r="M230" s="204"/>
      <c r="N230" s="205"/>
      <c r="O230" s="205"/>
      <c r="P230" s="205"/>
      <c r="Q230" s="205"/>
      <c r="R230" s="205"/>
      <c r="S230" s="205"/>
      <c r="T230" s="206"/>
      <c r="U230" s="13"/>
      <c r="V230" s="13"/>
      <c r="W230" s="13"/>
      <c r="X230" s="13"/>
      <c r="Y230" s="13"/>
      <c r="Z230" s="13"/>
      <c r="AA230" s="13"/>
      <c r="AB230" s="13"/>
      <c r="AC230" s="13"/>
      <c r="AD230" s="13"/>
      <c r="AE230" s="13"/>
      <c r="AT230" s="200" t="s">
        <v>212</v>
      </c>
      <c r="AU230" s="200" t="s">
        <v>91</v>
      </c>
      <c r="AV230" s="13" t="s">
        <v>91</v>
      </c>
      <c r="AW230" s="13" t="s">
        <v>36</v>
      </c>
      <c r="AX230" s="13" t="s">
        <v>89</v>
      </c>
      <c r="AY230" s="200" t="s">
        <v>199</v>
      </c>
    </row>
    <row r="231" s="2" customFormat="1" ht="24.15" customHeight="1">
      <c r="A231" s="38"/>
      <c r="B231" s="179"/>
      <c r="C231" s="180" t="s">
        <v>337</v>
      </c>
      <c r="D231" s="180" t="s">
        <v>201</v>
      </c>
      <c r="E231" s="181" t="s">
        <v>1095</v>
      </c>
      <c r="F231" s="182" t="s">
        <v>1096</v>
      </c>
      <c r="G231" s="183" t="s">
        <v>275</v>
      </c>
      <c r="H231" s="184">
        <v>1.0720000000000001</v>
      </c>
      <c r="I231" s="185"/>
      <c r="J231" s="186">
        <f>ROUND(I231*H231,2)</f>
        <v>0</v>
      </c>
      <c r="K231" s="182" t="s">
        <v>205</v>
      </c>
      <c r="L231" s="39"/>
      <c r="M231" s="187" t="s">
        <v>1</v>
      </c>
      <c r="N231" s="188" t="s">
        <v>46</v>
      </c>
      <c r="O231" s="77"/>
      <c r="P231" s="189">
        <f>O231*H231</f>
        <v>0</v>
      </c>
      <c r="Q231" s="189">
        <v>0</v>
      </c>
      <c r="R231" s="189">
        <f>Q231*H231</f>
        <v>0</v>
      </c>
      <c r="S231" s="189">
        <v>0</v>
      </c>
      <c r="T231" s="190">
        <f>S231*H231</f>
        <v>0</v>
      </c>
      <c r="U231" s="38"/>
      <c r="V231" s="38"/>
      <c r="W231" s="38"/>
      <c r="X231" s="38"/>
      <c r="Y231" s="38"/>
      <c r="Z231" s="38"/>
      <c r="AA231" s="38"/>
      <c r="AB231" s="38"/>
      <c r="AC231" s="38"/>
      <c r="AD231" s="38"/>
      <c r="AE231" s="38"/>
      <c r="AR231" s="191" t="s">
        <v>318</v>
      </c>
      <c r="AT231" s="191" t="s">
        <v>201</v>
      </c>
      <c r="AU231" s="191" t="s">
        <v>91</v>
      </c>
      <c r="AY231" s="19" t="s">
        <v>199</v>
      </c>
      <c r="BE231" s="192">
        <f>IF(N231="základní",J231,0)</f>
        <v>0</v>
      </c>
      <c r="BF231" s="192">
        <f>IF(N231="snížená",J231,0)</f>
        <v>0</v>
      </c>
      <c r="BG231" s="192">
        <f>IF(N231="zákl. přenesená",J231,0)</f>
        <v>0</v>
      </c>
      <c r="BH231" s="192">
        <f>IF(N231="sníž. přenesená",J231,0)</f>
        <v>0</v>
      </c>
      <c r="BI231" s="192">
        <f>IF(N231="nulová",J231,0)</f>
        <v>0</v>
      </c>
      <c r="BJ231" s="19" t="s">
        <v>89</v>
      </c>
      <c r="BK231" s="192">
        <f>ROUND(I231*H231,2)</f>
        <v>0</v>
      </c>
      <c r="BL231" s="19" t="s">
        <v>318</v>
      </c>
      <c r="BM231" s="191" t="s">
        <v>2694</v>
      </c>
    </row>
    <row r="232" s="2" customFormat="1">
      <c r="A232" s="38"/>
      <c r="B232" s="39"/>
      <c r="C232" s="38"/>
      <c r="D232" s="193" t="s">
        <v>208</v>
      </c>
      <c r="E232" s="38"/>
      <c r="F232" s="194" t="s">
        <v>1098</v>
      </c>
      <c r="G232" s="38"/>
      <c r="H232" s="38"/>
      <c r="I232" s="195"/>
      <c r="J232" s="38"/>
      <c r="K232" s="38"/>
      <c r="L232" s="39"/>
      <c r="M232" s="196"/>
      <c r="N232" s="197"/>
      <c r="O232" s="77"/>
      <c r="P232" s="77"/>
      <c r="Q232" s="77"/>
      <c r="R232" s="77"/>
      <c r="S232" s="77"/>
      <c r="T232" s="78"/>
      <c r="U232" s="38"/>
      <c r="V232" s="38"/>
      <c r="W232" s="38"/>
      <c r="X232" s="38"/>
      <c r="Y232" s="38"/>
      <c r="Z232" s="38"/>
      <c r="AA232" s="38"/>
      <c r="AB232" s="38"/>
      <c r="AC232" s="38"/>
      <c r="AD232" s="38"/>
      <c r="AE232" s="38"/>
      <c r="AT232" s="19" t="s">
        <v>208</v>
      </c>
      <c r="AU232" s="19" t="s">
        <v>91</v>
      </c>
    </row>
    <row r="233" s="2" customFormat="1">
      <c r="A233" s="38"/>
      <c r="B233" s="39"/>
      <c r="C233" s="38"/>
      <c r="D233" s="193" t="s">
        <v>210</v>
      </c>
      <c r="E233" s="38"/>
      <c r="F233" s="198" t="s">
        <v>1099</v>
      </c>
      <c r="G233" s="38"/>
      <c r="H233" s="38"/>
      <c r="I233" s="195"/>
      <c r="J233" s="38"/>
      <c r="K233" s="38"/>
      <c r="L233" s="39"/>
      <c r="M233" s="232"/>
      <c r="N233" s="233"/>
      <c r="O233" s="234"/>
      <c r="P233" s="234"/>
      <c r="Q233" s="234"/>
      <c r="R233" s="234"/>
      <c r="S233" s="234"/>
      <c r="T233" s="235"/>
      <c r="U233" s="38"/>
      <c r="V233" s="38"/>
      <c r="W233" s="38"/>
      <c r="X233" s="38"/>
      <c r="Y233" s="38"/>
      <c r="Z233" s="38"/>
      <c r="AA233" s="38"/>
      <c r="AB233" s="38"/>
      <c r="AC233" s="38"/>
      <c r="AD233" s="38"/>
      <c r="AE233" s="38"/>
      <c r="AT233" s="19" t="s">
        <v>210</v>
      </c>
      <c r="AU233" s="19" t="s">
        <v>91</v>
      </c>
    </row>
    <row r="234" s="2" customFormat="1" ht="6.96" customHeight="1">
      <c r="A234" s="38"/>
      <c r="B234" s="60"/>
      <c r="C234" s="61"/>
      <c r="D234" s="61"/>
      <c r="E234" s="61"/>
      <c r="F234" s="61"/>
      <c r="G234" s="61"/>
      <c r="H234" s="61"/>
      <c r="I234" s="61"/>
      <c r="J234" s="61"/>
      <c r="K234" s="61"/>
      <c r="L234" s="39"/>
      <c r="M234" s="38"/>
      <c r="O234" s="38"/>
      <c r="P234" s="38"/>
      <c r="Q234" s="38"/>
      <c r="R234" s="38"/>
      <c r="S234" s="38"/>
      <c r="T234" s="38"/>
      <c r="U234" s="38"/>
      <c r="V234" s="38"/>
      <c r="W234" s="38"/>
      <c r="X234" s="38"/>
      <c r="Y234" s="38"/>
      <c r="Z234" s="38"/>
      <c r="AA234" s="38"/>
      <c r="AB234" s="38"/>
      <c r="AC234" s="38"/>
      <c r="AD234" s="38"/>
      <c r="AE234" s="38"/>
    </row>
  </sheetData>
  <autoFilter ref="C130:K233"/>
  <mergeCells count="12">
    <mergeCell ref="E7:H7"/>
    <mergeCell ref="E9:H9"/>
    <mergeCell ref="E11:H11"/>
    <mergeCell ref="E20:H20"/>
    <mergeCell ref="E29:H29"/>
    <mergeCell ref="E85:H85"/>
    <mergeCell ref="E87:H87"/>
    <mergeCell ref="E89:H89"/>
    <mergeCell ref="E119:H119"/>
    <mergeCell ref="E121:H121"/>
    <mergeCell ref="E123:H12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142</v>
      </c>
    </row>
    <row r="3" s="1" customFormat="1" ht="6.96" customHeight="1">
      <c r="B3" s="20"/>
      <c r="C3" s="21"/>
      <c r="D3" s="21"/>
      <c r="E3" s="21"/>
      <c r="F3" s="21"/>
      <c r="G3" s="21"/>
      <c r="H3" s="21"/>
      <c r="I3" s="21"/>
      <c r="J3" s="21"/>
      <c r="K3" s="21"/>
      <c r="L3" s="22"/>
      <c r="AT3" s="19" t="s">
        <v>91</v>
      </c>
    </row>
    <row r="4" s="1" customFormat="1" ht="24.96" customHeight="1">
      <c r="B4" s="22"/>
      <c r="D4" s="23" t="s">
        <v>158</v>
      </c>
      <c r="L4" s="22"/>
      <c r="M4" s="128" t="s">
        <v>10</v>
      </c>
      <c r="AT4" s="19" t="s">
        <v>3</v>
      </c>
    </row>
    <row r="5" s="1" customFormat="1" ht="6.96" customHeight="1">
      <c r="B5" s="22"/>
      <c r="L5" s="22"/>
    </row>
    <row r="6" s="1" customFormat="1" ht="12" customHeight="1">
      <c r="B6" s="22"/>
      <c r="D6" s="32" t="s">
        <v>16</v>
      </c>
      <c r="L6" s="22"/>
    </row>
    <row r="7" s="1" customFormat="1" ht="16.5" customHeight="1">
      <c r="B7" s="22"/>
      <c r="E7" s="129" t="str">
        <f>'Rekapitulace stavby'!K6</f>
        <v>VD Letovice, rekonstrukce VD</v>
      </c>
      <c r="F7" s="32"/>
      <c r="G7" s="32"/>
      <c r="H7" s="32"/>
      <c r="L7" s="22"/>
    </row>
    <row r="8" s="1" customFormat="1" ht="12" customHeight="1">
      <c r="B8" s="22"/>
      <c r="D8" s="32" t="s">
        <v>159</v>
      </c>
      <c r="L8" s="22"/>
    </row>
    <row r="9" s="2" customFormat="1" ht="16.5" customHeight="1">
      <c r="A9" s="38"/>
      <c r="B9" s="39"/>
      <c r="C9" s="38"/>
      <c r="D9" s="38"/>
      <c r="E9" s="129" t="s">
        <v>2477</v>
      </c>
      <c r="F9" s="38"/>
      <c r="G9" s="38"/>
      <c r="H9" s="38"/>
      <c r="I9" s="38"/>
      <c r="J9" s="38"/>
      <c r="K9" s="38"/>
      <c r="L9" s="55"/>
      <c r="S9" s="38"/>
      <c r="T9" s="38"/>
      <c r="U9" s="38"/>
      <c r="V9" s="38"/>
      <c r="W9" s="38"/>
      <c r="X9" s="38"/>
      <c r="Y9" s="38"/>
      <c r="Z9" s="38"/>
      <c r="AA9" s="38"/>
      <c r="AB9" s="38"/>
      <c r="AC9" s="38"/>
      <c r="AD9" s="38"/>
      <c r="AE9" s="38"/>
    </row>
    <row r="10" s="2" customFormat="1" ht="12" customHeight="1">
      <c r="A10" s="38"/>
      <c r="B10" s="39"/>
      <c r="C10" s="38"/>
      <c r="D10" s="32" t="s">
        <v>1101</v>
      </c>
      <c r="E10" s="38"/>
      <c r="F10" s="38"/>
      <c r="G10" s="38"/>
      <c r="H10" s="38"/>
      <c r="I10" s="38"/>
      <c r="J10" s="38"/>
      <c r="K10" s="38"/>
      <c r="L10" s="55"/>
      <c r="S10" s="38"/>
      <c r="T10" s="38"/>
      <c r="U10" s="38"/>
      <c r="V10" s="38"/>
      <c r="W10" s="38"/>
      <c r="X10" s="38"/>
      <c r="Y10" s="38"/>
      <c r="Z10" s="38"/>
      <c r="AA10" s="38"/>
      <c r="AB10" s="38"/>
      <c r="AC10" s="38"/>
      <c r="AD10" s="38"/>
      <c r="AE10" s="38"/>
    </row>
    <row r="11" s="2" customFormat="1" ht="16.5" customHeight="1">
      <c r="A11" s="38"/>
      <c r="B11" s="39"/>
      <c r="C11" s="38"/>
      <c r="D11" s="38"/>
      <c r="E11" s="67" t="s">
        <v>2695</v>
      </c>
      <c r="F11" s="38"/>
      <c r="G11" s="38"/>
      <c r="H11" s="38"/>
      <c r="I11" s="38"/>
      <c r="J11" s="38"/>
      <c r="K11" s="38"/>
      <c r="L11" s="55"/>
      <c r="S11" s="38"/>
      <c r="T11" s="38"/>
      <c r="U11" s="38"/>
      <c r="V11" s="38"/>
      <c r="W11" s="38"/>
      <c r="X11" s="38"/>
      <c r="Y11" s="38"/>
      <c r="Z11" s="38"/>
      <c r="AA11" s="38"/>
      <c r="AB11" s="38"/>
      <c r="AC11" s="38"/>
      <c r="AD11" s="38"/>
      <c r="AE11" s="38"/>
    </row>
    <row r="12" s="2" customFormat="1">
      <c r="A12" s="38"/>
      <c r="B12" s="39"/>
      <c r="C12" s="38"/>
      <c r="D12" s="38"/>
      <c r="E12" s="38"/>
      <c r="F12" s="38"/>
      <c r="G12" s="38"/>
      <c r="H12" s="38"/>
      <c r="I12" s="38"/>
      <c r="J12" s="38"/>
      <c r="K12" s="38"/>
      <c r="L12" s="55"/>
      <c r="S12" s="38"/>
      <c r="T12" s="38"/>
      <c r="U12" s="38"/>
      <c r="V12" s="38"/>
      <c r="W12" s="38"/>
      <c r="X12" s="38"/>
      <c r="Y12" s="38"/>
      <c r="Z12" s="38"/>
      <c r="AA12" s="38"/>
      <c r="AB12" s="38"/>
      <c r="AC12" s="38"/>
      <c r="AD12" s="38"/>
      <c r="AE12" s="38"/>
    </row>
    <row r="13" s="2" customFormat="1" ht="12" customHeight="1">
      <c r="A13" s="38"/>
      <c r="B13" s="39"/>
      <c r="C13" s="38"/>
      <c r="D13" s="32" t="s">
        <v>18</v>
      </c>
      <c r="E13" s="38"/>
      <c r="F13" s="27" t="s">
        <v>1</v>
      </c>
      <c r="G13" s="38"/>
      <c r="H13" s="38"/>
      <c r="I13" s="32" t="s">
        <v>19</v>
      </c>
      <c r="J13" s="27" t="s">
        <v>1</v>
      </c>
      <c r="K13" s="38"/>
      <c r="L13" s="55"/>
      <c r="S13" s="38"/>
      <c r="T13" s="38"/>
      <c r="U13" s="38"/>
      <c r="V13" s="38"/>
      <c r="W13" s="38"/>
      <c r="X13" s="38"/>
      <c r="Y13" s="38"/>
      <c r="Z13" s="38"/>
      <c r="AA13" s="38"/>
      <c r="AB13" s="38"/>
      <c r="AC13" s="38"/>
      <c r="AD13" s="38"/>
      <c r="AE13" s="38"/>
    </row>
    <row r="14" s="2" customFormat="1" ht="12" customHeight="1">
      <c r="A14" s="38"/>
      <c r="B14" s="39"/>
      <c r="C14" s="38"/>
      <c r="D14" s="32" t="s">
        <v>20</v>
      </c>
      <c r="E14" s="38"/>
      <c r="F14" s="27" t="s">
        <v>21</v>
      </c>
      <c r="G14" s="38"/>
      <c r="H14" s="38"/>
      <c r="I14" s="32" t="s">
        <v>22</v>
      </c>
      <c r="J14" s="69" t="str">
        <f>'Rekapitulace stavby'!AN8</f>
        <v>2. 12. 2020</v>
      </c>
      <c r="K14" s="38"/>
      <c r="L14" s="55"/>
      <c r="S14" s="38"/>
      <c r="T14" s="38"/>
      <c r="U14" s="38"/>
      <c r="V14" s="38"/>
      <c r="W14" s="38"/>
      <c r="X14" s="38"/>
      <c r="Y14" s="38"/>
      <c r="Z14" s="38"/>
      <c r="AA14" s="38"/>
      <c r="AB14" s="38"/>
      <c r="AC14" s="38"/>
      <c r="AD14" s="38"/>
      <c r="AE14" s="38"/>
    </row>
    <row r="15" s="2" customFormat="1" ht="10.8" customHeight="1">
      <c r="A15" s="38"/>
      <c r="B15" s="39"/>
      <c r="C15" s="38"/>
      <c r="D15" s="38"/>
      <c r="E15" s="38"/>
      <c r="F15" s="38"/>
      <c r="G15" s="38"/>
      <c r="H15" s="38"/>
      <c r="I15" s="38"/>
      <c r="J15" s="38"/>
      <c r="K15" s="38"/>
      <c r="L15" s="55"/>
      <c r="S15" s="38"/>
      <c r="T15" s="38"/>
      <c r="U15" s="38"/>
      <c r="V15" s="38"/>
      <c r="W15" s="38"/>
      <c r="X15" s="38"/>
      <c r="Y15" s="38"/>
      <c r="Z15" s="38"/>
      <c r="AA15" s="38"/>
      <c r="AB15" s="38"/>
      <c r="AC15" s="38"/>
      <c r="AD15" s="38"/>
      <c r="AE15" s="38"/>
    </row>
    <row r="16" s="2" customFormat="1" ht="12" customHeight="1">
      <c r="A16" s="38"/>
      <c r="B16" s="39"/>
      <c r="C16" s="38"/>
      <c r="D16" s="32" t="s">
        <v>24</v>
      </c>
      <c r="E16" s="38"/>
      <c r="F16" s="38"/>
      <c r="G16" s="38"/>
      <c r="H16" s="38"/>
      <c r="I16" s="32" t="s">
        <v>25</v>
      </c>
      <c r="J16" s="27" t="s">
        <v>26</v>
      </c>
      <c r="K16" s="38"/>
      <c r="L16" s="55"/>
      <c r="S16" s="38"/>
      <c r="T16" s="38"/>
      <c r="U16" s="38"/>
      <c r="V16" s="38"/>
      <c r="W16" s="38"/>
      <c r="X16" s="38"/>
      <c r="Y16" s="38"/>
      <c r="Z16" s="38"/>
      <c r="AA16" s="38"/>
      <c r="AB16" s="38"/>
      <c r="AC16" s="38"/>
      <c r="AD16" s="38"/>
      <c r="AE16" s="38"/>
    </row>
    <row r="17" s="2" customFormat="1" ht="18" customHeight="1">
      <c r="A17" s="38"/>
      <c r="B17" s="39"/>
      <c r="C17" s="38"/>
      <c r="D17" s="38"/>
      <c r="E17" s="27" t="s">
        <v>27</v>
      </c>
      <c r="F17" s="38"/>
      <c r="G17" s="38"/>
      <c r="H17" s="38"/>
      <c r="I17" s="32" t="s">
        <v>28</v>
      </c>
      <c r="J17" s="27" t="s">
        <v>29</v>
      </c>
      <c r="K17" s="38"/>
      <c r="L17" s="55"/>
      <c r="S17" s="38"/>
      <c r="T17" s="38"/>
      <c r="U17" s="38"/>
      <c r="V17" s="38"/>
      <c r="W17" s="38"/>
      <c r="X17" s="38"/>
      <c r="Y17" s="38"/>
      <c r="Z17" s="38"/>
      <c r="AA17" s="38"/>
      <c r="AB17" s="38"/>
      <c r="AC17" s="38"/>
      <c r="AD17" s="38"/>
      <c r="AE17" s="38"/>
    </row>
    <row r="18" s="2" customFormat="1" ht="6.96" customHeight="1">
      <c r="A18" s="38"/>
      <c r="B18" s="39"/>
      <c r="C18" s="38"/>
      <c r="D18" s="38"/>
      <c r="E18" s="38"/>
      <c r="F18" s="38"/>
      <c r="G18" s="38"/>
      <c r="H18" s="38"/>
      <c r="I18" s="38"/>
      <c r="J18" s="38"/>
      <c r="K18" s="38"/>
      <c r="L18" s="55"/>
      <c r="S18" s="38"/>
      <c r="T18" s="38"/>
      <c r="U18" s="38"/>
      <c r="V18" s="38"/>
      <c r="W18" s="38"/>
      <c r="X18" s="38"/>
      <c r="Y18" s="38"/>
      <c r="Z18" s="38"/>
      <c r="AA18" s="38"/>
      <c r="AB18" s="38"/>
      <c r="AC18" s="38"/>
      <c r="AD18" s="38"/>
      <c r="AE18" s="38"/>
    </row>
    <row r="19" s="2" customFormat="1" ht="12" customHeight="1">
      <c r="A19" s="38"/>
      <c r="B19" s="39"/>
      <c r="C19" s="38"/>
      <c r="D19" s="32" t="s">
        <v>30</v>
      </c>
      <c r="E19" s="38"/>
      <c r="F19" s="38"/>
      <c r="G19" s="38"/>
      <c r="H19" s="38"/>
      <c r="I19" s="32" t="s">
        <v>25</v>
      </c>
      <c r="J19" s="33" t="str">
        <f>'Rekapitulace stavby'!AN13</f>
        <v>Vyplň údaj</v>
      </c>
      <c r="K19" s="38"/>
      <c r="L19" s="55"/>
      <c r="S19" s="38"/>
      <c r="T19" s="38"/>
      <c r="U19" s="38"/>
      <c r="V19" s="38"/>
      <c r="W19" s="38"/>
      <c r="X19" s="38"/>
      <c r="Y19" s="38"/>
      <c r="Z19" s="38"/>
      <c r="AA19" s="38"/>
      <c r="AB19" s="38"/>
      <c r="AC19" s="38"/>
      <c r="AD19" s="38"/>
      <c r="AE19" s="38"/>
    </row>
    <row r="20" s="2" customFormat="1" ht="18" customHeight="1">
      <c r="A20" s="38"/>
      <c r="B20" s="39"/>
      <c r="C20" s="38"/>
      <c r="D20" s="38"/>
      <c r="E20" s="33" t="str">
        <f>'Rekapitulace stavby'!E14</f>
        <v>Vyplň údaj</v>
      </c>
      <c r="F20" s="27"/>
      <c r="G20" s="27"/>
      <c r="H20" s="27"/>
      <c r="I20" s="32" t="s">
        <v>28</v>
      </c>
      <c r="J20" s="33" t="str">
        <f>'Rekapitulace stavby'!AN14</f>
        <v>Vyplň údaj</v>
      </c>
      <c r="K20" s="38"/>
      <c r="L20" s="55"/>
      <c r="S20" s="38"/>
      <c r="T20" s="38"/>
      <c r="U20" s="38"/>
      <c r="V20" s="38"/>
      <c r="W20" s="38"/>
      <c r="X20" s="38"/>
      <c r="Y20" s="38"/>
      <c r="Z20" s="38"/>
      <c r="AA20" s="38"/>
      <c r="AB20" s="38"/>
      <c r="AC20" s="38"/>
      <c r="AD20" s="38"/>
      <c r="AE20" s="38"/>
    </row>
    <row r="21" s="2" customFormat="1" ht="6.96" customHeight="1">
      <c r="A21" s="38"/>
      <c r="B21" s="39"/>
      <c r="C21" s="38"/>
      <c r="D21" s="38"/>
      <c r="E21" s="38"/>
      <c r="F21" s="38"/>
      <c r="G21" s="38"/>
      <c r="H21" s="38"/>
      <c r="I21" s="38"/>
      <c r="J21" s="38"/>
      <c r="K21" s="38"/>
      <c r="L21" s="55"/>
      <c r="S21" s="38"/>
      <c r="T21" s="38"/>
      <c r="U21" s="38"/>
      <c r="V21" s="38"/>
      <c r="W21" s="38"/>
      <c r="X21" s="38"/>
      <c r="Y21" s="38"/>
      <c r="Z21" s="38"/>
      <c r="AA21" s="38"/>
      <c r="AB21" s="38"/>
      <c r="AC21" s="38"/>
      <c r="AD21" s="38"/>
      <c r="AE21" s="38"/>
    </row>
    <row r="22" s="2" customFormat="1" ht="12" customHeight="1">
      <c r="A22" s="38"/>
      <c r="B22" s="39"/>
      <c r="C22" s="38"/>
      <c r="D22" s="32" t="s">
        <v>32</v>
      </c>
      <c r="E22" s="38"/>
      <c r="F22" s="38"/>
      <c r="G22" s="38"/>
      <c r="H22" s="38"/>
      <c r="I22" s="32" t="s">
        <v>25</v>
      </c>
      <c r="J22" s="27" t="s">
        <v>33</v>
      </c>
      <c r="K22" s="38"/>
      <c r="L22" s="55"/>
      <c r="S22" s="38"/>
      <c r="T22" s="38"/>
      <c r="U22" s="38"/>
      <c r="V22" s="38"/>
      <c r="W22" s="38"/>
      <c r="X22" s="38"/>
      <c r="Y22" s="38"/>
      <c r="Z22" s="38"/>
      <c r="AA22" s="38"/>
      <c r="AB22" s="38"/>
      <c r="AC22" s="38"/>
      <c r="AD22" s="38"/>
      <c r="AE22" s="38"/>
    </row>
    <row r="23" s="2" customFormat="1" ht="18" customHeight="1">
      <c r="A23" s="38"/>
      <c r="B23" s="39"/>
      <c r="C23" s="38"/>
      <c r="D23" s="38"/>
      <c r="E23" s="27" t="s">
        <v>34</v>
      </c>
      <c r="F23" s="38"/>
      <c r="G23" s="38"/>
      <c r="H23" s="38"/>
      <c r="I23" s="32" t="s">
        <v>28</v>
      </c>
      <c r="J23" s="27" t="s">
        <v>35</v>
      </c>
      <c r="K23" s="38"/>
      <c r="L23" s="55"/>
      <c r="S23" s="38"/>
      <c r="T23" s="38"/>
      <c r="U23" s="38"/>
      <c r="V23" s="38"/>
      <c r="W23" s="38"/>
      <c r="X23" s="38"/>
      <c r="Y23" s="38"/>
      <c r="Z23" s="38"/>
      <c r="AA23" s="38"/>
      <c r="AB23" s="38"/>
      <c r="AC23" s="38"/>
      <c r="AD23" s="38"/>
      <c r="AE23" s="38"/>
    </row>
    <row r="24" s="2" customFormat="1" ht="6.96" customHeight="1">
      <c r="A24" s="38"/>
      <c r="B24" s="39"/>
      <c r="C24" s="38"/>
      <c r="D24" s="38"/>
      <c r="E24" s="38"/>
      <c r="F24" s="38"/>
      <c r="G24" s="38"/>
      <c r="H24" s="38"/>
      <c r="I24" s="38"/>
      <c r="J24" s="38"/>
      <c r="K24" s="38"/>
      <c r="L24" s="55"/>
      <c r="S24" s="38"/>
      <c r="T24" s="38"/>
      <c r="U24" s="38"/>
      <c r="V24" s="38"/>
      <c r="W24" s="38"/>
      <c r="X24" s="38"/>
      <c r="Y24" s="38"/>
      <c r="Z24" s="38"/>
      <c r="AA24" s="38"/>
      <c r="AB24" s="38"/>
      <c r="AC24" s="38"/>
      <c r="AD24" s="38"/>
      <c r="AE24" s="38"/>
    </row>
    <row r="25" s="2" customFormat="1" ht="12" customHeight="1">
      <c r="A25" s="38"/>
      <c r="B25" s="39"/>
      <c r="C25" s="38"/>
      <c r="D25" s="32" t="s">
        <v>37</v>
      </c>
      <c r="E25" s="38"/>
      <c r="F25" s="38"/>
      <c r="G25" s="38"/>
      <c r="H25" s="38"/>
      <c r="I25" s="32" t="s">
        <v>25</v>
      </c>
      <c r="J25" s="27" t="str">
        <f>IF('Rekapitulace stavby'!AN19="","",'Rekapitulace stavby'!AN19)</f>
        <v/>
      </c>
      <c r="K25" s="38"/>
      <c r="L25" s="55"/>
      <c r="S25" s="38"/>
      <c r="T25" s="38"/>
      <c r="U25" s="38"/>
      <c r="V25" s="38"/>
      <c r="W25" s="38"/>
      <c r="X25" s="38"/>
      <c r="Y25" s="38"/>
      <c r="Z25" s="38"/>
      <c r="AA25" s="38"/>
      <c r="AB25" s="38"/>
      <c r="AC25" s="38"/>
      <c r="AD25" s="38"/>
      <c r="AE25" s="38"/>
    </row>
    <row r="26" s="2" customFormat="1" ht="18" customHeight="1">
      <c r="A26" s="38"/>
      <c r="B26" s="39"/>
      <c r="C26" s="38"/>
      <c r="D26" s="38"/>
      <c r="E26" s="27" t="str">
        <f>IF('Rekapitulace stavby'!E20="","",'Rekapitulace stavby'!E20)</f>
        <v xml:space="preserve"> </v>
      </c>
      <c r="F26" s="38"/>
      <c r="G26" s="38"/>
      <c r="H26" s="38"/>
      <c r="I26" s="32" t="s">
        <v>28</v>
      </c>
      <c r="J26" s="27" t="str">
        <f>IF('Rekapitulace stavby'!AN20="","",'Rekapitulace stavby'!AN20)</f>
        <v/>
      </c>
      <c r="K26" s="38"/>
      <c r="L26" s="55"/>
      <c r="S26" s="38"/>
      <c r="T26" s="38"/>
      <c r="U26" s="38"/>
      <c r="V26" s="38"/>
      <c r="W26" s="38"/>
      <c r="X26" s="38"/>
      <c r="Y26" s="38"/>
      <c r="Z26" s="38"/>
      <c r="AA26" s="38"/>
      <c r="AB26" s="38"/>
      <c r="AC26" s="38"/>
      <c r="AD26" s="38"/>
      <c r="AE26" s="38"/>
    </row>
    <row r="27" s="2" customFormat="1" ht="6.96" customHeight="1">
      <c r="A27" s="38"/>
      <c r="B27" s="39"/>
      <c r="C27" s="38"/>
      <c r="D27" s="38"/>
      <c r="E27" s="38"/>
      <c r="F27" s="38"/>
      <c r="G27" s="38"/>
      <c r="H27" s="38"/>
      <c r="I27" s="38"/>
      <c r="J27" s="38"/>
      <c r="K27" s="38"/>
      <c r="L27" s="55"/>
      <c r="S27" s="38"/>
      <c r="T27" s="38"/>
      <c r="U27" s="38"/>
      <c r="V27" s="38"/>
      <c r="W27" s="38"/>
      <c r="X27" s="38"/>
      <c r="Y27" s="38"/>
      <c r="Z27" s="38"/>
      <c r="AA27" s="38"/>
      <c r="AB27" s="38"/>
      <c r="AC27" s="38"/>
      <c r="AD27" s="38"/>
      <c r="AE27" s="38"/>
    </row>
    <row r="28" s="2" customFormat="1" ht="12" customHeight="1">
      <c r="A28" s="38"/>
      <c r="B28" s="39"/>
      <c r="C28" s="38"/>
      <c r="D28" s="32" t="s">
        <v>39</v>
      </c>
      <c r="E28" s="38"/>
      <c r="F28" s="38"/>
      <c r="G28" s="38"/>
      <c r="H28" s="38"/>
      <c r="I28" s="38"/>
      <c r="J28" s="38"/>
      <c r="K28" s="38"/>
      <c r="L28" s="55"/>
      <c r="S28" s="38"/>
      <c r="T28" s="38"/>
      <c r="U28" s="38"/>
      <c r="V28" s="38"/>
      <c r="W28" s="38"/>
      <c r="X28" s="38"/>
      <c r="Y28" s="38"/>
      <c r="Z28" s="38"/>
      <c r="AA28" s="38"/>
      <c r="AB28" s="38"/>
      <c r="AC28" s="38"/>
      <c r="AD28" s="38"/>
      <c r="AE28" s="38"/>
    </row>
    <row r="29" s="8" customFormat="1" ht="119.25" customHeight="1">
      <c r="A29" s="130"/>
      <c r="B29" s="131"/>
      <c r="C29" s="130"/>
      <c r="D29" s="130"/>
      <c r="E29" s="36" t="s">
        <v>2696</v>
      </c>
      <c r="F29" s="36"/>
      <c r="G29" s="36"/>
      <c r="H29" s="36"/>
      <c r="I29" s="130"/>
      <c r="J29" s="130"/>
      <c r="K29" s="130"/>
      <c r="L29" s="132"/>
      <c r="S29" s="130"/>
      <c r="T29" s="130"/>
      <c r="U29" s="130"/>
      <c r="V29" s="130"/>
      <c r="W29" s="130"/>
      <c r="X29" s="130"/>
      <c r="Y29" s="130"/>
      <c r="Z29" s="130"/>
      <c r="AA29" s="130"/>
      <c r="AB29" s="130"/>
      <c r="AC29" s="130"/>
      <c r="AD29" s="130"/>
      <c r="AE29" s="130"/>
    </row>
    <row r="30" s="2" customFormat="1" ht="6.96" customHeight="1">
      <c r="A30" s="38"/>
      <c r="B30" s="39"/>
      <c r="C30" s="38"/>
      <c r="D30" s="38"/>
      <c r="E30" s="38"/>
      <c r="F30" s="38"/>
      <c r="G30" s="38"/>
      <c r="H30" s="38"/>
      <c r="I30" s="38"/>
      <c r="J30" s="38"/>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90"/>
      <c r="J31" s="90"/>
      <c r="K31" s="90"/>
      <c r="L31" s="55"/>
      <c r="S31" s="38"/>
      <c r="T31" s="38"/>
      <c r="U31" s="38"/>
      <c r="V31" s="38"/>
      <c r="W31" s="38"/>
      <c r="X31" s="38"/>
      <c r="Y31" s="38"/>
      <c r="Z31" s="38"/>
      <c r="AA31" s="38"/>
      <c r="AB31" s="38"/>
      <c r="AC31" s="38"/>
      <c r="AD31" s="38"/>
      <c r="AE31" s="38"/>
    </row>
    <row r="32" s="2" customFormat="1" ht="25.44" customHeight="1">
      <c r="A32" s="38"/>
      <c r="B32" s="39"/>
      <c r="C32" s="38"/>
      <c r="D32" s="133" t="s">
        <v>41</v>
      </c>
      <c r="E32" s="38"/>
      <c r="F32" s="38"/>
      <c r="G32" s="38"/>
      <c r="H32" s="38"/>
      <c r="I32" s="38"/>
      <c r="J32" s="96">
        <f>ROUND(J131, 2)</f>
        <v>0</v>
      </c>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14.4" customHeight="1">
      <c r="A34" s="38"/>
      <c r="B34" s="39"/>
      <c r="C34" s="38"/>
      <c r="D34" s="38"/>
      <c r="E34" s="38"/>
      <c r="F34" s="43" t="s">
        <v>43</v>
      </c>
      <c r="G34" s="38"/>
      <c r="H34" s="38"/>
      <c r="I34" s="43" t="s">
        <v>42</v>
      </c>
      <c r="J34" s="43" t="s">
        <v>44</v>
      </c>
      <c r="K34" s="38"/>
      <c r="L34" s="55"/>
      <c r="S34" s="38"/>
      <c r="T34" s="38"/>
      <c r="U34" s="38"/>
      <c r="V34" s="38"/>
      <c r="W34" s="38"/>
      <c r="X34" s="38"/>
      <c r="Y34" s="38"/>
      <c r="Z34" s="38"/>
      <c r="AA34" s="38"/>
      <c r="AB34" s="38"/>
      <c r="AC34" s="38"/>
      <c r="AD34" s="38"/>
      <c r="AE34" s="38"/>
    </row>
    <row r="35" s="2" customFormat="1" ht="14.4" customHeight="1">
      <c r="A35" s="38"/>
      <c r="B35" s="39"/>
      <c r="C35" s="38"/>
      <c r="D35" s="134" t="s">
        <v>45</v>
      </c>
      <c r="E35" s="32" t="s">
        <v>46</v>
      </c>
      <c r="F35" s="135">
        <f>ROUND((SUM(BE131:BE240)),  2)</f>
        <v>0</v>
      </c>
      <c r="G35" s="38"/>
      <c r="H35" s="38"/>
      <c r="I35" s="136">
        <v>0.20999999999999999</v>
      </c>
      <c r="J35" s="135">
        <f>ROUND(((SUM(BE131:BE240))*I35),  2)</f>
        <v>0</v>
      </c>
      <c r="K35" s="38"/>
      <c r="L35" s="55"/>
      <c r="S35" s="38"/>
      <c r="T35" s="38"/>
      <c r="U35" s="38"/>
      <c r="V35" s="38"/>
      <c r="W35" s="38"/>
      <c r="X35" s="38"/>
      <c r="Y35" s="38"/>
      <c r="Z35" s="38"/>
      <c r="AA35" s="38"/>
      <c r="AB35" s="38"/>
      <c r="AC35" s="38"/>
      <c r="AD35" s="38"/>
      <c r="AE35" s="38"/>
    </row>
    <row r="36" s="2" customFormat="1" ht="14.4" customHeight="1">
      <c r="A36" s="38"/>
      <c r="B36" s="39"/>
      <c r="C36" s="38"/>
      <c r="D36" s="38"/>
      <c r="E36" s="32" t="s">
        <v>47</v>
      </c>
      <c r="F36" s="135">
        <f>ROUND((SUM(BF131:BF240)),  2)</f>
        <v>0</v>
      </c>
      <c r="G36" s="38"/>
      <c r="H36" s="38"/>
      <c r="I36" s="136">
        <v>0.14999999999999999</v>
      </c>
      <c r="J36" s="135">
        <f>ROUND(((SUM(BF131:BF240))*I36),  2)</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48</v>
      </c>
      <c r="F37" s="135">
        <f>ROUND((SUM(BG131:BG240)),  2)</f>
        <v>0</v>
      </c>
      <c r="G37" s="38"/>
      <c r="H37" s="38"/>
      <c r="I37" s="136">
        <v>0.20999999999999999</v>
      </c>
      <c r="J37" s="135">
        <f>0</f>
        <v>0</v>
      </c>
      <c r="K37" s="38"/>
      <c r="L37" s="55"/>
      <c r="S37" s="38"/>
      <c r="T37" s="38"/>
      <c r="U37" s="38"/>
      <c r="V37" s="38"/>
      <c r="W37" s="38"/>
      <c r="X37" s="38"/>
      <c r="Y37" s="38"/>
      <c r="Z37" s="38"/>
      <c r="AA37" s="38"/>
      <c r="AB37" s="38"/>
      <c r="AC37" s="38"/>
      <c r="AD37" s="38"/>
      <c r="AE37" s="38"/>
    </row>
    <row r="38" hidden="1" s="2" customFormat="1" ht="14.4" customHeight="1">
      <c r="A38" s="38"/>
      <c r="B38" s="39"/>
      <c r="C38" s="38"/>
      <c r="D38" s="38"/>
      <c r="E38" s="32" t="s">
        <v>49</v>
      </c>
      <c r="F38" s="135">
        <f>ROUND((SUM(BH131:BH240)),  2)</f>
        <v>0</v>
      </c>
      <c r="G38" s="38"/>
      <c r="H38" s="38"/>
      <c r="I38" s="136">
        <v>0.14999999999999999</v>
      </c>
      <c r="J38" s="135">
        <f>0</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50</v>
      </c>
      <c r="F39" s="135">
        <f>ROUND((SUM(BI131:BI240)),  2)</f>
        <v>0</v>
      </c>
      <c r="G39" s="38"/>
      <c r="H39" s="38"/>
      <c r="I39" s="136">
        <v>0</v>
      </c>
      <c r="J39" s="135">
        <f>0</f>
        <v>0</v>
      </c>
      <c r="K39" s="38"/>
      <c r="L39" s="55"/>
      <c r="S39" s="38"/>
      <c r="T39" s="38"/>
      <c r="U39" s="38"/>
      <c r="V39" s="38"/>
      <c r="W39" s="38"/>
      <c r="X39" s="38"/>
      <c r="Y39" s="38"/>
      <c r="Z39" s="38"/>
      <c r="AA39" s="38"/>
      <c r="AB39" s="38"/>
      <c r="AC39" s="38"/>
      <c r="AD39" s="38"/>
      <c r="AE39" s="38"/>
    </row>
    <row r="40" s="2" customFormat="1" ht="6.96" customHeight="1">
      <c r="A40" s="38"/>
      <c r="B40" s="39"/>
      <c r="C40" s="38"/>
      <c r="D40" s="38"/>
      <c r="E40" s="38"/>
      <c r="F40" s="38"/>
      <c r="G40" s="38"/>
      <c r="H40" s="38"/>
      <c r="I40" s="38"/>
      <c r="J40" s="38"/>
      <c r="K40" s="38"/>
      <c r="L40" s="55"/>
      <c r="S40" s="38"/>
      <c r="T40" s="38"/>
      <c r="U40" s="38"/>
      <c r="V40" s="38"/>
      <c r="W40" s="38"/>
      <c r="X40" s="38"/>
      <c r="Y40" s="38"/>
      <c r="Z40" s="38"/>
      <c r="AA40" s="38"/>
      <c r="AB40" s="38"/>
      <c r="AC40" s="38"/>
      <c r="AD40" s="38"/>
      <c r="AE40" s="38"/>
    </row>
    <row r="41" s="2" customFormat="1" ht="25.44" customHeight="1">
      <c r="A41" s="38"/>
      <c r="B41" s="39"/>
      <c r="C41" s="137"/>
      <c r="D41" s="138" t="s">
        <v>51</v>
      </c>
      <c r="E41" s="81"/>
      <c r="F41" s="81"/>
      <c r="G41" s="139" t="s">
        <v>52</v>
      </c>
      <c r="H41" s="140" t="s">
        <v>53</v>
      </c>
      <c r="I41" s="81"/>
      <c r="J41" s="141">
        <f>SUM(J32:J39)</f>
        <v>0</v>
      </c>
      <c r="K41" s="142"/>
      <c r="L41" s="55"/>
      <c r="S41" s="38"/>
      <c r="T41" s="38"/>
      <c r="U41" s="38"/>
      <c r="V41" s="38"/>
      <c r="W41" s="38"/>
      <c r="X41" s="38"/>
      <c r="Y41" s="38"/>
      <c r="Z41" s="38"/>
      <c r="AA41" s="38"/>
      <c r="AB41" s="38"/>
      <c r="AC41" s="38"/>
      <c r="AD41" s="38"/>
      <c r="AE41" s="38"/>
    </row>
    <row r="42" s="2" customFormat="1" ht="14.4"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54</v>
      </c>
      <c r="E50" s="57"/>
      <c r="F50" s="57"/>
      <c r="G50" s="56" t="s">
        <v>55</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56</v>
      </c>
      <c r="E61" s="41"/>
      <c r="F61" s="143" t="s">
        <v>57</v>
      </c>
      <c r="G61" s="58" t="s">
        <v>56</v>
      </c>
      <c r="H61" s="41"/>
      <c r="I61" s="41"/>
      <c r="J61" s="144" t="s">
        <v>57</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58</v>
      </c>
      <c r="E65" s="59"/>
      <c r="F65" s="59"/>
      <c r="G65" s="56" t="s">
        <v>59</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56</v>
      </c>
      <c r="E76" s="41"/>
      <c r="F76" s="143" t="s">
        <v>57</v>
      </c>
      <c r="G76" s="58" t="s">
        <v>56</v>
      </c>
      <c r="H76" s="41"/>
      <c r="I76" s="41"/>
      <c r="J76" s="144" t="s">
        <v>57</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162</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29" t="str">
        <f>E7</f>
        <v>VD Letovice, rekonstrukce VD</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159</v>
      </c>
      <c r="L86" s="22"/>
    </row>
    <row r="87" s="2" customFormat="1" ht="16.5" customHeight="1">
      <c r="A87" s="38"/>
      <c r="B87" s="39"/>
      <c r="C87" s="38"/>
      <c r="D87" s="38"/>
      <c r="E87" s="129" t="s">
        <v>2477</v>
      </c>
      <c r="F87" s="38"/>
      <c r="G87" s="38"/>
      <c r="H87" s="38"/>
      <c r="I87" s="38"/>
      <c r="J87" s="38"/>
      <c r="K87" s="38"/>
      <c r="L87" s="55"/>
      <c r="S87" s="38"/>
      <c r="T87" s="38"/>
      <c r="U87" s="38"/>
      <c r="V87" s="38"/>
      <c r="W87" s="38"/>
      <c r="X87" s="38"/>
      <c r="Y87" s="38"/>
      <c r="Z87" s="38"/>
      <c r="AA87" s="38"/>
      <c r="AB87" s="38"/>
      <c r="AC87" s="38"/>
      <c r="AD87" s="38"/>
      <c r="AE87" s="38"/>
    </row>
    <row r="88" s="2" customFormat="1" ht="12" customHeight="1">
      <c r="A88" s="38"/>
      <c r="B88" s="39"/>
      <c r="C88" s="32" t="s">
        <v>1101</v>
      </c>
      <c r="D88" s="38"/>
      <c r="E88" s="38"/>
      <c r="F88" s="38"/>
      <c r="G88" s="38"/>
      <c r="H88" s="38"/>
      <c r="I88" s="38"/>
      <c r="J88" s="38"/>
      <c r="K88" s="38"/>
      <c r="L88" s="55"/>
      <c r="S88" s="38"/>
      <c r="T88" s="38"/>
      <c r="U88" s="38"/>
      <c r="V88" s="38"/>
      <c r="W88" s="38"/>
      <c r="X88" s="38"/>
      <c r="Y88" s="38"/>
      <c r="Z88" s="38"/>
      <c r="AA88" s="38"/>
      <c r="AB88" s="38"/>
      <c r="AC88" s="38"/>
      <c r="AD88" s="38"/>
      <c r="AE88" s="38"/>
    </row>
    <row r="89" s="2" customFormat="1" ht="16.5" customHeight="1">
      <c r="A89" s="38"/>
      <c r="B89" s="39"/>
      <c r="C89" s="38"/>
      <c r="D89" s="38"/>
      <c r="E89" s="67" t="str">
        <f>E11</f>
        <v>SO 09.3 - Osvětlení na levé zdi skluzu</v>
      </c>
      <c r="F89" s="38"/>
      <c r="G89" s="38"/>
      <c r="H89" s="38"/>
      <c r="I89" s="38"/>
      <c r="J89" s="38"/>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2" customHeight="1">
      <c r="A91" s="38"/>
      <c r="B91" s="39"/>
      <c r="C91" s="32" t="s">
        <v>20</v>
      </c>
      <c r="D91" s="38"/>
      <c r="E91" s="38"/>
      <c r="F91" s="27" t="str">
        <f>F14</f>
        <v>VD Letovice</v>
      </c>
      <c r="G91" s="38"/>
      <c r="H91" s="38"/>
      <c r="I91" s="32" t="s">
        <v>22</v>
      </c>
      <c r="J91" s="69" t="str">
        <f>IF(J14="","",J14)</f>
        <v>2. 12. 2020</v>
      </c>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25.65" customHeight="1">
      <c r="A93" s="38"/>
      <c r="B93" s="39"/>
      <c r="C93" s="32" t="s">
        <v>24</v>
      </c>
      <c r="D93" s="38"/>
      <c r="E93" s="38"/>
      <c r="F93" s="27" t="str">
        <f>E17</f>
        <v>Povodí Moravy, s.p., Dřevařská 11, 60175 Brno</v>
      </c>
      <c r="G93" s="38"/>
      <c r="H93" s="38"/>
      <c r="I93" s="32" t="s">
        <v>32</v>
      </c>
      <c r="J93" s="36" t="str">
        <f>E23</f>
        <v>Sweco Hydroprojekt a.s.</v>
      </c>
      <c r="K93" s="38"/>
      <c r="L93" s="55"/>
      <c r="S93" s="38"/>
      <c r="T93" s="38"/>
      <c r="U93" s="38"/>
      <c r="V93" s="38"/>
      <c r="W93" s="38"/>
      <c r="X93" s="38"/>
      <c r="Y93" s="38"/>
      <c r="Z93" s="38"/>
      <c r="AA93" s="38"/>
      <c r="AB93" s="38"/>
      <c r="AC93" s="38"/>
      <c r="AD93" s="38"/>
      <c r="AE93" s="38"/>
    </row>
    <row r="94" s="2" customFormat="1" ht="15.15" customHeight="1">
      <c r="A94" s="38"/>
      <c r="B94" s="39"/>
      <c r="C94" s="32" t="s">
        <v>30</v>
      </c>
      <c r="D94" s="38"/>
      <c r="E94" s="38"/>
      <c r="F94" s="27" t="str">
        <f>IF(E20="","",E20)</f>
        <v>Vyplň údaj</v>
      </c>
      <c r="G94" s="38"/>
      <c r="H94" s="38"/>
      <c r="I94" s="32" t="s">
        <v>37</v>
      </c>
      <c r="J94" s="36" t="str">
        <f>E26</f>
        <v xml:space="preserve"> </v>
      </c>
      <c r="K94" s="38"/>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38"/>
      <c r="J95" s="38"/>
      <c r="K95" s="38"/>
      <c r="L95" s="55"/>
      <c r="S95" s="38"/>
      <c r="T95" s="38"/>
      <c r="U95" s="38"/>
      <c r="V95" s="38"/>
      <c r="W95" s="38"/>
      <c r="X95" s="38"/>
      <c r="Y95" s="38"/>
      <c r="Z95" s="38"/>
      <c r="AA95" s="38"/>
      <c r="AB95" s="38"/>
      <c r="AC95" s="38"/>
      <c r="AD95" s="38"/>
      <c r="AE95" s="38"/>
    </row>
    <row r="96" s="2" customFormat="1" ht="29.28" customHeight="1">
      <c r="A96" s="38"/>
      <c r="B96" s="39"/>
      <c r="C96" s="145" t="s">
        <v>163</v>
      </c>
      <c r="D96" s="137"/>
      <c r="E96" s="137"/>
      <c r="F96" s="137"/>
      <c r="G96" s="137"/>
      <c r="H96" s="137"/>
      <c r="I96" s="137"/>
      <c r="J96" s="146" t="s">
        <v>164</v>
      </c>
      <c r="K96" s="137"/>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2.8" customHeight="1">
      <c r="A98" s="38"/>
      <c r="B98" s="39"/>
      <c r="C98" s="147" t="s">
        <v>165</v>
      </c>
      <c r="D98" s="38"/>
      <c r="E98" s="38"/>
      <c r="F98" s="38"/>
      <c r="G98" s="38"/>
      <c r="H98" s="38"/>
      <c r="I98" s="38"/>
      <c r="J98" s="96">
        <f>J131</f>
        <v>0</v>
      </c>
      <c r="K98" s="38"/>
      <c r="L98" s="55"/>
      <c r="S98" s="38"/>
      <c r="T98" s="38"/>
      <c r="U98" s="38"/>
      <c r="V98" s="38"/>
      <c r="W98" s="38"/>
      <c r="X98" s="38"/>
      <c r="Y98" s="38"/>
      <c r="Z98" s="38"/>
      <c r="AA98" s="38"/>
      <c r="AB98" s="38"/>
      <c r="AC98" s="38"/>
      <c r="AD98" s="38"/>
      <c r="AE98" s="38"/>
      <c r="AU98" s="19" t="s">
        <v>166</v>
      </c>
    </row>
    <row r="99" s="9" customFormat="1" ht="24.96" customHeight="1">
      <c r="A99" s="9"/>
      <c r="B99" s="148"/>
      <c r="C99" s="9"/>
      <c r="D99" s="149" t="s">
        <v>2695</v>
      </c>
      <c r="E99" s="150"/>
      <c r="F99" s="150"/>
      <c r="G99" s="150"/>
      <c r="H99" s="150"/>
      <c r="I99" s="150"/>
      <c r="J99" s="151">
        <f>J132</f>
        <v>0</v>
      </c>
      <c r="K99" s="9"/>
      <c r="L99" s="148"/>
      <c r="S99" s="9"/>
      <c r="T99" s="9"/>
      <c r="U99" s="9"/>
      <c r="V99" s="9"/>
      <c r="W99" s="9"/>
      <c r="X99" s="9"/>
      <c r="Y99" s="9"/>
      <c r="Z99" s="9"/>
      <c r="AA99" s="9"/>
      <c r="AB99" s="9"/>
      <c r="AC99" s="9"/>
      <c r="AD99" s="9"/>
      <c r="AE99" s="9"/>
    </row>
    <row r="100" s="10" customFormat="1" ht="19.92" customHeight="1">
      <c r="A100" s="10"/>
      <c r="B100" s="152"/>
      <c r="C100" s="10"/>
      <c r="D100" s="153" t="s">
        <v>2697</v>
      </c>
      <c r="E100" s="154"/>
      <c r="F100" s="154"/>
      <c r="G100" s="154"/>
      <c r="H100" s="154"/>
      <c r="I100" s="154"/>
      <c r="J100" s="155">
        <f>J133</f>
        <v>0</v>
      </c>
      <c r="K100" s="10"/>
      <c r="L100" s="152"/>
      <c r="S100" s="10"/>
      <c r="T100" s="10"/>
      <c r="U100" s="10"/>
      <c r="V100" s="10"/>
      <c r="W100" s="10"/>
      <c r="X100" s="10"/>
      <c r="Y100" s="10"/>
      <c r="Z100" s="10"/>
      <c r="AA100" s="10"/>
      <c r="AB100" s="10"/>
      <c r="AC100" s="10"/>
      <c r="AD100" s="10"/>
      <c r="AE100" s="10"/>
    </row>
    <row r="101" s="10" customFormat="1" ht="19.92" customHeight="1">
      <c r="A101" s="10"/>
      <c r="B101" s="152"/>
      <c r="C101" s="10"/>
      <c r="D101" s="153" t="s">
        <v>2698</v>
      </c>
      <c r="E101" s="154"/>
      <c r="F101" s="154"/>
      <c r="G101" s="154"/>
      <c r="H101" s="154"/>
      <c r="I101" s="154"/>
      <c r="J101" s="155">
        <f>J155</f>
        <v>0</v>
      </c>
      <c r="K101" s="10"/>
      <c r="L101" s="152"/>
      <c r="S101" s="10"/>
      <c r="T101" s="10"/>
      <c r="U101" s="10"/>
      <c r="V101" s="10"/>
      <c r="W101" s="10"/>
      <c r="X101" s="10"/>
      <c r="Y101" s="10"/>
      <c r="Z101" s="10"/>
      <c r="AA101" s="10"/>
      <c r="AB101" s="10"/>
      <c r="AC101" s="10"/>
      <c r="AD101" s="10"/>
      <c r="AE101" s="10"/>
    </row>
    <row r="102" s="10" customFormat="1" ht="19.92" customHeight="1">
      <c r="A102" s="10"/>
      <c r="B102" s="152"/>
      <c r="C102" s="10"/>
      <c r="D102" s="153" t="s">
        <v>2699</v>
      </c>
      <c r="E102" s="154"/>
      <c r="F102" s="154"/>
      <c r="G102" s="154"/>
      <c r="H102" s="154"/>
      <c r="I102" s="154"/>
      <c r="J102" s="155">
        <f>J193</f>
        <v>0</v>
      </c>
      <c r="K102" s="10"/>
      <c r="L102" s="152"/>
      <c r="S102" s="10"/>
      <c r="T102" s="10"/>
      <c r="U102" s="10"/>
      <c r="V102" s="10"/>
      <c r="W102" s="10"/>
      <c r="X102" s="10"/>
      <c r="Y102" s="10"/>
      <c r="Z102" s="10"/>
      <c r="AA102" s="10"/>
      <c r="AB102" s="10"/>
      <c r="AC102" s="10"/>
      <c r="AD102" s="10"/>
      <c r="AE102" s="10"/>
    </row>
    <row r="103" s="10" customFormat="1" ht="14.88" customHeight="1">
      <c r="A103" s="10"/>
      <c r="B103" s="152"/>
      <c r="C103" s="10"/>
      <c r="D103" s="153" t="s">
        <v>2700</v>
      </c>
      <c r="E103" s="154"/>
      <c r="F103" s="154"/>
      <c r="G103" s="154"/>
      <c r="H103" s="154"/>
      <c r="I103" s="154"/>
      <c r="J103" s="155">
        <f>J194</f>
        <v>0</v>
      </c>
      <c r="K103" s="10"/>
      <c r="L103" s="152"/>
      <c r="S103" s="10"/>
      <c r="T103" s="10"/>
      <c r="U103" s="10"/>
      <c r="V103" s="10"/>
      <c r="W103" s="10"/>
      <c r="X103" s="10"/>
      <c r="Y103" s="10"/>
      <c r="Z103" s="10"/>
      <c r="AA103" s="10"/>
      <c r="AB103" s="10"/>
      <c r="AC103" s="10"/>
      <c r="AD103" s="10"/>
      <c r="AE103" s="10"/>
    </row>
    <row r="104" s="10" customFormat="1" ht="14.88" customHeight="1">
      <c r="A104" s="10"/>
      <c r="B104" s="152"/>
      <c r="C104" s="10"/>
      <c r="D104" s="153" t="s">
        <v>2701</v>
      </c>
      <c r="E104" s="154"/>
      <c r="F104" s="154"/>
      <c r="G104" s="154"/>
      <c r="H104" s="154"/>
      <c r="I104" s="154"/>
      <c r="J104" s="155">
        <f>J200</f>
        <v>0</v>
      </c>
      <c r="K104" s="10"/>
      <c r="L104" s="152"/>
      <c r="S104" s="10"/>
      <c r="T104" s="10"/>
      <c r="U104" s="10"/>
      <c r="V104" s="10"/>
      <c r="W104" s="10"/>
      <c r="X104" s="10"/>
      <c r="Y104" s="10"/>
      <c r="Z104" s="10"/>
      <c r="AA104" s="10"/>
      <c r="AB104" s="10"/>
      <c r="AC104" s="10"/>
      <c r="AD104" s="10"/>
      <c r="AE104" s="10"/>
    </row>
    <row r="105" s="10" customFormat="1" ht="19.92" customHeight="1">
      <c r="A105" s="10"/>
      <c r="B105" s="152"/>
      <c r="C105" s="10"/>
      <c r="D105" s="153" t="s">
        <v>2702</v>
      </c>
      <c r="E105" s="154"/>
      <c r="F105" s="154"/>
      <c r="G105" s="154"/>
      <c r="H105" s="154"/>
      <c r="I105" s="154"/>
      <c r="J105" s="155">
        <f>J206</f>
        <v>0</v>
      </c>
      <c r="K105" s="10"/>
      <c r="L105" s="152"/>
      <c r="S105" s="10"/>
      <c r="T105" s="10"/>
      <c r="U105" s="10"/>
      <c r="V105" s="10"/>
      <c r="W105" s="10"/>
      <c r="X105" s="10"/>
      <c r="Y105" s="10"/>
      <c r="Z105" s="10"/>
      <c r="AA105" s="10"/>
      <c r="AB105" s="10"/>
      <c r="AC105" s="10"/>
      <c r="AD105" s="10"/>
      <c r="AE105" s="10"/>
    </row>
    <row r="106" s="10" customFormat="1" ht="14.88" customHeight="1">
      <c r="A106" s="10"/>
      <c r="B106" s="152"/>
      <c r="C106" s="10"/>
      <c r="D106" s="153" t="s">
        <v>2703</v>
      </c>
      <c r="E106" s="154"/>
      <c r="F106" s="154"/>
      <c r="G106" s="154"/>
      <c r="H106" s="154"/>
      <c r="I106" s="154"/>
      <c r="J106" s="155">
        <f>J209</f>
        <v>0</v>
      </c>
      <c r="K106" s="10"/>
      <c r="L106" s="152"/>
      <c r="S106" s="10"/>
      <c r="T106" s="10"/>
      <c r="U106" s="10"/>
      <c r="V106" s="10"/>
      <c r="W106" s="10"/>
      <c r="X106" s="10"/>
      <c r="Y106" s="10"/>
      <c r="Z106" s="10"/>
      <c r="AA106" s="10"/>
      <c r="AB106" s="10"/>
      <c r="AC106" s="10"/>
      <c r="AD106" s="10"/>
      <c r="AE106" s="10"/>
    </row>
    <row r="107" s="10" customFormat="1" ht="14.88" customHeight="1">
      <c r="A107" s="10"/>
      <c r="B107" s="152"/>
      <c r="C107" s="10"/>
      <c r="D107" s="153" t="s">
        <v>2704</v>
      </c>
      <c r="E107" s="154"/>
      <c r="F107" s="154"/>
      <c r="G107" s="154"/>
      <c r="H107" s="154"/>
      <c r="I107" s="154"/>
      <c r="J107" s="155">
        <f>J220</f>
        <v>0</v>
      </c>
      <c r="K107" s="10"/>
      <c r="L107" s="152"/>
      <c r="S107" s="10"/>
      <c r="T107" s="10"/>
      <c r="U107" s="10"/>
      <c r="V107" s="10"/>
      <c r="W107" s="10"/>
      <c r="X107" s="10"/>
      <c r="Y107" s="10"/>
      <c r="Z107" s="10"/>
      <c r="AA107" s="10"/>
      <c r="AB107" s="10"/>
      <c r="AC107" s="10"/>
      <c r="AD107" s="10"/>
      <c r="AE107" s="10"/>
    </row>
    <row r="108" s="10" customFormat="1" ht="19.92" customHeight="1">
      <c r="A108" s="10"/>
      <c r="B108" s="152"/>
      <c r="C108" s="10"/>
      <c r="D108" s="153" t="s">
        <v>2705</v>
      </c>
      <c r="E108" s="154"/>
      <c r="F108" s="154"/>
      <c r="G108" s="154"/>
      <c r="H108" s="154"/>
      <c r="I108" s="154"/>
      <c r="J108" s="155">
        <f>J229</f>
        <v>0</v>
      </c>
      <c r="K108" s="10"/>
      <c r="L108" s="152"/>
      <c r="S108" s="10"/>
      <c r="T108" s="10"/>
      <c r="U108" s="10"/>
      <c r="V108" s="10"/>
      <c r="W108" s="10"/>
      <c r="X108" s="10"/>
      <c r="Y108" s="10"/>
      <c r="Z108" s="10"/>
      <c r="AA108" s="10"/>
      <c r="AB108" s="10"/>
      <c r="AC108" s="10"/>
      <c r="AD108" s="10"/>
      <c r="AE108" s="10"/>
    </row>
    <row r="109" s="10" customFormat="1" ht="19.92" customHeight="1">
      <c r="A109" s="10"/>
      <c r="B109" s="152"/>
      <c r="C109" s="10"/>
      <c r="D109" s="153" t="s">
        <v>2706</v>
      </c>
      <c r="E109" s="154"/>
      <c r="F109" s="154"/>
      <c r="G109" s="154"/>
      <c r="H109" s="154"/>
      <c r="I109" s="154"/>
      <c r="J109" s="155">
        <f>J234</f>
        <v>0</v>
      </c>
      <c r="K109" s="10"/>
      <c r="L109" s="152"/>
      <c r="S109" s="10"/>
      <c r="T109" s="10"/>
      <c r="U109" s="10"/>
      <c r="V109" s="10"/>
      <c r="W109" s="10"/>
      <c r="X109" s="10"/>
      <c r="Y109" s="10"/>
      <c r="Z109" s="10"/>
      <c r="AA109" s="10"/>
      <c r="AB109" s="10"/>
      <c r="AC109" s="10"/>
      <c r="AD109" s="10"/>
      <c r="AE109" s="10"/>
    </row>
    <row r="110" s="2" customFormat="1" ht="21.84" customHeight="1">
      <c r="A110" s="38"/>
      <c r="B110" s="39"/>
      <c r="C110" s="38"/>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6.96" customHeight="1">
      <c r="A111" s="38"/>
      <c r="B111" s="60"/>
      <c r="C111" s="61"/>
      <c r="D111" s="61"/>
      <c r="E111" s="61"/>
      <c r="F111" s="61"/>
      <c r="G111" s="61"/>
      <c r="H111" s="61"/>
      <c r="I111" s="61"/>
      <c r="J111" s="61"/>
      <c r="K111" s="61"/>
      <c r="L111" s="55"/>
      <c r="S111" s="38"/>
      <c r="T111" s="38"/>
      <c r="U111" s="38"/>
      <c r="V111" s="38"/>
      <c r="W111" s="38"/>
      <c r="X111" s="38"/>
      <c r="Y111" s="38"/>
      <c r="Z111" s="38"/>
      <c r="AA111" s="38"/>
      <c r="AB111" s="38"/>
      <c r="AC111" s="38"/>
      <c r="AD111" s="38"/>
      <c r="AE111" s="38"/>
    </row>
    <row r="115" s="2" customFormat="1" ht="6.96" customHeight="1">
      <c r="A115" s="38"/>
      <c r="B115" s="62"/>
      <c r="C115" s="63"/>
      <c r="D115" s="63"/>
      <c r="E115" s="63"/>
      <c r="F115" s="63"/>
      <c r="G115" s="63"/>
      <c r="H115" s="63"/>
      <c r="I115" s="63"/>
      <c r="J115" s="63"/>
      <c r="K115" s="63"/>
      <c r="L115" s="55"/>
      <c r="S115" s="38"/>
      <c r="T115" s="38"/>
      <c r="U115" s="38"/>
      <c r="V115" s="38"/>
      <c r="W115" s="38"/>
      <c r="X115" s="38"/>
      <c r="Y115" s="38"/>
      <c r="Z115" s="38"/>
      <c r="AA115" s="38"/>
      <c r="AB115" s="38"/>
      <c r="AC115" s="38"/>
      <c r="AD115" s="38"/>
      <c r="AE115" s="38"/>
    </row>
    <row r="116" s="2" customFormat="1" ht="24.96" customHeight="1">
      <c r="A116" s="38"/>
      <c r="B116" s="39"/>
      <c r="C116" s="23" t="s">
        <v>184</v>
      </c>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6.96" customHeight="1">
      <c r="A117" s="38"/>
      <c r="B117" s="39"/>
      <c r="C117" s="38"/>
      <c r="D117" s="38"/>
      <c r="E117" s="38"/>
      <c r="F117" s="38"/>
      <c r="G117" s="38"/>
      <c r="H117" s="38"/>
      <c r="I117" s="38"/>
      <c r="J117" s="38"/>
      <c r="K117" s="38"/>
      <c r="L117" s="55"/>
      <c r="S117" s="38"/>
      <c r="T117" s="38"/>
      <c r="U117" s="38"/>
      <c r="V117" s="38"/>
      <c r="W117" s="38"/>
      <c r="X117" s="38"/>
      <c r="Y117" s="38"/>
      <c r="Z117" s="38"/>
      <c r="AA117" s="38"/>
      <c r="AB117" s="38"/>
      <c r="AC117" s="38"/>
      <c r="AD117" s="38"/>
      <c r="AE117" s="38"/>
    </row>
    <row r="118" s="2" customFormat="1" ht="12" customHeight="1">
      <c r="A118" s="38"/>
      <c r="B118" s="39"/>
      <c r="C118" s="32" t="s">
        <v>16</v>
      </c>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16.5" customHeight="1">
      <c r="A119" s="38"/>
      <c r="B119" s="39"/>
      <c r="C119" s="38"/>
      <c r="D119" s="38"/>
      <c r="E119" s="129" t="str">
        <f>E7</f>
        <v>VD Letovice, rekonstrukce VD</v>
      </c>
      <c r="F119" s="32"/>
      <c r="G119" s="32"/>
      <c r="H119" s="32"/>
      <c r="I119" s="38"/>
      <c r="J119" s="38"/>
      <c r="K119" s="38"/>
      <c r="L119" s="55"/>
      <c r="S119" s="38"/>
      <c r="T119" s="38"/>
      <c r="U119" s="38"/>
      <c r="V119" s="38"/>
      <c r="W119" s="38"/>
      <c r="X119" s="38"/>
      <c r="Y119" s="38"/>
      <c r="Z119" s="38"/>
      <c r="AA119" s="38"/>
      <c r="AB119" s="38"/>
      <c r="AC119" s="38"/>
      <c r="AD119" s="38"/>
      <c r="AE119" s="38"/>
    </row>
    <row r="120" s="1" customFormat="1" ht="12" customHeight="1">
      <c r="B120" s="22"/>
      <c r="C120" s="32" t="s">
        <v>159</v>
      </c>
      <c r="L120" s="22"/>
    </row>
    <row r="121" s="2" customFormat="1" ht="16.5" customHeight="1">
      <c r="A121" s="38"/>
      <c r="B121" s="39"/>
      <c r="C121" s="38"/>
      <c r="D121" s="38"/>
      <c r="E121" s="129" t="s">
        <v>2477</v>
      </c>
      <c r="F121" s="38"/>
      <c r="G121" s="38"/>
      <c r="H121" s="38"/>
      <c r="I121" s="38"/>
      <c r="J121" s="38"/>
      <c r="K121" s="38"/>
      <c r="L121" s="55"/>
      <c r="S121" s="38"/>
      <c r="T121" s="38"/>
      <c r="U121" s="38"/>
      <c r="V121" s="38"/>
      <c r="W121" s="38"/>
      <c r="X121" s="38"/>
      <c r="Y121" s="38"/>
      <c r="Z121" s="38"/>
      <c r="AA121" s="38"/>
      <c r="AB121" s="38"/>
      <c r="AC121" s="38"/>
      <c r="AD121" s="38"/>
      <c r="AE121" s="38"/>
    </row>
    <row r="122" s="2" customFormat="1" ht="12" customHeight="1">
      <c r="A122" s="38"/>
      <c r="B122" s="39"/>
      <c r="C122" s="32" t="s">
        <v>1101</v>
      </c>
      <c r="D122" s="38"/>
      <c r="E122" s="38"/>
      <c r="F122" s="38"/>
      <c r="G122" s="38"/>
      <c r="H122" s="38"/>
      <c r="I122" s="38"/>
      <c r="J122" s="38"/>
      <c r="K122" s="38"/>
      <c r="L122" s="55"/>
      <c r="S122" s="38"/>
      <c r="T122" s="38"/>
      <c r="U122" s="38"/>
      <c r="V122" s="38"/>
      <c r="W122" s="38"/>
      <c r="X122" s="38"/>
      <c r="Y122" s="38"/>
      <c r="Z122" s="38"/>
      <c r="AA122" s="38"/>
      <c r="AB122" s="38"/>
      <c r="AC122" s="38"/>
      <c r="AD122" s="38"/>
      <c r="AE122" s="38"/>
    </row>
    <row r="123" s="2" customFormat="1" ht="16.5" customHeight="1">
      <c r="A123" s="38"/>
      <c r="B123" s="39"/>
      <c r="C123" s="38"/>
      <c r="D123" s="38"/>
      <c r="E123" s="67" t="str">
        <f>E11</f>
        <v>SO 09.3 - Osvětlení na levé zdi skluzu</v>
      </c>
      <c r="F123" s="38"/>
      <c r="G123" s="38"/>
      <c r="H123" s="38"/>
      <c r="I123" s="38"/>
      <c r="J123" s="38"/>
      <c r="K123" s="38"/>
      <c r="L123" s="55"/>
      <c r="S123" s="38"/>
      <c r="T123" s="38"/>
      <c r="U123" s="38"/>
      <c r="V123" s="38"/>
      <c r="W123" s="38"/>
      <c r="X123" s="38"/>
      <c r="Y123" s="38"/>
      <c r="Z123" s="38"/>
      <c r="AA123" s="38"/>
      <c r="AB123" s="38"/>
      <c r="AC123" s="38"/>
      <c r="AD123" s="38"/>
      <c r="AE123" s="38"/>
    </row>
    <row r="124" s="2" customFormat="1" ht="6.96" customHeight="1">
      <c r="A124" s="38"/>
      <c r="B124" s="39"/>
      <c r="C124" s="38"/>
      <c r="D124" s="38"/>
      <c r="E124" s="38"/>
      <c r="F124" s="38"/>
      <c r="G124" s="38"/>
      <c r="H124" s="38"/>
      <c r="I124" s="38"/>
      <c r="J124" s="38"/>
      <c r="K124" s="38"/>
      <c r="L124" s="55"/>
      <c r="S124" s="38"/>
      <c r="T124" s="38"/>
      <c r="U124" s="38"/>
      <c r="V124" s="38"/>
      <c r="W124" s="38"/>
      <c r="X124" s="38"/>
      <c r="Y124" s="38"/>
      <c r="Z124" s="38"/>
      <c r="AA124" s="38"/>
      <c r="AB124" s="38"/>
      <c r="AC124" s="38"/>
      <c r="AD124" s="38"/>
      <c r="AE124" s="38"/>
    </row>
    <row r="125" s="2" customFormat="1" ht="12" customHeight="1">
      <c r="A125" s="38"/>
      <c r="B125" s="39"/>
      <c r="C125" s="32" t="s">
        <v>20</v>
      </c>
      <c r="D125" s="38"/>
      <c r="E125" s="38"/>
      <c r="F125" s="27" t="str">
        <f>F14</f>
        <v>VD Letovice</v>
      </c>
      <c r="G125" s="38"/>
      <c r="H125" s="38"/>
      <c r="I125" s="32" t="s">
        <v>22</v>
      </c>
      <c r="J125" s="69" t="str">
        <f>IF(J14="","",J14)</f>
        <v>2. 12. 2020</v>
      </c>
      <c r="K125" s="38"/>
      <c r="L125" s="55"/>
      <c r="S125" s="38"/>
      <c r="T125" s="38"/>
      <c r="U125" s="38"/>
      <c r="V125" s="38"/>
      <c r="W125" s="38"/>
      <c r="X125" s="38"/>
      <c r="Y125" s="38"/>
      <c r="Z125" s="38"/>
      <c r="AA125" s="38"/>
      <c r="AB125" s="38"/>
      <c r="AC125" s="38"/>
      <c r="AD125" s="38"/>
      <c r="AE125" s="38"/>
    </row>
    <row r="126" s="2" customFormat="1" ht="6.96" customHeight="1">
      <c r="A126" s="38"/>
      <c r="B126" s="39"/>
      <c r="C126" s="38"/>
      <c r="D126" s="38"/>
      <c r="E126" s="38"/>
      <c r="F126" s="38"/>
      <c r="G126" s="38"/>
      <c r="H126" s="38"/>
      <c r="I126" s="38"/>
      <c r="J126" s="38"/>
      <c r="K126" s="38"/>
      <c r="L126" s="55"/>
      <c r="S126" s="38"/>
      <c r="T126" s="38"/>
      <c r="U126" s="38"/>
      <c r="V126" s="38"/>
      <c r="W126" s="38"/>
      <c r="X126" s="38"/>
      <c r="Y126" s="38"/>
      <c r="Z126" s="38"/>
      <c r="AA126" s="38"/>
      <c r="AB126" s="38"/>
      <c r="AC126" s="38"/>
      <c r="AD126" s="38"/>
      <c r="AE126" s="38"/>
    </row>
    <row r="127" s="2" customFormat="1" ht="25.65" customHeight="1">
      <c r="A127" s="38"/>
      <c r="B127" s="39"/>
      <c r="C127" s="32" t="s">
        <v>24</v>
      </c>
      <c r="D127" s="38"/>
      <c r="E127" s="38"/>
      <c r="F127" s="27" t="str">
        <f>E17</f>
        <v>Povodí Moravy, s.p., Dřevařská 11, 60175 Brno</v>
      </c>
      <c r="G127" s="38"/>
      <c r="H127" s="38"/>
      <c r="I127" s="32" t="s">
        <v>32</v>
      </c>
      <c r="J127" s="36" t="str">
        <f>E23</f>
        <v>Sweco Hydroprojekt a.s.</v>
      </c>
      <c r="K127" s="38"/>
      <c r="L127" s="55"/>
      <c r="S127" s="38"/>
      <c r="T127" s="38"/>
      <c r="U127" s="38"/>
      <c r="V127" s="38"/>
      <c r="W127" s="38"/>
      <c r="X127" s="38"/>
      <c r="Y127" s="38"/>
      <c r="Z127" s="38"/>
      <c r="AA127" s="38"/>
      <c r="AB127" s="38"/>
      <c r="AC127" s="38"/>
      <c r="AD127" s="38"/>
      <c r="AE127" s="38"/>
    </row>
    <row r="128" s="2" customFormat="1" ht="15.15" customHeight="1">
      <c r="A128" s="38"/>
      <c r="B128" s="39"/>
      <c r="C128" s="32" t="s">
        <v>30</v>
      </c>
      <c r="D128" s="38"/>
      <c r="E128" s="38"/>
      <c r="F128" s="27" t="str">
        <f>IF(E20="","",E20)</f>
        <v>Vyplň údaj</v>
      </c>
      <c r="G128" s="38"/>
      <c r="H128" s="38"/>
      <c r="I128" s="32" t="s">
        <v>37</v>
      </c>
      <c r="J128" s="36" t="str">
        <f>E26</f>
        <v xml:space="preserve"> </v>
      </c>
      <c r="K128" s="38"/>
      <c r="L128" s="55"/>
      <c r="S128" s="38"/>
      <c r="T128" s="38"/>
      <c r="U128" s="38"/>
      <c r="V128" s="38"/>
      <c r="W128" s="38"/>
      <c r="X128" s="38"/>
      <c r="Y128" s="38"/>
      <c r="Z128" s="38"/>
      <c r="AA128" s="38"/>
      <c r="AB128" s="38"/>
      <c r="AC128" s="38"/>
      <c r="AD128" s="38"/>
      <c r="AE128" s="38"/>
    </row>
    <row r="129" s="2" customFormat="1" ht="10.32" customHeight="1">
      <c r="A129" s="38"/>
      <c r="B129" s="39"/>
      <c r="C129" s="38"/>
      <c r="D129" s="38"/>
      <c r="E129" s="38"/>
      <c r="F129" s="38"/>
      <c r="G129" s="38"/>
      <c r="H129" s="38"/>
      <c r="I129" s="38"/>
      <c r="J129" s="38"/>
      <c r="K129" s="38"/>
      <c r="L129" s="55"/>
      <c r="S129" s="38"/>
      <c r="T129" s="38"/>
      <c r="U129" s="38"/>
      <c r="V129" s="38"/>
      <c r="W129" s="38"/>
      <c r="X129" s="38"/>
      <c r="Y129" s="38"/>
      <c r="Z129" s="38"/>
      <c r="AA129" s="38"/>
      <c r="AB129" s="38"/>
      <c r="AC129" s="38"/>
      <c r="AD129" s="38"/>
      <c r="AE129" s="38"/>
    </row>
    <row r="130" s="11" customFormat="1" ht="29.28" customHeight="1">
      <c r="A130" s="156"/>
      <c r="B130" s="157"/>
      <c r="C130" s="158" t="s">
        <v>185</v>
      </c>
      <c r="D130" s="159" t="s">
        <v>66</v>
      </c>
      <c r="E130" s="159" t="s">
        <v>62</v>
      </c>
      <c r="F130" s="159" t="s">
        <v>63</v>
      </c>
      <c r="G130" s="159" t="s">
        <v>186</v>
      </c>
      <c r="H130" s="159" t="s">
        <v>187</v>
      </c>
      <c r="I130" s="159" t="s">
        <v>188</v>
      </c>
      <c r="J130" s="159" t="s">
        <v>164</v>
      </c>
      <c r="K130" s="160" t="s">
        <v>189</v>
      </c>
      <c r="L130" s="161"/>
      <c r="M130" s="86" t="s">
        <v>1</v>
      </c>
      <c r="N130" s="87" t="s">
        <v>45</v>
      </c>
      <c r="O130" s="87" t="s">
        <v>190</v>
      </c>
      <c r="P130" s="87" t="s">
        <v>191</v>
      </c>
      <c r="Q130" s="87" t="s">
        <v>192</v>
      </c>
      <c r="R130" s="87" t="s">
        <v>193</v>
      </c>
      <c r="S130" s="87" t="s">
        <v>194</v>
      </c>
      <c r="T130" s="88" t="s">
        <v>195</v>
      </c>
      <c r="U130" s="156"/>
      <c r="V130" s="156"/>
      <c r="W130" s="156"/>
      <c r="X130" s="156"/>
      <c r="Y130" s="156"/>
      <c r="Z130" s="156"/>
      <c r="AA130" s="156"/>
      <c r="AB130" s="156"/>
      <c r="AC130" s="156"/>
      <c r="AD130" s="156"/>
      <c r="AE130" s="156"/>
    </row>
    <row r="131" s="2" customFormat="1" ht="22.8" customHeight="1">
      <c r="A131" s="38"/>
      <c r="B131" s="39"/>
      <c r="C131" s="93" t="s">
        <v>196</v>
      </c>
      <c r="D131" s="38"/>
      <c r="E131" s="38"/>
      <c r="F131" s="38"/>
      <c r="G131" s="38"/>
      <c r="H131" s="38"/>
      <c r="I131" s="38"/>
      <c r="J131" s="162">
        <f>BK131</f>
        <v>0</v>
      </c>
      <c r="K131" s="38"/>
      <c r="L131" s="39"/>
      <c r="M131" s="89"/>
      <c r="N131" s="73"/>
      <c r="O131" s="90"/>
      <c r="P131" s="163">
        <f>P132</f>
        <v>0</v>
      </c>
      <c r="Q131" s="90"/>
      <c r="R131" s="163">
        <f>R132</f>
        <v>0</v>
      </c>
      <c r="S131" s="90"/>
      <c r="T131" s="164">
        <f>T132</f>
        <v>0</v>
      </c>
      <c r="U131" s="38"/>
      <c r="V131" s="38"/>
      <c r="W131" s="38"/>
      <c r="X131" s="38"/>
      <c r="Y131" s="38"/>
      <c r="Z131" s="38"/>
      <c r="AA131" s="38"/>
      <c r="AB131" s="38"/>
      <c r="AC131" s="38"/>
      <c r="AD131" s="38"/>
      <c r="AE131" s="38"/>
      <c r="AT131" s="19" t="s">
        <v>80</v>
      </c>
      <c r="AU131" s="19" t="s">
        <v>166</v>
      </c>
      <c r="BK131" s="165">
        <f>BK132</f>
        <v>0</v>
      </c>
    </row>
    <row r="132" s="12" customFormat="1" ht="25.92" customHeight="1">
      <c r="A132" s="12"/>
      <c r="B132" s="166"/>
      <c r="C132" s="12"/>
      <c r="D132" s="167" t="s">
        <v>80</v>
      </c>
      <c r="E132" s="168" t="s">
        <v>140</v>
      </c>
      <c r="F132" s="168" t="s">
        <v>141</v>
      </c>
      <c r="G132" s="12"/>
      <c r="H132" s="12"/>
      <c r="I132" s="169"/>
      <c r="J132" s="170">
        <f>BK132</f>
        <v>0</v>
      </c>
      <c r="K132" s="12"/>
      <c r="L132" s="166"/>
      <c r="M132" s="171"/>
      <c r="N132" s="172"/>
      <c r="O132" s="172"/>
      <c r="P132" s="173">
        <f>P133+P155+P193+P206+P229+P234</f>
        <v>0</v>
      </c>
      <c r="Q132" s="172"/>
      <c r="R132" s="173">
        <f>R133+R155+R193+R206+R229+R234</f>
        <v>0</v>
      </c>
      <c r="S132" s="172"/>
      <c r="T132" s="174">
        <f>T133+T155+T193+T206+T229+T234</f>
        <v>0</v>
      </c>
      <c r="U132" s="12"/>
      <c r="V132" s="12"/>
      <c r="W132" s="12"/>
      <c r="X132" s="12"/>
      <c r="Y132" s="12"/>
      <c r="Z132" s="12"/>
      <c r="AA132" s="12"/>
      <c r="AB132" s="12"/>
      <c r="AC132" s="12"/>
      <c r="AD132" s="12"/>
      <c r="AE132" s="12"/>
      <c r="AR132" s="167" t="s">
        <v>206</v>
      </c>
      <c r="AT132" s="175" t="s">
        <v>80</v>
      </c>
      <c r="AU132" s="175" t="s">
        <v>81</v>
      </c>
      <c r="AY132" s="167" t="s">
        <v>199</v>
      </c>
      <c r="BK132" s="176">
        <f>BK133+BK155+BK193+BK206+BK229+BK234</f>
        <v>0</v>
      </c>
    </row>
    <row r="133" s="12" customFormat="1" ht="22.8" customHeight="1">
      <c r="A133" s="12"/>
      <c r="B133" s="166"/>
      <c r="C133" s="12"/>
      <c r="D133" s="167" t="s">
        <v>80</v>
      </c>
      <c r="E133" s="177" t="s">
        <v>2707</v>
      </c>
      <c r="F133" s="177" t="s">
        <v>2708</v>
      </c>
      <c r="G133" s="12"/>
      <c r="H133" s="12"/>
      <c r="I133" s="169"/>
      <c r="J133" s="178">
        <f>BK133</f>
        <v>0</v>
      </c>
      <c r="K133" s="12"/>
      <c r="L133" s="166"/>
      <c r="M133" s="171"/>
      <c r="N133" s="172"/>
      <c r="O133" s="172"/>
      <c r="P133" s="173">
        <f>SUM(P134:P154)</f>
        <v>0</v>
      </c>
      <c r="Q133" s="172"/>
      <c r="R133" s="173">
        <f>SUM(R134:R154)</f>
        <v>0</v>
      </c>
      <c r="S133" s="172"/>
      <c r="T133" s="174">
        <f>SUM(T134:T154)</f>
        <v>0</v>
      </c>
      <c r="U133" s="12"/>
      <c r="V133" s="12"/>
      <c r="W133" s="12"/>
      <c r="X133" s="12"/>
      <c r="Y133" s="12"/>
      <c r="Z133" s="12"/>
      <c r="AA133" s="12"/>
      <c r="AB133" s="12"/>
      <c r="AC133" s="12"/>
      <c r="AD133" s="12"/>
      <c r="AE133" s="12"/>
      <c r="AR133" s="167" t="s">
        <v>206</v>
      </c>
      <c r="AT133" s="175" t="s">
        <v>80</v>
      </c>
      <c r="AU133" s="175" t="s">
        <v>89</v>
      </c>
      <c r="AY133" s="167" t="s">
        <v>199</v>
      </c>
      <c r="BK133" s="176">
        <f>SUM(BK134:BK154)</f>
        <v>0</v>
      </c>
    </row>
    <row r="134" s="2" customFormat="1" ht="37.8" customHeight="1">
      <c r="A134" s="38"/>
      <c r="B134" s="179"/>
      <c r="C134" s="180" t="s">
        <v>89</v>
      </c>
      <c r="D134" s="180" t="s">
        <v>201</v>
      </c>
      <c r="E134" s="181" t="s">
        <v>2709</v>
      </c>
      <c r="F134" s="182" t="s">
        <v>2710</v>
      </c>
      <c r="G134" s="183" t="s">
        <v>404</v>
      </c>
      <c r="H134" s="184">
        <v>3</v>
      </c>
      <c r="I134" s="185"/>
      <c r="J134" s="186">
        <f>ROUND(I134*H134,2)</f>
        <v>0</v>
      </c>
      <c r="K134" s="182" t="s">
        <v>246</v>
      </c>
      <c r="L134" s="39"/>
      <c r="M134" s="187" t="s">
        <v>1</v>
      </c>
      <c r="N134" s="188" t="s">
        <v>46</v>
      </c>
      <c r="O134" s="77"/>
      <c r="P134" s="189">
        <f>O134*H134</f>
        <v>0</v>
      </c>
      <c r="Q134" s="189">
        <v>0</v>
      </c>
      <c r="R134" s="189">
        <f>Q134*H134</f>
        <v>0</v>
      </c>
      <c r="S134" s="189">
        <v>0</v>
      </c>
      <c r="T134" s="190">
        <f>S134*H134</f>
        <v>0</v>
      </c>
      <c r="U134" s="38"/>
      <c r="V134" s="38"/>
      <c r="W134" s="38"/>
      <c r="X134" s="38"/>
      <c r="Y134" s="38"/>
      <c r="Z134" s="38"/>
      <c r="AA134" s="38"/>
      <c r="AB134" s="38"/>
      <c r="AC134" s="38"/>
      <c r="AD134" s="38"/>
      <c r="AE134" s="38"/>
      <c r="AR134" s="191" t="s">
        <v>318</v>
      </c>
      <c r="AT134" s="191" t="s">
        <v>201</v>
      </c>
      <c r="AU134" s="191" t="s">
        <v>91</v>
      </c>
      <c r="AY134" s="19" t="s">
        <v>199</v>
      </c>
      <c r="BE134" s="192">
        <f>IF(N134="základní",J134,0)</f>
        <v>0</v>
      </c>
      <c r="BF134" s="192">
        <f>IF(N134="snížená",J134,0)</f>
        <v>0</v>
      </c>
      <c r="BG134" s="192">
        <f>IF(N134="zákl. přenesená",J134,0)</f>
        <v>0</v>
      </c>
      <c r="BH134" s="192">
        <f>IF(N134="sníž. přenesená",J134,0)</f>
        <v>0</v>
      </c>
      <c r="BI134" s="192">
        <f>IF(N134="nulová",J134,0)</f>
        <v>0</v>
      </c>
      <c r="BJ134" s="19" t="s">
        <v>89</v>
      </c>
      <c r="BK134" s="192">
        <f>ROUND(I134*H134,2)</f>
        <v>0</v>
      </c>
      <c r="BL134" s="19" t="s">
        <v>318</v>
      </c>
      <c r="BM134" s="191" t="s">
        <v>2711</v>
      </c>
    </row>
    <row r="135" s="2" customFormat="1">
      <c r="A135" s="38"/>
      <c r="B135" s="39"/>
      <c r="C135" s="38"/>
      <c r="D135" s="193" t="s">
        <v>248</v>
      </c>
      <c r="E135" s="38"/>
      <c r="F135" s="198" t="s">
        <v>2712</v>
      </c>
      <c r="G135" s="38"/>
      <c r="H135" s="38"/>
      <c r="I135" s="195"/>
      <c r="J135" s="38"/>
      <c r="K135" s="38"/>
      <c r="L135" s="39"/>
      <c r="M135" s="196"/>
      <c r="N135" s="197"/>
      <c r="O135" s="77"/>
      <c r="P135" s="77"/>
      <c r="Q135" s="77"/>
      <c r="R135" s="77"/>
      <c r="S135" s="77"/>
      <c r="T135" s="78"/>
      <c r="U135" s="38"/>
      <c r="V135" s="38"/>
      <c r="W135" s="38"/>
      <c r="X135" s="38"/>
      <c r="Y135" s="38"/>
      <c r="Z135" s="38"/>
      <c r="AA135" s="38"/>
      <c r="AB135" s="38"/>
      <c r="AC135" s="38"/>
      <c r="AD135" s="38"/>
      <c r="AE135" s="38"/>
      <c r="AT135" s="19" t="s">
        <v>248</v>
      </c>
      <c r="AU135" s="19" t="s">
        <v>91</v>
      </c>
    </row>
    <row r="136" s="2" customFormat="1" ht="62.7" customHeight="1">
      <c r="A136" s="38"/>
      <c r="B136" s="179"/>
      <c r="C136" s="180" t="s">
        <v>91</v>
      </c>
      <c r="D136" s="180" t="s">
        <v>201</v>
      </c>
      <c r="E136" s="181" t="s">
        <v>2713</v>
      </c>
      <c r="F136" s="182" t="s">
        <v>2714</v>
      </c>
      <c r="G136" s="183" t="s">
        <v>404</v>
      </c>
      <c r="H136" s="184">
        <v>1</v>
      </c>
      <c r="I136" s="185"/>
      <c r="J136" s="186">
        <f>ROUND(I136*H136,2)</f>
        <v>0</v>
      </c>
      <c r="K136" s="182" t="s">
        <v>246</v>
      </c>
      <c r="L136" s="39"/>
      <c r="M136" s="187" t="s">
        <v>1</v>
      </c>
      <c r="N136" s="188" t="s">
        <v>46</v>
      </c>
      <c r="O136" s="77"/>
      <c r="P136" s="189">
        <f>O136*H136</f>
        <v>0</v>
      </c>
      <c r="Q136" s="189">
        <v>0</v>
      </c>
      <c r="R136" s="189">
        <f>Q136*H136</f>
        <v>0</v>
      </c>
      <c r="S136" s="189">
        <v>0</v>
      </c>
      <c r="T136" s="190">
        <f>S136*H136</f>
        <v>0</v>
      </c>
      <c r="U136" s="38"/>
      <c r="V136" s="38"/>
      <c r="W136" s="38"/>
      <c r="X136" s="38"/>
      <c r="Y136" s="38"/>
      <c r="Z136" s="38"/>
      <c r="AA136" s="38"/>
      <c r="AB136" s="38"/>
      <c r="AC136" s="38"/>
      <c r="AD136" s="38"/>
      <c r="AE136" s="38"/>
      <c r="AR136" s="191" t="s">
        <v>318</v>
      </c>
      <c r="AT136" s="191" t="s">
        <v>201</v>
      </c>
      <c r="AU136" s="191" t="s">
        <v>91</v>
      </c>
      <c r="AY136" s="19" t="s">
        <v>199</v>
      </c>
      <c r="BE136" s="192">
        <f>IF(N136="základní",J136,0)</f>
        <v>0</v>
      </c>
      <c r="BF136" s="192">
        <f>IF(N136="snížená",J136,0)</f>
        <v>0</v>
      </c>
      <c r="BG136" s="192">
        <f>IF(N136="zákl. přenesená",J136,0)</f>
        <v>0</v>
      </c>
      <c r="BH136" s="192">
        <f>IF(N136="sníž. přenesená",J136,0)</f>
        <v>0</v>
      </c>
      <c r="BI136" s="192">
        <f>IF(N136="nulová",J136,0)</f>
        <v>0</v>
      </c>
      <c r="BJ136" s="19" t="s">
        <v>89</v>
      </c>
      <c r="BK136" s="192">
        <f>ROUND(I136*H136,2)</f>
        <v>0</v>
      </c>
      <c r="BL136" s="19" t="s">
        <v>318</v>
      </c>
      <c r="BM136" s="191" t="s">
        <v>2715</v>
      </c>
    </row>
    <row r="137" s="2" customFormat="1">
      <c r="A137" s="38"/>
      <c r="B137" s="39"/>
      <c r="C137" s="38"/>
      <c r="D137" s="193" t="s">
        <v>248</v>
      </c>
      <c r="E137" s="38"/>
      <c r="F137" s="198" t="s">
        <v>2716</v>
      </c>
      <c r="G137" s="38"/>
      <c r="H137" s="38"/>
      <c r="I137" s="195"/>
      <c r="J137" s="38"/>
      <c r="K137" s="38"/>
      <c r="L137" s="39"/>
      <c r="M137" s="196"/>
      <c r="N137" s="197"/>
      <c r="O137" s="77"/>
      <c r="P137" s="77"/>
      <c r="Q137" s="77"/>
      <c r="R137" s="77"/>
      <c r="S137" s="77"/>
      <c r="T137" s="78"/>
      <c r="U137" s="38"/>
      <c r="V137" s="38"/>
      <c r="W137" s="38"/>
      <c r="X137" s="38"/>
      <c r="Y137" s="38"/>
      <c r="Z137" s="38"/>
      <c r="AA137" s="38"/>
      <c r="AB137" s="38"/>
      <c r="AC137" s="38"/>
      <c r="AD137" s="38"/>
      <c r="AE137" s="38"/>
      <c r="AT137" s="19" t="s">
        <v>248</v>
      </c>
      <c r="AU137" s="19" t="s">
        <v>91</v>
      </c>
    </row>
    <row r="138" s="2" customFormat="1" ht="62.7" customHeight="1">
      <c r="A138" s="38"/>
      <c r="B138" s="179"/>
      <c r="C138" s="180" t="s">
        <v>221</v>
      </c>
      <c r="D138" s="180" t="s">
        <v>201</v>
      </c>
      <c r="E138" s="181" t="s">
        <v>2717</v>
      </c>
      <c r="F138" s="182" t="s">
        <v>2718</v>
      </c>
      <c r="G138" s="183" t="s">
        <v>404</v>
      </c>
      <c r="H138" s="184">
        <v>1</v>
      </c>
      <c r="I138" s="185"/>
      <c r="J138" s="186">
        <f>ROUND(I138*H138,2)</f>
        <v>0</v>
      </c>
      <c r="K138" s="182" t="s">
        <v>246</v>
      </c>
      <c r="L138" s="39"/>
      <c r="M138" s="187" t="s">
        <v>1</v>
      </c>
      <c r="N138" s="188" t="s">
        <v>46</v>
      </c>
      <c r="O138" s="77"/>
      <c r="P138" s="189">
        <f>O138*H138</f>
        <v>0</v>
      </c>
      <c r="Q138" s="189">
        <v>0</v>
      </c>
      <c r="R138" s="189">
        <f>Q138*H138</f>
        <v>0</v>
      </c>
      <c r="S138" s="189">
        <v>0</v>
      </c>
      <c r="T138" s="190">
        <f>S138*H138</f>
        <v>0</v>
      </c>
      <c r="U138" s="38"/>
      <c r="V138" s="38"/>
      <c r="W138" s="38"/>
      <c r="X138" s="38"/>
      <c r="Y138" s="38"/>
      <c r="Z138" s="38"/>
      <c r="AA138" s="38"/>
      <c r="AB138" s="38"/>
      <c r="AC138" s="38"/>
      <c r="AD138" s="38"/>
      <c r="AE138" s="38"/>
      <c r="AR138" s="191" t="s">
        <v>318</v>
      </c>
      <c r="AT138" s="191" t="s">
        <v>201</v>
      </c>
      <c r="AU138" s="191" t="s">
        <v>91</v>
      </c>
      <c r="AY138" s="19" t="s">
        <v>199</v>
      </c>
      <c r="BE138" s="192">
        <f>IF(N138="základní",J138,0)</f>
        <v>0</v>
      </c>
      <c r="BF138" s="192">
        <f>IF(N138="snížená",J138,0)</f>
        <v>0</v>
      </c>
      <c r="BG138" s="192">
        <f>IF(N138="zákl. přenesená",J138,0)</f>
        <v>0</v>
      </c>
      <c r="BH138" s="192">
        <f>IF(N138="sníž. přenesená",J138,0)</f>
        <v>0</v>
      </c>
      <c r="BI138" s="192">
        <f>IF(N138="nulová",J138,0)</f>
        <v>0</v>
      </c>
      <c r="BJ138" s="19" t="s">
        <v>89</v>
      </c>
      <c r="BK138" s="192">
        <f>ROUND(I138*H138,2)</f>
        <v>0</v>
      </c>
      <c r="BL138" s="19" t="s">
        <v>318</v>
      </c>
      <c r="BM138" s="191" t="s">
        <v>2719</v>
      </c>
    </row>
    <row r="139" s="2" customFormat="1">
      <c r="A139" s="38"/>
      <c r="B139" s="39"/>
      <c r="C139" s="38"/>
      <c r="D139" s="193" t="s">
        <v>248</v>
      </c>
      <c r="E139" s="38"/>
      <c r="F139" s="198" t="s">
        <v>2720</v>
      </c>
      <c r="G139" s="38"/>
      <c r="H139" s="38"/>
      <c r="I139" s="195"/>
      <c r="J139" s="38"/>
      <c r="K139" s="38"/>
      <c r="L139" s="39"/>
      <c r="M139" s="196"/>
      <c r="N139" s="197"/>
      <c r="O139" s="77"/>
      <c r="P139" s="77"/>
      <c r="Q139" s="77"/>
      <c r="R139" s="77"/>
      <c r="S139" s="77"/>
      <c r="T139" s="78"/>
      <c r="U139" s="38"/>
      <c r="V139" s="38"/>
      <c r="W139" s="38"/>
      <c r="X139" s="38"/>
      <c r="Y139" s="38"/>
      <c r="Z139" s="38"/>
      <c r="AA139" s="38"/>
      <c r="AB139" s="38"/>
      <c r="AC139" s="38"/>
      <c r="AD139" s="38"/>
      <c r="AE139" s="38"/>
      <c r="AT139" s="19" t="s">
        <v>248</v>
      </c>
      <c r="AU139" s="19" t="s">
        <v>91</v>
      </c>
    </row>
    <row r="140" s="2" customFormat="1" ht="14.4" customHeight="1">
      <c r="A140" s="38"/>
      <c r="B140" s="179"/>
      <c r="C140" s="180" t="s">
        <v>206</v>
      </c>
      <c r="D140" s="180" t="s">
        <v>201</v>
      </c>
      <c r="E140" s="181" t="s">
        <v>2721</v>
      </c>
      <c r="F140" s="182" t="s">
        <v>2722</v>
      </c>
      <c r="G140" s="183" t="s">
        <v>404</v>
      </c>
      <c r="H140" s="184">
        <v>2</v>
      </c>
      <c r="I140" s="185"/>
      <c r="J140" s="186">
        <f>ROUND(I140*H140,2)</f>
        <v>0</v>
      </c>
      <c r="K140" s="182" t="s">
        <v>246</v>
      </c>
      <c r="L140" s="39"/>
      <c r="M140" s="187" t="s">
        <v>1</v>
      </c>
      <c r="N140" s="188" t="s">
        <v>46</v>
      </c>
      <c r="O140" s="77"/>
      <c r="P140" s="189">
        <f>O140*H140</f>
        <v>0</v>
      </c>
      <c r="Q140" s="189">
        <v>0</v>
      </c>
      <c r="R140" s="189">
        <f>Q140*H140</f>
        <v>0</v>
      </c>
      <c r="S140" s="189">
        <v>0</v>
      </c>
      <c r="T140" s="190">
        <f>S140*H140</f>
        <v>0</v>
      </c>
      <c r="U140" s="38"/>
      <c r="V140" s="38"/>
      <c r="W140" s="38"/>
      <c r="X140" s="38"/>
      <c r="Y140" s="38"/>
      <c r="Z140" s="38"/>
      <c r="AA140" s="38"/>
      <c r="AB140" s="38"/>
      <c r="AC140" s="38"/>
      <c r="AD140" s="38"/>
      <c r="AE140" s="38"/>
      <c r="AR140" s="191" t="s">
        <v>318</v>
      </c>
      <c r="AT140" s="191" t="s">
        <v>201</v>
      </c>
      <c r="AU140" s="191" t="s">
        <v>91</v>
      </c>
      <c r="AY140" s="19" t="s">
        <v>199</v>
      </c>
      <c r="BE140" s="192">
        <f>IF(N140="základní",J140,0)</f>
        <v>0</v>
      </c>
      <c r="BF140" s="192">
        <f>IF(N140="snížená",J140,0)</f>
        <v>0</v>
      </c>
      <c r="BG140" s="192">
        <f>IF(N140="zákl. přenesená",J140,0)</f>
        <v>0</v>
      </c>
      <c r="BH140" s="192">
        <f>IF(N140="sníž. přenesená",J140,0)</f>
        <v>0</v>
      </c>
      <c r="BI140" s="192">
        <f>IF(N140="nulová",J140,0)</f>
        <v>0</v>
      </c>
      <c r="BJ140" s="19" t="s">
        <v>89</v>
      </c>
      <c r="BK140" s="192">
        <f>ROUND(I140*H140,2)</f>
        <v>0</v>
      </c>
      <c r="BL140" s="19" t="s">
        <v>318</v>
      </c>
      <c r="BM140" s="191" t="s">
        <v>2723</v>
      </c>
    </row>
    <row r="141" s="2" customFormat="1" ht="37.8" customHeight="1">
      <c r="A141" s="38"/>
      <c r="B141" s="179"/>
      <c r="C141" s="180" t="s">
        <v>235</v>
      </c>
      <c r="D141" s="180" t="s">
        <v>201</v>
      </c>
      <c r="E141" s="181" t="s">
        <v>2724</v>
      </c>
      <c r="F141" s="182" t="s">
        <v>2725</v>
      </c>
      <c r="G141" s="183" t="s">
        <v>404</v>
      </c>
      <c r="H141" s="184">
        <v>6</v>
      </c>
      <c r="I141" s="185"/>
      <c r="J141" s="186">
        <f>ROUND(I141*H141,2)</f>
        <v>0</v>
      </c>
      <c r="K141" s="182" t="s">
        <v>246</v>
      </c>
      <c r="L141" s="39"/>
      <c r="M141" s="187" t="s">
        <v>1</v>
      </c>
      <c r="N141" s="188" t="s">
        <v>46</v>
      </c>
      <c r="O141" s="77"/>
      <c r="P141" s="189">
        <f>O141*H141</f>
        <v>0</v>
      </c>
      <c r="Q141" s="189">
        <v>0</v>
      </c>
      <c r="R141" s="189">
        <f>Q141*H141</f>
        <v>0</v>
      </c>
      <c r="S141" s="189">
        <v>0</v>
      </c>
      <c r="T141" s="190">
        <f>S141*H141</f>
        <v>0</v>
      </c>
      <c r="U141" s="38"/>
      <c r="V141" s="38"/>
      <c r="W141" s="38"/>
      <c r="X141" s="38"/>
      <c r="Y141" s="38"/>
      <c r="Z141" s="38"/>
      <c r="AA141" s="38"/>
      <c r="AB141" s="38"/>
      <c r="AC141" s="38"/>
      <c r="AD141" s="38"/>
      <c r="AE141" s="38"/>
      <c r="AR141" s="191" t="s">
        <v>318</v>
      </c>
      <c r="AT141" s="191" t="s">
        <v>201</v>
      </c>
      <c r="AU141" s="191" t="s">
        <v>91</v>
      </c>
      <c r="AY141" s="19" t="s">
        <v>199</v>
      </c>
      <c r="BE141" s="192">
        <f>IF(N141="základní",J141,0)</f>
        <v>0</v>
      </c>
      <c r="BF141" s="192">
        <f>IF(N141="snížená",J141,0)</f>
        <v>0</v>
      </c>
      <c r="BG141" s="192">
        <f>IF(N141="zákl. přenesená",J141,0)</f>
        <v>0</v>
      </c>
      <c r="BH141" s="192">
        <f>IF(N141="sníž. přenesená",J141,0)</f>
        <v>0</v>
      </c>
      <c r="BI141" s="192">
        <f>IF(N141="nulová",J141,0)</f>
        <v>0</v>
      </c>
      <c r="BJ141" s="19" t="s">
        <v>89</v>
      </c>
      <c r="BK141" s="192">
        <f>ROUND(I141*H141,2)</f>
        <v>0</v>
      </c>
      <c r="BL141" s="19" t="s">
        <v>318</v>
      </c>
      <c r="BM141" s="191" t="s">
        <v>2726</v>
      </c>
    </row>
    <row r="142" s="2" customFormat="1" ht="49.05" customHeight="1">
      <c r="A142" s="38"/>
      <c r="B142" s="179"/>
      <c r="C142" s="180" t="s">
        <v>243</v>
      </c>
      <c r="D142" s="180" t="s">
        <v>201</v>
      </c>
      <c r="E142" s="181" t="s">
        <v>2727</v>
      </c>
      <c r="F142" s="182" t="s">
        <v>2728</v>
      </c>
      <c r="G142" s="183" t="s">
        <v>404</v>
      </c>
      <c r="H142" s="184">
        <v>6</v>
      </c>
      <c r="I142" s="185"/>
      <c r="J142" s="186">
        <f>ROUND(I142*H142,2)</f>
        <v>0</v>
      </c>
      <c r="K142" s="182" t="s">
        <v>246</v>
      </c>
      <c r="L142" s="39"/>
      <c r="M142" s="187" t="s">
        <v>1</v>
      </c>
      <c r="N142" s="188" t="s">
        <v>46</v>
      </c>
      <c r="O142" s="77"/>
      <c r="P142" s="189">
        <f>O142*H142</f>
        <v>0</v>
      </c>
      <c r="Q142" s="189">
        <v>0</v>
      </c>
      <c r="R142" s="189">
        <f>Q142*H142</f>
        <v>0</v>
      </c>
      <c r="S142" s="189">
        <v>0</v>
      </c>
      <c r="T142" s="190">
        <f>S142*H142</f>
        <v>0</v>
      </c>
      <c r="U142" s="38"/>
      <c r="V142" s="38"/>
      <c r="W142" s="38"/>
      <c r="X142" s="38"/>
      <c r="Y142" s="38"/>
      <c r="Z142" s="38"/>
      <c r="AA142" s="38"/>
      <c r="AB142" s="38"/>
      <c r="AC142" s="38"/>
      <c r="AD142" s="38"/>
      <c r="AE142" s="38"/>
      <c r="AR142" s="191" t="s">
        <v>318</v>
      </c>
      <c r="AT142" s="191" t="s">
        <v>201</v>
      </c>
      <c r="AU142" s="191" t="s">
        <v>91</v>
      </c>
      <c r="AY142" s="19" t="s">
        <v>199</v>
      </c>
      <c r="BE142" s="192">
        <f>IF(N142="základní",J142,0)</f>
        <v>0</v>
      </c>
      <c r="BF142" s="192">
        <f>IF(N142="snížená",J142,0)</f>
        <v>0</v>
      </c>
      <c r="BG142" s="192">
        <f>IF(N142="zákl. přenesená",J142,0)</f>
        <v>0</v>
      </c>
      <c r="BH142" s="192">
        <f>IF(N142="sníž. přenesená",J142,0)</f>
        <v>0</v>
      </c>
      <c r="BI142" s="192">
        <f>IF(N142="nulová",J142,0)</f>
        <v>0</v>
      </c>
      <c r="BJ142" s="19" t="s">
        <v>89</v>
      </c>
      <c r="BK142" s="192">
        <f>ROUND(I142*H142,2)</f>
        <v>0</v>
      </c>
      <c r="BL142" s="19" t="s">
        <v>318</v>
      </c>
      <c r="BM142" s="191" t="s">
        <v>2729</v>
      </c>
    </row>
    <row r="143" s="2" customFormat="1" ht="14.4" customHeight="1">
      <c r="A143" s="38"/>
      <c r="B143" s="179"/>
      <c r="C143" s="180" t="s">
        <v>252</v>
      </c>
      <c r="D143" s="180" t="s">
        <v>201</v>
      </c>
      <c r="E143" s="181" t="s">
        <v>2730</v>
      </c>
      <c r="F143" s="182" t="s">
        <v>2731</v>
      </c>
      <c r="G143" s="183" t="s">
        <v>404</v>
      </c>
      <c r="H143" s="184">
        <v>1</v>
      </c>
      <c r="I143" s="185"/>
      <c r="J143" s="186">
        <f>ROUND(I143*H143,2)</f>
        <v>0</v>
      </c>
      <c r="K143" s="182" t="s">
        <v>246</v>
      </c>
      <c r="L143" s="39"/>
      <c r="M143" s="187" t="s">
        <v>1</v>
      </c>
      <c r="N143" s="188" t="s">
        <v>46</v>
      </c>
      <c r="O143" s="77"/>
      <c r="P143" s="189">
        <f>O143*H143</f>
        <v>0</v>
      </c>
      <c r="Q143" s="189">
        <v>0</v>
      </c>
      <c r="R143" s="189">
        <f>Q143*H143</f>
        <v>0</v>
      </c>
      <c r="S143" s="189">
        <v>0</v>
      </c>
      <c r="T143" s="190">
        <f>S143*H143</f>
        <v>0</v>
      </c>
      <c r="U143" s="38"/>
      <c r="V143" s="38"/>
      <c r="W143" s="38"/>
      <c r="X143" s="38"/>
      <c r="Y143" s="38"/>
      <c r="Z143" s="38"/>
      <c r="AA143" s="38"/>
      <c r="AB143" s="38"/>
      <c r="AC143" s="38"/>
      <c r="AD143" s="38"/>
      <c r="AE143" s="38"/>
      <c r="AR143" s="191" t="s">
        <v>318</v>
      </c>
      <c r="AT143" s="191" t="s">
        <v>201</v>
      </c>
      <c r="AU143" s="191" t="s">
        <v>91</v>
      </c>
      <c r="AY143" s="19" t="s">
        <v>199</v>
      </c>
      <c r="BE143" s="192">
        <f>IF(N143="základní",J143,0)</f>
        <v>0</v>
      </c>
      <c r="BF143" s="192">
        <f>IF(N143="snížená",J143,0)</f>
        <v>0</v>
      </c>
      <c r="BG143" s="192">
        <f>IF(N143="zákl. přenesená",J143,0)</f>
        <v>0</v>
      </c>
      <c r="BH143" s="192">
        <f>IF(N143="sníž. přenesená",J143,0)</f>
        <v>0</v>
      </c>
      <c r="BI143" s="192">
        <f>IF(N143="nulová",J143,0)</f>
        <v>0</v>
      </c>
      <c r="BJ143" s="19" t="s">
        <v>89</v>
      </c>
      <c r="BK143" s="192">
        <f>ROUND(I143*H143,2)</f>
        <v>0</v>
      </c>
      <c r="BL143" s="19" t="s">
        <v>318</v>
      </c>
      <c r="BM143" s="191" t="s">
        <v>2732</v>
      </c>
    </row>
    <row r="144" s="2" customFormat="1" ht="14.4" customHeight="1">
      <c r="A144" s="38"/>
      <c r="B144" s="179"/>
      <c r="C144" s="180" t="s">
        <v>259</v>
      </c>
      <c r="D144" s="180" t="s">
        <v>201</v>
      </c>
      <c r="E144" s="181" t="s">
        <v>2733</v>
      </c>
      <c r="F144" s="182" t="s">
        <v>2734</v>
      </c>
      <c r="G144" s="183" t="s">
        <v>404</v>
      </c>
      <c r="H144" s="184">
        <v>6</v>
      </c>
      <c r="I144" s="185"/>
      <c r="J144" s="186">
        <f>ROUND(I144*H144,2)</f>
        <v>0</v>
      </c>
      <c r="K144" s="182" t="s">
        <v>246</v>
      </c>
      <c r="L144" s="39"/>
      <c r="M144" s="187" t="s">
        <v>1</v>
      </c>
      <c r="N144" s="188" t="s">
        <v>46</v>
      </c>
      <c r="O144" s="77"/>
      <c r="P144" s="189">
        <f>O144*H144</f>
        <v>0</v>
      </c>
      <c r="Q144" s="189">
        <v>0</v>
      </c>
      <c r="R144" s="189">
        <f>Q144*H144</f>
        <v>0</v>
      </c>
      <c r="S144" s="189">
        <v>0</v>
      </c>
      <c r="T144" s="190">
        <f>S144*H144</f>
        <v>0</v>
      </c>
      <c r="U144" s="38"/>
      <c r="V144" s="38"/>
      <c r="W144" s="38"/>
      <c r="X144" s="38"/>
      <c r="Y144" s="38"/>
      <c r="Z144" s="38"/>
      <c r="AA144" s="38"/>
      <c r="AB144" s="38"/>
      <c r="AC144" s="38"/>
      <c r="AD144" s="38"/>
      <c r="AE144" s="38"/>
      <c r="AR144" s="191" t="s">
        <v>318</v>
      </c>
      <c r="AT144" s="191" t="s">
        <v>201</v>
      </c>
      <c r="AU144" s="191" t="s">
        <v>91</v>
      </c>
      <c r="AY144" s="19" t="s">
        <v>199</v>
      </c>
      <c r="BE144" s="192">
        <f>IF(N144="základní",J144,0)</f>
        <v>0</v>
      </c>
      <c r="BF144" s="192">
        <f>IF(N144="snížená",J144,0)</f>
        <v>0</v>
      </c>
      <c r="BG144" s="192">
        <f>IF(N144="zákl. přenesená",J144,0)</f>
        <v>0</v>
      </c>
      <c r="BH144" s="192">
        <f>IF(N144="sníž. přenesená",J144,0)</f>
        <v>0</v>
      </c>
      <c r="BI144" s="192">
        <f>IF(N144="nulová",J144,0)</f>
        <v>0</v>
      </c>
      <c r="BJ144" s="19" t="s">
        <v>89</v>
      </c>
      <c r="BK144" s="192">
        <f>ROUND(I144*H144,2)</f>
        <v>0</v>
      </c>
      <c r="BL144" s="19" t="s">
        <v>318</v>
      </c>
      <c r="BM144" s="191" t="s">
        <v>2735</v>
      </c>
    </row>
    <row r="145" s="2" customFormat="1" ht="14.4" customHeight="1">
      <c r="A145" s="38"/>
      <c r="B145" s="179"/>
      <c r="C145" s="222" t="s">
        <v>271</v>
      </c>
      <c r="D145" s="222" t="s">
        <v>272</v>
      </c>
      <c r="E145" s="223" t="s">
        <v>2736</v>
      </c>
      <c r="F145" s="224" t="s">
        <v>2737</v>
      </c>
      <c r="G145" s="225" t="s">
        <v>345</v>
      </c>
      <c r="H145" s="226">
        <v>280</v>
      </c>
      <c r="I145" s="227"/>
      <c r="J145" s="228">
        <f>ROUND(I145*H145,2)</f>
        <v>0</v>
      </c>
      <c r="K145" s="224" t="s">
        <v>246</v>
      </c>
      <c r="L145" s="229"/>
      <c r="M145" s="230" t="s">
        <v>1</v>
      </c>
      <c r="N145" s="231" t="s">
        <v>46</v>
      </c>
      <c r="O145" s="77"/>
      <c r="P145" s="189">
        <f>O145*H145</f>
        <v>0</v>
      </c>
      <c r="Q145" s="189">
        <v>0</v>
      </c>
      <c r="R145" s="189">
        <f>Q145*H145</f>
        <v>0</v>
      </c>
      <c r="S145" s="189">
        <v>0</v>
      </c>
      <c r="T145" s="190">
        <f>S145*H145</f>
        <v>0</v>
      </c>
      <c r="U145" s="38"/>
      <c r="V145" s="38"/>
      <c r="W145" s="38"/>
      <c r="X145" s="38"/>
      <c r="Y145" s="38"/>
      <c r="Z145" s="38"/>
      <c r="AA145" s="38"/>
      <c r="AB145" s="38"/>
      <c r="AC145" s="38"/>
      <c r="AD145" s="38"/>
      <c r="AE145" s="38"/>
      <c r="AR145" s="191" t="s">
        <v>427</v>
      </c>
      <c r="AT145" s="191" t="s">
        <v>272</v>
      </c>
      <c r="AU145" s="191" t="s">
        <v>91</v>
      </c>
      <c r="AY145" s="19" t="s">
        <v>199</v>
      </c>
      <c r="BE145" s="192">
        <f>IF(N145="základní",J145,0)</f>
        <v>0</v>
      </c>
      <c r="BF145" s="192">
        <f>IF(N145="snížená",J145,0)</f>
        <v>0</v>
      </c>
      <c r="BG145" s="192">
        <f>IF(N145="zákl. přenesená",J145,0)</f>
        <v>0</v>
      </c>
      <c r="BH145" s="192">
        <f>IF(N145="sníž. přenesená",J145,0)</f>
        <v>0</v>
      </c>
      <c r="BI145" s="192">
        <f>IF(N145="nulová",J145,0)</f>
        <v>0</v>
      </c>
      <c r="BJ145" s="19" t="s">
        <v>89</v>
      </c>
      <c r="BK145" s="192">
        <f>ROUND(I145*H145,2)</f>
        <v>0</v>
      </c>
      <c r="BL145" s="19" t="s">
        <v>318</v>
      </c>
      <c r="BM145" s="191" t="s">
        <v>2738</v>
      </c>
    </row>
    <row r="146" s="2" customFormat="1" ht="14.4" customHeight="1">
      <c r="A146" s="38"/>
      <c r="B146" s="179"/>
      <c r="C146" s="222" t="s">
        <v>279</v>
      </c>
      <c r="D146" s="222" t="s">
        <v>272</v>
      </c>
      <c r="E146" s="223" t="s">
        <v>2739</v>
      </c>
      <c r="F146" s="224" t="s">
        <v>2740</v>
      </c>
      <c r="G146" s="225" t="s">
        <v>345</v>
      </c>
      <c r="H146" s="226">
        <v>80</v>
      </c>
      <c r="I146" s="227"/>
      <c r="J146" s="228">
        <f>ROUND(I146*H146,2)</f>
        <v>0</v>
      </c>
      <c r="K146" s="224" t="s">
        <v>246</v>
      </c>
      <c r="L146" s="229"/>
      <c r="M146" s="230" t="s">
        <v>1</v>
      </c>
      <c r="N146" s="231" t="s">
        <v>46</v>
      </c>
      <c r="O146" s="77"/>
      <c r="P146" s="189">
        <f>O146*H146</f>
        <v>0</v>
      </c>
      <c r="Q146" s="189">
        <v>0</v>
      </c>
      <c r="R146" s="189">
        <f>Q146*H146</f>
        <v>0</v>
      </c>
      <c r="S146" s="189">
        <v>0</v>
      </c>
      <c r="T146" s="190">
        <f>S146*H146</f>
        <v>0</v>
      </c>
      <c r="U146" s="38"/>
      <c r="V146" s="38"/>
      <c r="W146" s="38"/>
      <c r="X146" s="38"/>
      <c r="Y146" s="38"/>
      <c r="Z146" s="38"/>
      <c r="AA146" s="38"/>
      <c r="AB146" s="38"/>
      <c r="AC146" s="38"/>
      <c r="AD146" s="38"/>
      <c r="AE146" s="38"/>
      <c r="AR146" s="191" t="s">
        <v>427</v>
      </c>
      <c r="AT146" s="191" t="s">
        <v>272</v>
      </c>
      <c r="AU146" s="191" t="s">
        <v>91</v>
      </c>
      <c r="AY146" s="19" t="s">
        <v>199</v>
      </c>
      <c r="BE146" s="192">
        <f>IF(N146="základní",J146,0)</f>
        <v>0</v>
      </c>
      <c r="BF146" s="192">
        <f>IF(N146="snížená",J146,0)</f>
        <v>0</v>
      </c>
      <c r="BG146" s="192">
        <f>IF(N146="zákl. přenesená",J146,0)</f>
        <v>0</v>
      </c>
      <c r="BH146" s="192">
        <f>IF(N146="sníž. přenesená",J146,0)</f>
        <v>0</v>
      </c>
      <c r="BI146" s="192">
        <f>IF(N146="nulová",J146,0)</f>
        <v>0</v>
      </c>
      <c r="BJ146" s="19" t="s">
        <v>89</v>
      </c>
      <c r="BK146" s="192">
        <f>ROUND(I146*H146,2)</f>
        <v>0</v>
      </c>
      <c r="BL146" s="19" t="s">
        <v>318</v>
      </c>
      <c r="BM146" s="191" t="s">
        <v>2741</v>
      </c>
    </row>
    <row r="147" s="2" customFormat="1" ht="14.4" customHeight="1">
      <c r="A147" s="38"/>
      <c r="B147" s="179"/>
      <c r="C147" s="222" t="s">
        <v>284</v>
      </c>
      <c r="D147" s="222" t="s">
        <v>272</v>
      </c>
      <c r="E147" s="223" t="s">
        <v>2742</v>
      </c>
      <c r="F147" s="224" t="s">
        <v>2743</v>
      </c>
      <c r="G147" s="225" t="s">
        <v>345</v>
      </c>
      <c r="H147" s="226">
        <v>220</v>
      </c>
      <c r="I147" s="227"/>
      <c r="J147" s="228">
        <f>ROUND(I147*H147,2)</f>
        <v>0</v>
      </c>
      <c r="K147" s="224" t="s">
        <v>246</v>
      </c>
      <c r="L147" s="229"/>
      <c r="M147" s="230" t="s">
        <v>1</v>
      </c>
      <c r="N147" s="231" t="s">
        <v>46</v>
      </c>
      <c r="O147" s="77"/>
      <c r="P147" s="189">
        <f>O147*H147</f>
        <v>0</v>
      </c>
      <c r="Q147" s="189">
        <v>0</v>
      </c>
      <c r="R147" s="189">
        <f>Q147*H147</f>
        <v>0</v>
      </c>
      <c r="S147" s="189">
        <v>0</v>
      </c>
      <c r="T147" s="190">
        <f>S147*H147</f>
        <v>0</v>
      </c>
      <c r="U147" s="38"/>
      <c r="V147" s="38"/>
      <c r="W147" s="38"/>
      <c r="X147" s="38"/>
      <c r="Y147" s="38"/>
      <c r="Z147" s="38"/>
      <c r="AA147" s="38"/>
      <c r="AB147" s="38"/>
      <c r="AC147" s="38"/>
      <c r="AD147" s="38"/>
      <c r="AE147" s="38"/>
      <c r="AR147" s="191" t="s">
        <v>427</v>
      </c>
      <c r="AT147" s="191" t="s">
        <v>272</v>
      </c>
      <c r="AU147" s="191" t="s">
        <v>91</v>
      </c>
      <c r="AY147" s="19" t="s">
        <v>199</v>
      </c>
      <c r="BE147" s="192">
        <f>IF(N147="základní",J147,0)</f>
        <v>0</v>
      </c>
      <c r="BF147" s="192">
        <f>IF(N147="snížená",J147,0)</f>
        <v>0</v>
      </c>
      <c r="BG147" s="192">
        <f>IF(N147="zákl. přenesená",J147,0)</f>
        <v>0</v>
      </c>
      <c r="BH147" s="192">
        <f>IF(N147="sníž. přenesená",J147,0)</f>
        <v>0</v>
      </c>
      <c r="BI147" s="192">
        <f>IF(N147="nulová",J147,0)</f>
        <v>0</v>
      </c>
      <c r="BJ147" s="19" t="s">
        <v>89</v>
      </c>
      <c r="BK147" s="192">
        <f>ROUND(I147*H147,2)</f>
        <v>0</v>
      </c>
      <c r="BL147" s="19" t="s">
        <v>318</v>
      </c>
      <c r="BM147" s="191" t="s">
        <v>2744</v>
      </c>
    </row>
    <row r="148" s="2" customFormat="1" ht="14.4" customHeight="1">
      <c r="A148" s="38"/>
      <c r="B148" s="179"/>
      <c r="C148" s="222" t="s">
        <v>290</v>
      </c>
      <c r="D148" s="222" t="s">
        <v>272</v>
      </c>
      <c r="E148" s="223" t="s">
        <v>2745</v>
      </c>
      <c r="F148" s="224" t="s">
        <v>2746</v>
      </c>
      <c r="G148" s="225" t="s">
        <v>345</v>
      </c>
      <c r="H148" s="226">
        <v>100</v>
      </c>
      <c r="I148" s="227"/>
      <c r="J148" s="228">
        <f>ROUND(I148*H148,2)</f>
        <v>0</v>
      </c>
      <c r="K148" s="224" t="s">
        <v>246</v>
      </c>
      <c r="L148" s="229"/>
      <c r="M148" s="230" t="s">
        <v>1</v>
      </c>
      <c r="N148" s="231" t="s">
        <v>46</v>
      </c>
      <c r="O148" s="77"/>
      <c r="P148" s="189">
        <f>O148*H148</f>
        <v>0</v>
      </c>
      <c r="Q148" s="189">
        <v>0</v>
      </c>
      <c r="R148" s="189">
        <f>Q148*H148</f>
        <v>0</v>
      </c>
      <c r="S148" s="189">
        <v>0</v>
      </c>
      <c r="T148" s="190">
        <f>S148*H148</f>
        <v>0</v>
      </c>
      <c r="U148" s="38"/>
      <c r="V148" s="38"/>
      <c r="W148" s="38"/>
      <c r="X148" s="38"/>
      <c r="Y148" s="38"/>
      <c r="Z148" s="38"/>
      <c r="AA148" s="38"/>
      <c r="AB148" s="38"/>
      <c r="AC148" s="38"/>
      <c r="AD148" s="38"/>
      <c r="AE148" s="38"/>
      <c r="AR148" s="191" t="s">
        <v>427</v>
      </c>
      <c r="AT148" s="191" t="s">
        <v>272</v>
      </c>
      <c r="AU148" s="191" t="s">
        <v>91</v>
      </c>
      <c r="AY148" s="19" t="s">
        <v>199</v>
      </c>
      <c r="BE148" s="192">
        <f>IF(N148="základní",J148,0)</f>
        <v>0</v>
      </c>
      <c r="BF148" s="192">
        <f>IF(N148="snížená",J148,0)</f>
        <v>0</v>
      </c>
      <c r="BG148" s="192">
        <f>IF(N148="zákl. přenesená",J148,0)</f>
        <v>0</v>
      </c>
      <c r="BH148" s="192">
        <f>IF(N148="sníž. přenesená",J148,0)</f>
        <v>0</v>
      </c>
      <c r="BI148" s="192">
        <f>IF(N148="nulová",J148,0)</f>
        <v>0</v>
      </c>
      <c r="BJ148" s="19" t="s">
        <v>89</v>
      </c>
      <c r="BK148" s="192">
        <f>ROUND(I148*H148,2)</f>
        <v>0</v>
      </c>
      <c r="BL148" s="19" t="s">
        <v>318</v>
      </c>
      <c r="BM148" s="191" t="s">
        <v>2747</v>
      </c>
    </row>
    <row r="149" s="2" customFormat="1" ht="14.4" customHeight="1">
      <c r="A149" s="38"/>
      <c r="B149" s="179"/>
      <c r="C149" s="222" t="s">
        <v>298</v>
      </c>
      <c r="D149" s="222" t="s">
        <v>272</v>
      </c>
      <c r="E149" s="223" t="s">
        <v>2748</v>
      </c>
      <c r="F149" s="224" t="s">
        <v>2749</v>
      </c>
      <c r="G149" s="225" t="s">
        <v>345</v>
      </c>
      <c r="H149" s="226">
        <v>500</v>
      </c>
      <c r="I149" s="227"/>
      <c r="J149" s="228">
        <f>ROUND(I149*H149,2)</f>
        <v>0</v>
      </c>
      <c r="K149" s="224" t="s">
        <v>246</v>
      </c>
      <c r="L149" s="229"/>
      <c r="M149" s="230" t="s">
        <v>1</v>
      </c>
      <c r="N149" s="231" t="s">
        <v>46</v>
      </c>
      <c r="O149" s="77"/>
      <c r="P149" s="189">
        <f>O149*H149</f>
        <v>0</v>
      </c>
      <c r="Q149" s="189">
        <v>0</v>
      </c>
      <c r="R149" s="189">
        <f>Q149*H149</f>
        <v>0</v>
      </c>
      <c r="S149" s="189">
        <v>0</v>
      </c>
      <c r="T149" s="190">
        <f>S149*H149</f>
        <v>0</v>
      </c>
      <c r="U149" s="38"/>
      <c r="V149" s="38"/>
      <c r="W149" s="38"/>
      <c r="X149" s="38"/>
      <c r="Y149" s="38"/>
      <c r="Z149" s="38"/>
      <c r="AA149" s="38"/>
      <c r="AB149" s="38"/>
      <c r="AC149" s="38"/>
      <c r="AD149" s="38"/>
      <c r="AE149" s="38"/>
      <c r="AR149" s="191" t="s">
        <v>427</v>
      </c>
      <c r="AT149" s="191" t="s">
        <v>272</v>
      </c>
      <c r="AU149" s="191" t="s">
        <v>91</v>
      </c>
      <c r="AY149" s="19" t="s">
        <v>199</v>
      </c>
      <c r="BE149" s="192">
        <f>IF(N149="základní",J149,0)</f>
        <v>0</v>
      </c>
      <c r="BF149" s="192">
        <f>IF(N149="snížená",J149,0)</f>
        <v>0</v>
      </c>
      <c r="BG149" s="192">
        <f>IF(N149="zákl. přenesená",J149,0)</f>
        <v>0</v>
      </c>
      <c r="BH149" s="192">
        <f>IF(N149="sníž. přenesená",J149,0)</f>
        <v>0</v>
      </c>
      <c r="BI149" s="192">
        <f>IF(N149="nulová",J149,0)</f>
        <v>0</v>
      </c>
      <c r="BJ149" s="19" t="s">
        <v>89</v>
      </c>
      <c r="BK149" s="192">
        <f>ROUND(I149*H149,2)</f>
        <v>0</v>
      </c>
      <c r="BL149" s="19" t="s">
        <v>318</v>
      </c>
      <c r="BM149" s="191" t="s">
        <v>2750</v>
      </c>
    </row>
    <row r="150" s="2" customFormat="1" ht="14.4" customHeight="1">
      <c r="A150" s="38"/>
      <c r="B150" s="179"/>
      <c r="C150" s="222" t="s">
        <v>306</v>
      </c>
      <c r="D150" s="222" t="s">
        <v>272</v>
      </c>
      <c r="E150" s="223" t="s">
        <v>2751</v>
      </c>
      <c r="F150" s="224" t="s">
        <v>2752</v>
      </c>
      <c r="G150" s="225" t="s">
        <v>548</v>
      </c>
      <c r="H150" s="226">
        <v>1</v>
      </c>
      <c r="I150" s="227"/>
      <c r="J150" s="228">
        <f>ROUND(I150*H150,2)</f>
        <v>0</v>
      </c>
      <c r="K150" s="224" t="s">
        <v>246</v>
      </c>
      <c r="L150" s="229"/>
      <c r="M150" s="230" t="s">
        <v>1</v>
      </c>
      <c r="N150" s="231" t="s">
        <v>46</v>
      </c>
      <c r="O150" s="77"/>
      <c r="P150" s="189">
        <f>O150*H150</f>
        <v>0</v>
      </c>
      <c r="Q150" s="189">
        <v>0</v>
      </c>
      <c r="R150" s="189">
        <f>Q150*H150</f>
        <v>0</v>
      </c>
      <c r="S150" s="189">
        <v>0</v>
      </c>
      <c r="T150" s="190">
        <f>S150*H150</f>
        <v>0</v>
      </c>
      <c r="U150" s="38"/>
      <c r="V150" s="38"/>
      <c r="W150" s="38"/>
      <c r="X150" s="38"/>
      <c r="Y150" s="38"/>
      <c r="Z150" s="38"/>
      <c r="AA150" s="38"/>
      <c r="AB150" s="38"/>
      <c r="AC150" s="38"/>
      <c r="AD150" s="38"/>
      <c r="AE150" s="38"/>
      <c r="AR150" s="191" t="s">
        <v>427</v>
      </c>
      <c r="AT150" s="191" t="s">
        <v>272</v>
      </c>
      <c r="AU150" s="191" t="s">
        <v>91</v>
      </c>
      <c r="AY150" s="19" t="s">
        <v>199</v>
      </c>
      <c r="BE150" s="192">
        <f>IF(N150="základní",J150,0)</f>
        <v>0</v>
      </c>
      <c r="BF150" s="192">
        <f>IF(N150="snížená",J150,0)</f>
        <v>0</v>
      </c>
      <c r="BG150" s="192">
        <f>IF(N150="zákl. přenesená",J150,0)</f>
        <v>0</v>
      </c>
      <c r="BH150" s="192">
        <f>IF(N150="sníž. přenesená",J150,0)</f>
        <v>0</v>
      </c>
      <c r="BI150" s="192">
        <f>IF(N150="nulová",J150,0)</f>
        <v>0</v>
      </c>
      <c r="BJ150" s="19" t="s">
        <v>89</v>
      </c>
      <c r="BK150" s="192">
        <f>ROUND(I150*H150,2)</f>
        <v>0</v>
      </c>
      <c r="BL150" s="19" t="s">
        <v>318</v>
      </c>
      <c r="BM150" s="191" t="s">
        <v>2753</v>
      </c>
    </row>
    <row r="151" s="2" customFormat="1" ht="14.4" customHeight="1">
      <c r="A151" s="38"/>
      <c r="B151" s="179"/>
      <c r="C151" s="180" t="s">
        <v>8</v>
      </c>
      <c r="D151" s="180" t="s">
        <v>201</v>
      </c>
      <c r="E151" s="181" t="s">
        <v>2754</v>
      </c>
      <c r="F151" s="182" t="s">
        <v>2755</v>
      </c>
      <c r="G151" s="183" t="s">
        <v>548</v>
      </c>
      <c r="H151" s="184">
        <v>1</v>
      </c>
      <c r="I151" s="185"/>
      <c r="J151" s="186">
        <f>ROUND(I151*H151,2)</f>
        <v>0</v>
      </c>
      <c r="K151" s="182" t="s">
        <v>246</v>
      </c>
      <c r="L151" s="39"/>
      <c r="M151" s="187" t="s">
        <v>1</v>
      </c>
      <c r="N151" s="188" t="s">
        <v>46</v>
      </c>
      <c r="O151" s="77"/>
      <c r="P151" s="189">
        <f>O151*H151</f>
        <v>0</v>
      </c>
      <c r="Q151" s="189">
        <v>0</v>
      </c>
      <c r="R151" s="189">
        <f>Q151*H151</f>
        <v>0</v>
      </c>
      <c r="S151" s="189">
        <v>0</v>
      </c>
      <c r="T151" s="190">
        <f>S151*H151</f>
        <v>0</v>
      </c>
      <c r="U151" s="38"/>
      <c r="V151" s="38"/>
      <c r="W151" s="38"/>
      <c r="X151" s="38"/>
      <c r="Y151" s="38"/>
      <c r="Z151" s="38"/>
      <c r="AA151" s="38"/>
      <c r="AB151" s="38"/>
      <c r="AC151" s="38"/>
      <c r="AD151" s="38"/>
      <c r="AE151" s="38"/>
      <c r="AR151" s="191" t="s">
        <v>318</v>
      </c>
      <c r="AT151" s="191" t="s">
        <v>201</v>
      </c>
      <c r="AU151" s="191" t="s">
        <v>91</v>
      </c>
      <c r="AY151" s="19" t="s">
        <v>199</v>
      </c>
      <c r="BE151" s="192">
        <f>IF(N151="základní",J151,0)</f>
        <v>0</v>
      </c>
      <c r="BF151" s="192">
        <f>IF(N151="snížená",J151,0)</f>
        <v>0</v>
      </c>
      <c r="BG151" s="192">
        <f>IF(N151="zákl. přenesená",J151,0)</f>
        <v>0</v>
      </c>
      <c r="BH151" s="192">
        <f>IF(N151="sníž. přenesená",J151,0)</f>
        <v>0</v>
      </c>
      <c r="BI151" s="192">
        <f>IF(N151="nulová",J151,0)</f>
        <v>0</v>
      </c>
      <c r="BJ151" s="19" t="s">
        <v>89</v>
      </c>
      <c r="BK151" s="192">
        <f>ROUND(I151*H151,2)</f>
        <v>0</v>
      </c>
      <c r="BL151" s="19" t="s">
        <v>318</v>
      </c>
      <c r="BM151" s="191" t="s">
        <v>2756</v>
      </c>
    </row>
    <row r="152" s="2" customFormat="1" ht="14.4" customHeight="1">
      <c r="A152" s="38"/>
      <c r="B152" s="179"/>
      <c r="C152" s="180" t="s">
        <v>318</v>
      </c>
      <c r="D152" s="180" t="s">
        <v>201</v>
      </c>
      <c r="E152" s="181" t="s">
        <v>2757</v>
      </c>
      <c r="F152" s="182" t="s">
        <v>200</v>
      </c>
      <c r="G152" s="183" t="s">
        <v>548</v>
      </c>
      <c r="H152" s="184">
        <v>1</v>
      </c>
      <c r="I152" s="185"/>
      <c r="J152" s="186">
        <f>ROUND(I152*H152,2)</f>
        <v>0</v>
      </c>
      <c r="K152" s="182" t="s">
        <v>246</v>
      </c>
      <c r="L152" s="39"/>
      <c r="M152" s="187" t="s">
        <v>1</v>
      </c>
      <c r="N152" s="188" t="s">
        <v>46</v>
      </c>
      <c r="O152" s="77"/>
      <c r="P152" s="189">
        <f>O152*H152</f>
        <v>0</v>
      </c>
      <c r="Q152" s="189">
        <v>0</v>
      </c>
      <c r="R152" s="189">
        <f>Q152*H152</f>
        <v>0</v>
      </c>
      <c r="S152" s="189">
        <v>0</v>
      </c>
      <c r="T152" s="190">
        <f>S152*H152</f>
        <v>0</v>
      </c>
      <c r="U152" s="38"/>
      <c r="V152" s="38"/>
      <c r="W152" s="38"/>
      <c r="X152" s="38"/>
      <c r="Y152" s="38"/>
      <c r="Z152" s="38"/>
      <c r="AA152" s="38"/>
      <c r="AB152" s="38"/>
      <c r="AC152" s="38"/>
      <c r="AD152" s="38"/>
      <c r="AE152" s="38"/>
      <c r="AR152" s="191" t="s">
        <v>318</v>
      </c>
      <c r="AT152" s="191" t="s">
        <v>201</v>
      </c>
      <c r="AU152" s="191" t="s">
        <v>91</v>
      </c>
      <c r="AY152" s="19" t="s">
        <v>199</v>
      </c>
      <c r="BE152" s="192">
        <f>IF(N152="základní",J152,0)</f>
        <v>0</v>
      </c>
      <c r="BF152" s="192">
        <f>IF(N152="snížená",J152,0)</f>
        <v>0</v>
      </c>
      <c r="BG152" s="192">
        <f>IF(N152="zákl. přenesená",J152,0)</f>
        <v>0</v>
      </c>
      <c r="BH152" s="192">
        <f>IF(N152="sníž. přenesená",J152,0)</f>
        <v>0</v>
      </c>
      <c r="BI152" s="192">
        <f>IF(N152="nulová",J152,0)</f>
        <v>0</v>
      </c>
      <c r="BJ152" s="19" t="s">
        <v>89</v>
      </c>
      <c r="BK152" s="192">
        <f>ROUND(I152*H152,2)</f>
        <v>0</v>
      </c>
      <c r="BL152" s="19" t="s">
        <v>318</v>
      </c>
      <c r="BM152" s="191" t="s">
        <v>2758</v>
      </c>
    </row>
    <row r="153" s="2" customFormat="1" ht="14.4" customHeight="1">
      <c r="A153" s="38"/>
      <c r="B153" s="179"/>
      <c r="C153" s="180" t="s">
        <v>325</v>
      </c>
      <c r="D153" s="180" t="s">
        <v>201</v>
      </c>
      <c r="E153" s="181" t="s">
        <v>2759</v>
      </c>
      <c r="F153" s="182" t="s">
        <v>2760</v>
      </c>
      <c r="G153" s="183" t="s">
        <v>548</v>
      </c>
      <c r="H153" s="184">
        <v>1</v>
      </c>
      <c r="I153" s="185"/>
      <c r="J153" s="186">
        <f>ROUND(I153*H153,2)</f>
        <v>0</v>
      </c>
      <c r="K153" s="182" t="s">
        <v>246</v>
      </c>
      <c r="L153" s="39"/>
      <c r="M153" s="187" t="s">
        <v>1</v>
      </c>
      <c r="N153" s="188" t="s">
        <v>46</v>
      </c>
      <c r="O153" s="77"/>
      <c r="P153" s="189">
        <f>O153*H153</f>
        <v>0</v>
      </c>
      <c r="Q153" s="189">
        <v>0</v>
      </c>
      <c r="R153" s="189">
        <f>Q153*H153</f>
        <v>0</v>
      </c>
      <c r="S153" s="189">
        <v>0</v>
      </c>
      <c r="T153" s="190">
        <f>S153*H153</f>
        <v>0</v>
      </c>
      <c r="U153" s="38"/>
      <c r="V153" s="38"/>
      <c r="W153" s="38"/>
      <c r="X153" s="38"/>
      <c r="Y153" s="38"/>
      <c r="Z153" s="38"/>
      <c r="AA153" s="38"/>
      <c r="AB153" s="38"/>
      <c r="AC153" s="38"/>
      <c r="AD153" s="38"/>
      <c r="AE153" s="38"/>
      <c r="AR153" s="191" t="s">
        <v>318</v>
      </c>
      <c r="AT153" s="191" t="s">
        <v>201</v>
      </c>
      <c r="AU153" s="191" t="s">
        <v>91</v>
      </c>
      <c r="AY153" s="19" t="s">
        <v>199</v>
      </c>
      <c r="BE153" s="192">
        <f>IF(N153="základní",J153,0)</f>
        <v>0</v>
      </c>
      <c r="BF153" s="192">
        <f>IF(N153="snížená",J153,0)</f>
        <v>0</v>
      </c>
      <c r="BG153" s="192">
        <f>IF(N153="zákl. přenesená",J153,0)</f>
        <v>0</v>
      </c>
      <c r="BH153" s="192">
        <f>IF(N153="sníž. přenesená",J153,0)</f>
        <v>0</v>
      </c>
      <c r="BI153" s="192">
        <f>IF(N153="nulová",J153,0)</f>
        <v>0</v>
      </c>
      <c r="BJ153" s="19" t="s">
        <v>89</v>
      </c>
      <c r="BK153" s="192">
        <f>ROUND(I153*H153,2)</f>
        <v>0</v>
      </c>
      <c r="BL153" s="19" t="s">
        <v>318</v>
      </c>
      <c r="BM153" s="191" t="s">
        <v>2761</v>
      </c>
    </row>
    <row r="154" s="2" customFormat="1" ht="24.15" customHeight="1">
      <c r="A154" s="38"/>
      <c r="B154" s="179"/>
      <c r="C154" s="180" t="s">
        <v>331</v>
      </c>
      <c r="D154" s="180" t="s">
        <v>201</v>
      </c>
      <c r="E154" s="181" t="s">
        <v>2762</v>
      </c>
      <c r="F154" s="182" t="s">
        <v>2763</v>
      </c>
      <c r="G154" s="183" t="s">
        <v>404</v>
      </c>
      <c r="H154" s="184">
        <v>6</v>
      </c>
      <c r="I154" s="185"/>
      <c r="J154" s="186">
        <f>ROUND(I154*H154,2)</f>
        <v>0</v>
      </c>
      <c r="K154" s="182" t="s">
        <v>246</v>
      </c>
      <c r="L154" s="39"/>
      <c r="M154" s="187" t="s">
        <v>1</v>
      </c>
      <c r="N154" s="188" t="s">
        <v>46</v>
      </c>
      <c r="O154" s="77"/>
      <c r="P154" s="189">
        <f>O154*H154</f>
        <v>0</v>
      </c>
      <c r="Q154" s="189">
        <v>0</v>
      </c>
      <c r="R154" s="189">
        <f>Q154*H154</f>
        <v>0</v>
      </c>
      <c r="S154" s="189">
        <v>0</v>
      </c>
      <c r="T154" s="190">
        <f>S154*H154</f>
        <v>0</v>
      </c>
      <c r="U154" s="38"/>
      <c r="V154" s="38"/>
      <c r="W154" s="38"/>
      <c r="X154" s="38"/>
      <c r="Y154" s="38"/>
      <c r="Z154" s="38"/>
      <c r="AA154" s="38"/>
      <c r="AB154" s="38"/>
      <c r="AC154" s="38"/>
      <c r="AD154" s="38"/>
      <c r="AE154" s="38"/>
      <c r="AR154" s="191" t="s">
        <v>318</v>
      </c>
      <c r="AT154" s="191" t="s">
        <v>201</v>
      </c>
      <c r="AU154" s="191" t="s">
        <v>91</v>
      </c>
      <c r="AY154" s="19" t="s">
        <v>199</v>
      </c>
      <c r="BE154" s="192">
        <f>IF(N154="základní",J154,0)</f>
        <v>0</v>
      </c>
      <c r="BF154" s="192">
        <f>IF(N154="snížená",J154,0)</f>
        <v>0</v>
      </c>
      <c r="BG154" s="192">
        <f>IF(N154="zákl. přenesená",J154,0)</f>
        <v>0</v>
      </c>
      <c r="BH154" s="192">
        <f>IF(N154="sníž. přenesená",J154,0)</f>
        <v>0</v>
      </c>
      <c r="BI154" s="192">
        <f>IF(N154="nulová",J154,0)</f>
        <v>0</v>
      </c>
      <c r="BJ154" s="19" t="s">
        <v>89</v>
      </c>
      <c r="BK154" s="192">
        <f>ROUND(I154*H154,2)</f>
        <v>0</v>
      </c>
      <c r="BL154" s="19" t="s">
        <v>318</v>
      </c>
      <c r="BM154" s="191" t="s">
        <v>2764</v>
      </c>
    </row>
    <row r="155" s="12" customFormat="1" ht="22.8" customHeight="1">
      <c r="A155" s="12"/>
      <c r="B155" s="166"/>
      <c r="C155" s="12"/>
      <c r="D155" s="167" t="s">
        <v>80</v>
      </c>
      <c r="E155" s="177" t="s">
        <v>2765</v>
      </c>
      <c r="F155" s="177" t="s">
        <v>2766</v>
      </c>
      <c r="G155" s="12"/>
      <c r="H155" s="12"/>
      <c r="I155" s="169"/>
      <c r="J155" s="178">
        <f>BK155</f>
        <v>0</v>
      </c>
      <c r="K155" s="12"/>
      <c r="L155" s="166"/>
      <c r="M155" s="171"/>
      <c r="N155" s="172"/>
      <c r="O155" s="172"/>
      <c r="P155" s="173">
        <f>SUM(P156:P192)</f>
        <v>0</v>
      </c>
      <c r="Q155" s="172"/>
      <c r="R155" s="173">
        <f>SUM(R156:R192)</f>
        <v>0</v>
      </c>
      <c r="S155" s="172"/>
      <c r="T155" s="174">
        <f>SUM(T156:T192)</f>
        <v>0</v>
      </c>
      <c r="U155" s="12"/>
      <c r="V155" s="12"/>
      <c r="W155" s="12"/>
      <c r="X155" s="12"/>
      <c r="Y155" s="12"/>
      <c r="Z155" s="12"/>
      <c r="AA155" s="12"/>
      <c r="AB155" s="12"/>
      <c r="AC155" s="12"/>
      <c r="AD155" s="12"/>
      <c r="AE155" s="12"/>
      <c r="AR155" s="167" t="s">
        <v>206</v>
      </c>
      <c r="AT155" s="175" t="s">
        <v>80</v>
      </c>
      <c r="AU155" s="175" t="s">
        <v>89</v>
      </c>
      <c r="AY155" s="167" t="s">
        <v>199</v>
      </c>
      <c r="BK155" s="176">
        <f>SUM(BK156:BK192)</f>
        <v>0</v>
      </c>
    </row>
    <row r="156" s="2" customFormat="1" ht="14.4" customHeight="1">
      <c r="A156" s="38"/>
      <c r="B156" s="179"/>
      <c r="C156" s="222" t="s">
        <v>337</v>
      </c>
      <c r="D156" s="222" t="s">
        <v>272</v>
      </c>
      <c r="E156" s="223" t="s">
        <v>2767</v>
      </c>
      <c r="F156" s="224" t="s">
        <v>2768</v>
      </c>
      <c r="G156" s="225" t="s">
        <v>345</v>
      </c>
      <c r="H156" s="226">
        <v>220</v>
      </c>
      <c r="I156" s="227"/>
      <c r="J156" s="228">
        <f>ROUND(I156*H156,2)</f>
        <v>0</v>
      </c>
      <c r="K156" s="224" t="s">
        <v>246</v>
      </c>
      <c r="L156" s="229"/>
      <c r="M156" s="230" t="s">
        <v>1</v>
      </c>
      <c r="N156" s="231" t="s">
        <v>46</v>
      </c>
      <c r="O156" s="77"/>
      <c r="P156" s="189">
        <f>O156*H156</f>
        <v>0</v>
      </c>
      <c r="Q156" s="189">
        <v>0</v>
      </c>
      <c r="R156" s="189">
        <f>Q156*H156</f>
        <v>0</v>
      </c>
      <c r="S156" s="189">
        <v>0</v>
      </c>
      <c r="T156" s="190">
        <f>S156*H156</f>
        <v>0</v>
      </c>
      <c r="U156" s="38"/>
      <c r="V156" s="38"/>
      <c r="W156" s="38"/>
      <c r="X156" s="38"/>
      <c r="Y156" s="38"/>
      <c r="Z156" s="38"/>
      <c r="AA156" s="38"/>
      <c r="AB156" s="38"/>
      <c r="AC156" s="38"/>
      <c r="AD156" s="38"/>
      <c r="AE156" s="38"/>
      <c r="AR156" s="191" t="s">
        <v>427</v>
      </c>
      <c r="AT156" s="191" t="s">
        <v>272</v>
      </c>
      <c r="AU156" s="191" t="s">
        <v>91</v>
      </c>
      <c r="AY156" s="19" t="s">
        <v>199</v>
      </c>
      <c r="BE156" s="192">
        <f>IF(N156="základní",J156,0)</f>
        <v>0</v>
      </c>
      <c r="BF156" s="192">
        <f>IF(N156="snížená",J156,0)</f>
        <v>0</v>
      </c>
      <c r="BG156" s="192">
        <f>IF(N156="zákl. přenesená",J156,0)</f>
        <v>0</v>
      </c>
      <c r="BH156" s="192">
        <f>IF(N156="sníž. přenesená",J156,0)</f>
        <v>0</v>
      </c>
      <c r="BI156" s="192">
        <f>IF(N156="nulová",J156,0)</f>
        <v>0</v>
      </c>
      <c r="BJ156" s="19" t="s">
        <v>89</v>
      </c>
      <c r="BK156" s="192">
        <f>ROUND(I156*H156,2)</f>
        <v>0</v>
      </c>
      <c r="BL156" s="19" t="s">
        <v>318</v>
      </c>
      <c r="BM156" s="191" t="s">
        <v>2769</v>
      </c>
    </row>
    <row r="157" s="2" customFormat="1" ht="14.4" customHeight="1">
      <c r="A157" s="38"/>
      <c r="B157" s="179"/>
      <c r="C157" s="222" t="s">
        <v>342</v>
      </c>
      <c r="D157" s="222" t="s">
        <v>272</v>
      </c>
      <c r="E157" s="223" t="s">
        <v>2770</v>
      </c>
      <c r="F157" s="224" t="s">
        <v>2771</v>
      </c>
      <c r="G157" s="225" t="s">
        <v>345</v>
      </c>
      <c r="H157" s="226">
        <v>200</v>
      </c>
      <c r="I157" s="227"/>
      <c r="J157" s="228">
        <f>ROUND(I157*H157,2)</f>
        <v>0</v>
      </c>
      <c r="K157" s="224" t="s">
        <v>246</v>
      </c>
      <c r="L157" s="229"/>
      <c r="M157" s="230" t="s">
        <v>1</v>
      </c>
      <c r="N157" s="231" t="s">
        <v>46</v>
      </c>
      <c r="O157" s="77"/>
      <c r="P157" s="189">
        <f>O157*H157</f>
        <v>0</v>
      </c>
      <c r="Q157" s="189">
        <v>0</v>
      </c>
      <c r="R157" s="189">
        <f>Q157*H157</f>
        <v>0</v>
      </c>
      <c r="S157" s="189">
        <v>0</v>
      </c>
      <c r="T157" s="190">
        <f>S157*H157</f>
        <v>0</v>
      </c>
      <c r="U157" s="38"/>
      <c r="V157" s="38"/>
      <c r="W157" s="38"/>
      <c r="X157" s="38"/>
      <c r="Y157" s="38"/>
      <c r="Z157" s="38"/>
      <c r="AA157" s="38"/>
      <c r="AB157" s="38"/>
      <c r="AC157" s="38"/>
      <c r="AD157" s="38"/>
      <c r="AE157" s="38"/>
      <c r="AR157" s="191" t="s">
        <v>427</v>
      </c>
      <c r="AT157" s="191" t="s">
        <v>272</v>
      </c>
      <c r="AU157" s="191" t="s">
        <v>91</v>
      </c>
      <c r="AY157" s="19" t="s">
        <v>199</v>
      </c>
      <c r="BE157" s="192">
        <f>IF(N157="základní",J157,0)</f>
        <v>0</v>
      </c>
      <c r="BF157" s="192">
        <f>IF(N157="snížená",J157,0)</f>
        <v>0</v>
      </c>
      <c r="BG157" s="192">
        <f>IF(N157="zákl. přenesená",J157,0)</f>
        <v>0</v>
      </c>
      <c r="BH157" s="192">
        <f>IF(N157="sníž. přenesená",J157,0)</f>
        <v>0</v>
      </c>
      <c r="BI157" s="192">
        <f>IF(N157="nulová",J157,0)</f>
        <v>0</v>
      </c>
      <c r="BJ157" s="19" t="s">
        <v>89</v>
      </c>
      <c r="BK157" s="192">
        <f>ROUND(I157*H157,2)</f>
        <v>0</v>
      </c>
      <c r="BL157" s="19" t="s">
        <v>318</v>
      </c>
      <c r="BM157" s="191" t="s">
        <v>2772</v>
      </c>
    </row>
    <row r="158" s="2" customFormat="1" ht="14.4" customHeight="1">
      <c r="A158" s="38"/>
      <c r="B158" s="179"/>
      <c r="C158" s="222" t="s">
        <v>7</v>
      </c>
      <c r="D158" s="222" t="s">
        <v>272</v>
      </c>
      <c r="E158" s="223" t="s">
        <v>2773</v>
      </c>
      <c r="F158" s="224" t="s">
        <v>2774</v>
      </c>
      <c r="G158" s="225" t="s">
        <v>345</v>
      </c>
      <c r="H158" s="226">
        <v>220</v>
      </c>
      <c r="I158" s="227"/>
      <c r="J158" s="228">
        <f>ROUND(I158*H158,2)</f>
        <v>0</v>
      </c>
      <c r="K158" s="224" t="s">
        <v>246</v>
      </c>
      <c r="L158" s="229"/>
      <c r="M158" s="230" t="s">
        <v>1</v>
      </c>
      <c r="N158" s="231" t="s">
        <v>46</v>
      </c>
      <c r="O158" s="77"/>
      <c r="P158" s="189">
        <f>O158*H158</f>
        <v>0</v>
      </c>
      <c r="Q158" s="189">
        <v>0</v>
      </c>
      <c r="R158" s="189">
        <f>Q158*H158</f>
        <v>0</v>
      </c>
      <c r="S158" s="189">
        <v>0</v>
      </c>
      <c r="T158" s="190">
        <f>S158*H158</f>
        <v>0</v>
      </c>
      <c r="U158" s="38"/>
      <c r="V158" s="38"/>
      <c r="W158" s="38"/>
      <c r="X158" s="38"/>
      <c r="Y158" s="38"/>
      <c r="Z158" s="38"/>
      <c r="AA158" s="38"/>
      <c r="AB158" s="38"/>
      <c r="AC158" s="38"/>
      <c r="AD158" s="38"/>
      <c r="AE158" s="38"/>
      <c r="AR158" s="191" t="s">
        <v>427</v>
      </c>
      <c r="AT158" s="191" t="s">
        <v>272</v>
      </c>
      <c r="AU158" s="191" t="s">
        <v>91</v>
      </c>
      <c r="AY158" s="19" t="s">
        <v>199</v>
      </c>
      <c r="BE158" s="192">
        <f>IF(N158="základní",J158,0)</f>
        <v>0</v>
      </c>
      <c r="BF158" s="192">
        <f>IF(N158="snížená",J158,0)</f>
        <v>0</v>
      </c>
      <c r="BG158" s="192">
        <f>IF(N158="zákl. přenesená",J158,0)</f>
        <v>0</v>
      </c>
      <c r="BH158" s="192">
        <f>IF(N158="sníž. přenesená",J158,0)</f>
        <v>0</v>
      </c>
      <c r="BI158" s="192">
        <f>IF(N158="nulová",J158,0)</f>
        <v>0</v>
      </c>
      <c r="BJ158" s="19" t="s">
        <v>89</v>
      </c>
      <c r="BK158" s="192">
        <f>ROUND(I158*H158,2)</f>
        <v>0</v>
      </c>
      <c r="BL158" s="19" t="s">
        <v>318</v>
      </c>
      <c r="BM158" s="191" t="s">
        <v>2775</v>
      </c>
    </row>
    <row r="159" s="2" customFormat="1" ht="14.4" customHeight="1">
      <c r="A159" s="38"/>
      <c r="B159" s="179"/>
      <c r="C159" s="222" t="s">
        <v>354</v>
      </c>
      <c r="D159" s="222" t="s">
        <v>272</v>
      </c>
      <c r="E159" s="223" t="s">
        <v>2776</v>
      </c>
      <c r="F159" s="224" t="s">
        <v>2777</v>
      </c>
      <c r="G159" s="225" t="s">
        <v>345</v>
      </c>
      <c r="H159" s="226">
        <v>220</v>
      </c>
      <c r="I159" s="227"/>
      <c r="J159" s="228">
        <f>ROUND(I159*H159,2)</f>
        <v>0</v>
      </c>
      <c r="K159" s="224" t="s">
        <v>246</v>
      </c>
      <c r="L159" s="229"/>
      <c r="M159" s="230" t="s">
        <v>1</v>
      </c>
      <c r="N159" s="231" t="s">
        <v>46</v>
      </c>
      <c r="O159" s="77"/>
      <c r="P159" s="189">
        <f>O159*H159</f>
        <v>0</v>
      </c>
      <c r="Q159" s="189">
        <v>0</v>
      </c>
      <c r="R159" s="189">
        <f>Q159*H159</f>
        <v>0</v>
      </c>
      <c r="S159" s="189">
        <v>0</v>
      </c>
      <c r="T159" s="190">
        <f>S159*H159</f>
        <v>0</v>
      </c>
      <c r="U159" s="38"/>
      <c r="V159" s="38"/>
      <c r="W159" s="38"/>
      <c r="X159" s="38"/>
      <c r="Y159" s="38"/>
      <c r="Z159" s="38"/>
      <c r="AA159" s="38"/>
      <c r="AB159" s="38"/>
      <c r="AC159" s="38"/>
      <c r="AD159" s="38"/>
      <c r="AE159" s="38"/>
      <c r="AR159" s="191" t="s">
        <v>427</v>
      </c>
      <c r="AT159" s="191" t="s">
        <v>272</v>
      </c>
      <c r="AU159" s="191" t="s">
        <v>91</v>
      </c>
      <c r="AY159" s="19" t="s">
        <v>199</v>
      </c>
      <c r="BE159" s="192">
        <f>IF(N159="základní",J159,0)</f>
        <v>0</v>
      </c>
      <c r="BF159" s="192">
        <f>IF(N159="snížená",J159,0)</f>
        <v>0</v>
      </c>
      <c r="BG159" s="192">
        <f>IF(N159="zákl. přenesená",J159,0)</f>
        <v>0</v>
      </c>
      <c r="BH159" s="192">
        <f>IF(N159="sníž. přenesená",J159,0)</f>
        <v>0</v>
      </c>
      <c r="BI159" s="192">
        <f>IF(N159="nulová",J159,0)</f>
        <v>0</v>
      </c>
      <c r="BJ159" s="19" t="s">
        <v>89</v>
      </c>
      <c r="BK159" s="192">
        <f>ROUND(I159*H159,2)</f>
        <v>0</v>
      </c>
      <c r="BL159" s="19" t="s">
        <v>318</v>
      </c>
      <c r="BM159" s="191" t="s">
        <v>2778</v>
      </c>
    </row>
    <row r="160" s="2" customFormat="1" ht="14.4" customHeight="1">
      <c r="A160" s="38"/>
      <c r="B160" s="179"/>
      <c r="C160" s="222" t="s">
        <v>360</v>
      </c>
      <c r="D160" s="222" t="s">
        <v>272</v>
      </c>
      <c r="E160" s="223" t="s">
        <v>2779</v>
      </c>
      <c r="F160" s="224" t="s">
        <v>2780</v>
      </c>
      <c r="G160" s="225" t="s">
        <v>345</v>
      </c>
      <c r="H160" s="226">
        <v>210</v>
      </c>
      <c r="I160" s="227"/>
      <c r="J160" s="228">
        <f>ROUND(I160*H160,2)</f>
        <v>0</v>
      </c>
      <c r="K160" s="224" t="s">
        <v>246</v>
      </c>
      <c r="L160" s="229"/>
      <c r="M160" s="230" t="s">
        <v>1</v>
      </c>
      <c r="N160" s="231" t="s">
        <v>46</v>
      </c>
      <c r="O160" s="77"/>
      <c r="P160" s="189">
        <f>O160*H160</f>
        <v>0</v>
      </c>
      <c r="Q160" s="189">
        <v>0</v>
      </c>
      <c r="R160" s="189">
        <f>Q160*H160</f>
        <v>0</v>
      </c>
      <c r="S160" s="189">
        <v>0</v>
      </c>
      <c r="T160" s="190">
        <f>S160*H160</f>
        <v>0</v>
      </c>
      <c r="U160" s="38"/>
      <c r="V160" s="38"/>
      <c r="W160" s="38"/>
      <c r="X160" s="38"/>
      <c r="Y160" s="38"/>
      <c r="Z160" s="38"/>
      <c r="AA160" s="38"/>
      <c r="AB160" s="38"/>
      <c r="AC160" s="38"/>
      <c r="AD160" s="38"/>
      <c r="AE160" s="38"/>
      <c r="AR160" s="191" t="s">
        <v>427</v>
      </c>
      <c r="AT160" s="191" t="s">
        <v>272</v>
      </c>
      <c r="AU160" s="191" t="s">
        <v>91</v>
      </c>
      <c r="AY160" s="19" t="s">
        <v>199</v>
      </c>
      <c r="BE160" s="192">
        <f>IF(N160="základní",J160,0)</f>
        <v>0</v>
      </c>
      <c r="BF160" s="192">
        <f>IF(N160="snížená",J160,0)</f>
        <v>0</v>
      </c>
      <c r="BG160" s="192">
        <f>IF(N160="zákl. přenesená",J160,0)</f>
        <v>0</v>
      </c>
      <c r="BH160" s="192">
        <f>IF(N160="sníž. přenesená",J160,0)</f>
        <v>0</v>
      </c>
      <c r="BI160" s="192">
        <f>IF(N160="nulová",J160,0)</f>
        <v>0</v>
      </c>
      <c r="BJ160" s="19" t="s">
        <v>89</v>
      </c>
      <c r="BK160" s="192">
        <f>ROUND(I160*H160,2)</f>
        <v>0</v>
      </c>
      <c r="BL160" s="19" t="s">
        <v>318</v>
      </c>
      <c r="BM160" s="191" t="s">
        <v>2781</v>
      </c>
    </row>
    <row r="161" s="2" customFormat="1" ht="14.4" customHeight="1">
      <c r="A161" s="38"/>
      <c r="B161" s="179"/>
      <c r="C161" s="222" t="s">
        <v>368</v>
      </c>
      <c r="D161" s="222" t="s">
        <v>272</v>
      </c>
      <c r="E161" s="223" t="s">
        <v>2782</v>
      </c>
      <c r="F161" s="224" t="s">
        <v>2783</v>
      </c>
      <c r="G161" s="225" t="s">
        <v>345</v>
      </c>
      <c r="H161" s="226">
        <v>15</v>
      </c>
      <c r="I161" s="227"/>
      <c r="J161" s="228">
        <f>ROUND(I161*H161,2)</f>
        <v>0</v>
      </c>
      <c r="K161" s="224" t="s">
        <v>246</v>
      </c>
      <c r="L161" s="229"/>
      <c r="M161" s="230" t="s">
        <v>1</v>
      </c>
      <c r="N161" s="231" t="s">
        <v>46</v>
      </c>
      <c r="O161" s="77"/>
      <c r="P161" s="189">
        <f>O161*H161</f>
        <v>0</v>
      </c>
      <c r="Q161" s="189">
        <v>0</v>
      </c>
      <c r="R161" s="189">
        <f>Q161*H161</f>
        <v>0</v>
      </c>
      <c r="S161" s="189">
        <v>0</v>
      </c>
      <c r="T161" s="190">
        <f>S161*H161</f>
        <v>0</v>
      </c>
      <c r="U161" s="38"/>
      <c r="V161" s="38"/>
      <c r="W161" s="38"/>
      <c r="X161" s="38"/>
      <c r="Y161" s="38"/>
      <c r="Z161" s="38"/>
      <c r="AA161" s="38"/>
      <c r="AB161" s="38"/>
      <c r="AC161" s="38"/>
      <c r="AD161" s="38"/>
      <c r="AE161" s="38"/>
      <c r="AR161" s="191" t="s">
        <v>427</v>
      </c>
      <c r="AT161" s="191" t="s">
        <v>272</v>
      </c>
      <c r="AU161" s="191" t="s">
        <v>91</v>
      </c>
      <c r="AY161" s="19" t="s">
        <v>199</v>
      </c>
      <c r="BE161" s="192">
        <f>IF(N161="základní",J161,0)</f>
        <v>0</v>
      </c>
      <c r="BF161" s="192">
        <f>IF(N161="snížená",J161,0)</f>
        <v>0</v>
      </c>
      <c r="BG161" s="192">
        <f>IF(N161="zákl. přenesená",J161,0)</f>
        <v>0</v>
      </c>
      <c r="BH161" s="192">
        <f>IF(N161="sníž. přenesená",J161,0)</f>
        <v>0</v>
      </c>
      <c r="BI161" s="192">
        <f>IF(N161="nulová",J161,0)</f>
        <v>0</v>
      </c>
      <c r="BJ161" s="19" t="s">
        <v>89</v>
      </c>
      <c r="BK161" s="192">
        <f>ROUND(I161*H161,2)</f>
        <v>0</v>
      </c>
      <c r="BL161" s="19" t="s">
        <v>318</v>
      </c>
      <c r="BM161" s="191" t="s">
        <v>2784</v>
      </c>
    </row>
    <row r="162" s="2" customFormat="1" ht="14.4" customHeight="1">
      <c r="A162" s="38"/>
      <c r="B162" s="179"/>
      <c r="C162" s="222" t="s">
        <v>376</v>
      </c>
      <c r="D162" s="222" t="s">
        <v>272</v>
      </c>
      <c r="E162" s="223" t="s">
        <v>2785</v>
      </c>
      <c r="F162" s="224" t="s">
        <v>2786</v>
      </c>
      <c r="G162" s="225" t="s">
        <v>345</v>
      </c>
      <c r="H162" s="226">
        <v>400</v>
      </c>
      <c r="I162" s="227"/>
      <c r="J162" s="228">
        <f>ROUND(I162*H162,2)</f>
        <v>0</v>
      </c>
      <c r="K162" s="224" t="s">
        <v>246</v>
      </c>
      <c r="L162" s="229"/>
      <c r="M162" s="230" t="s">
        <v>1</v>
      </c>
      <c r="N162" s="231" t="s">
        <v>46</v>
      </c>
      <c r="O162" s="77"/>
      <c r="P162" s="189">
        <f>O162*H162</f>
        <v>0</v>
      </c>
      <c r="Q162" s="189">
        <v>0</v>
      </c>
      <c r="R162" s="189">
        <f>Q162*H162</f>
        <v>0</v>
      </c>
      <c r="S162" s="189">
        <v>0</v>
      </c>
      <c r="T162" s="190">
        <f>S162*H162</f>
        <v>0</v>
      </c>
      <c r="U162" s="38"/>
      <c r="V162" s="38"/>
      <c r="W162" s="38"/>
      <c r="X162" s="38"/>
      <c r="Y162" s="38"/>
      <c r="Z162" s="38"/>
      <c r="AA162" s="38"/>
      <c r="AB162" s="38"/>
      <c r="AC162" s="38"/>
      <c r="AD162" s="38"/>
      <c r="AE162" s="38"/>
      <c r="AR162" s="191" t="s">
        <v>427</v>
      </c>
      <c r="AT162" s="191" t="s">
        <v>272</v>
      </c>
      <c r="AU162" s="191" t="s">
        <v>91</v>
      </c>
      <c r="AY162" s="19" t="s">
        <v>199</v>
      </c>
      <c r="BE162" s="192">
        <f>IF(N162="základní",J162,0)</f>
        <v>0</v>
      </c>
      <c r="BF162" s="192">
        <f>IF(N162="snížená",J162,0)</f>
        <v>0</v>
      </c>
      <c r="BG162" s="192">
        <f>IF(N162="zákl. přenesená",J162,0)</f>
        <v>0</v>
      </c>
      <c r="BH162" s="192">
        <f>IF(N162="sníž. přenesená",J162,0)</f>
        <v>0</v>
      </c>
      <c r="BI162" s="192">
        <f>IF(N162="nulová",J162,0)</f>
        <v>0</v>
      </c>
      <c r="BJ162" s="19" t="s">
        <v>89</v>
      </c>
      <c r="BK162" s="192">
        <f>ROUND(I162*H162,2)</f>
        <v>0</v>
      </c>
      <c r="BL162" s="19" t="s">
        <v>318</v>
      </c>
      <c r="BM162" s="191" t="s">
        <v>2787</v>
      </c>
    </row>
    <row r="163" s="2" customFormat="1" ht="14.4" customHeight="1">
      <c r="A163" s="38"/>
      <c r="B163" s="179"/>
      <c r="C163" s="222" t="s">
        <v>382</v>
      </c>
      <c r="D163" s="222" t="s">
        <v>272</v>
      </c>
      <c r="E163" s="223" t="s">
        <v>2788</v>
      </c>
      <c r="F163" s="224" t="s">
        <v>2789</v>
      </c>
      <c r="G163" s="225" t="s">
        <v>345</v>
      </c>
      <c r="H163" s="226">
        <v>65</v>
      </c>
      <c r="I163" s="227"/>
      <c r="J163" s="228">
        <f>ROUND(I163*H163,2)</f>
        <v>0</v>
      </c>
      <c r="K163" s="224" t="s">
        <v>246</v>
      </c>
      <c r="L163" s="229"/>
      <c r="M163" s="230" t="s">
        <v>1</v>
      </c>
      <c r="N163" s="231" t="s">
        <v>46</v>
      </c>
      <c r="O163" s="77"/>
      <c r="P163" s="189">
        <f>O163*H163</f>
        <v>0</v>
      </c>
      <c r="Q163" s="189">
        <v>0</v>
      </c>
      <c r="R163" s="189">
        <f>Q163*H163</f>
        <v>0</v>
      </c>
      <c r="S163" s="189">
        <v>0</v>
      </c>
      <c r="T163" s="190">
        <f>S163*H163</f>
        <v>0</v>
      </c>
      <c r="U163" s="38"/>
      <c r="V163" s="38"/>
      <c r="W163" s="38"/>
      <c r="X163" s="38"/>
      <c r="Y163" s="38"/>
      <c r="Z163" s="38"/>
      <c r="AA163" s="38"/>
      <c r="AB163" s="38"/>
      <c r="AC163" s="38"/>
      <c r="AD163" s="38"/>
      <c r="AE163" s="38"/>
      <c r="AR163" s="191" t="s">
        <v>427</v>
      </c>
      <c r="AT163" s="191" t="s">
        <v>272</v>
      </c>
      <c r="AU163" s="191" t="s">
        <v>91</v>
      </c>
      <c r="AY163" s="19" t="s">
        <v>199</v>
      </c>
      <c r="BE163" s="192">
        <f>IF(N163="základní",J163,0)</f>
        <v>0</v>
      </c>
      <c r="BF163" s="192">
        <f>IF(N163="snížená",J163,0)</f>
        <v>0</v>
      </c>
      <c r="BG163" s="192">
        <f>IF(N163="zákl. přenesená",J163,0)</f>
        <v>0</v>
      </c>
      <c r="BH163" s="192">
        <f>IF(N163="sníž. přenesená",J163,0)</f>
        <v>0</v>
      </c>
      <c r="BI163" s="192">
        <f>IF(N163="nulová",J163,0)</f>
        <v>0</v>
      </c>
      <c r="BJ163" s="19" t="s">
        <v>89</v>
      </c>
      <c r="BK163" s="192">
        <f>ROUND(I163*H163,2)</f>
        <v>0</v>
      </c>
      <c r="BL163" s="19" t="s">
        <v>318</v>
      </c>
      <c r="BM163" s="191" t="s">
        <v>2790</v>
      </c>
    </row>
    <row r="164" s="2" customFormat="1" ht="24.15" customHeight="1">
      <c r="A164" s="38"/>
      <c r="B164" s="179"/>
      <c r="C164" s="222" t="s">
        <v>390</v>
      </c>
      <c r="D164" s="222" t="s">
        <v>272</v>
      </c>
      <c r="E164" s="223" t="s">
        <v>2791</v>
      </c>
      <c r="F164" s="224" t="s">
        <v>2792</v>
      </c>
      <c r="G164" s="225" t="s">
        <v>345</v>
      </c>
      <c r="H164" s="226">
        <v>450</v>
      </c>
      <c r="I164" s="227"/>
      <c r="J164" s="228">
        <f>ROUND(I164*H164,2)</f>
        <v>0</v>
      </c>
      <c r="K164" s="224" t="s">
        <v>246</v>
      </c>
      <c r="L164" s="229"/>
      <c r="M164" s="230" t="s">
        <v>1</v>
      </c>
      <c r="N164" s="231" t="s">
        <v>46</v>
      </c>
      <c r="O164" s="77"/>
      <c r="P164" s="189">
        <f>O164*H164</f>
        <v>0</v>
      </c>
      <c r="Q164" s="189">
        <v>0</v>
      </c>
      <c r="R164" s="189">
        <f>Q164*H164</f>
        <v>0</v>
      </c>
      <c r="S164" s="189">
        <v>0</v>
      </c>
      <c r="T164" s="190">
        <f>S164*H164</f>
        <v>0</v>
      </c>
      <c r="U164" s="38"/>
      <c r="V164" s="38"/>
      <c r="W164" s="38"/>
      <c r="X164" s="38"/>
      <c r="Y164" s="38"/>
      <c r="Z164" s="38"/>
      <c r="AA164" s="38"/>
      <c r="AB164" s="38"/>
      <c r="AC164" s="38"/>
      <c r="AD164" s="38"/>
      <c r="AE164" s="38"/>
      <c r="AR164" s="191" t="s">
        <v>427</v>
      </c>
      <c r="AT164" s="191" t="s">
        <v>272</v>
      </c>
      <c r="AU164" s="191" t="s">
        <v>91</v>
      </c>
      <c r="AY164" s="19" t="s">
        <v>199</v>
      </c>
      <c r="BE164" s="192">
        <f>IF(N164="základní",J164,0)</f>
        <v>0</v>
      </c>
      <c r="BF164" s="192">
        <f>IF(N164="snížená",J164,0)</f>
        <v>0</v>
      </c>
      <c r="BG164" s="192">
        <f>IF(N164="zákl. přenesená",J164,0)</f>
        <v>0</v>
      </c>
      <c r="BH164" s="192">
        <f>IF(N164="sníž. přenesená",J164,0)</f>
        <v>0</v>
      </c>
      <c r="BI164" s="192">
        <f>IF(N164="nulová",J164,0)</f>
        <v>0</v>
      </c>
      <c r="BJ164" s="19" t="s">
        <v>89</v>
      </c>
      <c r="BK164" s="192">
        <f>ROUND(I164*H164,2)</f>
        <v>0</v>
      </c>
      <c r="BL164" s="19" t="s">
        <v>318</v>
      </c>
      <c r="BM164" s="191" t="s">
        <v>2793</v>
      </c>
    </row>
    <row r="165" s="2" customFormat="1" ht="14.4" customHeight="1">
      <c r="A165" s="38"/>
      <c r="B165" s="179"/>
      <c r="C165" s="222" t="s">
        <v>401</v>
      </c>
      <c r="D165" s="222" t="s">
        <v>272</v>
      </c>
      <c r="E165" s="223" t="s">
        <v>2794</v>
      </c>
      <c r="F165" s="224" t="s">
        <v>2795</v>
      </c>
      <c r="G165" s="225" t="s">
        <v>345</v>
      </c>
      <c r="H165" s="226">
        <v>100</v>
      </c>
      <c r="I165" s="227"/>
      <c r="J165" s="228">
        <f>ROUND(I165*H165,2)</f>
        <v>0</v>
      </c>
      <c r="K165" s="224" t="s">
        <v>246</v>
      </c>
      <c r="L165" s="229"/>
      <c r="M165" s="230" t="s">
        <v>1</v>
      </c>
      <c r="N165" s="231" t="s">
        <v>46</v>
      </c>
      <c r="O165" s="77"/>
      <c r="P165" s="189">
        <f>O165*H165</f>
        <v>0</v>
      </c>
      <c r="Q165" s="189">
        <v>0</v>
      </c>
      <c r="R165" s="189">
        <f>Q165*H165</f>
        <v>0</v>
      </c>
      <c r="S165" s="189">
        <v>0</v>
      </c>
      <c r="T165" s="190">
        <f>S165*H165</f>
        <v>0</v>
      </c>
      <c r="U165" s="38"/>
      <c r="V165" s="38"/>
      <c r="W165" s="38"/>
      <c r="X165" s="38"/>
      <c r="Y165" s="38"/>
      <c r="Z165" s="38"/>
      <c r="AA165" s="38"/>
      <c r="AB165" s="38"/>
      <c r="AC165" s="38"/>
      <c r="AD165" s="38"/>
      <c r="AE165" s="38"/>
      <c r="AR165" s="191" t="s">
        <v>427</v>
      </c>
      <c r="AT165" s="191" t="s">
        <v>272</v>
      </c>
      <c r="AU165" s="191" t="s">
        <v>91</v>
      </c>
      <c r="AY165" s="19" t="s">
        <v>199</v>
      </c>
      <c r="BE165" s="192">
        <f>IF(N165="základní",J165,0)</f>
        <v>0</v>
      </c>
      <c r="BF165" s="192">
        <f>IF(N165="snížená",J165,0)</f>
        <v>0</v>
      </c>
      <c r="BG165" s="192">
        <f>IF(N165="zákl. přenesená",J165,0)</f>
        <v>0</v>
      </c>
      <c r="BH165" s="192">
        <f>IF(N165="sníž. přenesená",J165,0)</f>
        <v>0</v>
      </c>
      <c r="BI165" s="192">
        <f>IF(N165="nulová",J165,0)</f>
        <v>0</v>
      </c>
      <c r="BJ165" s="19" t="s">
        <v>89</v>
      </c>
      <c r="BK165" s="192">
        <f>ROUND(I165*H165,2)</f>
        <v>0</v>
      </c>
      <c r="BL165" s="19" t="s">
        <v>318</v>
      </c>
      <c r="BM165" s="191" t="s">
        <v>2796</v>
      </c>
    </row>
    <row r="166" s="2" customFormat="1" ht="14.4" customHeight="1">
      <c r="A166" s="38"/>
      <c r="B166" s="179"/>
      <c r="C166" s="222" t="s">
        <v>406</v>
      </c>
      <c r="D166" s="222" t="s">
        <v>272</v>
      </c>
      <c r="E166" s="223" t="s">
        <v>2797</v>
      </c>
      <c r="F166" s="224" t="s">
        <v>2798</v>
      </c>
      <c r="G166" s="225" t="s">
        <v>345</v>
      </c>
      <c r="H166" s="226">
        <v>200</v>
      </c>
      <c r="I166" s="227"/>
      <c r="J166" s="228">
        <f>ROUND(I166*H166,2)</f>
        <v>0</v>
      </c>
      <c r="K166" s="224" t="s">
        <v>246</v>
      </c>
      <c r="L166" s="229"/>
      <c r="M166" s="230" t="s">
        <v>1</v>
      </c>
      <c r="N166" s="231" t="s">
        <v>46</v>
      </c>
      <c r="O166" s="77"/>
      <c r="P166" s="189">
        <f>O166*H166</f>
        <v>0</v>
      </c>
      <c r="Q166" s="189">
        <v>0</v>
      </c>
      <c r="R166" s="189">
        <f>Q166*H166</f>
        <v>0</v>
      </c>
      <c r="S166" s="189">
        <v>0</v>
      </c>
      <c r="T166" s="190">
        <f>S166*H166</f>
        <v>0</v>
      </c>
      <c r="U166" s="38"/>
      <c r="V166" s="38"/>
      <c r="W166" s="38"/>
      <c r="X166" s="38"/>
      <c r="Y166" s="38"/>
      <c r="Z166" s="38"/>
      <c r="AA166" s="38"/>
      <c r="AB166" s="38"/>
      <c r="AC166" s="38"/>
      <c r="AD166" s="38"/>
      <c r="AE166" s="38"/>
      <c r="AR166" s="191" t="s">
        <v>427</v>
      </c>
      <c r="AT166" s="191" t="s">
        <v>272</v>
      </c>
      <c r="AU166" s="191" t="s">
        <v>91</v>
      </c>
      <c r="AY166" s="19" t="s">
        <v>199</v>
      </c>
      <c r="BE166" s="192">
        <f>IF(N166="základní",J166,0)</f>
        <v>0</v>
      </c>
      <c r="BF166" s="192">
        <f>IF(N166="snížená",J166,0)</f>
        <v>0</v>
      </c>
      <c r="BG166" s="192">
        <f>IF(N166="zákl. přenesená",J166,0)</f>
        <v>0</v>
      </c>
      <c r="BH166" s="192">
        <f>IF(N166="sníž. přenesená",J166,0)</f>
        <v>0</v>
      </c>
      <c r="BI166" s="192">
        <f>IF(N166="nulová",J166,0)</f>
        <v>0</v>
      </c>
      <c r="BJ166" s="19" t="s">
        <v>89</v>
      </c>
      <c r="BK166" s="192">
        <f>ROUND(I166*H166,2)</f>
        <v>0</v>
      </c>
      <c r="BL166" s="19" t="s">
        <v>318</v>
      </c>
      <c r="BM166" s="191" t="s">
        <v>2799</v>
      </c>
    </row>
    <row r="167" s="2" customFormat="1" ht="14.4" customHeight="1">
      <c r="A167" s="38"/>
      <c r="B167" s="179"/>
      <c r="C167" s="222" t="s">
        <v>414</v>
      </c>
      <c r="D167" s="222" t="s">
        <v>272</v>
      </c>
      <c r="E167" s="223" t="s">
        <v>2800</v>
      </c>
      <c r="F167" s="224" t="s">
        <v>2749</v>
      </c>
      <c r="G167" s="225" t="s">
        <v>345</v>
      </c>
      <c r="H167" s="226">
        <v>200</v>
      </c>
      <c r="I167" s="227"/>
      <c r="J167" s="228">
        <f>ROUND(I167*H167,2)</f>
        <v>0</v>
      </c>
      <c r="K167" s="224" t="s">
        <v>246</v>
      </c>
      <c r="L167" s="229"/>
      <c r="M167" s="230" t="s">
        <v>1</v>
      </c>
      <c r="N167" s="231" t="s">
        <v>46</v>
      </c>
      <c r="O167" s="77"/>
      <c r="P167" s="189">
        <f>O167*H167</f>
        <v>0</v>
      </c>
      <c r="Q167" s="189">
        <v>0</v>
      </c>
      <c r="R167" s="189">
        <f>Q167*H167</f>
        <v>0</v>
      </c>
      <c r="S167" s="189">
        <v>0</v>
      </c>
      <c r="T167" s="190">
        <f>S167*H167</f>
        <v>0</v>
      </c>
      <c r="U167" s="38"/>
      <c r="V167" s="38"/>
      <c r="W167" s="38"/>
      <c r="X167" s="38"/>
      <c r="Y167" s="38"/>
      <c r="Z167" s="38"/>
      <c r="AA167" s="38"/>
      <c r="AB167" s="38"/>
      <c r="AC167" s="38"/>
      <c r="AD167" s="38"/>
      <c r="AE167" s="38"/>
      <c r="AR167" s="191" t="s">
        <v>427</v>
      </c>
      <c r="AT167" s="191" t="s">
        <v>272</v>
      </c>
      <c r="AU167" s="191" t="s">
        <v>91</v>
      </c>
      <c r="AY167" s="19" t="s">
        <v>199</v>
      </c>
      <c r="BE167" s="192">
        <f>IF(N167="základní",J167,0)</f>
        <v>0</v>
      </c>
      <c r="BF167" s="192">
        <f>IF(N167="snížená",J167,0)</f>
        <v>0</v>
      </c>
      <c r="BG167" s="192">
        <f>IF(N167="zákl. přenesená",J167,0)</f>
        <v>0</v>
      </c>
      <c r="BH167" s="192">
        <f>IF(N167="sníž. přenesená",J167,0)</f>
        <v>0</v>
      </c>
      <c r="BI167" s="192">
        <f>IF(N167="nulová",J167,0)</f>
        <v>0</v>
      </c>
      <c r="BJ167" s="19" t="s">
        <v>89</v>
      </c>
      <c r="BK167" s="192">
        <f>ROUND(I167*H167,2)</f>
        <v>0</v>
      </c>
      <c r="BL167" s="19" t="s">
        <v>318</v>
      </c>
      <c r="BM167" s="191" t="s">
        <v>2801</v>
      </c>
    </row>
    <row r="168" s="2" customFormat="1" ht="14.4" customHeight="1">
      <c r="A168" s="38"/>
      <c r="B168" s="179"/>
      <c r="C168" s="222" t="s">
        <v>422</v>
      </c>
      <c r="D168" s="222" t="s">
        <v>272</v>
      </c>
      <c r="E168" s="223" t="s">
        <v>2802</v>
      </c>
      <c r="F168" s="224" t="s">
        <v>2752</v>
      </c>
      <c r="G168" s="225" t="s">
        <v>404</v>
      </c>
      <c r="H168" s="226">
        <v>12</v>
      </c>
      <c r="I168" s="227"/>
      <c r="J168" s="228">
        <f>ROUND(I168*H168,2)</f>
        <v>0</v>
      </c>
      <c r="K168" s="224" t="s">
        <v>246</v>
      </c>
      <c r="L168" s="229"/>
      <c r="M168" s="230" t="s">
        <v>1</v>
      </c>
      <c r="N168" s="231" t="s">
        <v>46</v>
      </c>
      <c r="O168" s="77"/>
      <c r="P168" s="189">
        <f>O168*H168</f>
        <v>0</v>
      </c>
      <c r="Q168" s="189">
        <v>0</v>
      </c>
      <c r="R168" s="189">
        <f>Q168*H168</f>
        <v>0</v>
      </c>
      <c r="S168" s="189">
        <v>0</v>
      </c>
      <c r="T168" s="190">
        <f>S168*H168</f>
        <v>0</v>
      </c>
      <c r="U168" s="38"/>
      <c r="V168" s="38"/>
      <c r="W168" s="38"/>
      <c r="X168" s="38"/>
      <c r="Y168" s="38"/>
      <c r="Z168" s="38"/>
      <c r="AA168" s="38"/>
      <c r="AB168" s="38"/>
      <c r="AC168" s="38"/>
      <c r="AD168" s="38"/>
      <c r="AE168" s="38"/>
      <c r="AR168" s="191" t="s">
        <v>427</v>
      </c>
      <c r="AT168" s="191" t="s">
        <v>272</v>
      </c>
      <c r="AU168" s="191" t="s">
        <v>91</v>
      </c>
      <c r="AY168" s="19" t="s">
        <v>199</v>
      </c>
      <c r="BE168" s="192">
        <f>IF(N168="základní",J168,0)</f>
        <v>0</v>
      </c>
      <c r="BF168" s="192">
        <f>IF(N168="snížená",J168,0)</f>
        <v>0</v>
      </c>
      <c r="BG168" s="192">
        <f>IF(N168="zákl. přenesená",J168,0)</f>
        <v>0</v>
      </c>
      <c r="BH168" s="192">
        <f>IF(N168="sníž. přenesená",J168,0)</f>
        <v>0</v>
      </c>
      <c r="BI168" s="192">
        <f>IF(N168="nulová",J168,0)</f>
        <v>0</v>
      </c>
      <c r="BJ168" s="19" t="s">
        <v>89</v>
      </c>
      <c r="BK168" s="192">
        <f>ROUND(I168*H168,2)</f>
        <v>0</v>
      </c>
      <c r="BL168" s="19" t="s">
        <v>318</v>
      </c>
      <c r="BM168" s="191" t="s">
        <v>2803</v>
      </c>
    </row>
    <row r="169" s="2" customFormat="1">
      <c r="A169" s="38"/>
      <c r="B169" s="39"/>
      <c r="C169" s="38"/>
      <c r="D169" s="193" t="s">
        <v>248</v>
      </c>
      <c r="E169" s="38"/>
      <c r="F169" s="198" t="s">
        <v>2804</v>
      </c>
      <c r="G169" s="38"/>
      <c r="H169" s="38"/>
      <c r="I169" s="195"/>
      <c r="J169" s="38"/>
      <c r="K169" s="38"/>
      <c r="L169" s="39"/>
      <c r="M169" s="196"/>
      <c r="N169" s="197"/>
      <c r="O169" s="77"/>
      <c r="P169" s="77"/>
      <c r="Q169" s="77"/>
      <c r="R169" s="77"/>
      <c r="S169" s="77"/>
      <c r="T169" s="78"/>
      <c r="U169" s="38"/>
      <c r="V169" s="38"/>
      <c r="W169" s="38"/>
      <c r="X169" s="38"/>
      <c r="Y169" s="38"/>
      <c r="Z169" s="38"/>
      <c r="AA169" s="38"/>
      <c r="AB169" s="38"/>
      <c r="AC169" s="38"/>
      <c r="AD169" s="38"/>
      <c r="AE169" s="38"/>
      <c r="AT169" s="19" t="s">
        <v>248</v>
      </c>
      <c r="AU169" s="19" t="s">
        <v>91</v>
      </c>
    </row>
    <row r="170" s="2" customFormat="1" ht="37.8" customHeight="1">
      <c r="A170" s="38"/>
      <c r="B170" s="179"/>
      <c r="C170" s="180" t="s">
        <v>427</v>
      </c>
      <c r="D170" s="180" t="s">
        <v>201</v>
      </c>
      <c r="E170" s="181" t="s">
        <v>2805</v>
      </c>
      <c r="F170" s="182" t="s">
        <v>2806</v>
      </c>
      <c r="G170" s="183" t="s">
        <v>404</v>
      </c>
      <c r="H170" s="184">
        <v>8</v>
      </c>
      <c r="I170" s="185"/>
      <c r="J170" s="186">
        <f>ROUND(I170*H170,2)</f>
        <v>0</v>
      </c>
      <c r="K170" s="182" t="s">
        <v>246</v>
      </c>
      <c r="L170" s="39"/>
      <c r="M170" s="187" t="s">
        <v>1</v>
      </c>
      <c r="N170" s="188" t="s">
        <v>46</v>
      </c>
      <c r="O170" s="77"/>
      <c r="P170" s="189">
        <f>O170*H170</f>
        <v>0</v>
      </c>
      <c r="Q170" s="189">
        <v>0</v>
      </c>
      <c r="R170" s="189">
        <f>Q170*H170</f>
        <v>0</v>
      </c>
      <c r="S170" s="189">
        <v>0</v>
      </c>
      <c r="T170" s="190">
        <f>S170*H170</f>
        <v>0</v>
      </c>
      <c r="U170" s="38"/>
      <c r="V170" s="38"/>
      <c r="W170" s="38"/>
      <c r="X170" s="38"/>
      <c r="Y170" s="38"/>
      <c r="Z170" s="38"/>
      <c r="AA170" s="38"/>
      <c r="AB170" s="38"/>
      <c r="AC170" s="38"/>
      <c r="AD170" s="38"/>
      <c r="AE170" s="38"/>
      <c r="AR170" s="191" t="s">
        <v>318</v>
      </c>
      <c r="AT170" s="191" t="s">
        <v>201</v>
      </c>
      <c r="AU170" s="191" t="s">
        <v>91</v>
      </c>
      <c r="AY170" s="19" t="s">
        <v>199</v>
      </c>
      <c r="BE170" s="192">
        <f>IF(N170="základní",J170,0)</f>
        <v>0</v>
      </c>
      <c r="BF170" s="192">
        <f>IF(N170="snížená",J170,0)</f>
        <v>0</v>
      </c>
      <c r="BG170" s="192">
        <f>IF(N170="zákl. přenesená",J170,0)</f>
        <v>0</v>
      </c>
      <c r="BH170" s="192">
        <f>IF(N170="sníž. přenesená",J170,0)</f>
        <v>0</v>
      </c>
      <c r="BI170" s="192">
        <f>IF(N170="nulová",J170,0)</f>
        <v>0</v>
      </c>
      <c r="BJ170" s="19" t="s">
        <v>89</v>
      </c>
      <c r="BK170" s="192">
        <f>ROUND(I170*H170,2)</f>
        <v>0</v>
      </c>
      <c r="BL170" s="19" t="s">
        <v>318</v>
      </c>
      <c r="BM170" s="191" t="s">
        <v>2807</v>
      </c>
    </row>
    <row r="171" s="2" customFormat="1">
      <c r="A171" s="38"/>
      <c r="B171" s="39"/>
      <c r="C171" s="38"/>
      <c r="D171" s="193" t="s">
        <v>248</v>
      </c>
      <c r="E171" s="38"/>
      <c r="F171" s="198" t="s">
        <v>2804</v>
      </c>
      <c r="G171" s="38"/>
      <c r="H171" s="38"/>
      <c r="I171" s="195"/>
      <c r="J171" s="38"/>
      <c r="K171" s="38"/>
      <c r="L171" s="39"/>
      <c r="M171" s="196"/>
      <c r="N171" s="197"/>
      <c r="O171" s="77"/>
      <c r="P171" s="77"/>
      <c r="Q171" s="77"/>
      <c r="R171" s="77"/>
      <c r="S171" s="77"/>
      <c r="T171" s="78"/>
      <c r="U171" s="38"/>
      <c r="V171" s="38"/>
      <c r="W171" s="38"/>
      <c r="X171" s="38"/>
      <c r="Y171" s="38"/>
      <c r="Z171" s="38"/>
      <c r="AA171" s="38"/>
      <c r="AB171" s="38"/>
      <c r="AC171" s="38"/>
      <c r="AD171" s="38"/>
      <c r="AE171" s="38"/>
      <c r="AT171" s="19" t="s">
        <v>248</v>
      </c>
      <c r="AU171" s="19" t="s">
        <v>91</v>
      </c>
    </row>
    <row r="172" s="2" customFormat="1" ht="37.8" customHeight="1">
      <c r="A172" s="38"/>
      <c r="B172" s="179"/>
      <c r="C172" s="222" t="s">
        <v>435</v>
      </c>
      <c r="D172" s="222" t="s">
        <v>272</v>
      </c>
      <c r="E172" s="223" t="s">
        <v>2808</v>
      </c>
      <c r="F172" s="224" t="s">
        <v>2809</v>
      </c>
      <c r="G172" s="225" t="s">
        <v>404</v>
      </c>
      <c r="H172" s="226">
        <v>3</v>
      </c>
      <c r="I172" s="227"/>
      <c r="J172" s="228">
        <f>ROUND(I172*H172,2)</f>
        <v>0</v>
      </c>
      <c r="K172" s="224" t="s">
        <v>246</v>
      </c>
      <c r="L172" s="229"/>
      <c r="M172" s="230" t="s">
        <v>1</v>
      </c>
      <c r="N172" s="231" t="s">
        <v>46</v>
      </c>
      <c r="O172" s="77"/>
      <c r="P172" s="189">
        <f>O172*H172</f>
        <v>0</v>
      </c>
      <c r="Q172" s="189">
        <v>0</v>
      </c>
      <c r="R172" s="189">
        <f>Q172*H172</f>
        <v>0</v>
      </c>
      <c r="S172" s="189">
        <v>0</v>
      </c>
      <c r="T172" s="190">
        <f>S172*H172</f>
        <v>0</v>
      </c>
      <c r="U172" s="38"/>
      <c r="V172" s="38"/>
      <c r="W172" s="38"/>
      <c r="X172" s="38"/>
      <c r="Y172" s="38"/>
      <c r="Z172" s="38"/>
      <c r="AA172" s="38"/>
      <c r="AB172" s="38"/>
      <c r="AC172" s="38"/>
      <c r="AD172" s="38"/>
      <c r="AE172" s="38"/>
      <c r="AR172" s="191" t="s">
        <v>427</v>
      </c>
      <c r="AT172" s="191" t="s">
        <v>272</v>
      </c>
      <c r="AU172" s="191" t="s">
        <v>91</v>
      </c>
      <c r="AY172" s="19" t="s">
        <v>199</v>
      </c>
      <c r="BE172" s="192">
        <f>IF(N172="základní",J172,0)</f>
        <v>0</v>
      </c>
      <c r="BF172" s="192">
        <f>IF(N172="snížená",J172,0)</f>
        <v>0</v>
      </c>
      <c r="BG172" s="192">
        <f>IF(N172="zákl. přenesená",J172,0)</f>
        <v>0</v>
      </c>
      <c r="BH172" s="192">
        <f>IF(N172="sníž. přenesená",J172,0)</f>
        <v>0</v>
      </c>
      <c r="BI172" s="192">
        <f>IF(N172="nulová",J172,0)</f>
        <v>0</v>
      </c>
      <c r="BJ172" s="19" t="s">
        <v>89</v>
      </c>
      <c r="BK172" s="192">
        <f>ROUND(I172*H172,2)</f>
        <v>0</v>
      </c>
      <c r="BL172" s="19" t="s">
        <v>318</v>
      </c>
      <c r="BM172" s="191" t="s">
        <v>2810</v>
      </c>
    </row>
    <row r="173" s="2" customFormat="1">
      <c r="A173" s="38"/>
      <c r="B173" s="39"/>
      <c r="C173" s="38"/>
      <c r="D173" s="193" t="s">
        <v>248</v>
      </c>
      <c r="E173" s="38"/>
      <c r="F173" s="198" t="s">
        <v>2811</v>
      </c>
      <c r="G173" s="38"/>
      <c r="H173" s="38"/>
      <c r="I173" s="195"/>
      <c r="J173" s="38"/>
      <c r="K173" s="38"/>
      <c r="L173" s="39"/>
      <c r="M173" s="196"/>
      <c r="N173" s="197"/>
      <c r="O173" s="77"/>
      <c r="P173" s="77"/>
      <c r="Q173" s="77"/>
      <c r="R173" s="77"/>
      <c r="S173" s="77"/>
      <c r="T173" s="78"/>
      <c r="U173" s="38"/>
      <c r="V173" s="38"/>
      <c r="W173" s="38"/>
      <c r="X173" s="38"/>
      <c r="Y173" s="38"/>
      <c r="Z173" s="38"/>
      <c r="AA173" s="38"/>
      <c r="AB173" s="38"/>
      <c r="AC173" s="38"/>
      <c r="AD173" s="38"/>
      <c r="AE173" s="38"/>
      <c r="AT173" s="19" t="s">
        <v>248</v>
      </c>
      <c r="AU173" s="19" t="s">
        <v>91</v>
      </c>
    </row>
    <row r="174" s="2" customFormat="1" ht="37.8" customHeight="1">
      <c r="A174" s="38"/>
      <c r="B174" s="179"/>
      <c r="C174" s="222" t="s">
        <v>444</v>
      </c>
      <c r="D174" s="222" t="s">
        <v>272</v>
      </c>
      <c r="E174" s="223" t="s">
        <v>2812</v>
      </c>
      <c r="F174" s="224" t="s">
        <v>2813</v>
      </c>
      <c r="G174" s="225" t="s">
        <v>404</v>
      </c>
      <c r="H174" s="226">
        <v>12</v>
      </c>
      <c r="I174" s="227"/>
      <c r="J174" s="228">
        <f>ROUND(I174*H174,2)</f>
        <v>0</v>
      </c>
      <c r="K174" s="224" t="s">
        <v>246</v>
      </c>
      <c r="L174" s="229"/>
      <c r="M174" s="230" t="s">
        <v>1</v>
      </c>
      <c r="N174" s="231" t="s">
        <v>46</v>
      </c>
      <c r="O174" s="77"/>
      <c r="P174" s="189">
        <f>O174*H174</f>
        <v>0</v>
      </c>
      <c r="Q174" s="189">
        <v>0</v>
      </c>
      <c r="R174" s="189">
        <f>Q174*H174</f>
        <v>0</v>
      </c>
      <c r="S174" s="189">
        <v>0</v>
      </c>
      <c r="T174" s="190">
        <f>S174*H174</f>
        <v>0</v>
      </c>
      <c r="U174" s="38"/>
      <c r="V174" s="38"/>
      <c r="W174" s="38"/>
      <c r="X174" s="38"/>
      <c r="Y174" s="38"/>
      <c r="Z174" s="38"/>
      <c r="AA174" s="38"/>
      <c r="AB174" s="38"/>
      <c r="AC174" s="38"/>
      <c r="AD174" s="38"/>
      <c r="AE174" s="38"/>
      <c r="AR174" s="191" t="s">
        <v>427</v>
      </c>
      <c r="AT174" s="191" t="s">
        <v>272</v>
      </c>
      <c r="AU174" s="191" t="s">
        <v>91</v>
      </c>
      <c r="AY174" s="19" t="s">
        <v>199</v>
      </c>
      <c r="BE174" s="192">
        <f>IF(N174="základní",J174,0)</f>
        <v>0</v>
      </c>
      <c r="BF174" s="192">
        <f>IF(N174="snížená",J174,0)</f>
        <v>0</v>
      </c>
      <c r="BG174" s="192">
        <f>IF(N174="zákl. přenesená",J174,0)</f>
        <v>0</v>
      </c>
      <c r="BH174" s="192">
        <f>IF(N174="sníž. přenesená",J174,0)</f>
        <v>0</v>
      </c>
      <c r="BI174" s="192">
        <f>IF(N174="nulová",J174,0)</f>
        <v>0</v>
      </c>
      <c r="BJ174" s="19" t="s">
        <v>89</v>
      </c>
      <c r="BK174" s="192">
        <f>ROUND(I174*H174,2)</f>
        <v>0</v>
      </c>
      <c r="BL174" s="19" t="s">
        <v>318</v>
      </c>
      <c r="BM174" s="191" t="s">
        <v>2814</v>
      </c>
    </row>
    <row r="175" s="2" customFormat="1">
      <c r="A175" s="38"/>
      <c r="B175" s="39"/>
      <c r="C175" s="38"/>
      <c r="D175" s="193" t="s">
        <v>248</v>
      </c>
      <c r="E175" s="38"/>
      <c r="F175" s="198" t="s">
        <v>2815</v>
      </c>
      <c r="G175" s="38"/>
      <c r="H175" s="38"/>
      <c r="I175" s="195"/>
      <c r="J175" s="38"/>
      <c r="K175" s="38"/>
      <c r="L175" s="39"/>
      <c r="M175" s="196"/>
      <c r="N175" s="197"/>
      <c r="O175" s="77"/>
      <c r="P175" s="77"/>
      <c r="Q175" s="77"/>
      <c r="R175" s="77"/>
      <c r="S175" s="77"/>
      <c r="T175" s="78"/>
      <c r="U175" s="38"/>
      <c r="V175" s="38"/>
      <c r="W175" s="38"/>
      <c r="X175" s="38"/>
      <c r="Y175" s="38"/>
      <c r="Z175" s="38"/>
      <c r="AA175" s="38"/>
      <c r="AB175" s="38"/>
      <c r="AC175" s="38"/>
      <c r="AD175" s="38"/>
      <c r="AE175" s="38"/>
      <c r="AT175" s="19" t="s">
        <v>248</v>
      </c>
      <c r="AU175" s="19" t="s">
        <v>91</v>
      </c>
    </row>
    <row r="176" s="2" customFormat="1" ht="49.05" customHeight="1">
      <c r="A176" s="38"/>
      <c r="B176" s="179"/>
      <c r="C176" s="222" t="s">
        <v>452</v>
      </c>
      <c r="D176" s="222" t="s">
        <v>272</v>
      </c>
      <c r="E176" s="223" t="s">
        <v>2816</v>
      </c>
      <c r="F176" s="224" t="s">
        <v>2817</v>
      </c>
      <c r="G176" s="225" t="s">
        <v>345</v>
      </c>
      <c r="H176" s="226">
        <v>1080</v>
      </c>
      <c r="I176" s="227"/>
      <c r="J176" s="228">
        <f>ROUND(I176*H176,2)</f>
        <v>0</v>
      </c>
      <c r="K176" s="224" t="s">
        <v>246</v>
      </c>
      <c r="L176" s="229"/>
      <c r="M176" s="230" t="s">
        <v>1</v>
      </c>
      <c r="N176" s="231" t="s">
        <v>46</v>
      </c>
      <c r="O176" s="77"/>
      <c r="P176" s="189">
        <f>O176*H176</f>
        <v>0</v>
      </c>
      <c r="Q176" s="189">
        <v>0</v>
      </c>
      <c r="R176" s="189">
        <f>Q176*H176</f>
        <v>0</v>
      </c>
      <c r="S176" s="189">
        <v>0</v>
      </c>
      <c r="T176" s="190">
        <f>S176*H176</f>
        <v>0</v>
      </c>
      <c r="U176" s="38"/>
      <c r="V176" s="38"/>
      <c r="W176" s="38"/>
      <c r="X176" s="38"/>
      <c r="Y176" s="38"/>
      <c r="Z176" s="38"/>
      <c r="AA176" s="38"/>
      <c r="AB176" s="38"/>
      <c r="AC176" s="38"/>
      <c r="AD176" s="38"/>
      <c r="AE176" s="38"/>
      <c r="AR176" s="191" t="s">
        <v>427</v>
      </c>
      <c r="AT176" s="191" t="s">
        <v>272</v>
      </c>
      <c r="AU176" s="191" t="s">
        <v>91</v>
      </c>
      <c r="AY176" s="19" t="s">
        <v>199</v>
      </c>
      <c r="BE176" s="192">
        <f>IF(N176="základní",J176,0)</f>
        <v>0</v>
      </c>
      <c r="BF176" s="192">
        <f>IF(N176="snížená",J176,0)</f>
        <v>0</v>
      </c>
      <c r="BG176" s="192">
        <f>IF(N176="zákl. přenesená",J176,0)</f>
        <v>0</v>
      </c>
      <c r="BH176" s="192">
        <f>IF(N176="sníž. přenesená",J176,0)</f>
        <v>0</v>
      </c>
      <c r="BI176" s="192">
        <f>IF(N176="nulová",J176,0)</f>
        <v>0</v>
      </c>
      <c r="BJ176" s="19" t="s">
        <v>89</v>
      </c>
      <c r="BK176" s="192">
        <f>ROUND(I176*H176,2)</f>
        <v>0</v>
      </c>
      <c r="BL176" s="19" t="s">
        <v>318</v>
      </c>
      <c r="BM176" s="191" t="s">
        <v>2818</v>
      </c>
    </row>
    <row r="177" s="13" customFormat="1">
      <c r="A177" s="13"/>
      <c r="B177" s="199"/>
      <c r="C177" s="13"/>
      <c r="D177" s="193" t="s">
        <v>212</v>
      </c>
      <c r="E177" s="200" t="s">
        <v>1</v>
      </c>
      <c r="F177" s="201" t="s">
        <v>2819</v>
      </c>
      <c r="G177" s="13"/>
      <c r="H177" s="202">
        <v>1080</v>
      </c>
      <c r="I177" s="203"/>
      <c r="J177" s="13"/>
      <c r="K177" s="13"/>
      <c r="L177" s="199"/>
      <c r="M177" s="204"/>
      <c r="N177" s="205"/>
      <c r="O177" s="205"/>
      <c r="P177" s="205"/>
      <c r="Q177" s="205"/>
      <c r="R177" s="205"/>
      <c r="S177" s="205"/>
      <c r="T177" s="206"/>
      <c r="U177" s="13"/>
      <c r="V177" s="13"/>
      <c r="W177" s="13"/>
      <c r="X177" s="13"/>
      <c r="Y177" s="13"/>
      <c r="Z177" s="13"/>
      <c r="AA177" s="13"/>
      <c r="AB177" s="13"/>
      <c r="AC177" s="13"/>
      <c r="AD177" s="13"/>
      <c r="AE177" s="13"/>
      <c r="AT177" s="200" t="s">
        <v>212</v>
      </c>
      <c r="AU177" s="200" t="s">
        <v>91</v>
      </c>
      <c r="AV177" s="13" t="s">
        <v>91</v>
      </c>
      <c r="AW177" s="13" t="s">
        <v>36</v>
      </c>
      <c r="AX177" s="13" t="s">
        <v>89</v>
      </c>
      <c r="AY177" s="200" t="s">
        <v>199</v>
      </c>
    </row>
    <row r="178" s="2" customFormat="1" ht="49.05" customHeight="1">
      <c r="A178" s="38"/>
      <c r="B178" s="179"/>
      <c r="C178" s="222" t="s">
        <v>460</v>
      </c>
      <c r="D178" s="222" t="s">
        <v>272</v>
      </c>
      <c r="E178" s="223" t="s">
        <v>2820</v>
      </c>
      <c r="F178" s="224" t="s">
        <v>2821</v>
      </c>
      <c r="G178" s="225" t="s">
        <v>345</v>
      </c>
      <c r="H178" s="226">
        <v>120</v>
      </c>
      <c r="I178" s="227"/>
      <c r="J178" s="228">
        <f>ROUND(I178*H178,2)</f>
        <v>0</v>
      </c>
      <c r="K178" s="224" t="s">
        <v>246</v>
      </c>
      <c r="L178" s="229"/>
      <c r="M178" s="230" t="s">
        <v>1</v>
      </c>
      <c r="N178" s="231" t="s">
        <v>46</v>
      </c>
      <c r="O178" s="77"/>
      <c r="P178" s="189">
        <f>O178*H178</f>
        <v>0</v>
      </c>
      <c r="Q178" s="189">
        <v>0</v>
      </c>
      <c r="R178" s="189">
        <f>Q178*H178</f>
        <v>0</v>
      </c>
      <c r="S178" s="189">
        <v>0</v>
      </c>
      <c r="T178" s="190">
        <f>S178*H178</f>
        <v>0</v>
      </c>
      <c r="U178" s="38"/>
      <c r="V178" s="38"/>
      <c r="W178" s="38"/>
      <c r="X178" s="38"/>
      <c r="Y178" s="38"/>
      <c r="Z178" s="38"/>
      <c r="AA178" s="38"/>
      <c r="AB178" s="38"/>
      <c r="AC178" s="38"/>
      <c r="AD178" s="38"/>
      <c r="AE178" s="38"/>
      <c r="AR178" s="191" t="s">
        <v>427</v>
      </c>
      <c r="AT178" s="191" t="s">
        <v>272</v>
      </c>
      <c r="AU178" s="191" t="s">
        <v>91</v>
      </c>
      <c r="AY178" s="19" t="s">
        <v>199</v>
      </c>
      <c r="BE178" s="192">
        <f>IF(N178="základní",J178,0)</f>
        <v>0</v>
      </c>
      <c r="BF178" s="192">
        <f>IF(N178="snížená",J178,0)</f>
        <v>0</v>
      </c>
      <c r="BG178" s="192">
        <f>IF(N178="zákl. přenesená",J178,0)</f>
        <v>0</v>
      </c>
      <c r="BH178" s="192">
        <f>IF(N178="sníž. přenesená",J178,0)</f>
        <v>0</v>
      </c>
      <c r="BI178" s="192">
        <f>IF(N178="nulová",J178,0)</f>
        <v>0</v>
      </c>
      <c r="BJ178" s="19" t="s">
        <v>89</v>
      </c>
      <c r="BK178" s="192">
        <f>ROUND(I178*H178,2)</f>
        <v>0</v>
      </c>
      <c r="BL178" s="19" t="s">
        <v>318</v>
      </c>
      <c r="BM178" s="191" t="s">
        <v>2822</v>
      </c>
    </row>
    <row r="179" s="2" customFormat="1" ht="49.05" customHeight="1">
      <c r="A179" s="38"/>
      <c r="B179" s="179"/>
      <c r="C179" s="222" t="s">
        <v>468</v>
      </c>
      <c r="D179" s="222" t="s">
        <v>272</v>
      </c>
      <c r="E179" s="223" t="s">
        <v>2823</v>
      </c>
      <c r="F179" s="224" t="s">
        <v>2824</v>
      </c>
      <c r="G179" s="225" t="s">
        <v>345</v>
      </c>
      <c r="H179" s="226">
        <v>40</v>
      </c>
      <c r="I179" s="227"/>
      <c r="J179" s="228">
        <f>ROUND(I179*H179,2)</f>
        <v>0</v>
      </c>
      <c r="K179" s="224" t="s">
        <v>246</v>
      </c>
      <c r="L179" s="229"/>
      <c r="M179" s="230" t="s">
        <v>1</v>
      </c>
      <c r="N179" s="231" t="s">
        <v>46</v>
      </c>
      <c r="O179" s="77"/>
      <c r="P179" s="189">
        <f>O179*H179</f>
        <v>0</v>
      </c>
      <c r="Q179" s="189">
        <v>0</v>
      </c>
      <c r="R179" s="189">
        <f>Q179*H179</f>
        <v>0</v>
      </c>
      <c r="S179" s="189">
        <v>0</v>
      </c>
      <c r="T179" s="190">
        <f>S179*H179</f>
        <v>0</v>
      </c>
      <c r="U179" s="38"/>
      <c r="V179" s="38"/>
      <c r="W179" s="38"/>
      <c r="X179" s="38"/>
      <c r="Y179" s="38"/>
      <c r="Z179" s="38"/>
      <c r="AA179" s="38"/>
      <c r="AB179" s="38"/>
      <c r="AC179" s="38"/>
      <c r="AD179" s="38"/>
      <c r="AE179" s="38"/>
      <c r="AR179" s="191" t="s">
        <v>427</v>
      </c>
      <c r="AT179" s="191" t="s">
        <v>272</v>
      </c>
      <c r="AU179" s="191" t="s">
        <v>91</v>
      </c>
      <c r="AY179" s="19" t="s">
        <v>199</v>
      </c>
      <c r="BE179" s="192">
        <f>IF(N179="základní",J179,0)</f>
        <v>0</v>
      </c>
      <c r="BF179" s="192">
        <f>IF(N179="snížená",J179,0)</f>
        <v>0</v>
      </c>
      <c r="BG179" s="192">
        <f>IF(N179="zákl. přenesená",J179,0)</f>
        <v>0</v>
      </c>
      <c r="BH179" s="192">
        <f>IF(N179="sníž. přenesená",J179,0)</f>
        <v>0</v>
      </c>
      <c r="BI179" s="192">
        <f>IF(N179="nulová",J179,0)</f>
        <v>0</v>
      </c>
      <c r="BJ179" s="19" t="s">
        <v>89</v>
      </c>
      <c r="BK179" s="192">
        <f>ROUND(I179*H179,2)</f>
        <v>0</v>
      </c>
      <c r="BL179" s="19" t="s">
        <v>318</v>
      </c>
      <c r="BM179" s="191" t="s">
        <v>2825</v>
      </c>
    </row>
    <row r="180" s="2" customFormat="1" ht="49.05" customHeight="1">
      <c r="A180" s="38"/>
      <c r="B180" s="179"/>
      <c r="C180" s="222" t="s">
        <v>475</v>
      </c>
      <c r="D180" s="222" t="s">
        <v>272</v>
      </c>
      <c r="E180" s="223" t="s">
        <v>2826</v>
      </c>
      <c r="F180" s="224" t="s">
        <v>2827</v>
      </c>
      <c r="G180" s="225" t="s">
        <v>345</v>
      </c>
      <c r="H180" s="226">
        <v>50</v>
      </c>
      <c r="I180" s="227"/>
      <c r="J180" s="228">
        <f>ROUND(I180*H180,2)</f>
        <v>0</v>
      </c>
      <c r="K180" s="224" t="s">
        <v>246</v>
      </c>
      <c r="L180" s="229"/>
      <c r="M180" s="230" t="s">
        <v>1</v>
      </c>
      <c r="N180" s="231" t="s">
        <v>46</v>
      </c>
      <c r="O180" s="77"/>
      <c r="P180" s="189">
        <f>O180*H180</f>
        <v>0</v>
      </c>
      <c r="Q180" s="189">
        <v>0</v>
      </c>
      <c r="R180" s="189">
        <f>Q180*H180</f>
        <v>0</v>
      </c>
      <c r="S180" s="189">
        <v>0</v>
      </c>
      <c r="T180" s="190">
        <f>S180*H180</f>
        <v>0</v>
      </c>
      <c r="U180" s="38"/>
      <c r="V180" s="38"/>
      <c r="W180" s="38"/>
      <c r="X180" s="38"/>
      <c r="Y180" s="38"/>
      <c r="Z180" s="38"/>
      <c r="AA180" s="38"/>
      <c r="AB180" s="38"/>
      <c r="AC180" s="38"/>
      <c r="AD180" s="38"/>
      <c r="AE180" s="38"/>
      <c r="AR180" s="191" t="s">
        <v>427</v>
      </c>
      <c r="AT180" s="191" t="s">
        <v>272</v>
      </c>
      <c r="AU180" s="191" t="s">
        <v>91</v>
      </c>
      <c r="AY180" s="19" t="s">
        <v>199</v>
      </c>
      <c r="BE180" s="192">
        <f>IF(N180="základní",J180,0)</f>
        <v>0</v>
      </c>
      <c r="BF180" s="192">
        <f>IF(N180="snížená",J180,0)</f>
        <v>0</v>
      </c>
      <c r="BG180" s="192">
        <f>IF(N180="zákl. přenesená",J180,0)</f>
        <v>0</v>
      </c>
      <c r="BH180" s="192">
        <f>IF(N180="sníž. přenesená",J180,0)</f>
        <v>0</v>
      </c>
      <c r="BI180" s="192">
        <f>IF(N180="nulová",J180,0)</f>
        <v>0</v>
      </c>
      <c r="BJ180" s="19" t="s">
        <v>89</v>
      </c>
      <c r="BK180" s="192">
        <f>ROUND(I180*H180,2)</f>
        <v>0</v>
      </c>
      <c r="BL180" s="19" t="s">
        <v>318</v>
      </c>
      <c r="BM180" s="191" t="s">
        <v>2828</v>
      </c>
    </row>
    <row r="181" s="2" customFormat="1" ht="14.4" customHeight="1">
      <c r="A181" s="38"/>
      <c r="B181" s="179"/>
      <c r="C181" s="222" t="s">
        <v>481</v>
      </c>
      <c r="D181" s="222" t="s">
        <v>272</v>
      </c>
      <c r="E181" s="223" t="s">
        <v>2829</v>
      </c>
      <c r="F181" s="224" t="s">
        <v>2830</v>
      </c>
      <c r="G181" s="225" t="s">
        <v>345</v>
      </c>
      <c r="H181" s="226">
        <v>420</v>
      </c>
      <c r="I181" s="227"/>
      <c r="J181" s="228">
        <f>ROUND(I181*H181,2)</f>
        <v>0</v>
      </c>
      <c r="K181" s="224" t="s">
        <v>246</v>
      </c>
      <c r="L181" s="229"/>
      <c r="M181" s="230" t="s">
        <v>1</v>
      </c>
      <c r="N181" s="231" t="s">
        <v>46</v>
      </c>
      <c r="O181" s="77"/>
      <c r="P181" s="189">
        <f>O181*H181</f>
        <v>0</v>
      </c>
      <c r="Q181" s="189">
        <v>0</v>
      </c>
      <c r="R181" s="189">
        <f>Q181*H181</f>
        <v>0</v>
      </c>
      <c r="S181" s="189">
        <v>0</v>
      </c>
      <c r="T181" s="190">
        <f>S181*H181</f>
        <v>0</v>
      </c>
      <c r="U181" s="38"/>
      <c r="V181" s="38"/>
      <c r="W181" s="38"/>
      <c r="X181" s="38"/>
      <c r="Y181" s="38"/>
      <c r="Z181" s="38"/>
      <c r="AA181" s="38"/>
      <c r="AB181" s="38"/>
      <c r="AC181" s="38"/>
      <c r="AD181" s="38"/>
      <c r="AE181" s="38"/>
      <c r="AR181" s="191" t="s">
        <v>427</v>
      </c>
      <c r="AT181" s="191" t="s">
        <v>272</v>
      </c>
      <c r="AU181" s="191" t="s">
        <v>91</v>
      </c>
      <c r="AY181" s="19" t="s">
        <v>199</v>
      </c>
      <c r="BE181" s="192">
        <f>IF(N181="základní",J181,0)</f>
        <v>0</v>
      </c>
      <c r="BF181" s="192">
        <f>IF(N181="snížená",J181,0)</f>
        <v>0</v>
      </c>
      <c r="BG181" s="192">
        <f>IF(N181="zákl. přenesená",J181,0)</f>
        <v>0</v>
      </c>
      <c r="BH181" s="192">
        <f>IF(N181="sníž. přenesená",J181,0)</f>
        <v>0</v>
      </c>
      <c r="BI181" s="192">
        <f>IF(N181="nulová",J181,0)</f>
        <v>0</v>
      </c>
      <c r="BJ181" s="19" t="s">
        <v>89</v>
      </c>
      <c r="BK181" s="192">
        <f>ROUND(I181*H181,2)</f>
        <v>0</v>
      </c>
      <c r="BL181" s="19" t="s">
        <v>318</v>
      </c>
      <c r="BM181" s="191" t="s">
        <v>2831</v>
      </c>
    </row>
    <row r="182" s="2" customFormat="1" ht="14.4" customHeight="1">
      <c r="A182" s="38"/>
      <c r="B182" s="179"/>
      <c r="C182" s="180" t="s">
        <v>488</v>
      </c>
      <c r="D182" s="180" t="s">
        <v>201</v>
      </c>
      <c r="E182" s="181" t="s">
        <v>2832</v>
      </c>
      <c r="F182" s="182" t="s">
        <v>2722</v>
      </c>
      <c r="G182" s="183" t="s">
        <v>345</v>
      </c>
      <c r="H182" s="184">
        <v>1710</v>
      </c>
      <c r="I182" s="185"/>
      <c r="J182" s="186">
        <f>ROUND(I182*H182,2)</f>
        <v>0</v>
      </c>
      <c r="K182" s="182" t="s">
        <v>246</v>
      </c>
      <c r="L182" s="39"/>
      <c r="M182" s="187" t="s">
        <v>1</v>
      </c>
      <c r="N182" s="188" t="s">
        <v>46</v>
      </c>
      <c r="O182" s="77"/>
      <c r="P182" s="189">
        <f>O182*H182</f>
        <v>0</v>
      </c>
      <c r="Q182" s="189">
        <v>0</v>
      </c>
      <c r="R182" s="189">
        <f>Q182*H182</f>
        <v>0</v>
      </c>
      <c r="S182" s="189">
        <v>0</v>
      </c>
      <c r="T182" s="190">
        <f>S182*H182</f>
        <v>0</v>
      </c>
      <c r="U182" s="38"/>
      <c r="V182" s="38"/>
      <c r="W182" s="38"/>
      <c r="X182" s="38"/>
      <c r="Y182" s="38"/>
      <c r="Z182" s="38"/>
      <c r="AA182" s="38"/>
      <c r="AB182" s="38"/>
      <c r="AC182" s="38"/>
      <c r="AD182" s="38"/>
      <c r="AE182" s="38"/>
      <c r="AR182" s="191" t="s">
        <v>318</v>
      </c>
      <c r="AT182" s="191" t="s">
        <v>201</v>
      </c>
      <c r="AU182" s="191" t="s">
        <v>91</v>
      </c>
      <c r="AY182" s="19" t="s">
        <v>199</v>
      </c>
      <c r="BE182" s="192">
        <f>IF(N182="základní",J182,0)</f>
        <v>0</v>
      </c>
      <c r="BF182" s="192">
        <f>IF(N182="snížená",J182,0)</f>
        <v>0</v>
      </c>
      <c r="BG182" s="192">
        <f>IF(N182="zákl. přenesená",J182,0)</f>
        <v>0</v>
      </c>
      <c r="BH182" s="192">
        <f>IF(N182="sníž. přenesená",J182,0)</f>
        <v>0</v>
      </c>
      <c r="BI182" s="192">
        <f>IF(N182="nulová",J182,0)</f>
        <v>0</v>
      </c>
      <c r="BJ182" s="19" t="s">
        <v>89</v>
      </c>
      <c r="BK182" s="192">
        <f>ROUND(I182*H182,2)</f>
        <v>0</v>
      </c>
      <c r="BL182" s="19" t="s">
        <v>318</v>
      </c>
      <c r="BM182" s="191" t="s">
        <v>2833</v>
      </c>
    </row>
    <row r="183" s="2" customFormat="1" ht="24.15" customHeight="1">
      <c r="A183" s="38"/>
      <c r="B183" s="179"/>
      <c r="C183" s="222" t="s">
        <v>494</v>
      </c>
      <c r="D183" s="222" t="s">
        <v>272</v>
      </c>
      <c r="E183" s="223" t="s">
        <v>2834</v>
      </c>
      <c r="F183" s="224" t="s">
        <v>2835</v>
      </c>
      <c r="G183" s="225" t="s">
        <v>548</v>
      </c>
      <c r="H183" s="226">
        <v>1</v>
      </c>
      <c r="I183" s="227"/>
      <c r="J183" s="228">
        <f>ROUND(I183*H183,2)</f>
        <v>0</v>
      </c>
      <c r="K183" s="224" t="s">
        <v>246</v>
      </c>
      <c r="L183" s="229"/>
      <c r="M183" s="230" t="s">
        <v>1</v>
      </c>
      <c r="N183" s="231" t="s">
        <v>46</v>
      </c>
      <c r="O183" s="77"/>
      <c r="P183" s="189">
        <f>O183*H183</f>
        <v>0</v>
      </c>
      <c r="Q183" s="189">
        <v>0</v>
      </c>
      <c r="R183" s="189">
        <f>Q183*H183</f>
        <v>0</v>
      </c>
      <c r="S183" s="189">
        <v>0</v>
      </c>
      <c r="T183" s="190">
        <f>S183*H183</f>
        <v>0</v>
      </c>
      <c r="U183" s="38"/>
      <c r="V183" s="38"/>
      <c r="W183" s="38"/>
      <c r="X183" s="38"/>
      <c r="Y183" s="38"/>
      <c r="Z183" s="38"/>
      <c r="AA183" s="38"/>
      <c r="AB183" s="38"/>
      <c r="AC183" s="38"/>
      <c r="AD183" s="38"/>
      <c r="AE183" s="38"/>
      <c r="AR183" s="191" t="s">
        <v>427</v>
      </c>
      <c r="AT183" s="191" t="s">
        <v>272</v>
      </c>
      <c r="AU183" s="191" t="s">
        <v>91</v>
      </c>
      <c r="AY183" s="19" t="s">
        <v>199</v>
      </c>
      <c r="BE183" s="192">
        <f>IF(N183="základní",J183,0)</f>
        <v>0</v>
      </c>
      <c r="BF183" s="192">
        <f>IF(N183="snížená",J183,0)</f>
        <v>0</v>
      </c>
      <c r="BG183" s="192">
        <f>IF(N183="zákl. přenesená",J183,0)</f>
        <v>0</v>
      </c>
      <c r="BH183" s="192">
        <f>IF(N183="sníž. přenesená",J183,0)</f>
        <v>0</v>
      </c>
      <c r="BI183" s="192">
        <f>IF(N183="nulová",J183,0)</f>
        <v>0</v>
      </c>
      <c r="BJ183" s="19" t="s">
        <v>89</v>
      </c>
      <c r="BK183" s="192">
        <f>ROUND(I183*H183,2)</f>
        <v>0</v>
      </c>
      <c r="BL183" s="19" t="s">
        <v>318</v>
      </c>
      <c r="BM183" s="191" t="s">
        <v>2836</v>
      </c>
    </row>
    <row r="184" s="2" customFormat="1" ht="14.4" customHeight="1">
      <c r="A184" s="38"/>
      <c r="B184" s="179"/>
      <c r="C184" s="222" t="s">
        <v>501</v>
      </c>
      <c r="D184" s="222" t="s">
        <v>272</v>
      </c>
      <c r="E184" s="223" t="s">
        <v>2837</v>
      </c>
      <c r="F184" s="224" t="s">
        <v>2838</v>
      </c>
      <c r="G184" s="225" t="s">
        <v>404</v>
      </c>
      <c r="H184" s="226">
        <v>12</v>
      </c>
      <c r="I184" s="227"/>
      <c r="J184" s="228">
        <f>ROUND(I184*H184,2)</f>
        <v>0</v>
      </c>
      <c r="K184" s="224" t="s">
        <v>246</v>
      </c>
      <c r="L184" s="229"/>
      <c r="M184" s="230" t="s">
        <v>1</v>
      </c>
      <c r="N184" s="231" t="s">
        <v>46</v>
      </c>
      <c r="O184" s="77"/>
      <c r="P184" s="189">
        <f>O184*H184</f>
        <v>0</v>
      </c>
      <c r="Q184" s="189">
        <v>0</v>
      </c>
      <c r="R184" s="189">
        <f>Q184*H184</f>
        <v>0</v>
      </c>
      <c r="S184" s="189">
        <v>0</v>
      </c>
      <c r="T184" s="190">
        <f>S184*H184</f>
        <v>0</v>
      </c>
      <c r="U184" s="38"/>
      <c r="V184" s="38"/>
      <c r="W184" s="38"/>
      <c r="X184" s="38"/>
      <c r="Y184" s="38"/>
      <c r="Z184" s="38"/>
      <c r="AA184" s="38"/>
      <c r="AB184" s="38"/>
      <c r="AC184" s="38"/>
      <c r="AD184" s="38"/>
      <c r="AE184" s="38"/>
      <c r="AR184" s="191" t="s">
        <v>427</v>
      </c>
      <c r="AT184" s="191" t="s">
        <v>272</v>
      </c>
      <c r="AU184" s="191" t="s">
        <v>91</v>
      </c>
      <c r="AY184" s="19" t="s">
        <v>199</v>
      </c>
      <c r="BE184" s="192">
        <f>IF(N184="základní",J184,0)</f>
        <v>0</v>
      </c>
      <c r="BF184" s="192">
        <f>IF(N184="snížená",J184,0)</f>
        <v>0</v>
      </c>
      <c r="BG184" s="192">
        <f>IF(N184="zákl. přenesená",J184,0)</f>
        <v>0</v>
      </c>
      <c r="BH184" s="192">
        <f>IF(N184="sníž. přenesená",J184,0)</f>
        <v>0</v>
      </c>
      <c r="BI184" s="192">
        <f>IF(N184="nulová",J184,0)</f>
        <v>0</v>
      </c>
      <c r="BJ184" s="19" t="s">
        <v>89</v>
      </c>
      <c r="BK184" s="192">
        <f>ROUND(I184*H184,2)</f>
        <v>0</v>
      </c>
      <c r="BL184" s="19" t="s">
        <v>318</v>
      </c>
      <c r="BM184" s="191" t="s">
        <v>2839</v>
      </c>
    </row>
    <row r="185" s="2" customFormat="1" ht="14.4" customHeight="1">
      <c r="A185" s="38"/>
      <c r="B185" s="179"/>
      <c r="C185" s="180" t="s">
        <v>508</v>
      </c>
      <c r="D185" s="180" t="s">
        <v>201</v>
      </c>
      <c r="E185" s="181" t="s">
        <v>2840</v>
      </c>
      <c r="F185" s="182" t="s">
        <v>2841</v>
      </c>
      <c r="G185" s="183" t="s">
        <v>345</v>
      </c>
      <c r="H185" s="184">
        <v>1000</v>
      </c>
      <c r="I185" s="185"/>
      <c r="J185" s="186">
        <f>ROUND(I185*H185,2)</f>
        <v>0</v>
      </c>
      <c r="K185" s="182" t="s">
        <v>1</v>
      </c>
      <c r="L185" s="39"/>
      <c r="M185" s="187" t="s">
        <v>1</v>
      </c>
      <c r="N185" s="188" t="s">
        <v>46</v>
      </c>
      <c r="O185" s="77"/>
      <c r="P185" s="189">
        <f>O185*H185</f>
        <v>0</v>
      </c>
      <c r="Q185" s="189">
        <v>0</v>
      </c>
      <c r="R185" s="189">
        <f>Q185*H185</f>
        <v>0</v>
      </c>
      <c r="S185" s="189">
        <v>0</v>
      </c>
      <c r="T185" s="190">
        <f>S185*H185</f>
        <v>0</v>
      </c>
      <c r="U185" s="38"/>
      <c r="V185" s="38"/>
      <c r="W185" s="38"/>
      <c r="X185" s="38"/>
      <c r="Y185" s="38"/>
      <c r="Z185" s="38"/>
      <c r="AA185" s="38"/>
      <c r="AB185" s="38"/>
      <c r="AC185" s="38"/>
      <c r="AD185" s="38"/>
      <c r="AE185" s="38"/>
      <c r="AR185" s="191" t="s">
        <v>318</v>
      </c>
      <c r="AT185" s="191" t="s">
        <v>201</v>
      </c>
      <c r="AU185" s="191" t="s">
        <v>91</v>
      </c>
      <c r="AY185" s="19" t="s">
        <v>199</v>
      </c>
      <c r="BE185" s="192">
        <f>IF(N185="základní",J185,0)</f>
        <v>0</v>
      </c>
      <c r="BF185" s="192">
        <f>IF(N185="snížená",J185,0)</f>
        <v>0</v>
      </c>
      <c r="BG185" s="192">
        <f>IF(N185="zákl. přenesená",J185,0)</f>
        <v>0</v>
      </c>
      <c r="BH185" s="192">
        <f>IF(N185="sníž. přenesená",J185,0)</f>
        <v>0</v>
      </c>
      <c r="BI185" s="192">
        <f>IF(N185="nulová",J185,0)</f>
        <v>0</v>
      </c>
      <c r="BJ185" s="19" t="s">
        <v>89</v>
      </c>
      <c r="BK185" s="192">
        <f>ROUND(I185*H185,2)</f>
        <v>0</v>
      </c>
      <c r="BL185" s="19" t="s">
        <v>318</v>
      </c>
      <c r="BM185" s="191" t="s">
        <v>2842</v>
      </c>
    </row>
    <row r="186" s="2" customFormat="1" ht="14.4" customHeight="1">
      <c r="A186" s="38"/>
      <c r="B186" s="179"/>
      <c r="C186" s="222" t="s">
        <v>513</v>
      </c>
      <c r="D186" s="222" t="s">
        <v>272</v>
      </c>
      <c r="E186" s="223" t="s">
        <v>2843</v>
      </c>
      <c r="F186" s="224" t="s">
        <v>2844</v>
      </c>
      <c r="G186" s="225" t="s">
        <v>345</v>
      </c>
      <c r="H186" s="226">
        <v>60</v>
      </c>
      <c r="I186" s="227"/>
      <c r="J186" s="228">
        <f>ROUND(I186*H186,2)</f>
        <v>0</v>
      </c>
      <c r="K186" s="224" t="s">
        <v>246</v>
      </c>
      <c r="L186" s="229"/>
      <c r="M186" s="230" t="s">
        <v>1</v>
      </c>
      <c r="N186" s="231" t="s">
        <v>46</v>
      </c>
      <c r="O186" s="77"/>
      <c r="P186" s="189">
        <f>O186*H186</f>
        <v>0</v>
      </c>
      <c r="Q186" s="189">
        <v>0</v>
      </c>
      <c r="R186" s="189">
        <f>Q186*H186</f>
        <v>0</v>
      </c>
      <c r="S186" s="189">
        <v>0</v>
      </c>
      <c r="T186" s="190">
        <f>S186*H186</f>
        <v>0</v>
      </c>
      <c r="U186" s="38"/>
      <c r="V186" s="38"/>
      <c r="W186" s="38"/>
      <c r="X186" s="38"/>
      <c r="Y186" s="38"/>
      <c r="Z186" s="38"/>
      <c r="AA186" s="38"/>
      <c r="AB186" s="38"/>
      <c r="AC186" s="38"/>
      <c r="AD186" s="38"/>
      <c r="AE186" s="38"/>
      <c r="AR186" s="191" t="s">
        <v>427</v>
      </c>
      <c r="AT186" s="191" t="s">
        <v>272</v>
      </c>
      <c r="AU186" s="191" t="s">
        <v>91</v>
      </c>
      <c r="AY186" s="19" t="s">
        <v>199</v>
      </c>
      <c r="BE186" s="192">
        <f>IF(N186="základní",J186,0)</f>
        <v>0</v>
      </c>
      <c r="BF186" s="192">
        <f>IF(N186="snížená",J186,0)</f>
        <v>0</v>
      </c>
      <c r="BG186" s="192">
        <f>IF(N186="zákl. přenesená",J186,0)</f>
        <v>0</v>
      </c>
      <c r="BH186" s="192">
        <f>IF(N186="sníž. přenesená",J186,0)</f>
        <v>0</v>
      </c>
      <c r="BI186" s="192">
        <f>IF(N186="nulová",J186,0)</f>
        <v>0</v>
      </c>
      <c r="BJ186" s="19" t="s">
        <v>89</v>
      </c>
      <c r="BK186" s="192">
        <f>ROUND(I186*H186,2)</f>
        <v>0</v>
      </c>
      <c r="BL186" s="19" t="s">
        <v>318</v>
      </c>
      <c r="BM186" s="191" t="s">
        <v>2845</v>
      </c>
    </row>
    <row r="187" s="2" customFormat="1" ht="14.4" customHeight="1">
      <c r="A187" s="38"/>
      <c r="B187" s="179"/>
      <c r="C187" s="222" t="s">
        <v>518</v>
      </c>
      <c r="D187" s="222" t="s">
        <v>272</v>
      </c>
      <c r="E187" s="223" t="s">
        <v>2846</v>
      </c>
      <c r="F187" s="224" t="s">
        <v>2847</v>
      </c>
      <c r="G187" s="225" t="s">
        <v>404</v>
      </c>
      <c r="H187" s="226">
        <v>6</v>
      </c>
      <c r="I187" s="227"/>
      <c r="J187" s="228">
        <f>ROUND(I187*H187,2)</f>
        <v>0</v>
      </c>
      <c r="K187" s="224" t="s">
        <v>246</v>
      </c>
      <c r="L187" s="229"/>
      <c r="M187" s="230" t="s">
        <v>1</v>
      </c>
      <c r="N187" s="231" t="s">
        <v>46</v>
      </c>
      <c r="O187" s="77"/>
      <c r="P187" s="189">
        <f>O187*H187</f>
        <v>0</v>
      </c>
      <c r="Q187" s="189">
        <v>0</v>
      </c>
      <c r="R187" s="189">
        <f>Q187*H187</f>
        <v>0</v>
      </c>
      <c r="S187" s="189">
        <v>0</v>
      </c>
      <c r="T187" s="190">
        <f>S187*H187</f>
        <v>0</v>
      </c>
      <c r="U187" s="38"/>
      <c r="V187" s="38"/>
      <c r="W187" s="38"/>
      <c r="X187" s="38"/>
      <c r="Y187" s="38"/>
      <c r="Z187" s="38"/>
      <c r="AA187" s="38"/>
      <c r="AB187" s="38"/>
      <c r="AC187" s="38"/>
      <c r="AD187" s="38"/>
      <c r="AE187" s="38"/>
      <c r="AR187" s="191" t="s">
        <v>427</v>
      </c>
      <c r="AT187" s="191" t="s">
        <v>272</v>
      </c>
      <c r="AU187" s="191" t="s">
        <v>91</v>
      </c>
      <c r="AY187" s="19" t="s">
        <v>199</v>
      </c>
      <c r="BE187" s="192">
        <f>IF(N187="základní",J187,0)</f>
        <v>0</v>
      </c>
      <c r="BF187" s="192">
        <f>IF(N187="snížená",J187,0)</f>
        <v>0</v>
      </c>
      <c r="BG187" s="192">
        <f>IF(N187="zákl. přenesená",J187,0)</f>
        <v>0</v>
      </c>
      <c r="BH187" s="192">
        <f>IF(N187="sníž. přenesená",J187,0)</f>
        <v>0</v>
      </c>
      <c r="BI187" s="192">
        <f>IF(N187="nulová",J187,0)</f>
        <v>0</v>
      </c>
      <c r="BJ187" s="19" t="s">
        <v>89</v>
      </c>
      <c r="BK187" s="192">
        <f>ROUND(I187*H187,2)</f>
        <v>0</v>
      </c>
      <c r="BL187" s="19" t="s">
        <v>318</v>
      </c>
      <c r="BM187" s="191" t="s">
        <v>2848</v>
      </c>
    </row>
    <row r="188" s="2" customFormat="1" ht="14.4" customHeight="1">
      <c r="A188" s="38"/>
      <c r="B188" s="179"/>
      <c r="C188" s="222" t="s">
        <v>524</v>
      </c>
      <c r="D188" s="222" t="s">
        <v>272</v>
      </c>
      <c r="E188" s="223" t="s">
        <v>2849</v>
      </c>
      <c r="F188" s="224" t="s">
        <v>2850</v>
      </c>
      <c r="G188" s="225" t="s">
        <v>309</v>
      </c>
      <c r="H188" s="226">
        <v>1</v>
      </c>
      <c r="I188" s="227"/>
      <c r="J188" s="228">
        <f>ROUND(I188*H188,2)</f>
        <v>0</v>
      </c>
      <c r="K188" s="224" t="s">
        <v>246</v>
      </c>
      <c r="L188" s="229"/>
      <c r="M188" s="230" t="s">
        <v>1</v>
      </c>
      <c r="N188" s="231" t="s">
        <v>46</v>
      </c>
      <c r="O188" s="77"/>
      <c r="P188" s="189">
        <f>O188*H188</f>
        <v>0</v>
      </c>
      <c r="Q188" s="189">
        <v>0</v>
      </c>
      <c r="R188" s="189">
        <f>Q188*H188</f>
        <v>0</v>
      </c>
      <c r="S188" s="189">
        <v>0</v>
      </c>
      <c r="T188" s="190">
        <f>S188*H188</f>
        <v>0</v>
      </c>
      <c r="U188" s="38"/>
      <c r="V188" s="38"/>
      <c r="W188" s="38"/>
      <c r="X188" s="38"/>
      <c r="Y188" s="38"/>
      <c r="Z188" s="38"/>
      <c r="AA188" s="38"/>
      <c r="AB188" s="38"/>
      <c r="AC188" s="38"/>
      <c r="AD188" s="38"/>
      <c r="AE188" s="38"/>
      <c r="AR188" s="191" t="s">
        <v>427</v>
      </c>
      <c r="AT188" s="191" t="s">
        <v>272</v>
      </c>
      <c r="AU188" s="191" t="s">
        <v>91</v>
      </c>
      <c r="AY188" s="19" t="s">
        <v>199</v>
      </c>
      <c r="BE188" s="192">
        <f>IF(N188="základní",J188,0)</f>
        <v>0</v>
      </c>
      <c r="BF188" s="192">
        <f>IF(N188="snížená",J188,0)</f>
        <v>0</v>
      </c>
      <c r="BG188" s="192">
        <f>IF(N188="zákl. přenesená",J188,0)</f>
        <v>0</v>
      </c>
      <c r="BH188" s="192">
        <f>IF(N188="sníž. přenesená",J188,0)</f>
        <v>0</v>
      </c>
      <c r="BI188" s="192">
        <f>IF(N188="nulová",J188,0)</f>
        <v>0</v>
      </c>
      <c r="BJ188" s="19" t="s">
        <v>89</v>
      </c>
      <c r="BK188" s="192">
        <f>ROUND(I188*H188,2)</f>
        <v>0</v>
      </c>
      <c r="BL188" s="19" t="s">
        <v>318</v>
      </c>
      <c r="BM188" s="191" t="s">
        <v>2851</v>
      </c>
    </row>
    <row r="189" s="2" customFormat="1" ht="14.4" customHeight="1">
      <c r="A189" s="38"/>
      <c r="B189" s="179"/>
      <c r="C189" s="180" t="s">
        <v>531</v>
      </c>
      <c r="D189" s="180" t="s">
        <v>201</v>
      </c>
      <c r="E189" s="181" t="s">
        <v>2852</v>
      </c>
      <c r="F189" s="182" t="s">
        <v>2853</v>
      </c>
      <c r="G189" s="183" t="s">
        <v>404</v>
      </c>
      <c r="H189" s="184">
        <v>15</v>
      </c>
      <c r="I189" s="185"/>
      <c r="J189" s="186">
        <f>ROUND(I189*H189,2)</f>
        <v>0</v>
      </c>
      <c r="K189" s="182" t="s">
        <v>246</v>
      </c>
      <c r="L189" s="39"/>
      <c r="M189" s="187" t="s">
        <v>1</v>
      </c>
      <c r="N189" s="188" t="s">
        <v>46</v>
      </c>
      <c r="O189" s="77"/>
      <c r="P189" s="189">
        <f>O189*H189</f>
        <v>0</v>
      </c>
      <c r="Q189" s="189">
        <v>0</v>
      </c>
      <c r="R189" s="189">
        <f>Q189*H189</f>
        <v>0</v>
      </c>
      <c r="S189" s="189">
        <v>0</v>
      </c>
      <c r="T189" s="190">
        <f>S189*H189</f>
        <v>0</v>
      </c>
      <c r="U189" s="38"/>
      <c r="V189" s="38"/>
      <c r="W189" s="38"/>
      <c r="X189" s="38"/>
      <c r="Y189" s="38"/>
      <c r="Z189" s="38"/>
      <c r="AA189" s="38"/>
      <c r="AB189" s="38"/>
      <c r="AC189" s="38"/>
      <c r="AD189" s="38"/>
      <c r="AE189" s="38"/>
      <c r="AR189" s="191" t="s">
        <v>318</v>
      </c>
      <c r="AT189" s="191" t="s">
        <v>201</v>
      </c>
      <c r="AU189" s="191" t="s">
        <v>91</v>
      </c>
      <c r="AY189" s="19" t="s">
        <v>199</v>
      </c>
      <c r="BE189" s="192">
        <f>IF(N189="základní",J189,0)</f>
        <v>0</v>
      </c>
      <c r="BF189" s="192">
        <f>IF(N189="snížená",J189,0)</f>
        <v>0</v>
      </c>
      <c r="BG189" s="192">
        <f>IF(N189="zákl. přenesená",J189,0)</f>
        <v>0</v>
      </c>
      <c r="BH189" s="192">
        <f>IF(N189="sníž. přenesená",J189,0)</f>
        <v>0</v>
      </c>
      <c r="BI189" s="192">
        <f>IF(N189="nulová",J189,0)</f>
        <v>0</v>
      </c>
      <c r="BJ189" s="19" t="s">
        <v>89</v>
      </c>
      <c r="BK189" s="192">
        <f>ROUND(I189*H189,2)</f>
        <v>0</v>
      </c>
      <c r="BL189" s="19" t="s">
        <v>318</v>
      </c>
      <c r="BM189" s="191" t="s">
        <v>2854</v>
      </c>
    </row>
    <row r="190" s="2" customFormat="1" ht="14.4" customHeight="1">
      <c r="A190" s="38"/>
      <c r="B190" s="179"/>
      <c r="C190" s="180" t="s">
        <v>537</v>
      </c>
      <c r="D190" s="180" t="s">
        <v>201</v>
      </c>
      <c r="E190" s="181" t="s">
        <v>2855</v>
      </c>
      <c r="F190" s="182" t="s">
        <v>2856</v>
      </c>
      <c r="G190" s="183" t="s">
        <v>404</v>
      </c>
      <c r="H190" s="184">
        <v>6</v>
      </c>
      <c r="I190" s="185"/>
      <c r="J190" s="186">
        <f>ROUND(I190*H190,2)</f>
        <v>0</v>
      </c>
      <c r="K190" s="182" t="s">
        <v>246</v>
      </c>
      <c r="L190" s="39"/>
      <c r="M190" s="187" t="s">
        <v>1</v>
      </c>
      <c r="N190" s="188" t="s">
        <v>46</v>
      </c>
      <c r="O190" s="77"/>
      <c r="P190" s="189">
        <f>O190*H190</f>
        <v>0</v>
      </c>
      <c r="Q190" s="189">
        <v>0</v>
      </c>
      <c r="R190" s="189">
        <f>Q190*H190</f>
        <v>0</v>
      </c>
      <c r="S190" s="189">
        <v>0</v>
      </c>
      <c r="T190" s="190">
        <f>S190*H190</f>
        <v>0</v>
      </c>
      <c r="U190" s="38"/>
      <c r="V190" s="38"/>
      <c r="W190" s="38"/>
      <c r="X190" s="38"/>
      <c r="Y190" s="38"/>
      <c r="Z190" s="38"/>
      <c r="AA190" s="38"/>
      <c r="AB190" s="38"/>
      <c r="AC190" s="38"/>
      <c r="AD190" s="38"/>
      <c r="AE190" s="38"/>
      <c r="AR190" s="191" t="s">
        <v>318</v>
      </c>
      <c r="AT190" s="191" t="s">
        <v>201</v>
      </c>
      <c r="AU190" s="191" t="s">
        <v>91</v>
      </c>
      <c r="AY190" s="19" t="s">
        <v>199</v>
      </c>
      <c r="BE190" s="192">
        <f>IF(N190="základní",J190,0)</f>
        <v>0</v>
      </c>
      <c r="BF190" s="192">
        <f>IF(N190="snížená",J190,0)</f>
        <v>0</v>
      </c>
      <c r="BG190" s="192">
        <f>IF(N190="zákl. přenesená",J190,0)</f>
        <v>0</v>
      </c>
      <c r="BH190" s="192">
        <f>IF(N190="sníž. přenesená",J190,0)</f>
        <v>0</v>
      </c>
      <c r="BI190" s="192">
        <f>IF(N190="nulová",J190,0)</f>
        <v>0</v>
      </c>
      <c r="BJ190" s="19" t="s">
        <v>89</v>
      </c>
      <c r="BK190" s="192">
        <f>ROUND(I190*H190,2)</f>
        <v>0</v>
      </c>
      <c r="BL190" s="19" t="s">
        <v>318</v>
      </c>
      <c r="BM190" s="191" t="s">
        <v>2857</v>
      </c>
    </row>
    <row r="191" s="2" customFormat="1" ht="14.4" customHeight="1">
      <c r="A191" s="38"/>
      <c r="B191" s="179"/>
      <c r="C191" s="180" t="s">
        <v>545</v>
      </c>
      <c r="D191" s="180" t="s">
        <v>201</v>
      </c>
      <c r="E191" s="181" t="s">
        <v>2858</v>
      </c>
      <c r="F191" s="182" t="s">
        <v>2859</v>
      </c>
      <c r="G191" s="183" t="s">
        <v>345</v>
      </c>
      <c r="H191" s="184">
        <v>60</v>
      </c>
      <c r="I191" s="185"/>
      <c r="J191" s="186">
        <f>ROUND(I191*H191,2)</f>
        <v>0</v>
      </c>
      <c r="K191" s="182" t="s">
        <v>246</v>
      </c>
      <c r="L191" s="39"/>
      <c r="M191" s="187" t="s">
        <v>1</v>
      </c>
      <c r="N191" s="188" t="s">
        <v>46</v>
      </c>
      <c r="O191" s="77"/>
      <c r="P191" s="189">
        <f>O191*H191</f>
        <v>0</v>
      </c>
      <c r="Q191" s="189">
        <v>0</v>
      </c>
      <c r="R191" s="189">
        <f>Q191*H191</f>
        <v>0</v>
      </c>
      <c r="S191" s="189">
        <v>0</v>
      </c>
      <c r="T191" s="190">
        <f>S191*H191</f>
        <v>0</v>
      </c>
      <c r="U191" s="38"/>
      <c r="V191" s="38"/>
      <c r="W191" s="38"/>
      <c r="X191" s="38"/>
      <c r="Y191" s="38"/>
      <c r="Z191" s="38"/>
      <c r="AA191" s="38"/>
      <c r="AB191" s="38"/>
      <c r="AC191" s="38"/>
      <c r="AD191" s="38"/>
      <c r="AE191" s="38"/>
      <c r="AR191" s="191" t="s">
        <v>318</v>
      </c>
      <c r="AT191" s="191" t="s">
        <v>201</v>
      </c>
      <c r="AU191" s="191" t="s">
        <v>91</v>
      </c>
      <c r="AY191" s="19" t="s">
        <v>199</v>
      </c>
      <c r="BE191" s="192">
        <f>IF(N191="základní",J191,0)</f>
        <v>0</v>
      </c>
      <c r="BF191" s="192">
        <f>IF(N191="snížená",J191,0)</f>
        <v>0</v>
      </c>
      <c r="BG191" s="192">
        <f>IF(N191="zákl. přenesená",J191,0)</f>
        <v>0</v>
      </c>
      <c r="BH191" s="192">
        <f>IF(N191="sníž. přenesená",J191,0)</f>
        <v>0</v>
      </c>
      <c r="BI191" s="192">
        <f>IF(N191="nulová",J191,0)</f>
        <v>0</v>
      </c>
      <c r="BJ191" s="19" t="s">
        <v>89</v>
      </c>
      <c r="BK191" s="192">
        <f>ROUND(I191*H191,2)</f>
        <v>0</v>
      </c>
      <c r="BL191" s="19" t="s">
        <v>318</v>
      </c>
      <c r="BM191" s="191" t="s">
        <v>2860</v>
      </c>
    </row>
    <row r="192" s="2" customFormat="1" ht="14.4" customHeight="1">
      <c r="A192" s="38"/>
      <c r="B192" s="179"/>
      <c r="C192" s="180" t="s">
        <v>554</v>
      </c>
      <c r="D192" s="180" t="s">
        <v>201</v>
      </c>
      <c r="E192" s="181" t="s">
        <v>2861</v>
      </c>
      <c r="F192" s="182" t="s">
        <v>2862</v>
      </c>
      <c r="G192" s="183" t="s">
        <v>204</v>
      </c>
      <c r="H192" s="184">
        <v>0.20000000000000001</v>
      </c>
      <c r="I192" s="185"/>
      <c r="J192" s="186">
        <f>ROUND(I192*H192,2)</f>
        <v>0</v>
      </c>
      <c r="K192" s="182" t="s">
        <v>246</v>
      </c>
      <c r="L192" s="39"/>
      <c r="M192" s="187" t="s">
        <v>1</v>
      </c>
      <c r="N192" s="188" t="s">
        <v>46</v>
      </c>
      <c r="O192" s="77"/>
      <c r="P192" s="189">
        <f>O192*H192</f>
        <v>0</v>
      </c>
      <c r="Q192" s="189">
        <v>0</v>
      </c>
      <c r="R192" s="189">
        <f>Q192*H192</f>
        <v>0</v>
      </c>
      <c r="S192" s="189">
        <v>0</v>
      </c>
      <c r="T192" s="190">
        <f>S192*H192</f>
        <v>0</v>
      </c>
      <c r="U192" s="38"/>
      <c r="V192" s="38"/>
      <c r="W192" s="38"/>
      <c r="X192" s="38"/>
      <c r="Y192" s="38"/>
      <c r="Z192" s="38"/>
      <c r="AA192" s="38"/>
      <c r="AB192" s="38"/>
      <c r="AC192" s="38"/>
      <c r="AD192" s="38"/>
      <c r="AE192" s="38"/>
      <c r="AR192" s="191" t="s">
        <v>318</v>
      </c>
      <c r="AT192" s="191" t="s">
        <v>201</v>
      </c>
      <c r="AU192" s="191" t="s">
        <v>91</v>
      </c>
      <c r="AY192" s="19" t="s">
        <v>199</v>
      </c>
      <c r="BE192" s="192">
        <f>IF(N192="základní",J192,0)</f>
        <v>0</v>
      </c>
      <c r="BF192" s="192">
        <f>IF(N192="snížená",J192,0)</f>
        <v>0</v>
      </c>
      <c r="BG192" s="192">
        <f>IF(N192="zákl. přenesená",J192,0)</f>
        <v>0</v>
      </c>
      <c r="BH192" s="192">
        <f>IF(N192="sníž. přenesená",J192,0)</f>
        <v>0</v>
      </c>
      <c r="BI192" s="192">
        <f>IF(N192="nulová",J192,0)</f>
        <v>0</v>
      </c>
      <c r="BJ192" s="19" t="s">
        <v>89</v>
      </c>
      <c r="BK192" s="192">
        <f>ROUND(I192*H192,2)</f>
        <v>0</v>
      </c>
      <c r="BL192" s="19" t="s">
        <v>318</v>
      </c>
      <c r="BM192" s="191" t="s">
        <v>2863</v>
      </c>
    </row>
    <row r="193" s="12" customFormat="1" ht="22.8" customHeight="1">
      <c r="A193" s="12"/>
      <c r="B193" s="166"/>
      <c r="C193" s="12"/>
      <c r="D193" s="167" t="s">
        <v>80</v>
      </c>
      <c r="E193" s="177" t="s">
        <v>2864</v>
      </c>
      <c r="F193" s="177" t="s">
        <v>2865</v>
      </c>
      <c r="G193" s="12"/>
      <c r="H193" s="12"/>
      <c r="I193" s="169"/>
      <c r="J193" s="178">
        <f>BK193</f>
        <v>0</v>
      </c>
      <c r="K193" s="12"/>
      <c r="L193" s="166"/>
      <c r="M193" s="171"/>
      <c r="N193" s="172"/>
      <c r="O193" s="172"/>
      <c r="P193" s="173">
        <f>P194+P200</f>
        <v>0</v>
      </c>
      <c r="Q193" s="172"/>
      <c r="R193" s="173">
        <f>R194+R200</f>
        <v>0</v>
      </c>
      <c r="S193" s="172"/>
      <c r="T193" s="174">
        <f>T194+T200</f>
        <v>0</v>
      </c>
      <c r="U193" s="12"/>
      <c r="V193" s="12"/>
      <c r="W193" s="12"/>
      <c r="X193" s="12"/>
      <c r="Y193" s="12"/>
      <c r="Z193" s="12"/>
      <c r="AA193" s="12"/>
      <c r="AB193" s="12"/>
      <c r="AC193" s="12"/>
      <c r="AD193" s="12"/>
      <c r="AE193" s="12"/>
      <c r="AR193" s="167" t="s">
        <v>206</v>
      </c>
      <c r="AT193" s="175" t="s">
        <v>80</v>
      </c>
      <c r="AU193" s="175" t="s">
        <v>89</v>
      </c>
      <c r="AY193" s="167" t="s">
        <v>199</v>
      </c>
      <c r="BK193" s="176">
        <f>BK194+BK200</f>
        <v>0</v>
      </c>
    </row>
    <row r="194" s="12" customFormat="1" ht="20.88" customHeight="1">
      <c r="A194" s="12"/>
      <c r="B194" s="166"/>
      <c r="C194" s="12"/>
      <c r="D194" s="167" t="s">
        <v>80</v>
      </c>
      <c r="E194" s="177" t="s">
        <v>2866</v>
      </c>
      <c r="F194" s="177" t="s">
        <v>2867</v>
      </c>
      <c r="G194" s="12"/>
      <c r="H194" s="12"/>
      <c r="I194" s="169"/>
      <c r="J194" s="178">
        <f>BK194</f>
        <v>0</v>
      </c>
      <c r="K194" s="12"/>
      <c r="L194" s="166"/>
      <c r="M194" s="171"/>
      <c r="N194" s="172"/>
      <c r="O194" s="172"/>
      <c r="P194" s="173">
        <f>SUM(P195:P199)</f>
        <v>0</v>
      </c>
      <c r="Q194" s="172"/>
      <c r="R194" s="173">
        <f>SUM(R195:R199)</f>
        <v>0</v>
      </c>
      <c r="S194" s="172"/>
      <c r="T194" s="174">
        <f>SUM(T195:T199)</f>
        <v>0</v>
      </c>
      <c r="U194" s="12"/>
      <c r="V194" s="12"/>
      <c r="W194" s="12"/>
      <c r="X194" s="12"/>
      <c r="Y194" s="12"/>
      <c r="Z194" s="12"/>
      <c r="AA194" s="12"/>
      <c r="AB194" s="12"/>
      <c r="AC194" s="12"/>
      <c r="AD194" s="12"/>
      <c r="AE194" s="12"/>
      <c r="AR194" s="167" t="s">
        <v>206</v>
      </c>
      <c r="AT194" s="175" t="s">
        <v>80</v>
      </c>
      <c r="AU194" s="175" t="s">
        <v>91</v>
      </c>
      <c r="AY194" s="167" t="s">
        <v>199</v>
      </c>
      <c r="BK194" s="176">
        <f>SUM(BK195:BK199)</f>
        <v>0</v>
      </c>
    </row>
    <row r="195" s="2" customFormat="1" ht="37.8" customHeight="1">
      <c r="A195" s="38"/>
      <c r="B195" s="179"/>
      <c r="C195" s="222" t="s">
        <v>562</v>
      </c>
      <c r="D195" s="222" t="s">
        <v>272</v>
      </c>
      <c r="E195" s="223" t="s">
        <v>2868</v>
      </c>
      <c r="F195" s="224" t="s">
        <v>2869</v>
      </c>
      <c r="G195" s="225" t="s">
        <v>404</v>
      </c>
      <c r="H195" s="226">
        <v>1</v>
      </c>
      <c r="I195" s="227"/>
      <c r="J195" s="228">
        <f>ROUND(I195*H195,2)</f>
        <v>0</v>
      </c>
      <c r="K195" s="224" t="s">
        <v>246</v>
      </c>
      <c r="L195" s="229"/>
      <c r="M195" s="230" t="s">
        <v>1</v>
      </c>
      <c r="N195" s="231" t="s">
        <v>46</v>
      </c>
      <c r="O195" s="77"/>
      <c r="P195" s="189">
        <f>O195*H195</f>
        <v>0</v>
      </c>
      <c r="Q195" s="189">
        <v>0</v>
      </c>
      <c r="R195" s="189">
        <f>Q195*H195</f>
        <v>0</v>
      </c>
      <c r="S195" s="189">
        <v>0</v>
      </c>
      <c r="T195" s="190">
        <f>S195*H195</f>
        <v>0</v>
      </c>
      <c r="U195" s="38"/>
      <c r="V195" s="38"/>
      <c r="W195" s="38"/>
      <c r="X195" s="38"/>
      <c r="Y195" s="38"/>
      <c r="Z195" s="38"/>
      <c r="AA195" s="38"/>
      <c r="AB195" s="38"/>
      <c r="AC195" s="38"/>
      <c r="AD195" s="38"/>
      <c r="AE195" s="38"/>
      <c r="AR195" s="191" t="s">
        <v>427</v>
      </c>
      <c r="AT195" s="191" t="s">
        <v>272</v>
      </c>
      <c r="AU195" s="191" t="s">
        <v>221</v>
      </c>
      <c r="AY195" s="19" t="s">
        <v>199</v>
      </c>
      <c r="BE195" s="192">
        <f>IF(N195="základní",J195,0)</f>
        <v>0</v>
      </c>
      <c r="BF195" s="192">
        <f>IF(N195="snížená",J195,0)</f>
        <v>0</v>
      </c>
      <c r="BG195" s="192">
        <f>IF(N195="zákl. přenesená",J195,0)</f>
        <v>0</v>
      </c>
      <c r="BH195" s="192">
        <f>IF(N195="sníž. přenesená",J195,0)</f>
        <v>0</v>
      </c>
      <c r="BI195" s="192">
        <f>IF(N195="nulová",J195,0)</f>
        <v>0</v>
      </c>
      <c r="BJ195" s="19" t="s">
        <v>89</v>
      </c>
      <c r="BK195" s="192">
        <f>ROUND(I195*H195,2)</f>
        <v>0</v>
      </c>
      <c r="BL195" s="19" t="s">
        <v>318</v>
      </c>
      <c r="BM195" s="191" t="s">
        <v>2870</v>
      </c>
    </row>
    <row r="196" s="2" customFormat="1" ht="14.4" customHeight="1">
      <c r="A196" s="38"/>
      <c r="B196" s="179"/>
      <c r="C196" s="222" t="s">
        <v>569</v>
      </c>
      <c r="D196" s="222" t="s">
        <v>272</v>
      </c>
      <c r="E196" s="223" t="s">
        <v>2871</v>
      </c>
      <c r="F196" s="224" t="s">
        <v>2872</v>
      </c>
      <c r="G196" s="225" t="s">
        <v>548</v>
      </c>
      <c r="H196" s="226">
        <v>1</v>
      </c>
      <c r="I196" s="227"/>
      <c r="J196" s="228">
        <f>ROUND(I196*H196,2)</f>
        <v>0</v>
      </c>
      <c r="K196" s="224" t="s">
        <v>246</v>
      </c>
      <c r="L196" s="229"/>
      <c r="M196" s="230" t="s">
        <v>1</v>
      </c>
      <c r="N196" s="231" t="s">
        <v>46</v>
      </c>
      <c r="O196" s="77"/>
      <c r="P196" s="189">
        <f>O196*H196</f>
        <v>0</v>
      </c>
      <c r="Q196" s="189">
        <v>0</v>
      </c>
      <c r="R196" s="189">
        <f>Q196*H196</f>
        <v>0</v>
      </c>
      <c r="S196" s="189">
        <v>0</v>
      </c>
      <c r="T196" s="190">
        <f>S196*H196</f>
        <v>0</v>
      </c>
      <c r="U196" s="38"/>
      <c r="V196" s="38"/>
      <c r="W196" s="38"/>
      <c r="X196" s="38"/>
      <c r="Y196" s="38"/>
      <c r="Z196" s="38"/>
      <c r="AA196" s="38"/>
      <c r="AB196" s="38"/>
      <c r="AC196" s="38"/>
      <c r="AD196" s="38"/>
      <c r="AE196" s="38"/>
      <c r="AR196" s="191" t="s">
        <v>427</v>
      </c>
      <c r="AT196" s="191" t="s">
        <v>272</v>
      </c>
      <c r="AU196" s="191" t="s">
        <v>221</v>
      </c>
      <c r="AY196" s="19" t="s">
        <v>199</v>
      </c>
      <c r="BE196" s="192">
        <f>IF(N196="základní",J196,0)</f>
        <v>0</v>
      </c>
      <c r="BF196" s="192">
        <f>IF(N196="snížená",J196,0)</f>
        <v>0</v>
      </c>
      <c r="BG196" s="192">
        <f>IF(N196="zákl. přenesená",J196,0)</f>
        <v>0</v>
      </c>
      <c r="BH196" s="192">
        <f>IF(N196="sníž. přenesená",J196,0)</f>
        <v>0</v>
      </c>
      <c r="BI196" s="192">
        <f>IF(N196="nulová",J196,0)</f>
        <v>0</v>
      </c>
      <c r="BJ196" s="19" t="s">
        <v>89</v>
      </c>
      <c r="BK196" s="192">
        <f>ROUND(I196*H196,2)</f>
        <v>0</v>
      </c>
      <c r="BL196" s="19" t="s">
        <v>318</v>
      </c>
      <c r="BM196" s="191" t="s">
        <v>2873</v>
      </c>
    </row>
    <row r="197" s="14" customFormat="1">
      <c r="A197" s="14"/>
      <c r="B197" s="207"/>
      <c r="C197" s="14"/>
      <c r="D197" s="193" t="s">
        <v>212</v>
      </c>
      <c r="E197" s="208" t="s">
        <v>1</v>
      </c>
      <c r="F197" s="209" t="s">
        <v>2874</v>
      </c>
      <c r="G197" s="14"/>
      <c r="H197" s="208" t="s">
        <v>1</v>
      </c>
      <c r="I197" s="210"/>
      <c r="J197" s="14"/>
      <c r="K197" s="14"/>
      <c r="L197" s="207"/>
      <c r="M197" s="211"/>
      <c r="N197" s="212"/>
      <c r="O197" s="212"/>
      <c r="P197" s="212"/>
      <c r="Q197" s="212"/>
      <c r="R197" s="212"/>
      <c r="S197" s="212"/>
      <c r="T197" s="213"/>
      <c r="U197" s="14"/>
      <c r="V197" s="14"/>
      <c r="W197" s="14"/>
      <c r="X197" s="14"/>
      <c r="Y197" s="14"/>
      <c r="Z197" s="14"/>
      <c r="AA197" s="14"/>
      <c r="AB197" s="14"/>
      <c r="AC197" s="14"/>
      <c r="AD197" s="14"/>
      <c r="AE197" s="14"/>
      <c r="AT197" s="208" t="s">
        <v>212</v>
      </c>
      <c r="AU197" s="208" t="s">
        <v>221</v>
      </c>
      <c r="AV197" s="14" t="s">
        <v>89</v>
      </c>
      <c r="AW197" s="14" t="s">
        <v>36</v>
      </c>
      <c r="AX197" s="14" t="s">
        <v>81</v>
      </c>
      <c r="AY197" s="208" t="s">
        <v>199</v>
      </c>
    </row>
    <row r="198" s="13" customFormat="1">
      <c r="A198" s="13"/>
      <c r="B198" s="199"/>
      <c r="C198" s="13"/>
      <c r="D198" s="193" t="s">
        <v>212</v>
      </c>
      <c r="E198" s="200" t="s">
        <v>1</v>
      </c>
      <c r="F198" s="201" t="s">
        <v>89</v>
      </c>
      <c r="G198" s="13"/>
      <c r="H198" s="202">
        <v>1</v>
      </c>
      <c r="I198" s="203"/>
      <c r="J198" s="13"/>
      <c r="K198" s="13"/>
      <c r="L198" s="199"/>
      <c r="M198" s="204"/>
      <c r="N198" s="205"/>
      <c r="O198" s="205"/>
      <c r="P198" s="205"/>
      <c r="Q198" s="205"/>
      <c r="R198" s="205"/>
      <c r="S198" s="205"/>
      <c r="T198" s="206"/>
      <c r="U198" s="13"/>
      <c r="V198" s="13"/>
      <c r="W198" s="13"/>
      <c r="X198" s="13"/>
      <c r="Y198" s="13"/>
      <c r="Z198" s="13"/>
      <c r="AA198" s="13"/>
      <c r="AB198" s="13"/>
      <c r="AC198" s="13"/>
      <c r="AD198" s="13"/>
      <c r="AE198" s="13"/>
      <c r="AT198" s="200" t="s">
        <v>212</v>
      </c>
      <c r="AU198" s="200" t="s">
        <v>221</v>
      </c>
      <c r="AV198" s="13" t="s">
        <v>91</v>
      </c>
      <c r="AW198" s="13" t="s">
        <v>36</v>
      </c>
      <c r="AX198" s="13" t="s">
        <v>89</v>
      </c>
      <c r="AY198" s="200" t="s">
        <v>199</v>
      </c>
    </row>
    <row r="199" s="2" customFormat="1" ht="14.4" customHeight="1">
      <c r="A199" s="38"/>
      <c r="B199" s="179"/>
      <c r="C199" s="180" t="s">
        <v>576</v>
      </c>
      <c r="D199" s="180" t="s">
        <v>201</v>
      </c>
      <c r="E199" s="181" t="s">
        <v>2875</v>
      </c>
      <c r="F199" s="182" t="s">
        <v>2722</v>
      </c>
      <c r="G199" s="183" t="s">
        <v>404</v>
      </c>
      <c r="H199" s="184">
        <v>1</v>
      </c>
      <c r="I199" s="185"/>
      <c r="J199" s="186">
        <f>ROUND(I199*H199,2)</f>
        <v>0</v>
      </c>
      <c r="K199" s="182" t="s">
        <v>246</v>
      </c>
      <c r="L199" s="39"/>
      <c r="M199" s="187" t="s">
        <v>1</v>
      </c>
      <c r="N199" s="188" t="s">
        <v>46</v>
      </c>
      <c r="O199" s="77"/>
      <c r="P199" s="189">
        <f>O199*H199</f>
        <v>0</v>
      </c>
      <c r="Q199" s="189">
        <v>0</v>
      </c>
      <c r="R199" s="189">
        <f>Q199*H199</f>
        <v>0</v>
      </c>
      <c r="S199" s="189">
        <v>0</v>
      </c>
      <c r="T199" s="190">
        <f>S199*H199</f>
        <v>0</v>
      </c>
      <c r="U199" s="38"/>
      <c r="V199" s="38"/>
      <c r="W199" s="38"/>
      <c r="X199" s="38"/>
      <c r="Y199" s="38"/>
      <c r="Z199" s="38"/>
      <c r="AA199" s="38"/>
      <c r="AB199" s="38"/>
      <c r="AC199" s="38"/>
      <c r="AD199" s="38"/>
      <c r="AE199" s="38"/>
      <c r="AR199" s="191" t="s">
        <v>318</v>
      </c>
      <c r="AT199" s="191" t="s">
        <v>201</v>
      </c>
      <c r="AU199" s="191" t="s">
        <v>221</v>
      </c>
      <c r="AY199" s="19" t="s">
        <v>199</v>
      </c>
      <c r="BE199" s="192">
        <f>IF(N199="základní",J199,0)</f>
        <v>0</v>
      </c>
      <c r="BF199" s="192">
        <f>IF(N199="snížená",J199,0)</f>
        <v>0</v>
      </c>
      <c r="BG199" s="192">
        <f>IF(N199="zákl. přenesená",J199,0)</f>
        <v>0</v>
      </c>
      <c r="BH199" s="192">
        <f>IF(N199="sníž. přenesená",J199,0)</f>
        <v>0</v>
      </c>
      <c r="BI199" s="192">
        <f>IF(N199="nulová",J199,0)</f>
        <v>0</v>
      </c>
      <c r="BJ199" s="19" t="s">
        <v>89</v>
      </c>
      <c r="BK199" s="192">
        <f>ROUND(I199*H199,2)</f>
        <v>0</v>
      </c>
      <c r="BL199" s="19" t="s">
        <v>318</v>
      </c>
      <c r="BM199" s="191" t="s">
        <v>2876</v>
      </c>
    </row>
    <row r="200" s="12" customFormat="1" ht="20.88" customHeight="1">
      <c r="A200" s="12"/>
      <c r="B200" s="166"/>
      <c r="C200" s="12"/>
      <c r="D200" s="167" t="s">
        <v>80</v>
      </c>
      <c r="E200" s="177" t="s">
        <v>2877</v>
      </c>
      <c r="F200" s="177" t="s">
        <v>2878</v>
      </c>
      <c r="G200" s="12"/>
      <c r="H200" s="12"/>
      <c r="I200" s="169"/>
      <c r="J200" s="178">
        <f>BK200</f>
        <v>0</v>
      </c>
      <c r="K200" s="12"/>
      <c r="L200" s="166"/>
      <c r="M200" s="171"/>
      <c r="N200" s="172"/>
      <c r="O200" s="172"/>
      <c r="P200" s="173">
        <f>SUM(P201:P205)</f>
        <v>0</v>
      </c>
      <c r="Q200" s="172"/>
      <c r="R200" s="173">
        <f>SUM(R201:R205)</f>
        <v>0</v>
      </c>
      <c r="S200" s="172"/>
      <c r="T200" s="174">
        <f>SUM(T201:T205)</f>
        <v>0</v>
      </c>
      <c r="U200" s="12"/>
      <c r="V200" s="12"/>
      <c r="W200" s="12"/>
      <c r="X200" s="12"/>
      <c r="Y200" s="12"/>
      <c r="Z200" s="12"/>
      <c r="AA200" s="12"/>
      <c r="AB200" s="12"/>
      <c r="AC200" s="12"/>
      <c r="AD200" s="12"/>
      <c r="AE200" s="12"/>
      <c r="AR200" s="167" t="s">
        <v>206</v>
      </c>
      <c r="AT200" s="175" t="s">
        <v>80</v>
      </c>
      <c r="AU200" s="175" t="s">
        <v>91</v>
      </c>
      <c r="AY200" s="167" t="s">
        <v>199</v>
      </c>
      <c r="BK200" s="176">
        <f>SUM(BK201:BK205)</f>
        <v>0</v>
      </c>
    </row>
    <row r="201" s="2" customFormat="1" ht="37.8" customHeight="1">
      <c r="A201" s="38"/>
      <c r="B201" s="179"/>
      <c r="C201" s="222" t="s">
        <v>581</v>
      </c>
      <c r="D201" s="222" t="s">
        <v>272</v>
      </c>
      <c r="E201" s="223" t="s">
        <v>2879</v>
      </c>
      <c r="F201" s="224" t="s">
        <v>2880</v>
      </c>
      <c r="G201" s="225" t="s">
        <v>404</v>
      </c>
      <c r="H201" s="226">
        <v>1</v>
      </c>
      <c r="I201" s="227"/>
      <c r="J201" s="228">
        <f>ROUND(I201*H201,2)</f>
        <v>0</v>
      </c>
      <c r="K201" s="224" t="s">
        <v>246</v>
      </c>
      <c r="L201" s="229"/>
      <c r="M201" s="230" t="s">
        <v>1</v>
      </c>
      <c r="N201" s="231" t="s">
        <v>46</v>
      </c>
      <c r="O201" s="77"/>
      <c r="P201" s="189">
        <f>O201*H201</f>
        <v>0</v>
      </c>
      <c r="Q201" s="189">
        <v>0</v>
      </c>
      <c r="R201" s="189">
        <f>Q201*H201</f>
        <v>0</v>
      </c>
      <c r="S201" s="189">
        <v>0</v>
      </c>
      <c r="T201" s="190">
        <f>S201*H201</f>
        <v>0</v>
      </c>
      <c r="U201" s="38"/>
      <c r="V201" s="38"/>
      <c r="W201" s="38"/>
      <c r="X201" s="38"/>
      <c r="Y201" s="38"/>
      <c r="Z201" s="38"/>
      <c r="AA201" s="38"/>
      <c r="AB201" s="38"/>
      <c r="AC201" s="38"/>
      <c r="AD201" s="38"/>
      <c r="AE201" s="38"/>
      <c r="AR201" s="191" t="s">
        <v>427</v>
      </c>
      <c r="AT201" s="191" t="s">
        <v>272</v>
      </c>
      <c r="AU201" s="191" t="s">
        <v>221</v>
      </c>
      <c r="AY201" s="19" t="s">
        <v>199</v>
      </c>
      <c r="BE201" s="192">
        <f>IF(N201="základní",J201,0)</f>
        <v>0</v>
      </c>
      <c r="BF201" s="192">
        <f>IF(N201="snížená",J201,0)</f>
        <v>0</v>
      </c>
      <c r="BG201" s="192">
        <f>IF(N201="zákl. přenesená",J201,0)</f>
        <v>0</v>
      </c>
      <c r="BH201" s="192">
        <f>IF(N201="sníž. přenesená",J201,0)</f>
        <v>0</v>
      </c>
      <c r="BI201" s="192">
        <f>IF(N201="nulová",J201,0)</f>
        <v>0</v>
      </c>
      <c r="BJ201" s="19" t="s">
        <v>89</v>
      </c>
      <c r="BK201" s="192">
        <f>ROUND(I201*H201,2)</f>
        <v>0</v>
      </c>
      <c r="BL201" s="19" t="s">
        <v>318</v>
      </c>
      <c r="BM201" s="191" t="s">
        <v>2881</v>
      </c>
    </row>
    <row r="202" s="2" customFormat="1" ht="14.4" customHeight="1">
      <c r="A202" s="38"/>
      <c r="B202" s="179"/>
      <c r="C202" s="222" t="s">
        <v>589</v>
      </c>
      <c r="D202" s="222" t="s">
        <v>272</v>
      </c>
      <c r="E202" s="223" t="s">
        <v>2882</v>
      </c>
      <c r="F202" s="224" t="s">
        <v>2872</v>
      </c>
      <c r="G202" s="225" t="s">
        <v>548</v>
      </c>
      <c r="H202" s="226">
        <v>1</v>
      </c>
      <c r="I202" s="227"/>
      <c r="J202" s="228">
        <f>ROUND(I202*H202,2)</f>
        <v>0</v>
      </c>
      <c r="K202" s="224" t="s">
        <v>246</v>
      </c>
      <c r="L202" s="229"/>
      <c r="M202" s="230" t="s">
        <v>1</v>
      </c>
      <c r="N202" s="231" t="s">
        <v>46</v>
      </c>
      <c r="O202" s="77"/>
      <c r="P202" s="189">
        <f>O202*H202</f>
        <v>0</v>
      </c>
      <c r="Q202" s="189">
        <v>0</v>
      </c>
      <c r="R202" s="189">
        <f>Q202*H202</f>
        <v>0</v>
      </c>
      <c r="S202" s="189">
        <v>0</v>
      </c>
      <c r="T202" s="190">
        <f>S202*H202</f>
        <v>0</v>
      </c>
      <c r="U202" s="38"/>
      <c r="V202" s="38"/>
      <c r="W202" s="38"/>
      <c r="X202" s="38"/>
      <c r="Y202" s="38"/>
      <c r="Z202" s="38"/>
      <c r="AA202" s="38"/>
      <c r="AB202" s="38"/>
      <c r="AC202" s="38"/>
      <c r="AD202" s="38"/>
      <c r="AE202" s="38"/>
      <c r="AR202" s="191" t="s">
        <v>427</v>
      </c>
      <c r="AT202" s="191" t="s">
        <v>272</v>
      </c>
      <c r="AU202" s="191" t="s">
        <v>221</v>
      </c>
      <c r="AY202" s="19" t="s">
        <v>199</v>
      </c>
      <c r="BE202" s="192">
        <f>IF(N202="základní",J202,0)</f>
        <v>0</v>
      </c>
      <c r="BF202" s="192">
        <f>IF(N202="snížená",J202,0)</f>
        <v>0</v>
      </c>
      <c r="BG202" s="192">
        <f>IF(N202="zákl. přenesená",J202,0)</f>
        <v>0</v>
      </c>
      <c r="BH202" s="192">
        <f>IF(N202="sníž. přenesená",J202,0)</f>
        <v>0</v>
      </c>
      <c r="BI202" s="192">
        <f>IF(N202="nulová",J202,0)</f>
        <v>0</v>
      </c>
      <c r="BJ202" s="19" t="s">
        <v>89</v>
      </c>
      <c r="BK202" s="192">
        <f>ROUND(I202*H202,2)</f>
        <v>0</v>
      </c>
      <c r="BL202" s="19" t="s">
        <v>318</v>
      </c>
      <c r="BM202" s="191" t="s">
        <v>2883</v>
      </c>
    </row>
    <row r="203" s="14" customFormat="1">
      <c r="A203" s="14"/>
      <c r="B203" s="207"/>
      <c r="C203" s="14"/>
      <c r="D203" s="193" t="s">
        <v>212</v>
      </c>
      <c r="E203" s="208" t="s">
        <v>1</v>
      </c>
      <c r="F203" s="209" t="s">
        <v>2884</v>
      </c>
      <c r="G203" s="14"/>
      <c r="H203" s="208" t="s">
        <v>1</v>
      </c>
      <c r="I203" s="210"/>
      <c r="J203" s="14"/>
      <c r="K203" s="14"/>
      <c r="L203" s="207"/>
      <c r="M203" s="211"/>
      <c r="N203" s="212"/>
      <c r="O203" s="212"/>
      <c r="P203" s="212"/>
      <c r="Q203" s="212"/>
      <c r="R203" s="212"/>
      <c r="S203" s="212"/>
      <c r="T203" s="213"/>
      <c r="U203" s="14"/>
      <c r="V203" s="14"/>
      <c r="W203" s="14"/>
      <c r="X203" s="14"/>
      <c r="Y203" s="14"/>
      <c r="Z203" s="14"/>
      <c r="AA203" s="14"/>
      <c r="AB203" s="14"/>
      <c r="AC203" s="14"/>
      <c r="AD203" s="14"/>
      <c r="AE203" s="14"/>
      <c r="AT203" s="208" t="s">
        <v>212</v>
      </c>
      <c r="AU203" s="208" t="s">
        <v>221</v>
      </c>
      <c r="AV203" s="14" t="s">
        <v>89</v>
      </c>
      <c r="AW203" s="14" t="s">
        <v>36</v>
      </c>
      <c r="AX203" s="14" t="s">
        <v>81</v>
      </c>
      <c r="AY203" s="208" t="s">
        <v>199</v>
      </c>
    </row>
    <row r="204" s="13" customFormat="1">
      <c r="A204" s="13"/>
      <c r="B204" s="199"/>
      <c r="C204" s="13"/>
      <c r="D204" s="193" t="s">
        <v>212</v>
      </c>
      <c r="E204" s="200" t="s">
        <v>1</v>
      </c>
      <c r="F204" s="201" t="s">
        <v>89</v>
      </c>
      <c r="G204" s="13"/>
      <c r="H204" s="202">
        <v>1</v>
      </c>
      <c r="I204" s="203"/>
      <c r="J204" s="13"/>
      <c r="K204" s="13"/>
      <c r="L204" s="199"/>
      <c r="M204" s="204"/>
      <c r="N204" s="205"/>
      <c r="O204" s="205"/>
      <c r="P204" s="205"/>
      <c r="Q204" s="205"/>
      <c r="R204" s="205"/>
      <c r="S204" s="205"/>
      <c r="T204" s="206"/>
      <c r="U204" s="13"/>
      <c r="V204" s="13"/>
      <c r="W204" s="13"/>
      <c r="X204" s="13"/>
      <c r="Y204" s="13"/>
      <c r="Z204" s="13"/>
      <c r="AA204" s="13"/>
      <c r="AB204" s="13"/>
      <c r="AC204" s="13"/>
      <c r="AD204" s="13"/>
      <c r="AE204" s="13"/>
      <c r="AT204" s="200" t="s">
        <v>212</v>
      </c>
      <c r="AU204" s="200" t="s">
        <v>221</v>
      </c>
      <c r="AV204" s="13" t="s">
        <v>91</v>
      </c>
      <c r="AW204" s="13" t="s">
        <v>36</v>
      </c>
      <c r="AX204" s="13" t="s">
        <v>89</v>
      </c>
      <c r="AY204" s="200" t="s">
        <v>199</v>
      </c>
    </row>
    <row r="205" s="2" customFormat="1" ht="14.4" customHeight="1">
      <c r="A205" s="38"/>
      <c r="B205" s="179"/>
      <c r="C205" s="180" t="s">
        <v>597</v>
      </c>
      <c r="D205" s="180" t="s">
        <v>201</v>
      </c>
      <c r="E205" s="181" t="s">
        <v>2885</v>
      </c>
      <c r="F205" s="182" t="s">
        <v>2722</v>
      </c>
      <c r="G205" s="183" t="s">
        <v>404</v>
      </c>
      <c r="H205" s="184">
        <v>1</v>
      </c>
      <c r="I205" s="185"/>
      <c r="J205" s="186">
        <f>ROUND(I205*H205,2)</f>
        <v>0</v>
      </c>
      <c r="K205" s="182" t="s">
        <v>246</v>
      </c>
      <c r="L205" s="39"/>
      <c r="M205" s="187" t="s">
        <v>1</v>
      </c>
      <c r="N205" s="188" t="s">
        <v>46</v>
      </c>
      <c r="O205" s="77"/>
      <c r="P205" s="189">
        <f>O205*H205</f>
        <v>0</v>
      </c>
      <c r="Q205" s="189">
        <v>0</v>
      </c>
      <c r="R205" s="189">
        <f>Q205*H205</f>
        <v>0</v>
      </c>
      <c r="S205" s="189">
        <v>0</v>
      </c>
      <c r="T205" s="190">
        <f>S205*H205</f>
        <v>0</v>
      </c>
      <c r="U205" s="38"/>
      <c r="V205" s="38"/>
      <c r="W205" s="38"/>
      <c r="X205" s="38"/>
      <c r="Y205" s="38"/>
      <c r="Z205" s="38"/>
      <c r="AA205" s="38"/>
      <c r="AB205" s="38"/>
      <c r="AC205" s="38"/>
      <c r="AD205" s="38"/>
      <c r="AE205" s="38"/>
      <c r="AR205" s="191" t="s">
        <v>318</v>
      </c>
      <c r="AT205" s="191" t="s">
        <v>201</v>
      </c>
      <c r="AU205" s="191" t="s">
        <v>221</v>
      </c>
      <c r="AY205" s="19" t="s">
        <v>199</v>
      </c>
      <c r="BE205" s="192">
        <f>IF(N205="základní",J205,0)</f>
        <v>0</v>
      </c>
      <c r="BF205" s="192">
        <f>IF(N205="snížená",J205,0)</f>
        <v>0</v>
      </c>
      <c r="BG205" s="192">
        <f>IF(N205="zákl. přenesená",J205,0)</f>
        <v>0</v>
      </c>
      <c r="BH205" s="192">
        <f>IF(N205="sníž. přenesená",J205,0)</f>
        <v>0</v>
      </c>
      <c r="BI205" s="192">
        <f>IF(N205="nulová",J205,0)</f>
        <v>0</v>
      </c>
      <c r="BJ205" s="19" t="s">
        <v>89</v>
      </c>
      <c r="BK205" s="192">
        <f>ROUND(I205*H205,2)</f>
        <v>0</v>
      </c>
      <c r="BL205" s="19" t="s">
        <v>318</v>
      </c>
      <c r="BM205" s="191" t="s">
        <v>2886</v>
      </c>
    </row>
    <row r="206" s="12" customFormat="1" ht="22.8" customHeight="1">
      <c r="A206" s="12"/>
      <c r="B206" s="166"/>
      <c r="C206" s="12"/>
      <c r="D206" s="167" t="s">
        <v>80</v>
      </c>
      <c r="E206" s="177" t="s">
        <v>2887</v>
      </c>
      <c r="F206" s="177" t="s">
        <v>2888</v>
      </c>
      <c r="G206" s="12"/>
      <c r="H206" s="12"/>
      <c r="I206" s="169"/>
      <c r="J206" s="178">
        <f>BK206</f>
        <v>0</v>
      </c>
      <c r="K206" s="12"/>
      <c r="L206" s="166"/>
      <c r="M206" s="171"/>
      <c r="N206" s="172"/>
      <c r="O206" s="172"/>
      <c r="P206" s="173">
        <f>P207+P208+P209+P220</f>
        <v>0</v>
      </c>
      <c r="Q206" s="172"/>
      <c r="R206" s="173">
        <f>R207+R208+R209+R220</f>
        <v>0</v>
      </c>
      <c r="S206" s="172"/>
      <c r="T206" s="174">
        <f>T207+T208+T209+T220</f>
        <v>0</v>
      </c>
      <c r="U206" s="12"/>
      <c r="V206" s="12"/>
      <c r="W206" s="12"/>
      <c r="X206" s="12"/>
      <c r="Y206" s="12"/>
      <c r="Z206" s="12"/>
      <c r="AA206" s="12"/>
      <c r="AB206" s="12"/>
      <c r="AC206" s="12"/>
      <c r="AD206" s="12"/>
      <c r="AE206" s="12"/>
      <c r="AR206" s="167" t="s">
        <v>206</v>
      </c>
      <c r="AT206" s="175" t="s">
        <v>80</v>
      </c>
      <c r="AU206" s="175" t="s">
        <v>89</v>
      </c>
      <c r="AY206" s="167" t="s">
        <v>199</v>
      </c>
      <c r="BK206" s="176">
        <f>BK207+BK208+BK209+BK220</f>
        <v>0</v>
      </c>
    </row>
    <row r="207" s="2" customFormat="1" ht="24.15" customHeight="1">
      <c r="A207" s="38"/>
      <c r="B207" s="179"/>
      <c r="C207" s="180" t="s">
        <v>605</v>
      </c>
      <c r="D207" s="180" t="s">
        <v>201</v>
      </c>
      <c r="E207" s="181" t="s">
        <v>2889</v>
      </c>
      <c r="F207" s="182" t="s">
        <v>2890</v>
      </c>
      <c r="G207" s="183" t="s">
        <v>345</v>
      </c>
      <c r="H207" s="184">
        <v>2000</v>
      </c>
      <c r="I207" s="185"/>
      <c r="J207" s="186">
        <f>ROUND(I207*H207,2)</f>
        <v>0</v>
      </c>
      <c r="K207" s="182" t="s">
        <v>246</v>
      </c>
      <c r="L207" s="39"/>
      <c r="M207" s="187" t="s">
        <v>1</v>
      </c>
      <c r="N207" s="188" t="s">
        <v>46</v>
      </c>
      <c r="O207" s="77"/>
      <c r="P207" s="189">
        <f>O207*H207</f>
        <v>0</v>
      </c>
      <c r="Q207" s="189">
        <v>0</v>
      </c>
      <c r="R207" s="189">
        <f>Q207*H207</f>
        <v>0</v>
      </c>
      <c r="S207" s="189">
        <v>0</v>
      </c>
      <c r="T207" s="190">
        <f>S207*H207</f>
        <v>0</v>
      </c>
      <c r="U207" s="38"/>
      <c r="V207" s="38"/>
      <c r="W207" s="38"/>
      <c r="X207" s="38"/>
      <c r="Y207" s="38"/>
      <c r="Z207" s="38"/>
      <c r="AA207" s="38"/>
      <c r="AB207" s="38"/>
      <c r="AC207" s="38"/>
      <c r="AD207" s="38"/>
      <c r="AE207" s="38"/>
      <c r="AR207" s="191" t="s">
        <v>318</v>
      </c>
      <c r="AT207" s="191" t="s">
        <v>201</v>
      </c>
      <c r="AU207" s="191" t="s">
        <v>91</v>
      </c>
      <c r="AY207" s="19" t="s">
        <v>199</v>
      </c>
      <c r="BE207" s="192">
        <f>IF(N207="základní",J207,0)</f>
        <v>0</v>
      </c>
      <c r="BF207" s="192">
        <f>IF(N207="snížená",J207,0)</f>
        <v>0</v>
      </c>
      <c r="BG207" s="192">
        <f>IF(N207="zákl. přenesená",J207,0)</f>
        <v>0</v>
      </c>
      <c r="BH207" s="192">
        <f>IF(N207="sníž. přenesená",J207,0)</f>
        <v>0</v>
      </c>
      <c r="BI207" s="192">
        <f>IF(N207="nulová",J207,0)</f>
        <v>0</v>
      </c>
      <c r="BJ207" s="19" t="s">
        <v>89</v>
      </c>
      <c r="BK207" s="192">
        <f>ROUND(I207*H207,2)</f>
        <v>0</v>
      </c>
      <c r="BL207" s="19" t="s">
        <v>318</v>
      </c>
      <c r="BM207" s="191" t="s">
        <v>2891</v>
      </c>
    </row>
    <row r="208" s="2" customFormat="1">
      <c r="A208" s="38"/>
      <c r="B208" s="39"/>
      <c r="C208" s="38"/>
      <c r="D208" s="193" t="s">
        <v>208</v>
      </c>
      <c r="E208" s="38"/>
      <c r="F208" s="194" t="s">
        <v>2892</v>
      </c>
      <c r="G208" s="38"/>
      <c r="H208" s="38"/>
      <c r="I208" s="195"/>
      <c r="J208" s="38"/>
      <c r="K208" s="38"/>
      <c r="L208" s="39"/>
      <c r="M208" s="196"/>
      <c r="N208" s="197"/>
      <c r="O208" s="77"/>
      <c r="P208" s="77"/>
      <c r="Q208" s="77"/>
      <c r="R208" s="77"/>
      <c r="S208" s="77"/>
      <c r="T208" s="78"/>
      <c r="U208" s="38"/>
      <c r="V208" s="38"/>
      <c r="W208" s="38"/>
      <c r="X208" s="38"/>
      <c r="Y208" s="38"/>
      <c r="Z208" s="38"/>
      <c r="AA208" s="38"/>
      <c r="AB208" s="38"/>
      <c r="AC208" s="38"/>
      <c r="AD208" s="38"/>
      <c r="AE208" s="38"/>
      <c r="AT208" s="19" t="s">
        <v>208</v>
      </c>
      <c r="AU208" s="19" t="s">
        <v>91</v>
      </c>
    </row>
    <row r="209" s="12" customFormat="1" ht="20.88" customHeight="1">
      <c r="A209" s="12"/>
      <c r="B209" s="166"/>
      <c r="C209" s="12"/>
      <c r="D209" s="167" t="s">
        <v>80</v>
      </c>
      <c r="E209" s="177" t="s">
        <v>2893</v>
      </c>
      <c r="F209" s="177" t="s">
        <v>2894</v>
      </c>
      <c r="G209" s="12"/>
      <c r="H209" s="12"/>
      <c r="I209" s="169"/>
      <c r="J209" s="178">
        <f>BK209</f>
        <v>0</v>
      </c>
      <c r="K209" s="12"/>
      <c r="L209" s="166"/>
      <c r="M209" s="171"/>
      <c r="N209" s="172"/>
      <c r="O209" s="172"/>
      <c r="P209" s="173">
        <f>SUM(P210:P219)</f>
        <v>0</v>
      </c>
      <c r="Q209" s="172"/>
      <c r="R209" s="173">
        <f>SUM(R210:R219)</f>
        <v>0</v>
      </c>
      <c r="S209" s="172"/>
      <c r="T209" s="174">
        <f>SUM(T210:T219)</f>
        <v>0</v>
      </c>
      <c r="U209" s="12"/>
      <c r="V209" s="12"/>
      <c r="W209" s="12"/>
      <c r="X209" s="12"/>
      <c r="Y209" s="12"/>
      <c r="Z209" s="12"/>
      <c r="AA209" s="12"/>
      <c r="AB209" s="12"/>
      <c r="AC209" s="12"/>
      <c r="AD209" s="12"/>
      <c r="AE209" s="12"/>
      <c r="AR209" s="167" t="s">
        <v>206</v>
      </c>
      <c r="AT209" s="175" t="s">
        <v>80</v>
      </c>
      <c r="AU209" s="175" t="s">
        <v>91</v>
      </c>
      <c r="AY209" s="167" t="s">
        <v>199</v>
      </c>
      <c r="BK209" s="176">
        <f>SUM(BK210:BK219)</f>
        <v>0</v>
      </c>
    </row>
    <row r="210" s="2" customFormat="1" ht="24.15" customHeight="1">
      <c r="A210" s="38"/>
      <c r="B210" s="179"/>
      <c r="C210" s="180" t="s">
        <v>615</v>
      </c>
      <c r="D210" s="180" t="s">
        <v>201</v>
      </c>
      <c r="E210" s="181" t="s">
        <v>2895</v>
      </c>
      <c r="F210" s="182" t="s">
        <v>2896</v>
      </c>
      <c r="G210" s="183" t="s">
        <v>404</v>
      </c>
      <c r="H210" s="184">
        <v>1</v>
      </c>
      <c r="I210" s="185"/>
      <c r="J210" s="186">
        <f>ROUND(I210*H210,2)</f>
        <v>0</v>
      </c>
      <c r="K210" s="182" t="s">
        <v>246</v>
      </c>
      <c r="L210" s="39"/>
      <c r="M210" s="187" t="s">
        <v>1</v>
      </c>
      <c r="N210" s="188" t="s">
        <v>46</v>
      </c>
      <c r="O210" s="77"/>
      <c r="P210" s="189">
        <f>O210*H210</f>
        <v>0</v>
      </c>
      <c r="Q210" s="189">
        <v>0</v>
      </c>
      <c r="R210" s="189">
        <f>Q210*H210</f>
        <v>0</v>
      </c>
      <c r="S210" s="189">
        <v>0</v>
      </c>
      <c r="T210" s="190">
        <f>S210*H210</f>
        <v>0</v>
      </c>
      <c r="U210" s="38"/>
      <c r="V210" s="38"/>
      <c r="W210" s="38"/>
      <c r="X210" s="38"/>
      <c r="Y210" s="38"/>
      <c r="Z210" s="38"/>
      <c r="AA210" s="38"/>
      <c r="AB210" s="38"/>
      <c r="AC210" s="38"/>
      <c r="AD210" s="38"/>
      <c r="AE210" s="38"/>
      <c r="AR210" s="191" t="s">
        <v>318</v>
      </c>
      <c r="AT210" s="191" t="s">
        <v>201</v>
      </c>
      <c r="AU210" s="191" t="s">
        <v>221</v>
      </c>
      <c r="AY210" s="19" t="s">
        <v>199</v>
      </c>
      <c r="BE210" s="192">
        <f>IF(N210="základní",J210,0)</f>
        <v>0</v>
      </c>
      <c r="BF210" s="192">
        <f>IF(N210="snížená",J210,0)</f>
        <v>0</v>
      </c>
      <c r="BG210" s="192">
        <f>IF(N210="zákl. přenesená",J210,0)</f>
        <v>0</v>
      </c>
      <c r="BH210" s="192">
        <f>IF(N210="sníž. přenesená",J210,0)</f>
        <v>0</v>
      </c>
      <c r="BI210" s="192">
        <f>IF(N210="nulová",J210,0)</f>
        <v>0</v>
      </c>
      <c r="BJ210" s="19" t="s">
        <v>89</v>
      </c>
      <c r="BK210" s="192">
        <f>ROUND(I210*H210,2)</f>
        <v>0</v>
      </c>
      <c r="BL210" s="19" t="s">
        <v>318</v>
      </c>
      <c r="BM210" s="191" t="s">
        <v>2897</v>
      </c>
    </row>
    <row r="211" s="2" customFormat="1">
      <c r="A211" s="38"/>
      <c r="B211" s="39"/>
      <c r="C211" s="38"/>
      <c r="D211" s="193" t="s">
        <v>208</v>
      </c>
      <c r="E211" s="38"/>
      <c r="F211" s="194" t="s">
        <v>2892</v>
      </c>
      <c r="G211" s="38"/>
      <c r="H211" s="38"/>
      <c r="I211" s="195"/>
      <c r="J211" s="38"/>
      <c r="K211" s="38"/>
      <c r="L211" s="39"/>
      <c r="M211" s="196"/>
      <c r="N211" s="197"/>
      <c r="O211" s="77"/>
      <c r="P211" s="77"/>
      <c r="Q211" s="77"/>
      <c r="R211" s="77"/>
      <c r="S211" s="77"/>
      <c r="T211" s="78"/>
      <c r="U211" s="38"/>
      <c r="V211" s="38"/>
      <c r="W211" s="38"/>
      <c r="X211" s="38"/>
      <c r="Y211" s="38"/>
      <c r="Z211" s="38"/>
      <c r="AA211" s="38"/>
      <c r="AB211" s="38"/>
      <c r="AC211" s="38"/>
      <c r="AD211" s="38"/>
      <c r="AE211" s="38"/>
      <c r="AT211" s="19" t="s">
        <v>208</v>
      </c>
      <c r="AU211" s="19" t="s">
        <v>221</v>
      </c>
    </row>
    <row r="212" s="2" customFormat="1" ht="14.4" customHeight="1">
      <c r="A212" s="38"/>
      <c r="B212" s="179"/>
      <c r="C212" s="180" t="s">
        <v>621</v>
      </c>
      <c r="D212" s="180" t="s">
        <v>201</v>
      </c>
      <c r="E212" s="181" t="s">
        <v>2898</v>
      </c>
      <c r="F212" s="182" t="s">
        <v>2899</v>
      </c>
      <c r="G212" s="183" t="s">
        <v>404</v>
      </c>
      <c r="H212" s="184">
        <v>20</v>
      </c>
      <c r="I212" s="185"/>
      <c r="J212" s="186">
        <f>ROUND(I212*H212,2)</f>
        <v>0</v>
      </c>
      <c r="K212" s="182" t="s">
        <v>246</v>
      </c>
      <c r="L212" s="39"/>
      <c r="M212" s="187" t="s">
        <v>1</v>
      </c>
      <c r="N212" s="188" t="s">
        <v>46</v>
      </c>
      <c r="O212" s="77"/>
      <c r="P212" s="189">
        <f>O212*H212</f>
        <v>0</v>
      </c>
      <c r="Q212" s="189">
        <v>0</v>
      </c>
      <c r="R212" s="189">
        <f>Q212*H212</f>
        <v>0</v>
      </c>
      <c r="S212" s="189">
        <v>0</v>
      </c>
      <c r="T212" s="190">
        <f>S212*H212</f>
        <v>0</v>
      </c>
      <c r="U212" s="38"/>
      <c r="V212" s="38"/>
      <c r="W212" s="38"/>
      <c r="X212" s="38"/>
      <c r="Y212" s="38"/>
      <c r="Z212" s="38"/>
      <c r="AA212" s="38"/>
      <c r="AB212" s="38"/>
      <c r="AC212" s="38"/>
      <c r="AD212" s="38"/>
      <c r="AE212" s="38"/>
      <c r="AR212" s="191" t="s">
        <v>318</v>
      </c>
      <c r="AT212" s="191" t="s">
        <v>201</v>
      </c>
      <c r="AU212" s="191" t="s">
        <v>221</v>
      </c>
      <c r="AY212" s="19" t="s">
        <v>199</v>
      </c>
      <c r="BE212" s="192">
        <f>IF(N212="základní",J212,0)</f>
        <v>0</v>
      </c>
      <c r="BF212" s="192">
        <f>IF(N212="snížená",J212,0)</f>
        <v>0</v>
      </c>
      <c r="BG212" s="192">
        <f>IF(N212="zákl. přenesená",J212,0)</f>
        <v>0</v>
      </c>
      <c r="BH212" s="192">
        <f>IF(N212="sníž. přenesená",J212,0)</f>
        <v>0</v>
      </c>
      <c r="BI212" s="192">
        <f>IF(N212="nulová",J212,0)</f>
        <v>0</v>
      </c>
      <c r="BJ212" s="19" t="s">
        <v>89</v>
      </c>
      <c r="BK212" s="192">
        <f>ROUND(I212*H212,2)</f>
        <v>0</v>
      </c>
      <c r="BL212" s="19" t="s">
        <v>318</v>
      </c>
      <c r="BM212" s="191" t="s">
        <v>2900</v>
      </c>
    </row>
    <row r="213" s="2" customFormat="1">
      <c r="A213" s="38"/>
      <c r="B213" s="39"/>
      <c r="C213" s="38"/>
      <c r="D213" s="193" t="s">
        <v>208</v>
      </c>
      <c r="E213" s="38"/>
      <c r="F213" s="194" t="s">
        <v>2892</v>
      </c>
      <c r="G213" s="38"/>
      <c r="H213" s="38"/>
      <c r="I213" s="195"/>
      <c r="J213" s="38"/>
      <c r="K213" s="38"/>
      <c r="L213" s="39"/>
      <c r="M213" s="196"/>
      <c r="N213" s="197"/>
      <c r="O213" s="77"/>
      <c r="P213" s="77"/>
      <c r="Q213" s="77"/>
      <c r="R213" s="77"/>
      <c r="S213" s="77"/>
      <c r="T213" s="78"/>
      <c r="U213" s="38"/>
      <c r="V213" s="38"/>
      <c r="W213" s="38"/>
      <c r="X213" s="38"/>
      <c r="Y213" s="38"/>
      <c r="Z213" s="38"/>
      <c r="AA213" s="38"/>
      <c r="AB213" s="38"/>
      <c r="AC213" s="38"/>
      <c r="AD213" s="38"/>
      <c r="AE213" s="38"/>
      <c r="AT213" s="19" t="s">
        <v>208</v>
      </c>
      <c r="AU213" s="19" t="s">
        <v>221</v>
      </c>
    </row>
    <row r="214" s="2" customFormat="1" ht="14.4" customHeight="1">
      <c r="A214" s="38"/>
      <c r="B214" s="179"/>
      <c r="C214" s="180" t="s">
        <v>629</v>
      </c>
      <c r="D214" s="180" t="s">
        <v>201</v>
      </c>
      <c r="E214" s="181" t="s">
        <v>2901</v>
      </c>
      <c r="F214" s="182" t="s">
        <v>2902</v>
      </c>
      <c r="G214" s="183" t="s">
        <v>404</v>
      </c>
      <c r="H214" s="184">
        <v>6</v>
      </c>
      <c r="I214" s="185"/>
      <c r="J214" s="186">
        <f>ROUND(I214*H214,2)</f>
        <v>0</v>
      </c>
      <c r="K214" s="182" t="s">
        <v>246</v>
      </c>
      <c r="L214" s="39"/>
      <c r="M214" s="187" t="s">
        <v>1</v>
      </c>
      <c r="N214" s="188" t="s">
        <v>46</v>
      </c>
      <c r="O214" s="77"/>
      <c r="P214" s="189">
        <f>O214*H214</f>
        <v>0</v>
      </c>
      <c r="Q214" s="189">
        <v>0</v>
      </c>
      <c r="R214" s="189">
        <f>Q214*H214</f>
        <v>0</v>
      </c>
      <c r="S214" s="189">
        <v>0</v>
      </c>
      <c r="T214" s="190">
        <f>S214*H214</f>
        <v>0</v>
      </c>
      <c r="U214" s="38"/>
      <c r="V214" s="38"/>
      <c r="W214" s="38"/>
      <c r="X214" s="38"/>
      <c r="Y214" s="38"/>
      <c r="Z214" s="38"/>
      <c r="AA214" s="38"/>
      <c r="AB214" s="38"/>
      <c r="AC214" s="38"/>
      <c r="AD214" s="38"/>
      <c r="AE214" s="38"/>
      <c r="AR214" s="191" t="s">
        <v>318</v>
      </c>
      <c r="AT214" s="191" t="s">
        <v>201</v>
      </c>
      <c r="AU214" s="191" t="s">
        <v>221</v>
      </c>
      <c r="AY214" s="19" t="s">
        <v>199</v>
      </c>
      <c r="BE214" s="192">
        <f>IF(N214="základní",J214,0)</f>
        <v>0</v>
      </c>
      <c r="BF214" s="192">
        <f>IF(N214="snížená",J214,0)</f>
        <v>0</v>
      </c>
      <c r="BG214" s="192">
        <f>IF(N214="zákl. přenesená",J214,0)</f>
        <v>0</v>
      </c>
      <c r="BH214" s="192">
        <f>IF(N214="sníž. přenesená",J214,0)</f>
        <v>0</v>
      </c>
      <c r="BI214" s="192">
        <f>IF(N214="nulová",J214,0)</f>
        <v>0</v>
      </c>
      <c r="BJ214" s="19" t="s">
        <v>89</v>
      </c>
      <c r="BK214" s="192">
        <f>ROUND(I214*H214,2)</f>
        <v>0</v>
      </c>
      <c r="BL214" s="19" t="s">
        <v>318</v>
      </c>
      <c r="BM214" s="191" t="s">
        <v>2903</v>
      </c>
    </row>
    <row r="215" s="2" customFormat="1">
      <c r="A215" s="38"/>
      <c r="B215" s="39"/>
      <c r="C215" s="38"/>
      <c r="D215" s="193" t="s">
        <v>208</v>
      </c>
      <c r="E215" s="38"/>
      <c r="F215" s="194" t="s">
        <v>2892</v>
      </c>
      <c r="G215" s="38"/>
      <c r="H215" s="38"/>
      <c r="I215" s="195"/>
      <c r="J215" s="38"/>
      <c r="K215" s="38"/>
      <c r="L215" s="39"/>
      <c r="M215" s="196"/>
      <c r="N215" s="197"/>
      <c r="O215" s="77"/>
      <c r="P215" s="77"/>
      <c r="Q215" s="77"/>
      <c r="R215" s="77"/>
      <c r="S215" s="77"/>
      <c r="T215" s="78"/>
      <c r="U215" s="38"/>
      <c r="V215" s="38"/>
      <c r="W215" s="38"/>
      <c r="X215" s="38"/>
      <c r="Y215" s="38"/>
      <c r="Z215" s="38"/>
      <c r="AA215" s="38"/>
      <c r="AB215" s="38"/>
      <c r="AC215" s="38"/>
      <c r="AD215" s="38"/>
      <c r="AE215" s="38"/>
      <c r="AT215" s="19" t="s">
        <v>208</v>
      </c>
      <c r="AU215" s="19" t="s">
        <v>221</v>
      </c>
    </row>
    <row r="216" s="2" customFormat="1" ht="14.4" customHeight="1">
      <c r="A216" s="38"/>
      <c r="B216" s="179"/>
      <c r="C216" s="180" t="s">
        <v>634</v>
      </c>
      <c r="D216" s="180" t="s">
        <v>201</v>
      </c>
      <c r="E216" s="181" t="s">
        <v>2904</v>
      </c>
      <c r="F216" s="182" t="s">
        <v>2905</v>
      </c>
      <c r="G216" s="183" t="s">
        <v>404</v>
      </c>
      <c r="H216" s="184">
        <v>24</v>
      </c>
      <c r="I216" s="185"/>
      <c r="J216" s="186">
        <f>ROUND(I216*H216,2)</f>
        <v>0</v>
      </c>
      <c r="K216" s="182" t="s">
        <v>246</v>
      </c>
      <c r="L216" s="39"/>
      <c r="M216" s="187" t="s">
        <v>1</v>
      </c>
      <c r="N216" s="188" t="s">
        <v>46</v>
      </c>
      <c r="O216" s="77"/>
      <c r="P216" s="189">
        <f>O216*H216</f>
        <v>0</v>
      </c>
      <c r="Q216" s="189">
        <v>0</v>
      </c>
      <c r="R216" s="189">
        <f>Q216*H216</f>
        <v>0</v>
      </c>
      <c r="S216" s="189">
        <v>0</v>
      </c>
      <c r="T216" s="190">
        <f>S216*H216</f>
        <v>0</v>
      </c>
      <c r="U216" s="38"/>
      <c r="V216" s="38"/>
      <c r="W216" s="38"/>
      <c r="X216" s="38"/>
      <c r="Y216" s="38"/>
      <c r="Z216" s="38"/>
      <c r="AA216" s="38"/>
      <c r="AB216" s="38"/>
      <c r="AC216" s="38"/>
      <c r="AD216" s="38"/>
      <c r="AE216" s="38"/>
      <c r="AR216" s="191" t="s">
        <v>318</v>
      </c>
      <c r="AT216" s="191" t="s">
        <v>201</v>
      </c>
      <c r="AU216" s="191" t="s">
        <v>221</v>
      </c>
      <c r="AY216" s="19" t="s">
        <v>199</v>
      </c>
      <c r="BE216" s="192">
        <f>IF(N216="základní",J216,0)</f>
        <v>0</v>
      </c>
      <c r="BF216" s="192">
        <f>IF(N216="snížená",J216,0)</f>
        <v>0</v>
      </c>
      <c r="BG216" s="192">
        <f>IF(N216="zákl. přenesená",J216,0)</f>
        <v>0</v>
      </c>
      <c r="BH216" s="192">
        <f>IF(N216="sníž. přenesená",J216,0)</f>
        <v>0</v>
      </c>
      <c r="BI216" s="192">
        <f>IF(N216="nulová",J216,0)</f>
        <v>0</v>
      </c>
      <c r="BJ216" s="19" t="s">
        <v>89</v>
      </c>
      <c r="BK216" s="192">
        <f>ROUND(I216*H216,2)</f>
        <v>0</v>
      </c>
      <c r="BL216" s="19" t="s">
        <v>318</v>
      </c>
      <c r="BM216" s="191" t="s">
        <v>2906</v>
      </c>
    </row>
    <row r="217" s="2" customFormat="1">
      <c r="A217" s="38"/>
      <c r="B217" s="39"/>
      <c r="C217" s="38"/>
      <c r="D217" s="193" t="s">
        <v>208</v>
      </c>
      <c r="E217" s="38"/>
      <c r="F217" s="194" t="s">
        <v>2892</v>
      </c>
      <c r="G217" s="38"/>
      <c r="H217" s="38"/>
      <c r="I217" s="195"/>
      <c r="J217" s="38"/>
      <c r="K217" s="38"/>
      <c r="L217" s="39"/>
      <c r="M217" s="196"/>
      <c r="N217" s="197"/>
      <c r="O217" s="77"/>
      <c r="P217" s="77"/>
      <c r="Q217" s="77"/>
      <c r="R217" s="77"/>
      <c r="S217" s="77"/>
      <c r="T217" s="78"/>
      <c r="U217" s="38"/>
      <c r="V217" s="38"/>
      <c r="W217" s="38"/>
      <c r="X217" s="38"/>
      <c r="Y217" s="38"/>
      <c r="Z217" s="38"/>
      <c r="AA217" s="38"/>
      <c r="AB217" s="38"/>
      <c r="AC217" s="38"/>
      <c r="AD217" s="38"/>
      <c r="AE217" s="38"/>
      <c r="AT217" s="19" t="s">
        <v>208</v>
      </c>
      <c r="AU217" s="19" t="s">
        <v>221</v>
      </c>
    </row>
    <row r="218" s="2" customFormat="1" ht="14.4" customHeight="1">
      <c r="A218" s="38"/>
      <c r="B218" s="179"/>
      <c r="C218" s="180" t="s">
        <v>643</v>
      </c>
      <c r="D218" s="180" t="s">
        <v>201</v>
      </c>
      <c r="E218" s="181" t="s">
        <v>2907</v>
      </c>
      <c r="F218" s="182" t="s">
        <v>2908</v>
      </c>
      <c r="G218" s="183" t="s">
        <v>802</v>
      </c>
      <c r="H218" s="184">
        <v>2</v>
      </c>
      <c r="I218" s="185"/>
      <c r="J218" s="186">
        <f>ROUND(I218*H218,2)</f>
        <v>0</v>
      </c>
      <c r="K218" s="182" t="s">
        <v>246</v>
      </c>
      <c r="L218" s="39"/>
      <c r="M218" s="187" t="s">
        <v>1</v>
      </c>
      <c r="N218" s="188" t="s">
        <v>46</v>
      </c>
      <c r="O218" s="77"/>
      <c r="P218" s="189">
        <f>O218*H218</f>
        <v>0</v>
      </c>
      <c r="Q218" s="189">
        <v>0</v>
      </c>
      <c r="R218" s="189">
        <f>Q218*H218</f>
        <v>0</v>
      </c>
      <c r="S218" s="189">
        <v>0</v>
      </c>
      <c r="T218" s="190">
        <f>S218*H218</f>
        <v>0</v>
      </c>
      <c r="U218" s="38"/>
      <c r="V218" s="38"/>
      <c r="W218" s="38"/>
      <c r="X218" s="38"/>
      <c r="Y218" s="38"/>
      <c r="Z218" s="38"/>
      <c r="AA218" s="38"/>
      <c r="AB218" s="38"/>
      <c r="AC218" s="38"/>
      <c r="AD218" s="38"/>
      <c r="AE218" s="38"/>
      <c r="AR218" s="191" t="s">
        <v>318</v>
      </c>
      <c r="AT218" s="191" t="s">
        <v>201</v>
      </c>
      <c r="AU218" s="191" t="s">
        <v>221</v>
      </c>
      <c r="AY218" s="19" t="s">
        <v>199</v>
      </c>
      <c r="BE218" s="192">
        <f>IF(N218="základní",J218,0)</f>
        <v>0</v>
      </c>
      <c r="BF218" s="192">
        <f>IF(N218="snížená",J218,0)</f>
        <v>0</v>
      </c>
      <c r="BG218" s="192">
        <f>IF(N218="zákl. přenesená",J218,0)</f>
        <v>0</v>
      </c>
      <c r="BH218" s="192">
        <f>IF(N218="sníž. přenesená",J218,0)</f>
        <v>0</v>
      </c>
      <c r="BI218" s="192">
        <f>IF(N218="nulová",J218,0)</f>
        <v>0</v>
      </c>
      <c r="BJ218" s="19" t="s">
        <v>89</v>
      </c>
      <c r="BK218" s="192">
        <f>ROUND(I218*H218,2)</f>
        <v>0</v>
      </c>
      <c r="BL218" s="19" t="s">
        <v>318</v>
      </c>
      <c r="BM218" s="191" t="s">
        <v>2909</v>
      </c>
    </row>
    <row r="219" s="2" customFormat="1">
      <c r="A219" s="38"/>
      <c r="B219" s="39"/>
      <c r="C219" s="38"/>
      <c r="D219" s="193" t="s">
        <v>208</v>
      </c>
      <c r="E219" s="38"/>
      <c r="F219" s="194" t="s">
        <v>2892</v>
      </c>
      <c r="G219" s="38"/>
      <c r="H219" s="38"/>
      <c r="I219" s="195"/>
      <c r="J219" s="38"/>
      <c r="K219" s="38"/>
      <c r="L219" s="39"/>
      <c r="M219" s="196"/>
      <c r="N219" s="197"/>
      <c r="O219" s="77"/>
      <c r="P219" s="77"/>
      <c r="Q219" s="77"/>
      <c r="R219" s="77"/>
      <c r="S219" s="77"/>
      <c r="T219" s="78"/>
      <c r="U219" s="38"/>
      <c r="V219" s="38"/>
      <c r="W219" s="38"/>
      <c r="X219" s="38"/>
      <c r="Y219" s="38"/>
      <c r="Z219" s="38"/>
      <c r="AA219" s="38"/>
      <c r="AB219" s="38"/>
      <c r="AC219" s="38"/>
      <c r="AD219" s="38"/>
      <c r="AE219" s="38"/>
      <c r="AT219" s="19" t="s">
        <v>208</v>
      </c>
      <c r="AU219" s="19" t="s">
        <v>221</v>
      </c>
    </row>
    <row r="220" s="12" customFormat="1" ht="20.88" customHeight="1">
      <c r="A220" s="12"/>
      <c r="B220" s="166"/>
      <c r="C220" s="12"/>
      <c r="D220" s="167" t="s">
        <v>80</v>
      </c>
      <c r="E220" s="177" t="s">
        <v>2910</v>
      </c>
      <c r="F220" s="177" t="s">
        <v>2911</v>
      </c>
      <c r="G220" s="12"/>
      <c r="H220" s="12"/>
      <c r="I220" s="169"/>
      <c r="J220" s="178">
        <f>BK220</f>
        <v>0</v>
      </c>
      <c r="K220" s="12"/>
      <c r="L220" s="166"/>
      <c r="M220" s="171"/>
      <c r="N220" s="172"/>
      <c r="O220" s="172"/>
      <c r="P220" s="173">
        <f>SUM(P221:P228)</f>
        <v>0</v>
      </c>
      <c r="Q220" s="172"/>
      <c r="R220" s="173">
        <f>SUM(R221:R228)</f>
        <v>0</v>
      </c>
      <c r="S220" s="172"/>
      <c r="T220" s="174">
        <f>SUM(T221:T228)</f>
        <v>0</v>
      </c>
      <c r="U220" s="12"/>
      <c r="V220" s="12"/>
      <c r="W220" s="12"/>
      <c r="X220" s="12"/>
      <c r="Y220" s="12"/>
      <c r="Z220" s="12"/>
      <c r="AA220" s="12"/>
      <c r="AB220" s="12"/>
      <c r="AC220" s="12"/>
      <c r="AD220" s="12"/>
      <c r="AE220" s="12"/>
      <c r="AR220" s="167" t="s">
        <v>206</v>
      </c>
      <c r="AT220" s="175" t="s">
        <v>80</v>
      </c>
      <c r="AU220" s="175" t="s">
        <v>91</v>
      </c>
      <c r="AY220" s="167" t="s">
        <v>199</v>
      </c>
      <c r="BK220" s="176">
        <f>SUM(BK221:BK228)</f>
        <v>0</v>
      </c>
    </row>
    <row r="221" s="2" customFormat="1" ht="24.15" customHeight="1">
      <c r="A221" s="38"/>
      <c r="B221" s="179"/>
      <c r="C221" s="180" t="s">
        <v>652</v>
      </c>
      <c r="D221" s="180" t="s">
        <v>201</v>
      </c>
      <c r="E221" s="181" t="s">
        <v>2912</v>
      </c>
      <c r="F221" s="182" t="s">
        <v>2913</v>
      </c>
      <c r="G221" s="183" t="s">
        <v>404</v>
      </c>
      <c r="H221" s="184">
        <v>1</v>
      </c>
      <c r="I221" s="185"/>
      <c r="J221" s="186">
        <f>ROUND(I221*H221,2)</f>
        <v>0</v>
      </c>
      <c r="K221" s="182" t="s">
        <v>246</v>
      </c>
      <c r="L221" s="39"/>
      <c r="M221" s="187" t="s">
        <v>1</v>
      </c>
      <c r="N221" s="188" t="s">
        <v>46</v>
      </c>
      <c r="O221" s="77"/>
      <c r="P221" s="189">
        <f>O221*H221</f>
        <v>0</v>
      </c>
      <c r="Q221" s="189">
        <v>0</v>
      </c>
      <c r="R221" s="189">
        <f>Q221*H221</f>
        <v>0</v>
      </c>
      <c r="S221" s="189">
        <v>0</v>
      </c>
      <c r="T221" s="190">
        <f>S221*H221</f>
        <v>0</v>
      </c>
      <c r="U221" s="38"/>
      <c r="V221" s="38"/>
      <c r="W221" s="38"/>
      <c r="X221" s="38"/>
      <c r="Y221" s="38"/>
      <c r="Z221" s="38"/>
      <c r="AA221" s="38"/>
      <c r="AB221" s="38"/>
      <c r="AC221" s="38"/>
      <c r="AD221" s="38"/>
      <c r="AE221" s="38"/>
      <c r="AR221" s="191" t="s">
        <v>318</v>
      </c>
      <c r="AT221" s="191" t="s">
        <v>201</v>
      </c>
      <c r="AU221" s="191" t="s">
        <v>221</v>
      </c>
      <c r="AY221" s="19" t="s">
        <v>199</v>
      </c>
      <c r="BE221" s="192">
        <f>IF(N221="základní",J221,0)</f>
        <v>0</v>
      </c>
      <c r="BF221" s="192">
        <f>IF(N221="snížená",J221,0)</f>
        <v>0</v>
      </c>
      <c r="BG221" s="192">
        <f>IF(N221="zákl. přenesená",J221,0)</f>
        <v>0</v>
      </c>
      <c r="BH221" s="192">
        <f>IF(N221="sníž. přenesená",J221,0)</f>
        <v>0</v>
      </c>
      <c r="BI221" s="192">
        <f>IF(N221="nulová",J221,0)</f>
        <v>0</v>
      </c>
      <c r="BJ221" s="19" t="s">
        <v>89</v>
      </c>
      <c r="BK221" s="192">
        <f>ROUND(I221*H221,2)</f>
        <v>0</v>
      </c>
      <c r="BL221" s="19" t="s">
        <v>318</v>
      </c>
      <c r="BM221" s="191" t="s">
        <v>2914</v>
      </c>
    </row>
    <row r="222" s="2" customFormat="1">
      <c r="A222" s="38"/>
      <c r="B222" s="39"/>
      <c r="C222" s="38"/>
      <c r="D222" s="193" t="s">
        <v>208</v>
      </c>
      <c r="E222" s="38"/>
      <c r="F222" s="194" t="s">
        <v>2892</v>
      </c>
      <c r="G222" s="38"/>
      <c r="H222" s="38"/>
      <c r="I222" s="195"/>
      <c r="J222" s="38"/>
      <c r="K222" s="38"/>
      <c r="L222" s="39"/>
      <c r="M222" s="196"/>
      <c r="N222" s="197"/>
      <c r="O222" s="77"/>
      <c r="P222" s="77"/>
      <c r="Q222" s="77"/>
      <c r="R222" s="77"/>
      <c r="S222" s="77"/>
      <c r="T222" s="78"/>
      <c r="U222" s="38"/>
      <c r="V222" s="38"/>
      <c r="W222" s="38"/>
      <c r="X222" s="38"/>
      <c r="Y222" s="38"/>
      <c r="Z222" s="38"/>
      <c r="AA222" s="38"/>
      <c r="AB222" s="38"/>
      <c r="AC222" s="38"/>
      <c r="AD222" s="38"/>
      <c r="AE222" s="38"/>
      <c r="AT222" s="19" t="s">
        <v>208</v>
      </c>
      <c r="AU222" s="19" t="s">
        <v>221</v>
      </c>
    </row>
    <row r="223" s="2" customFormat="1" ht="14.4" customHeight="1">
      <c r="A223" s="38"/>
      <c r="B223" s="179"/>
      <c r="C223" s="180" t="s">
        <v>659</v>
      </c>
      <c r="D223" s="180" t="s">
        <v>201</v>
      </c>
      <c r="E223" s="181" t="s">
        <v>2915</v>
      </c>
      <c r="F223" s="182" t="s">
        <v>2899</v>
      </c>
      <c r="G223" s="183" t="s">
        <v>404</v>
      </c>
      <c r="H223" s="184">
        <v>12</v>
      </c>
      <c r="I223" s="185"/>
      <c r="J223" s="186">
        <f>ROUND(I223*H223,2)</f>
        <v>0</v>
      </c>
      <c r="K223" s="182" t="s">
        <v>246</v>
      </c>
      <c r="L223" s="39"/>
      <c r="M223" s="187" t="s">
        <v>1</v>
      </c>
      <c r="N223" s="188" t="s">
        <v>46</v>
      </c>
      <c r="O223" s="77"/>
      <c r="P223" s="189">
        <f>O223*H223</f>
        <v>0</v>
      </c>
      <c r="Q223" s="189">
        <v>0</v>
      </c>
      <c r="R223" s="189">
        <f>Q223*H223</f>
        <v>0</v>
      </c>
      <c r="S223" s="189">
        <v>0</v>
      </c>
      <c r="T223" s="190">
        <f>S223*H223</f>
        <v>0</v>
      </c>
      <c r="U223" s="38"/>
      <c r="V223" s="38"/>
      <c r="W223" s="38"/>
      <c r="X223" s="38"/>
      <c r="Y223" s="38"/>
      <c r="Z223" s="38"/>
      <c r="AA223" s="38"/>
      <c r="AB223" s="38"/>
      <c r="AC223" s="38"/>
      <c r="AD223" s="38"/>
      <c r="AE223" s="38"/>
      <c r="AR223" s="191" t="s">
        <v>318</v>
      </c>
      <c r="AT223" s="191" t="s">
        <v>201</v>
      </c>
      <c r="AU223" s="191" t="s">
        <v>221</v>
      </c>
      <c r="AY223" s="19" t="s">
        <v>199</v>
      </c>
      <c r="BE223" s="192">
        <f>IF(N223="základní",J223,0)</f>
        <v>0</v>
      </c>
      <c r="BF223" s="192">
        <f>IF(N223="snížená",J223,0)</f>
        <v>0</v>
      </c>
      <c r="BG223" s="192">
        <f>IF(N223="zákl. přenesená",J223,0)</f>
        <v>0</v>
      </c>
      <c r="BH223" s="192">
        <f>IF(N223="sníž. přenesená",J223,0)</f>
        <v>0</v>
      </c>
      <c r="BI223" s="192">
        <f>IF(N223="nulová",J223,0)</f>
        <v>0</v>
      </c>
      <c r="BJ223" s="19" t="s">
        <v>89</v>
      </c>
      <c r="BK223" s="192">
        <f>ROUND(I223*H223,2)</f>
        <v>0</v>
      </c>
      <c r="BL223" s="19" t="s">
        <v>318</v>
      </c>
      <c r="BM223" s="191" t="s">
        <v>2916</v>
      </c>
    </row>
    <row r="224" s="2" customFormat="1">
      <c r="A224" s="38"/>
      <c r="B224" s="39"/>
      <c r="C224" s="38"/>
      <c r="D224" s="193" t="s">
        <v>208</v>
      </c>
      <c r="E224" s="38"/>
      <c r="F224" s="194" t="s">
        <v>2892</v>
      </c>
      <c r="G224" s="38"/>
      <c r="H224" s="38"/>
      <c r="I224" s="195"/>
      <c r="J224" s="38"/>
      <c r="K224" s="38"/>
      <c r="L224" s="39"/>
      <c r="M224" s="196"/>
      <c r="N224" s="197"/>
      <c r="O224" s="77"/>
      <c r="P224" s="77"/>
      <c r="Q224" s="77"/>
      <c r="R224" s="77"/>
      <c r="S224" s="77"/>
      <c r="T224" s="78"/>
      <c r="U224" s="38"/>
      <c r="V224" s="38"/>
      <c r="W224" s="38"/>
      <c r="X224" s="38"/>
      <c r="Y224" s="38"/>
      <c r="Z224" s="38"/>
      <c r="AA224" s="38"/>
      <c r="AB224" s="38"/>
      <c r="AC224" s="38"/>
      <c r="AD224" s="38"/>
      <c r="AE224" s="38"/>
      <c r="AT224" s="19" t="s">
        <v>208</v>
      </c>
      <c r="AU224" s="19" t="s">
        <v>221</v>
      </c>
    </row>
    <row r="225" s="2" customFormat="1" ht="14.4" customHeight="1">
      <c r="A225" s="38"/>
      <c r="B225" s="179"/>
      <c r="C225" s="180" t="s">
        <v>664</v>
      </c>
      <c r="D225" s="180" t="s">
        <v>201</v>
      </c>
      <c r="E225" s="181" t="s">
        <v>2917</v>
      </c>
      <c r="F225" s="182" t="s">
        <v>2905</v>
      </c>
      <c r="G225" s="183" t="s">
        <v>404</v>
      </c>
      <c r="H225" s="184">
        <v>12</v>
      </c>
      <c r="I225" s="185"/>
      <c r="J225" s="186">
        <f>ROUND(I225*H225,2)</f>
        <v>0</v>
      </c>
      <c r="K225" s="182" t="s">
        <v>246</v>
      </c>
      <c r="L225" s="39"/>
      <c r="M225" s="187" t="s">
        <v>1</v>
      </c>
      <c r="N225" s="188" t="s">
        <v>46</v>
      </c>
      <c r="O225" s="77"/>
      <c r="P225" s="189">
        <f>O225*H225</f>
        <v>0</v>
      </c>
      <c r="Q225" s="189">
        <v>0</v>
      </c>
      <c r="R225" s="189">
        <f>Q225*H225</f>
        <v>0</v>
      </c>
      <c r="S225" s="189">
        <v>0</v>
      </c>
      <c r="T225" s="190">
        <f>S225*H225</f>
        <v>0</v>
      </c>
      <c r="U225" s="38"/>
      <c r="V225" s="38"/>
      <c r="W225" s="38"/>
      <c r="X225" s="38"/>
      <c r="Y225" s="38"/>
      <c r="Z225" s="38"/>
      <c r="AA225" s="38"/>
      <c r="AB225" s="38"/>
      <c r="AC225" s="38"/>
      <c r="AD225" s="38"/>
      <c r="AE225" s="38"/>
      <c r="AR225" s="191" t="s">
        <v>318</v>
      </c>
      <c r="AT225" s="191" t="s">
        <v>201</v>
      </c>
      <c r="AU225" s="191" t="s">
        <v>221</v>
      </c>
      <c r="AY225" s="19" t="s">
        <v>199</v>
      </c>
      <c r="BE225" s="192">
        <f>IF(N225="základní",J225,0)</f>
        <v>0</v>
      </c>
      <c r="BF225" s="192">
        <f>IF(N225="snížená",J225,0)</f>
        <v>0</v>
      </c>
      <c r="BG225" s="192">
        <f>IF(N225="zákl. přenesená",J225,0)</f>
        <v>0</v>
      </c>
      <c r="BH225" s="192">
        <f>IF(N225="sníž. přenesená",J225,0)</f>
        <v>0</v>
      </c>
      <c r="BI225" s="192">
        <f>IF(N225="nulová",J225,0)</f>
        <v>0</v>
      </c>
      <c r="BJ225" s="19" t="s">
        <v>89</v>
      </c>
      <c r="BK225" s="192">
        <f>ROUND(I225*H225,2)</f>
        <v>0</v>
      </c>
      <c r="BL225" s="19" t="s">
        <v>318</v>
      </c>
      <c r="BM225" s="191" t="s">
        <v>2918</v>
      </c>
    </row>
    <row r="226" s="2" customFormat="1">
      <c r="A226" s="38"/>
      <c r="B226" s="39"/>
      <c r="C226" s="38"/>
      <c r="D226" s="193" t="s">
        <v>208</v>
      </c>
      <c r="E226" s="38"/>
      <c r="F226" s="194" t="s">
        <v>2892</v>
      </c>
      <c r="G226" s="38"/>
      <c r="H226" s="38"/>
      <c r="I226" s="195"/>
      <c r="J226" s="38"/>
      <c r="K226" s="38"/>
      <c r="L226" s="39"/>
      <c r="M226" s="196"/>
      <c r="N226" s="197"/>
      <c r="O226" s="77"/>
      <c r="P226" s="77"/>
      <c r="Q226" s="77"/>
      <c r="R226" s="77"/>
      <c r="S226" s="77"/>
      <c r="T226" s="78"/>
      <c r="U226" s="38"/>
      <c r="V226" s="38"/>
      <c r="W226" s="38"/>
      <c r="X226" s="38"/>
      <c r="Y226" s="38"/>
      <c r="Z226" s="38"/>
      <c r="AA226" s="38"/>
      <c r="AB226" s="38"/>
      <c r="AC226" s="38"/>
      <c r="AD226" s="38"/>
      <c r="AE226" s="38"/>
      <c r="AT226" s="19" t="s">
        <v>208</v>
      </c>
      <c r="AU226" s="19" t="s">
        <v>221</v>
      </c>
    </row>
    <row r="227" s="2" customFormat="1" ht="14.4" customHeight="1">
      <c r="A227" s="38"/>
      <c r="B227" s="179"/>
      <c r="C227" s="180" t="s">
        <v>1012</v>
      </c>
      <c r="D227" s="180" t="s">
        <v>201</v>
      </c>
      <c r="E227" s="181" t="s">
        <v>2919</v>
      </c>
      <c r="F227" s="182" t="s">
        <v>2908</v>
      </c>
      <c r="G227" s="183" t="s">
        <v>802</v>
      </c>
      <c r="H227" s="184">
        <v>2</v>
      </c>
      <c r="I227" s="185"/>
      <c r="J227" s="186">
        <f>ROUND(I227*H227,2)</f>
        <v>0</v>
      </c>
      <c r="K227" s="182" t="s">
        <v>246</v>
      </c>
      <c r="L227" s="39"/>
      <c r="M227" s="187" t="s">
        <v>1</v>
      </c>
      <c r="N227" s="188" t="s">
        <v>46</v>
      </c>
      <c r="O227" s="77"/>
      <c r="P227" s="189">
        <f>O227*H227</f>
        <v>0</v>
      </c>
      <c r="Q227" s="189">
        <v>0</v>
      </c>
      <c r="R227" s="189">
        <f>Q227*H227</f>
        <v>0</v>
      </c>
      <c r="S227" s="189">
        <v>0</v>
      </c>
      <c r="T227" s="190">
        <f>S227*H227</f>
        <v>0</v>
      </c>
      <c r="U227" s="38"/>
      <c r="V227" s="38"/>
      <c r="W227" s="38"/>
      <c r="X227" s="38"/>
      <c r="Y227" s="38"/>
      <c r="Z227" s="38"/>
      <c r="AA227" s="38"/>
      <c r="AB227" s="38"/>
      <c r="AC227" s="38"/>
      <c r="AD227" s="38"/>
      <c r="AE227" s="38"/>
      <c r="AR227" s="191" t="s">
        <v>318</v>
      </c>
      <c r="AT227" s="191" t="s">
        <v>201</v>
      </c>
      <c r="AU227" s="191" t="s">
        <v>221</v>
      </c>
      <c r="AY227" s="19" t="s">
        <v>199</v>
      </c>
      <c r="BE227" s="192">
        <f>IF(N227="základní",J227,0)</f>
        <v>0</v>
      </c>
      <c r="BF227" s="192">
        <f>IF(N227="snížená",J227,0)</f>
        <v>0</v>
      </c>
      <c r="BG227" s="192">
        <f>IF(N227="zákl. přenesená",J227,0)</f>
        <v>0</v>
      </c>
      <c r="BH227" s="192">
        <f>IF(N227="sníž. přenesená",J227,0)</f>
        <v>0</v>
      </c>
      <c r="BI227" s="192">
        <f>IF(N227="nulová",J227,0)</f>
        <v>0</v>
      </c>
      <c r="BJ227" s="19" t="s">
        <v>89</v>
      </c>
      <c r="BK227" s="192">
        <f>ROUND(I227*H227,2)</f>
        <v>0</v>
      </c>
      <c r="BL227" s="19" t="s">
        <v>318</v>
      </c>
      <c r="BM227" s="191" t="s">
        <v>2920</v>
      </c>
    </row>
    <row r="228" s="2" customFormat="1">
      <c r="A228" s="38"/>
      <c r="B228" s="39"/>
      <c r="C228" s="38"/>
      <c r="D228" s="193" t="s">
        <v>208</v>
      </c>
      <c r="E228" s="38"/>
      <c r="F228" s="194" t="s">
        <v>2892</v>
      </c>
      <c r="G228" s="38"/>
      <c r="H228" s="38"/>
      <c r="I228" s="195"/>
      <c r="J228" s="38"/>
      <c r="K228" s="38"/>
      <c r="L228" s="39"/>
      <c r="M228" s="196"/>
      <c r="N228" s="197"/>
      <c r="O228" s="77"/>
      <c r="P228" s="77"/>
      <c r="Q228" s="77"/>
      <c r="R228" s="77"/>
      <c r="S228" s="77"/>
      <c r="T228" s="78"/>
      <c r="U228" s="38"/>
      <c r="V228" s="38"/>
      <c r="W228" s="38"/>
      <c r="X228" s="38"/>
      <c r="Y228" s="38"/>
      <c r="Z228" s="38"/>
      <c r="AA228" s="38"/>
      <c r="AB228" s="38"/>
      <c r="AC228" s="38"/>
      <c r="AD228" s="38"/>
      <c r="AE228" s="38"/>
      <c r="AT228" s="19" t="s">
        <v>208</v>
      </c>
      <c r="AU228" s="19" t="s">
        <v>221</v>
      </c>
    </row>
    <row r="229" s="12" customFormat="1" ht="22.8" customHeight="1">
      <c r="A229" s="12"/>
      <c r="B229" s="166"/>
      <c r="C229" s="12"/>
      <c r="D229" s="167" t="s">
        <v>80</v>
      </c>
      <c r="E229" s="177" t="s">
        <v>2921</v>
      </c>
      <c r="F229" s="177" t="s">
        <v>2922</v>
      </c>
      <c r="G229" s="12"/>
      <c r="H229" s="12"/>
      <c r="I229" s="169"/>
      <c r="J229" s="178">
        <f>BK229</f>
        <v>0</v>
      </c>
      <c r="K229" s="12"/>
      <c r="L229" s="166"/>
      <c r="M229" s="171"/>
      <c r="N229" s="172"/>
      <c r="O229" s="172"/>
      <c r="P229" s="173">
        <f>SUM(P230:P233)</f>
        <v>0</v>
      </c>
      <c r="Q229" s="172"/>
      <c r="R229" s="173">
        <f>SUM(R230:R233)</f>
        <v>0</v>
      </c>
      <c r="S229" s="172"/>
      <c r="T229" s="174">
        <f>SUM(T230:T233)</f>
        <v>0</v>
      </c>
      <c r="U229" s="12"/>
      <c r="V229" s="12"/>
      <c r="W229" s="12"/>
      <c r="X229" s="12"/>
      <c r="Y229" s="12"/>
      <c r="Z229" s="12"/>
      <c r="AA229" s="12"/>
      <c r="AB229" s="12"/>
      <c r="AC229" s="12"/>
      <c r="AD229" s="12"/>
      <c r="AE229" s="12"/>
      <c r="AR229" s="167" t="s">
        <v>91</v>
      </c>
      <c r="AT229" s="175" t="s">
        <v>80</v>
      </c>
      <c r="AU229" s="175" t="s">
        <v>89</v>
      </c>
      <c r="AY229" s="167" t="s">
        <v>199</v>
      </c>
      <c r="BK229" s="176">
        <f>SUM(BK230:BK233)</f>
        <v>0</v>
      </c>
    </row>
    <row r="230" s="2" customFormat="1" ht="24.15" customHeight="1">
      <c r="A230" s="38"/>
      <c r="B230" s="179"/>
      <c r="C230" s="180" t="s">
        <v>1018</v>
      </c>
      <c r="D230" s="180" t="s">
        <v>201</v>
      </c>
      <c r="E230" s="181" t="s">
        <v>2923</v>
      </c>
      <c r="F230" s="182" t="s">
        <v>2924</v>
      </c>
      <c r="G230" s="183" t="s">
        <v>404</v>
      </c>
      <c r="H230" s="184">
        <v>2</v>
      </c>
      <c r="I230" s="185"/>
      <c r="J230" s="186">
        <f>ROUND(I230*H230,2)</f>
        <v>0</v>
      </c>
      <c r="K230" s="182" t="s">
        <v>246</v>
      </c>
      <c r="L230" s="39"/>
      <c r="M230" s="187" t="s">
        <v>1</v>
      </c>
      <c r="N230" s="188" t="s">
        <v>46</v>
      </c>
      <c r="O230" s="77"/>
      <c r="P230" s="189">
        <f>O230*H230</f>
        <v>0</v>
      </c>
      <c r="Q230" s="189">
        <v>0</v>
      </c>
      <c r="R230" s="189">
        <f>Q230*H230</f>
        <v>0</v>
      </c>
      <c r="S230" s="189">
        <v>0</v>
      </c>
      <c r="T230" s="190">
        <f>S230*H230</f>
        <v>0</v>
      </c>
      <c r="U230" s="38"/>
      <c r="V230" s="38"/>
      <c r="W230" s="38"/>
      <c r="X230" s="38"/>
      <c r="Y230" s="38"/>
      <c r="Z230" s="38"/>
      <c r="AA230" s="38"/>
      <c r="AB230" s="38"/>
      <c r="AC230" s="38"/>
      <c r="AD230" s="38"/>
      <c r="AE230" s="38"/>
      <c r="AR230" s="191" t="s">
        <v>318</v>
      </c>
      <c r="AT230" s="191" t="s">
        <v>201</v>
      </c>
      <c r="AU230" s="191" t="s">
        <v>91</v>
      </c>
      <c r="AY230" s="19" t="s">
        <v>199</v>
      </c>
      <c r="BE230" s="192">
        <f>IF(N230="základní",J230,0)</f>
        <v>0</v>
      </c>
      <c r="BF230" s="192">
        <f>IF(N230="snížená",J230,0)</f>
        <v>0</v>
      </c>
      <c r="BG230" s="192">
        <f>IF(N230="zákl. přenesená",J230,0)</f>
        <v>0</v>
      </c>
      <c r="BH230" s="192">
        <f>IF(N230="sníž. přenesená",J230,0)</f>
        <v>0</v>
      </c>
      <c r="BI230" s="192">
        <f>IF(N230="nulová",J230,0)</f>
        <v>0</v>
      </c>
      <c r="BJ230" s="19" t="s">
        <v>89</v>
      </c>
      <c r="BK230" s="192">
        <f>ROUND(I230*H230,2)</f>
        <v>0</v>
      </c>
      <c r="BL230" s="19" t="s">
        <v>318</v>
      </c>
      <c r="BM230" s="191" t="s">
        <v>2925</v>
      </c>
    </row>
    <row r="231" s="2" customFormat="1" ht="14.4" customHeight="1">
      <c r="A231" s="38"/>
      <c r="B231" s="179"/>
      <c r="C231" s="180" t="s">
        <v>1023</v>
      </c>
      <c r="D231" s="180" t="s">
        <v>201</v>
      </c>
      <c r="E231" s="181" t="s">
        <v>2926</v>
      </c>
      <c r="F231" s="182" t="s">
        <v>2927</v>
      </c>
      <c r="G231" s="183" t="s">
        <v>404</v>
      </c>
      <c r="H231" s="184">
        <v>2</v>
      </c>
      <c r="I231" s="185"/>
      <c r="J231" s="186">
        <f>ROUND(I231*H231,2)</f>
        <v>0</v>
      </c>
      <c r="K231" s="182" t="s">
        <v>246</v>
      </c>
      <c r="L231" s="39"/>
      <c r="M231" s="187" t="s">
        <v>1</v>
      </c>
      <c r="N231" s="188" t="s">
        <v>46</v>
      </c>
      <c r="O231" s="77"/>
      <c r="P231" s="189">
        <f>O231*H231</f>
        <v>0</v>
      </c>
      <c r="Q231" s="189">
        <v>0</v>
      </c>
      <c r="R231" s="189">
        <f>Q231*H231</f>
        <v>0</v>
      </c>
      <c r="S231" s="189">
        <v>0</v>
      </c>
      <c r="T231" s="190">
        <f>S231*H231</f>
        <v>0</v>
      </c>
      <c r="U231" s="38"/>
      <c r="V231" s="38"/>
      <c r="W231" s="38"/>
      <c r="X231" s="38"/>
      <c r="Y231" s="38"/>
      <c r="Z231" s="38"/>
      <c r="AA231" s="38"/>
      <c r="AB231" s="38"/>
      <c r="AC231" s="38"/>
      <c r="AD231" s="38"/>
      <c r="AE231" s="38"/>
      <c r="AR231" s="191" t="s">
        <v>318</v>
      </c>
      <c r="AT231" s="191" t="s">
        <v>201</v>
      </c>
      <c r="AU231" s="191" t="s">
        <v>91</v>
      </c>
      <c r="AY231" s="19" t="s">
        <v>199</v>
      </c>
      <c r="BE231" s="192">
        <f>IF(N231="základní",J231,0)</f>
        <v>0</v>
      </c>
      <c r="BF231" s="192">
        <f>IF(N231="snížená",J231,0)</f>
        <v>0</v>
      </c>
      <c r="BG231" s="192">
        <f>IF(N231="zákl. přenesená",J231,0)</f>
        <v>0</v>
      </c>
      <c r="BH231" s="192">
        <f>IF(N231="sníž. přenesená",J231,0)</f>
        <v>0</v>
      </c>
      <c r="BI231" s="192">
        <f>IF(N231="nulová",J231,0)</f>
        <v>0</v>
      </c>
      <c r="BJ231" s="19" t="s">
        <v>89</v>
      </c>
      <c r="BK231" s="192">
        <f>ROUND(I231*H231,2)</f>
        <v>0</v>
      </c>
      <c r="BL231" s="19" t="s">
        <v>318</v>
      </c>
      <c r="BM231" s="191" t="s">
        <v>2928</v>
      </c>
    </row>
    <row r="232" s="2" customFormat="1" ht="14.4" customHeight="1">
      <c r="A232" s="38"/>
      <c r="B232" s="179"/>
      <c r="C232" s="180" t="s">
        <v>1030</v>
      </c>
      <c r="D232" s="180" t="s">
        <v>201</v>
      </c>
      <c r="E232" s="181" t="s">
        <v>2929</v>
      </c>
      <c r="F232" s="182" t="s">
        <v>2930</v>
      </c>
      <c r="G232" s="183" t="s">
        <v>345</v>
      </c>
      <c r="H232" s="184">
        <v>200</v>
      </c>
      <c r="I232" s="185"/>
      <c r="J232" s="186">
        <f>ROUND(I232*H232,2)</f>
        <v>0</v>
      </c>
      <c r="K232" s="182" t="s">
        <v>246</v>
      </c>
      <c r="L232" s="39"/>
      <c r="M232" s="187" t="s">
        <v>1</v>
      </c>
      <c r="N232" s="188" t="s">
        <v>46</v>
      </c>
      <c r="O232" s="77"/>
      <c r="P232" s="189">
        <f>O232*H232</f>
        <v>0</v>
      </c>
      <c r="Q232" s="189">
        <v>0</v>
      </c>
      <c r="R232" s="189">
        <f>Q232*H232</f>
        <v>0</v>
      </c>
      <c r="S232" s="189">
        <v>0</v>
      </c>
      <c r="T232" s="190">
        <f>S232*H232</f>
        <v>0</v>
      </c>
      <c r="U232" s="38"/>
      <c r="V232" s="38"/>
      <c r="W232" s="38"/>
      <c r="X232" s="38"/>
      <c r="Y232" s="38"/>
      <c r="Z232" s="38"/>
      <c r="AA232" s="38"/>
      <c r="AB232" s="38"/>
      <c r="AC232" s="38"/>
      <c r="AD232" s="38"/>
      <c r="AE232" s="38"/>
      <c r="AR232" s="191" t="s">
        <v>318</v>
      </c>
      <c r="AT232" s="191" t="s">
        <v>201</v>
      </c>
      <c r="AU232" s="191" t="s">
        <v>91</v>
      </c>
      <c r="AY232" s="19" t="s">
        <v>199</v>
      </c>
      <c r="BE232" s="192">
        <f>IF(N232="základní",J232,0)</f>
        <v>0</v>
      </c>
      <c r="BF232" s="192">
        <f>IF(N232="snížená",J232,0)</f>
        <v>0</v>
      </c>
      <c r="BG232" s="192">
        <f>IF(N232="zákl. přenesená",J232,0)</f>
        <v>0</v>
      </c>
      <c r="BH232" s="192">
        <f>IF(N232="sníž. přenesená",J232,0)</f>
        <v>0</v>
      </c>
      <c r="BI232" s="192">
        <f>IF(N232="nulová",J232,0)</f>
        <v>0</v>
      </c>
      <c r="BJ232" s="19" t="s">
        <v>89</v>
      </c>
      <c r="BK232" s="192">
        <f>ROUND(I232*H232,2)</f>
        <v>0</v>
      </c>
      <c r="BL232" s="19" t="s">
        <v>318</v>
      </c>
      <c r="BM232" s="191" t="s">
        <v>2931</v>
      </c>
    </row>
    <row r="233" s="2" customFormat="1" ht="49.05" customHeight="1">
      <c r="A233" s="38"/>
      <c r="B233" s="179"/>
      <c r="C233" s="180" t="s">
        <v>1035</v>
      </c>
      <c r="D233" s="180" t="s">
        <v>201</v>
      </c>
      <c r="E233" s="181" t="s">
        <v>2932</v>
      </c>
      <c r="F233" s="182" t="s">
        <v>2933</v>
      </c>
      <c r="G233" s="183" t="s">
        <v>548</v>
      </c>
      <c r="H233" s="184">
        <v>1</v>
      </c>
      <c r="I233" s="185"/>
      <c r="J233" s="186">
        <f>ROUND(I233*H233,2)</f>
        <v>0</v>
      </c>
      <c r="K233" s="182" t="s">
        <v>246</v>
      </c>
      <c r="L233" s="39"/>
      <c r="M233" s="187" t="s">
        <v>1</v>
      </c>
      <c r="N233" s="188" t="s">
        <v>46</v>
      </c>
      <c r="O233" s="77"/>
      <c r="P233" s="189">
        <f>O233*H233</f>
        <v>0</v>
      </c>
      <c r="Q233" s="189">
        <v>0</v>
      </c>
      <c r="R233" s="189">
        <f>Q233*H233</f>
        <v>0</v>
      </c>
      <c r="S233" s="189">
        <v>0</v>
      </c>
      <c r="T233" s="190">
        <f>S233*H233</f>
        <v>0</v>
      </c>
      <c r="U233" s="38"/>
      <c r="V233" s="38"/>
      <c r="W233" s="38"/>
      <c r="X233" s="38"/>
      <c r="Y233" s="38"/>
      <c r="Z233" s="38"/>
      <c r="AA233" s="38"/>
      <c r="AB233" s="38"/>
      <c r="AC233" s="38"/>
      <c r="AD233" s="38"/>
      <c r="AE233" s="38"/>
      <c r="AR233" s="191" t="s">
        <v>318</v>
      </c>
      <c r="AT233" s="191" t="s">
        <v>201</v>
      </c>
      <c r="AU233" s="191" t="s">
        <v>91</v>
      </c>
      <c r="AY233" s="19" t="s">
        <v>199</v>
      </c>
      <c r="BE233" s="192">
        <f>IF(N233="základní",J233,0)</f>
        <v>0</v>
      </c>
      <c r="BF233" s="192">
        <f>IF(N233="snížená",J233,0)</f>
        <v>0</v>
      </c>
      <c r="BG233" s="192">
        <f>IF(N233="zákl. přenesená",J233,0)</f>
        <v>0</v>
      </c>
      <c r="BH233" s="192">
        <f>IF(N233="sníž. přenesená",J233,0)</f>
        <v>0</v>
      </c>
      <c r="BI233" s="192">
        <f>IF(N233="nulová",J233,0)</f>
        <v>0</v>
      </c>
      <c r="BJ233" s="19" t="s">
        <v>89</v>
      </c>
      <c r="BK233" s="192">
        <f>ROUND(I233*H233,2)</f>
        <v>0</v>
      </c>
      <c r="BL233" s="19" t="s">
        <v>318</v>
      </c>
      <c r="BM233" s="191" t="s">
        <v>2934</v>
      </c>
    </row>
    <row r="234" s="12" customFormat="1" ht="22.8" customHeight="1">
      <c r="A234" s="12"/>
      <c r="B234" s="166"/>
      <c r="C234" s="12"/>
      <c r="D234" s="167" t="s">
        <v>80</v>
      </c>
      <c r="E234" s="177" t="s">
        <v>2935</v>
      </c>
      <c r="F234" s="177" t="s">
        <v>2936</v>
      </c>
      <c r="G234" s="12"/>
      <c r="H234" s="12"/>
      <c r="I234" s="169"/>
      <c r="J234" s="178">
        <f>BK234</f>
        <v>0</v>
      </c>
      <c r="K234" s="12"/>
      <c r="L234" s="166"/>
      <c r="M234" s="171"/>
      <c r="N234" s="172"/>
      <c r="O234" s="172"/>
      <c r="P234" s="173">
        <f>SUM(P235:P240)</f>
        <v>0</v>
      </c>
      <c r="Q234" s="172"/>
      <c r="R234" s="173">
        <f>SUM(R235:R240)</f>
        <v>0</v>
      </c>
      <c r="S234" s="172"/>
      <c r="T234" s="174">
        <f>SUM(T235:T240)</f>
        <v>0</v>
      </c>
      <c r="U234" s="12"/>
      <c r="V234" s="12"/>
      <c r="W234" s="12"/>
      <c r="X234" s="12"/>
      <c r="Y234" s="12"/>
      <c r="Z234" s="12"/>
      <c r="AA234" s="12"/>
      <c r="AB234" s="12"/>
      <c r="AC234" s="12"/>
      <c r="AD234" s="12"/>
      <c r="AE234" s="12"/>
      <c r="AR234" s="167" t="s">
        <v>91</v>
      </c>
      <c r="AT234" s="175" t="s">
        <v>80</v>
      </c>
      <c r="AU234" s="175" t="s">
        <v>89</v>
      </c>
      <c r="AY234" s="167" t="s">
        <v>199</v>
      </c>
      <c r="BK234" s="176">
        <f>SUM(BK235:BK240)</f>
        <v>0</v>
      </c>
    </row>
    <row r="235" s="2" customFormat="1" ht="14.4" customHeight="1">
      <c r="A235" s="38"/>
      <c r="B235" s="179"/>
      <c r="C235" s="180" t="s">
        <v>1040</v>
      </c>
      <c r="D235" s="180" t="s">
        <v>201</v>
      </c>
      <c r="E235" s="181" t="s">
        <v>2937</v>
      </c>
      <c r="F235" s="182" t="s">
        <v>2938</v>
      </c>
      <c r="G235" s="183" t="s">
        <v>548</v>
      </c>
      <c r="H235" s="184">
        <v>1</v>
      </c>
      <c r="I235" s="185"/>
      <c r="J235" s="186">
        <f>ROUND(I235*H235,2)</f>
        <v>0</v>
      </c>
      <c r="K235" s="182" t="s">
        <v>246</v>
      </c>
      <c r="L235" s="39"/>
      <c r="M235" s="187" t="s">
        <v>1</v>
      </c>
      <c r="N235" s="188" t="s">
        <v>46</v>
      </c>
      <c r="O235" s="77"/>
      <c r="P235" s="189">
        <f>O235*H235</f>
        <v>0</v>
      </c>
      <c r="Q235" s="189">
        <v>0</v>
      </c>
      <c r="R235" s="189">
        <f>Q235*H235</f>
        <v>0</v>
      </c>
      <c r="S235" s="189">
        <v>0</v>
      </c>
      <c r="T235" s="190">
        <f>S235*H235</f>
        <v>0</v>
      </c>
      <c r="U235" s="38"/>
      <c r="V235" s="38"/>
      <c r="W235" s="38"/>
      <c r="X235" s="38"/>
      <c r="Y235" s="38"/>
      <c r="Z235" s="38"/>
      <c r="AA235" s="38"/>
      <c r="AB235" s="38"/>
      <c r="AC235" s="38"/>
      <c r="AD235" s="38"/>
      <c r="AE235" s="38"/>
      <c r="AR235" s="191" t="s">
        <v>318</v>
      </c>
      <c r="AT235" s="191" t="s">
        <v>201</v>
      </c>
      <c r="AU235" s="191" t="s">
        <v>91</v>
      </c>
      <c r="AY235" s="19" t="s">
        <v>199</v>
      </c>
      <c r="BE235" s="192">
        <f>IF(N235="základní",J235,0)</f>
        <v>0</v>
      </c>
      <c r="BF235" s="192">
        <f>IF(N235="snížená",J235,0)</f>
        <v>0</v>
      </c>
      <c r="BG235" s="192">
        <f>IF(N235="zákl. přenesená",J235,0)</f>
        <v>0</v>
      </c>
      <c r="BH235" s="192">
        <f>IF(N235="sníž. přenesená",J235,0)</f>
        <v>0</v>
      </c>
      <c r="BI235" s="192">
        <f>IF(N235="nulová",J235,0)</f>
        <v>0</v>
      </c>
      <c r="BJ235" s="19" t="s">
        <v>89</v>
      </c>
      <c r="BK235" s="192">
        <f>ROUND(I235*H235,2)</f>
        <v>0</v>
      </c>
      <c r="BL235" s="19" t="s">
        <v>318</v>
      </c>
      <c r="BM235" s="191" t="s">
        <v>2939</v>
      </c>
    </row>
    <row r="236" s="2" customFormat="1">
      <c r="A236" s="38"/>
      <c r="B236" s="39"/>
      <c r="C236" s="38"/>
      <c r="D236" s="193" t="s">
        <v>248</v>
      </c>
      <c r="E236" s="38"/>
      <c r="F236" s="198" t="s">
        <v>2940</v>
      </c>
      <c r="G236" s="38"/>
      <c r="H236" s="38"/>
      <c r="I236" s="195"/>
      <c r="J236" s="38"/>
      <c r="K236" s="38"/>
      <c r="L236" s="39"/>
      <c r="M236" s="196"/>
      <c r="N236" s="197"/>
      <c r="O236" s="77"/>
      <c r="P236" s="77"/>
      <c r="Q236" s="77"/>
      <c r="R236" s="77"/>
      <c r="S236" s="77"/>
      <c r="T236" s="78"/>
      <c r="U236" s="38"/>
      <c r="V236" s="38"/>
      <c r="W236" s="38"/>
      <c r="X236" s="38"/>
      <c r="Y236" s="38"/>
      <c r="Z236" s="38"/>
      <c r="AA236" s="38"/>
      <c r="AB236" s="38"/>
      <c r="AC236" s="38"/>
      <c r="AD236" s="38"/>
      <c r="AE236" s="38"/>
      <c r="AT236" s="19" t="s">
        <v>248</v>
      </c>
      <c r="AU236" s="19" t="s">
        <v>91</v>
      </c>
    </row>
    <row r="237" s="2" customFormat="1" ht="24.15" customHeight="1">
      <c r="A237" s="38"/>
      <c r="B237" s="179"/>
      <c r="C237" s="180" t="s">
        <v>1046</v>
      </c>
      <c r="D237" s="180" t="s">
        <v>201</v>
      </c>
      <c r="E237" s="181" t="s">
        <v>2941</v>
      </c>
      <c r="F237" s="182" t="s">
        <v>2942</v>
      </c>
      <c r="G237" s="183" t="s">
        <v>548</v>
      </c>
      <c r="H237" s="184">
        <v>1</v>
      </c>
      <c r="I237" s="185"/>
      <c r="J237" s="186">
        <f>ROUND(I237*H237,2)</f>
        <v>0</v>
      </c>
      <c r="K237" s="182" t="s">
        <v>246</v>
      </c>
      <c r="L237" s="39"/>
      <c r="M237" s="187" t="s">
        <v>1</v>
      </c>
      <c r="N237" s="188" t="s">
        <v>46</v>
      </c>
      <c r="O237" s="77"/>
      <c r="P237" s="189">
        <f>O237*H237</f>
        <v>0</v>
      </c>
      <c r="Q237" s="189">
        <v>0</v>
      </c>
      <c r="R237" s="189">
        <f>Q237*H237</f>
        <v>0</v>
      </c>
      <c r="S237" s="189">
        <v>0</v>
      </c>
      <c r="T237" s="190">
        <f>S237*H237</f>
        <v>0</v>
      </c>
      <c r="U237" s="38"/>
      <c r="V237" s="38"/>
      <c r="W237" s="38"/>
      <c r="X237" s="38"/>
      <c r="Y237" s="38"/>
      <c r="Z237" s="38"/>
      <c r="AA237" s="38"/>
      <c r="AB237" s="38"/>
      <c r="AC237" s="38"/>
      <c r="AD237" s="38"/>
      <c r="AE237" s="38"/>
      <c r="AR237" s="191" t="s">
        <v>318</v>
      </c>
      <c r="AT237" s="191" t="s">
        <v>201</v>
      </c>
      <c r="AU237" s="191" t="s">
        <v>91</v>
      </c>
      <c r="AY237" s="19" t="s">
        <v>199</v>
      </c>
      <c r="BE237" s="192">
        <f>IF(N237="základní",J237,0)</f>
        <v>0</v>
      </c>
      <c r="BF237" s="192">
        <f>IF(N237="snížená",J237,0)</f>
        <v>0</v>
      </c>
      <c r="BG237" s="192">
        <f>IF(N237="zákl. přenesená",J237,0)</f>
        <v>0</v>
      </c>
      <c r="BH237" s="192">
        <f>IF(N237="sníž. přenesená",J237,0)</f>
        <v>0</v>
      </c>
      <c r="BI237" s="192">
        <f>IF(N237="nulová",J237,0)</f>
        <v>0</v>
      </c>
      <c r="BJ237" s="19" t="s">
        <v>89</v>
      </c>
      <c r="BK237" s="192">
        <f>ROUND(I237*H237,2)</f>
        <v>0</v>
      </c>
      <c r="BL237" s="19" t="s">
        <v>318</v>
      </c>
      <c r="BM237" s="191" t="s">
        <v>2943</v>
      </c>
    </row>
    <row r="238" s="2" customFormat="1">
      <c r="A238" s="38"/>
      <c r="B238" s="39"/>
      <c r="C238" s="38"/>
      <c r="D238" s="193" t="s">
        <v>248</v>
      </c>
      <c r="E238" s="38"/>
      <c r="F238" s="198" t="s">
        <v>2588</v>
      </c>
      <c r="G238" s="38"/>
      <c r="H238" s="38"/>
      <c r="I238" s="195"/>
      <c r="J238" s="38"/>
      <c r="K238" s="38"/>
      <c r="L238" s="39"/>
      <c r="M238" s="196"/>
      <c r="N238" s="197"/>
      <c r="O238" s="77"/>
      <c r="P238" s="77"/>
      <c r="Q238" s="77"/>
      <c r="R238" s="77"/>
      <c r="S238" s="77"/>
      <c r="T238" s="78"/>
      <c r="U238" s="38"/>
      <c r="V238" s="38"/>
      <c r="W238" s="38"/>
      <c r="X238" s="38"/>
      <c r="Y238" s="38"/>
      <c r="Z238" s="38"/>
      <c r="AA238" s="38"/>
      <c r="AB238" s="38"/>
      <c r="AC238" s="38"/>
      <c r="AD238" s="38"/>
      <c r="AE238" s="38"/>
      <c r="AT238" s="19" t="s">
        <v>248</v>
      </c>
      <c r="AU238" s="19" t="s">
        <v>91</v>
      </c>
    </row>
    <row r="239" s="2" customFormat="1" ht="14.4" customHeight="1">
      <c r="A239" s="38"/>
      <c r="B239" s="179"/>
      <c r="C239" s="180" t="s">
        <v>1050</v>
      </c>
      <c r="D239" s="180" t="s">
        <v>201</v>
      </c>
      <c r="E239" s="181" t="s">
        <v>2944</v>
      </c>
      <c r="F239" s="182" t="s">
        <v>2945</v>
      </c>
      <c r="G239" s="183" t="s">
        <v>548</v>
      </c>
      <c r="H239" s="184">
        <v>1</v>
      </c>
      <c r="I239" s="185"/>
      <c r="J239" s="186">
        <f>ROUND(I239*H239,2)</f>
        <v>0</v>
      </c>
      <c r="K239" s="182" t="s">
        <v>246</v>
      </c>
      <c r="L239" s="39"/>
      <c r="M239" s="187" t="s">
        <v>1</v>
      </c>
      <c r="N239" s="188" t="s">
        <v>46</v>
      </c>
      <c r="O239" s="77"/>
      <c r="P239" s="189">
        <f>O239*H239</f>
        <v>0</v>
      </c>
      <c r="Q239" s="189">
        <v>0</v>
      </c>
      <c r="R239" s="189">
        <f>Q239*H239</f>
        <v>0</v>
      </c>
      <c r="S239" s="189">
        <v>0</v>
      </c>
      <c r="T239" s="190">
        <f>S239*H239</f>
        <v>0</v>
      </c>
      <c r="U239" s="38"/>
      <c r="V239" s="38"/>
      <c r="W239" s="38"/>
      <c r="X239" s="38"/>
      <c r="Y239" s="38"/>
      <c r="Z239" s="38"/>
      <c r="AA239" s="38"/>
      <c r="AB239" s="38"/>
      <c r="AC239" s="38"/>
      <c r="AD239" s="38"/>
      <c r="AE239" s="38"/>
      <c r="AR239" s="191" t="s">
        <v>318</v>
      </c>
      <c r="AT239" s="191" t="s">
        <v>201</v>
      </c>
      <c r="AU239" s="191" t="s">
        <v>91</v>
      </c>
      <c r="AY239" s="19" t="s">
        <v>199</v>
      </c>
      <c r="BE239" s="192">
        <f>IF(N239="základní",J239,0)</f>
        <v>0</v>
      </c>
      <c r="BF239" s="192">
        <f>IF(N239="snížená",J239,0)</f>
        <v>0</v>
      </c>
      <c r="BG239" s="192">
        <f>IF(N239="zákl. přenesená",J239,0)</f>
        <v>0</v>
      </c>
      <c r="BH239" s="192">
        <f>IF(N239="sníž. přenesená",J239,0)</f>
        <v>0</v>
      </c>
      <c r="BI239" s="192">
        <f>IF(N239="nulová",J239,0)</f>
        <v>0</v>
      </c>
      <c r="BJ239" s="19" t="s">
        <v>89</v>
      </c>
      <c r="BK239" s="192">
        <f>ROUND(I239*H239,2)</f>
        <v>0</v>
      </c>
      <c r="BL239" s="19" t="s">
        <v>318</v>
      </c>
      <c r="BM239" s="191" t="s">
        <v>2946</v>
      </c>
    </row>
    <row r="240" s="2" customFormat="1">
      <c r="A240" s="38"/>
      <c r="B240" s="39"/>
      <c r="C240" s="38"/>
      <c r="D240" s="193" t="s">
        <v>248</v>
      </c>
      <c r="E240" s="38"/>
      <c r="F240" s="198" t="s">
        <v>2588</v>
      </c>
      <c r="G240" s="38"/>
      <c r="H240" s="38"/>
      <c r="I240" s="195"/>
      <c r="J240" s="38"/>
      <c r="K240" s="38"/>
      <c r="L240" s="39"/>
      <c r="M240" s="232"/>
      <c r="N240" s="233"/>
      <c r="O240" s="234"/>
      <c r="P240" s="234"/>
      <c r="Q240" s="234"/>
      <c r="R240" s="234"/>
      <c r="S240" s="234"/>
      <c r="T240" s="235"/>
      <c r="U240" s="38"/>
      <c r="V240" s="38"/>
      <c r="W240" s="38"/>
      <c r="X240" s="38"/>
      <c r="Y240" s="38"/>
      <c r="Z240" s="38"/>
      <c r="AA240" s="38"/>
      <c r="AB240" s="38"/>
      <c r="AC240" s="38"/>
      <c r="AD240" s="38"/>
      <c r="AE240" s="38"/>
      <c r="AT240" s="19" t="s">
        <v>248</v>
      </c>
      <c r="AU240" s="19" t="s">
        <v>91</v>
      </c>
    </row>
    <row r="241" s="2" customFormat="1" ht="6.96" customHeight="1">
      <c r="A241" s="38"/>
      <c r="B241" s="60"/>
      <c r="C241" s="61"/>
      <c r="D241" s="61"/>
      <c r="E241" s="61"/>
      <c r="F241" s="61"/>
      <c r="G241" s="61"/>
      <c r="H241" s="61"/>
      <c r="I241" s="61"/>
      <c r="J241" s="61"/>
      <c r="K241" s="61"/>
      <c r="L241" s="39"/>
      <c r="M241" s="38"/>
      <c r="O241" s="38"/>
      <c r="P241" s="38"/>
      <c r="Q241" s="38"/>
      <c r="R241" s="38"/>
      <c r="S241" s="38"/>
      <c r="T241" s="38"/>
      <c r="U241" s="38"/>
      <c r="V241" s="38"/>
      <c r="W241" s="38"/>
      <c r="X241" s="38"/>
      <c r="Y241" s="38"/>
      <c r="Z241" s="38"/>
      <c r="AA241" s="38"/>
      <c r="AB241" s="38"/>
      <c r="AC241" s="38"/>
      <c r="AD241" s="38"/>
      <c r="AE241" s="38"/>
    </row>
  </sheetData>
  <autoFilter ref="C130:K240"/>
  <mergeCells count="12">
    <mergeCell ref="E7:H7"/>
    <mergeCell ref="E9:H9"/>
    <mergeCell ref="E11:H11"/>
    <mergeCell ref="E20:H20"/>
    <mergeCell ref="E29:H29"/>
    <mergeCell ref="E85:H85"/>
    <mergeCell ref="E87:H87"/>
    <mergeCell ref="E89:H89"/>
    <mergeCell ref="E119:H119"/>
    <mergeCell ref="E121:H121"/>
    <mergeCell ref="E123:H12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145</v>
      </c>
    </row>
    <row r="3" s="1" customFormat="1" ht="6.96" customHeight="1">
      <c r="B3" s="20"/>
      <c r="C3" s="21"/>
      <c r="D3" s="21"/>
      <c r="E3" s="21"/>
      <c r="F3" s="21"/>
      <c r="G3" s="21"/>
      <c r="H3" s="21"/>
      <c r="I3" s="21"/>
      <c r="J3" s="21"/>
      <c r="K3" s="21"/>
      <c r="L3" s="22"/>
      <c r="AT3" s="19" t="s">
        <v>91</v>
      </c>
    </row>
    <row r="4" s="1" customFormat="1" ht="24.96" customHeight="1">
      <c r="B4" s="22"/>
      <c r="D4" s="23" t="s">
        <v>158</v>
      </c>
      <c r="L4" s="22"/>
      <c r="M4" s="128" t="s">
        <v>10</v>
      </c>
      <c r="AT4" s="19" t="s">
        <v>3</v>
      </c>
    </row>
    <row r="5" s="1" customFormat="1" ht="6.96" customHeight="1">
      <c r="B5" s="22"/>
      <c r="L5" s="22"/>
    </row>
    <row r="6" s="1" customFormat="1" ht="12" customHeight="1">
      <c r="B6" s="22"/>
      <c r="D6" s="32" t="s">
        <v>16</v>
      </c>
      <c r="L6" s="22"/>
    </row>
    <row r="7" s="1" customFormat="1" ht="16.5" customHeight="1">
      <c r="B7" s="22"/>
      <c r="E7" s="129" t="str">
        <f>'Rekapitulace stavby'!K6</f>
        <v>VD Letovice, rekonstrukce VD</v>
      </c>
      <c r="F7" s="32"/>
      <c r="G7" s="32"/>
      <c r="H7" s="32"/>
      <c r="L7" s="22"/>
    </row>
    <row r="8" s="1" customFormat="1" ht="12" customHeight="1">
      <c r="B8" s="22"/>
      <c r="D8" s="32" t="s">
        <v>159</v>
      </c>
      <c r="L8" s="22"/>
    </row>
    <row r="9" s="2" customFormat="1" ht="16.5" customHeight="1">
      <c r="A9" s="38"/>
      <c r="B9" s="39"/>
      <c r="C9" s="38"/>
      <c r="D9" s="38"/>
      <c r="E9" s="129" t="s">
        <v>2477</v>
      </c>
      <c r="F9" s="38"/>
      <c r="G9" s="38"/>
      <c r="H9" s="38"/>
      <c r="I9" s="38"/>
      <c r="J9" s="38"/>
      <c r="K9" s="38"/>
      <c r="L9" s="55"/>
      <c r="S9" s="38"/>
      <c r="T9" s="38"/>
      <c r="U9" s="38"/>
      <c r="V9" s="38"/>
      <c r="W9" s="38"/>
      <c r="X9" s="38"/>
      <c r="Y9" s="38"/>
      <c r="Z9" s="38"/>
      <c r="AA9" s="38"/>
      <c r="AB9" s="38"/>
      <c r="AC9" s="38"/>
      <c r="AD9" s="38"/>
      <c r="AE9" s="38"/>
    </row>
    <row r="10" s="2" customFormat="1" ht="12" customHeight="1">
      <c r="A10" s="38"/>
      <c r="B10" s="39"/>
      <c r="C10" s="38"/>
      <c r="D10" s="32" t="s">
        <v>1101</v>
      </c>
      <c r="E10" s="38"/>
      <c r="F10" s="38"/>
      <c r="G10" s="38"/>
      <c r="H10" s="38"/>
      <c r="I10" s="38"/>
      <c r="J10" s="38"/>
      <c r="K10" s="38"/>
      <c r="L10" s="55"/>
      <c r="S10" s="38"/>
      <c r="T10" s="38"/>
      <c r="U10" s="38"/>
      <c r="V10" s="38"/>
      <c r="W10" s="38"/>
      <c r="X10" s="38"/>
      <c r="Y10" s="38"/>
      <c r="Z10" s="38"/>
      <c r="AA10" s="38"/>
      <c r="AB10" s="38"/>
      <c r="AC10" s="38"/>
      <c r="AD10" s="38"/>
      <c r="AE10" s="38"/>
    </row>
    <row r="11" s="2" customFormat="1" ht="16.5" customHeight="1">
      <c r="A11" s="38"/>
      <c r="B11" s="39"/>
      <c r="C11" s="38"/>
      <c r="D11" s="38"/>
      <c r="E11" s="67" t="s">
        <v>2947</v>
      </c>
      <c r="F11" s="38"/>
      <c r="G11" s="38"/>
      <c r="H11" s="38"/>
      <c r="I11" s="38"/>
      <c r="J11" s="38"/>
      <c r="K11" s="38"/>
      <c r="L11" s="55"/>
      <c r="S11" s="38"/>
      <c r="T11" s="38"/>
      <c r="U11" s="38"/>
      <c r="V11" s="38"/>
      <c r="W11" s="38"/>
      <c r="X11" s="38"/>
      <c r="Y11" s="38"/>
      <c r="Z11" s="38"/>
      <c r="AA11" s="38"/>
      <c r="AB11" s="38"/>
      <c r="AC11" s="38"/>
      <c r="AD11" s="38"/>
      <c r="AE11" s="38"/>
    </row>
    <row r="12" s="2" customFormat="1">
      <c r="A12" s="38"/>
      <c r="B12" s="39"/>
      <c r="C12" s="38"/>
      <c r="D12" s="38"/>
      <c r="E12" s="38"/>
      <c r="F12" s="38"/>
      <c r="G12" s="38"/>
      <c r="H12" s="38"/>
      <c r="I12" s="38"/>
      <c r="J12" s="38"/>
      <c r="K12" s="38"/>
      <c r="L12" s="55"/>
      <c r="S12" s="38"/>
      <c r="T12" s="38"/>
      <c r="U12" s="38"/>
      <c r="V12" s="38"/>
      <c r="W12" s="38"/>
      <c r="X12" s="38"/>
      <c r="Y12" s="38"/>
      <c r="Z12" s="38"/>
      <c r="AA12" s="38"/>
      <c r="AB12" s="38"/>
      <c r="AC12" s="38"/>
      <c r="AD12" s="38"/>
      <c r="AE12" s="38"/>
    </row>
    <row r="13" s="2" customFormat="1" ht="12" customHeight="1">
      <c r="A13" s="38"/>
      <c r="B13" s="39"/>
      <c r="C13" s="38"/>
      <c r="D13" s="32" t="s">
        <v>18</v>
      </c>
      <c r="E13" s="38"/>
      <c r="F13" s="27" t="s">
        <v>1</v>
      </c>
      <c r="G13" s="38"/>
      <c r="H13" s="38"/>
      <c r="I13" s="32" t="s">
        <v>19</v>
      </c>
      <c r="J13" s="27" t="s">
        <v>1</v>
      </c>
      <c r="K13" s="38"/>
      <c r="L13" s="55"/>
      <c r="S13" s="38"/>
      <c r="T13" s="38"/>
      <c r="U13" s="38"/>
      <c r="V13" s="38"/>
      <c r="W13" s="38"/>
      <c r="X13" s="38"/>
      <c r="Y13" s="38"/>
      <c r="Z13" s="38"/>
      <c r="AA13" s="38"/>
      <c r="AB13" s="38"/>
      <c r="AC13" s="38"/>
      <c r="AD13" s="38"/>
      <c r="AE13" s="38"/>
    </row>
    <row r="14" s="2" customFormat="1" ht="12" customHeight="1">
      <c r="A14" s="38"/>
      <c r="B14" s="39"/>
      <c r="C14" s="38"/>
      <c r="D14" s="32" t="s">
        <v>20</v>
      </c>
      <c r="E14" s="38"/>
      <c r="F14" s="27" t="s">
        <v>21</v>
      </c>
      <c r="G14" s="38"/>
      <c r="H14" s="38"/>
      <c r="I14" s="32" t="s">
        <v>22</v>
      </c>
      <c r="J14" s="69" t="str">
        <f>'Rekapitulace stavby'!AN8</f>
        <v>2. 12. 2020</v>
      </c>
      <c r="K14" s="38"/>
      <c r="L14" s="55"/>
      <c r="S14" s="38"/>
      <c r="T14" s="38"/>
      <c r="U14" s="38"/>
      <c r="V14" s="38"/>
      <c r="W14" s="38"/>
      <c r="X14" s="38"/>
      <c r="Y14" s="38"/>
      <c r="Z14" s="38"/>
      <c r="AA14" s="38"/>
      <c r="AB14" s="38"/>
      <c r="AC14" s="38"/>
      <c r="AD14" s="38"/>
      <c r="AE14" s="38"/>
    </row>
    <row r="15" s="2" customFormat="1" ht="10.8" customHeight="1">
      <c r="A15" s="38"/>
      <c r="B15" s="39"/>
      <c r="C15" s="38"/>
      <c r="D15" s="38"/>
      <c r="E15" s="38"/>
      <c r="F15" s="38"/>
      <c r="G15" s="38"/>
      <c r="H15" s="38"/>
      <c r="I15" s="38"/>
      <c r="J15" s="38"/>
      <c r="K15" s="38"/>
      <c r="L15" s="55"/>
      <c r="S15" s="38"/>
      <c r="T15" s="38"/>
      <c r="U15" s="38"/>
      <c r="V15" s="38"/>
      <c r="W15" s="38"/>
      <c r="X15" s="38"/>
      <c r="Y15" s="38"/>
      <c r="Z15" s="38"/>
      <c r="AA15" s="38"/>
      <c r="AB15" s="38"/>
      <c r="AC15" s="38"/>
      <c r="AD15" s="38"/>
      <c r="AE15" s="38"/>
    </row>
    <row r="16" s="2" customFormat="1" ht="12" customHeight="1">
      <c r="A16" s="38"/>
      <c r="B16" s="39"/>
      <c r="C16" s="38"/>
      <c r="D16" s="32" t="s">
        <v>24</v>
      </c>
      <c r="E16" s="38"/>
      <c r="F16" s="38"/>
      <c r="G16" s="38"/>
      <c r="H16" s="38"/>
      <c r="I16" s="32" t="s">
        <v>25</v>
      </c>
      <c r="J16" s="27" t="s">
        <v>26</v>
      </c>
      <c r="K16" s="38"/>
      <c r="L16" s="55"/>
      <c r="S16" s="38"/>
      <c r="T16" s="38"/>
      <c r="U16" s="38"/>
      <c r="V16" s="38"/>
      <c r="W16" s="38"/>
      <c r="X16" s="38"/>
      <c r="Y16" s="38"/>
      <c r="Z16" s="38"/>
      <c r="AA16" s="38"/>
      <c r="AB16" s="38"/>
      <c r="AC16" s="38"/>
      <c r="AD16" s="38"/>
      <c r="AE16" s="38"/>
    </row>
    <row r="17" s="2" customFormat="1" ht="18" customHeight="1">
      <c r="A17" s="38"/>
      <c r="B17" s="39"/>
      <c r="C17" s="38"/>
      <c r="D17" s="38"/>
      <c r="E17" s="27" t="s">
        <v>27</v>
      </c>
      <c r="F17" s="38"/>
      <c r="G17" s="38"/>
      <c r="H17" s="38"/>
      <c r="I17" s="32" t="s">
        <v>28</v>
      </c>
      <c r="J17" s="27" t="s">
        <v>29</v>
      </c>
      <c r="K17" s="38"/>
      <c r="L17" s="55"/>
      <c r="S17" s="38"/>
      <c r="T17" s="38"/>
      <c r="U17" s="38"/>
      <c r="V17" s="38"/>
      <c r="W17" s="38"/>
      <c r="X17" s="38"/>
      <c r="Y17" s="38"/>
      <c r="Z17" s="38"/>
      <c r="AA17" s="38"/>
      <c r="AB17" s="38"/>
      <c r="AC17" s="38"/>
      <c r="AD17" s="38"/>
      <c r="AE17" s="38"/>
    </row>
    <row r="18" s="2" customFormat="1" ht="6.96" customHeight="1">
      <c r="A18" s="38"/>
      <c r="B18" s="39"/>
      <c r="C18" s="38"/>
      <c r="D18" s="38"/>
      <c r="E18" s="38"/>
      <c r="F18" s="38"/>
      <c r="G18" s="38"/>
      <c r="H18" s="38"/>
      <c r="I18" s="38"/>
      <c r="J18" s="38"/>
      <c r="K18" s="38"/>
      <c r="L18" s="55"/>
      <c r="S18" s="38"/>
      <c r="T18" s="38"/>
      <c r="U18" s="38"/>
      <c r="V18" s="38"/>
      <c r="W18" s="38"/>
      <c r="X18" s="38"/>
      <c r="Y18" s="38"/>
      <c r="Z18" s="38"/>
      <c r="AA18" s="38"/>
      <c r="AB18" s="38"/>
      <c r="AC18" s="38"/>
      <c r="AD18" s="38"/>
      <c r="AE18" s="38"/>
    </row>
    <row r="19" s="2" customFormat="1" ht="12" customHeight="1">
      <c r="A19" s="38"/>
      <c r="B19" s="39"/>
      <c r="C19" s="38"/>
      <c r="D19" s="32" t="s">
        <v>30</v>
      </c>
      <c r="E19" s="38"/>
      <c r="F19" s="38"/>
      <c r="G19" s="38"/>
      <c r="H19" s="38"/>
      <c r="I19" s="32" t="s">
        <v>25</v>
      </c>
      <c r="J19" s="33" t="str">
        <f>'Rekapitulace stavby'!AN13</f>
        <v>Vyplň údaj</v>
      </c>
      <c r="K19" s="38"/>
      <c r="L19" s="55"/>
      <c r="S19" s="38"/>
      <c r="T19" s="38"/>
      <c r="U19" s="38"/>
      <c r="V19" s="38"/>
      <c r="W19" s="38"/>
      <c r="X19" s="38"/>
      <c r="Y19" s="38"/>
      <c r="Z19" s="38"/>
      <c r="AA19" s="38"/>
      <c r="AB19" s="38"/>
      <c r="AC19" s="38"/>
      <c r="AD19" s="38"/>
      <c r="AE19" s="38"/>
    </row>
    <row r="20" s="2" customFormat="1" ht="18" customHeight="1">
      <c r="A20" s="38"/>
      <c r="B20" s="39"/>
      <c r="C20" s="38"/>
      <c r="D20" s="38"/>
      <c r="E20" s="33" t="str">
        <f>'Rekapitulace stavby'!E14</f>
        <v>Vyplň údaj</v>
      </c>
      <c r="F20" s="27"/>
      <c r="G20" s="27"/>
      <c r="H20" s="27"/>
      <c r="I20" s="32" t="s">
        <v>28</v>
      </c>
      <c r="J20" s="33" t="str">
        <f>'Rekapitulace stavby'!AN14</f>
        <v>Vyplň údaj</v>
      </c>
      <c r="K20" s="38"/>
      <c r="L20" s="55"/>
      <c r="S20" s="38"/>
      <c r="T20" s="38"/>
      <c r="U20" s="38"/>
      <c r="V20" s="38"/>
      <c r="W20" s="38"/>
      <c r="X20" s="38"/>
      <c r="Y20" s="38"/>
      <c r="Z20" s="38"/>
      <c r="AA20" s="38"/>
      <c r="AB20" s="38"/>
      <c r="AC20" s="38"/>
      <c r="AD20" s="38"/>
      <c r="AE20" s="38"/>
    </row>
    <row r="21" s="2" customFormat="1" ht="6.96" customHeight="1">
      <c r="A21" s="38"/>
      <c r="B21" s="39"/>
      <c r="C21" s="38"/>
      <c r="D21" s="38"/>
      <c r="E21" s="38"/>
      <c r="F21" s="38"/>
      <c r="G21" s="38"/>
      <c r="H21" s="38"/>
      <c r="I21" s="38"/>
      <c r="J21" s="38"/>
      <c r="K21" s="38"/>
      <c r="L21" s="55"/>
      <c r="S21" s="38"/>
      <c r="T21" s="38"/>
      <c r="U21" s="38"/>
      <c r="V21" s="38"/>
      <c r="W21" s="38"/>
      <c r="X21" s="38"/>
      <c r="Y21" s="38"/>
      <c r="Z21" s="38"/>
      <c r="AA21" s="38"/>
      <c r="AB21" s="38"/>
      <c r="AC21" s="38"/>
      <c r="AD21" s="38"/>
      <c r="AE21" s="38"/>
    </row>
    <row r="22" s="2" customFormat="1" ht="12" customHeight="1">
      <c r="A22" s="38"/>
      <c r="B22" s="39"/>
      <c r="C22" s="38"/>
      <c r="D22" s="32" t="s">
        <v>32</v>
      </c>
      <c r="E22" s="38"/>
      <c r="F22" s="38"/>
      <c r="G22" s="38"/>
      <c r="H22" s="38"/>
      <c r="I22" s="32" t="s">
        <v>25</v>
      </c>
      <c r="J22" s="27" t="s">
        <v>33</v>
      </c>
      <c r="K22" s="38"/>
      <c r="L22" s="55"/>
      <c r="S22" s="38"/>
      <c r="T22" s="38"/>
      <c r="U22" s="38"/>
      <c r="V22" s="38"/>
      <c r="W22" s="38"/>
      <c r="X22" s="38"/>
      <c r="Y22" s="38"/>
      <c r="Z22" s="38"/>
      <c r="AA22" s="38"/>
      <c r="AB22" s="38"/>
      <c r="AC22" s="38"/>
      <c r="AD22" s="38"/>
      <c r="AE22" s="38"/>
    </row>
    <row r="23" s="2" customFormat="1" ht="18" customHeight="1">
      <c r="A23" s="38"/>
      <c r="B23" s="39"/>
      <c r="C23" s="38"/>
      <c r="D23" s="38"/>
      <c r="E23" s="27" t="s">
        <v>34</v>
      </c>
      <c r="F23" s="38"/>
      <c r="G23" s="38"/>
      <c r="H23" s="38"/>
      <c r="I23" s="32" t="s">
        <v>28</v>
      </c>
      <c r="J23" s="27" t="s">
        <v>35</v>
      </c>
      <c r="K23" s="38"/>
      <c r="L23" s="55"/>
      <c r="S23" s="38"/>
      <c r="T23" s="38"/>
      <c r="U23" s="38"/>
      <c r="V23" s="38"/>
      <c r="W23" s="38"/>
      <c r="X23" s="38"/>
      <c r="Y23" s="38"/>
      <c r="Z23" s="38"/>
      <c r="AA23" s="38"/>
      <c r="AB23" s="38"/>
      <c r="AC23" s="38"/>
      <c r="AD23" s="38"/>
      <c r="AE23" s="38"/>
    </row>
    <row r="24" s="2" customFormat="1" ht="6.96" customHeight="1">
      <c r="A24" s="38"/>
      <c r="B24" s="39"/>
      <c r="C24" s="38"/>
      <c r="D24" s="38"/>
      <c r="E24" s="38"/>
      <c r="F24" s="38"/>
      <c r="G24" s="38"/>
      <c r="H24" s="38"/>
      <c r="I24" s="38"/>
      <c r="J24" s="38"/>
      <c r="K24" s="38"/>
      <c r="L24" s="55"/>
      <c r="S24" s="38"/>
      <c r="T24" s="38"/>
      <c r="U24" s="38"/>
      <c r="V24" s="38"/>
      <c r="W24" s="38"/>
      <c r="X24" s="38"/>
      <c r="Y24" s="38"/>
      <c r="Z24" s="38"/>
      <c r="AA24" s="38"/>
      <c r="AB24" s="38"/>
      <c r="AC24" s="38"/>
      <c r="AD24" s="38"/>
      <c r="AE24" s="38"/>
    </row>
    <row r="25" s="2" customFormat="1" ht="12" customHeight="1">
      <c r="A25" s="38"/>
      <c r="B25" s="39"/>
      <c r="C25" s="38"/>
      <c r="D25" s="32" t="s">
        <v>37</v>
      </c>
      <c r="E25" s="38"/>
      <c r="F25" s="38"/>
      <c r="G25" s="38"/>
      <c r="H25" s="38"/>
      <c r="I25" s="32" t="s">
        <v>25</v>
      </c>
      <c r="J25" s="27" t="str">
        <f>IF('Rekapitulace stavby'!AN19="","",'Rekapitulace stavby'!AN19)</f>
        <v/>
      </c>
      <c r="K25" s="38"/>
      <c r="L25" s="55"/>
      <c r="S25" s="38"/>
      <c r="T25" s="38"/>
      <c r="U25" s="38"/>
      <c r="V25" s="38"/>
      <c r="W25" s="38"/>
      <c r="X25" s="38"/>
      <c r="Y25" s="38"/>
      <c r="Z25" s="38"/>
      <c r="AA25" s="38"/>
      <c r="AB25" s="38"/>
      <c r="AC25" s="38"/>
      <c r="AD25" s="38"/>
      <c r="AE25" s="38"/>
    </row>
    <row r="26" s="2" customFormat="1" ht="18" customHeight="1">
      <c r="A26" s="38"/>
      <c r="B26" s="39"/>
      <c r="C26" s="38"/>
      <c r="D26" s="38"/>
      <c r="E26" s="27" t="str">
        <f>IF('Rekapitulace stavby'!E20="","",'Rekapitulace stavby'!E20)</f>
        <v xml:space="preserve"> </v>
      </c>
      <c r="F26" s="38"/>
      <c r="G26" s="38"/>
      <c r="H26" s="38"/>
      <c r="I26" s="32" t="s">
        <v>28</v>
      </c>
      <c r="J26" s="27" t="str">
        <f>IF('Rekapitulace stavby'!AN20="","",'Rekapitulace stavby'!AN20)</f>
        <v/>
      </c>
      <c r="K26" s="38"/>
      <c r="L26" s="55"/>
      <c r="S26" s="38"/>
      <c r="T26" s="38"/>
      <c r="U26" s="38"/>
      <c r="V26" s="38"/>
      <c r="W26" s="38"/>
      <c r="X26" s="38"/>
      <c r="Y26" s="38"/>
      <c r="Z26" s="38"/>
      <c r="AA26" s="38"/>
      <c r="AB26" s="38"/>
      <c r="AC26" s="38"/>
      <c r="AD26" s="38"/>
      <c r="AE26" s="38"/>
    </row>
    <row r="27" s="2" customFormat="1" ht="6.96" customHeight="1">
      <c r="A27" s="38"/>
      <c r="B27" s="39"/>
      <c r="C27" s="38"/>
      <c r="D27" s="38"/>
      <c r="E27" s="38"/>
      <c r="F27" s="38"/>
      <c r="G27" s="38"/>
      <c r="H27" s="38"/>
      <c r="I27" s="38"/>
      <c r="J27" s="38"/>
      <c r="K27" s="38"/>
      <c r="L27" s="55"/>
      <c r="S27" s="38"/>
      <c r="T27" s="38"/>
      <c r="U27" s="38"/>
      <c r="V27" s="38"/>
      <c r="W27" s="38"/>
      <c r="X27" s="38"/>
      <c r="Y27" s="38"/>
      <c r="Z27" s="38"/>
      <c r="AA27" s="38"/>
      <c r="AB27" s="38"/>
      <c r="AC27" s="38"/>
      <c r="AD27" s="38"/>
      <c r="AE27" s="38"/>
    </row>
    <row r="28" s="2" customFormat="1" ht="12" customHeight="1">
      <c r="A28" s="38"/>
      <c r="B28" s="39"/>
      <c r="C28" s="38"/>
      <c r="D28" s="32" t="s">
        <v>39</v>
      </c>
      <c r="E28" s="38"/>
      <c r="F28" s="38"/>
      <c r="G28" s="38"/>
      <c r="H28" s="38"/>
      <c r="I28" s="38"/>
      <c r="J28" s="38"/>
      <c r="K28" s="38"/>
      <c r="L28" s="55"/>
      <c r="S28" s="38"/>
      <c r="T28" s="38"/>
      <c r="U28" s="38"/>
      <c r="V28" s="38"/>
      <c r="W28" s="38"/>
      <c r="X28" s="38"/>
      <c r="Y28" s="38"/>
      <c r="Z28" s="38"/>
      <c r="AA28" s="38"/>
      <c r="AB28" s="38"/>
      <c r="AC28" s="38"/>
      <c r="AD28" s="38"/>
      <c r="AE28" s="38"/>
    </row>
    <row r="29" s="8" customFormat="1" ht="23.25" customHeight="1">
      <c r="A29" s="130"/>
      <c r="B29" s="131"/>
      <c r="C29" s="130"/>
      <c r="D29" s="130"/>
      <c r="E29" s="36" t="s">
        <v>2948</v>
      </c>
      <c r="F29" s="36"/>
      <c r="G29" s="36"/>
      <c r="H29" s="36"/>
      <c r="I29" s="130"/>
      <c r="J29" s="130"/>
      <c r="K29" s="130"/>
      <c r="L29" s="132"/>
      <c r="S29" s="130"/>
      <c r="T29" s="130"/>
      <c r="U29" s="130"/>
      <c r="V29" s="130"/>
      <c r="W29" s="130"/>
      <c r="X29" s="130"/>
      <c r="Y29" s="130"/>
      <c r="Z29" s="130"/>
      <c r="AA29" s="130"/>
      <c r="AB29" s="130"/>
      <c r="AC29" s="130"/>
      <c r="AD29" s="130"/>
      <c r="AE29" s="130"/>
    </row>
    <row r="30" s="2" customFormat="1" ht="6.96" customHeight="1">
      <c r="A30" s="38"/>
      <c r="B30" s="39"/>
      <c r="C30" s="38"/>
      <c r="D30" s="38"/>
      <c r="E30" s="38"/>
      <c r="F30" s="38"/>
      <c r="G30" s="38"/>
      <c r="H30" s="38"/>
      <c r="I30" s="38"/>
      <c r="J30" s="38"/>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90"/>
      <c r="J31" s="90"/>
      <c r="K31" s="90"/>
      <c r="L31" s="55"/>
      <c r="S31" s="38"/>
      <c r="T31" s="38"/>
      <c r="U31" s="38"/>
      <c r="V31" s="38"/>
      <c r="W31" s="38"/>
      <c r="X31" s="38"/>
      <c r="Y31" s="38"/>
      <c r="Z31" s="38"/>
      <c r="AA31" s="38"/>
      <c r="AB31" s="38"/>
      <c r="AC31" s="38"/>
      <c r="AD31" s="38"/>
      <c r="AE31" s="38"/>
    </row>
    <row r="32" s="2" customFormat="1" ht="25.44" customHeight="1">
      <c r="A32" s="38"/>
      <c r="B32" s="39"/>
      <c r="C32" s="38"/>
      <c r="D32" s="133" t="s">
        <v>41</v>
      </c>
      <c r="E32" s="38"/>
      <c r="F32" s="38"/>
      <c r="G32" s="38"/>
      <c r="H32" s="38"/>
      <c r="I32" s="38"/>
      <c r="J32" s="96">
        <f>ROUND(J126, 2)</f>
        <v>0</v>
      </c>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14.4" customHeight="1">
      <c r="A34" s="38"/>
      <c r="B34" s="39"/>
      <c r="C34" s="38"/>
      <c r="D34" s="38"/>
      <c r="E34" s="38"/>
      <c r="F34" s="43" t="s">
        <v>43</v>
      </c>
      <c r="G34" s="38"/>
      <c r="H34" s="38"/>
      <c r="I34" s="43" t="s">
        <v>42</v>
      </c>
      <c r="J34" s="43" t="s">
        <v>44</v>
      </c>
      <c r="K34" s="38"/>
      <c r="L34" s="55"/>
      <c r="S34" s="38"/>
      <c r="T34" s="38"/>
      <c r="U34" s="38"/>
      <c r="V34" s="38"/>
      <c r="W34" s="38"/>
      <c r="X34" s="38"/>
      <c r="Y34" s="38"/>
      <c r="Z34" s="38"/>
      <c r="AA34" s="38"/>
      <c r="AB34" s="38"/>
      <c r="AC34" s="38"/>
      <c r="AD34" s="38"/>
      <c r="AE34" s="38"/>
    </row>
    <row r="35" s="2" customFormat="1" ht="14.4" customHeight="1">
      <c r="A35" s="38"/>
      <c r="B35" s="39"/>
      <c r="C35" s="38"/>
      <c r="D35" s="134" t="s">
        <v>45</v>
      </c>
      <c r="E35" s="32" t="s">
        <v>46</v>
      </c>
      <c r="F35" s="135">
        <f>ROUND((SUM(BE126:BE210)),  2)</f>
        <v>0</v>
      </c>
      <c r="G35" s="38"/>
      <c r="H35" s="38"/>
      <c r="I35" s="136">
        <v>0.20999999999999999</v>
      </c>
      <c r="J35" s="135">
        <f>ROUND(((SUM(BE126:BE210))*I35),  2)</f>
        <v>0</v>
      </c>
      <c r="K35" s="38"/>
      <c r="L35" s="55"/>
      <c r="S35" s="38"/>
      <c r="T35" s="38"/>
      <c r="U35" s="38"/>
      <c r="V35" s="38"/>
      <c r="W35" s="38"/>
      <c r="X35" s="38"/>
      <c r="Y35" s="38"/>
      <c r="Z35" s="38"/>
      <c r="AA35" s="38"/>
      <c r="AB35" s="38"/>
      <c r="AC35" s="38"/>
      <c r="AD35" s="38"/>
      <c r="AE35" s="38"/>
    </row>
    <row r="36" s="2" customFormat="1" ht="14.4" customHeight="1">
      <c r="A36" s="38"/>
      <c r="B36" s="39"/>
      <c r="C36" s="38"/>
      <c r="D36" s="38"/>
      <c r="E36" s="32" t="s">
        <v>47</v>
      </c>
      <c r="F36" s="135">
        <f>ROUND((SUM(BF126:BF210)),  2)</f>
        <v>0</v>
      </c>
      <c r="G36" s="38"/>
      <c r="H36" s="38"/>
      <c r="I36" s="136">
        <v>0.14999999999999999</v>
      </c>
      <c r="J36" s="135">
        <f>ROUND(((SUM(BF126:BF210))*I36),  2)</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48</v>
      </c>
      <c r="F37" s="135">
        <f>ROUND((SUM(BG126:BG210)),  2)</f>
        <v>0</v>
      </c>
      <c r="G37" s="38"/>
      <c r="H37" s="38"/>
      <c r="I37" s="136">
        <v>0.20999999999999999</v>
      </c>
      <c r="J37" s="135">
        <f>0</f>
        <v>0</v>
      </c>
      <c r="K37" s="38"/>
      <c r="L37" s="55"/>
      <c r="S37" s="38"/>
      <c r="T37" s="38"/>
      <c r="U37" s="38"/>
      <c r="V37" s="38"/>
      <c r="W37" s="38"/>
      <c r="X37" s="38"/>
      <c r="Y37" s="38"/>
      <c r="Z37" s="38"/>
      <c r="AA37" s="38"/>
      <c r="AB37" s="38"/>
      <c r="AC37" s="38"/>
      <c r="AD37" s="38"/>
      <c r="AE37" s="38"/>
    </row>
    <row r="38" hidden="1" s="2" customFormat="1" ht="14.4" customHeight="1">
      <c r="A38" s="38"/>
      <c r="B38" s="39"/>
      <c r="C38" s="38"/>
      <c r="D38" s="38"/>
      <c r="E38" s="32" t="s">
        <v>49</v>
      </c>
      <c r="F38" s="135">
        <f>ROUND((SUM(BH126:BH210)),  2)</f>
        <v>0</v>
      </c>
      <c r="G38" s="38"/>
      <c r="H38" s="38"/>
      <c r="I38" s="136">
        <v>0.14999999999999999</v>
      </c>
      <c r="J38" s="135">
        <f>0</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50</v>
      </c>
      <c r="F39" s="135">
        <f>ROUND((SUM(BI126:BI210)),  2)</f>
        <v>0</v>
      </c>
      <c r="G39" s="38"/>
      <c r="H39" s="38"/>
      <c r="I39" s="136">
        <v>0</v>
      </c>
      <c r="J39" s="135">
        <f>0</f>
        <v>0</v>
      </c>
      <c r="K39" s="38"/>
      <c r="L39" s="55"/>
      <c r="S39" s="38"/>
      <c r="T39" s="38"/>
      <c r="U39" s="38"/>
      <c r="V39" s="38"/>
      <c r="W39" s="38"/>
      <c r="X39" s="38"/>
      <c r="Y39" s="38"/>
      <c r="Z39" s="38"/>
      <c r="AA39" s="38"/>
      <c r="AB39" s="38"/>
      <c r="AC39" s="38"/>
      <c r="AD39" s="38"/>
      <c r="AE39" s="38"/>
    </row>
    <row r="40" s="2" customFormat="1" ht="6.96" customHeight="1">
      <c r="A40" s="38"/>
      <c r="B40" s="39"/>
      <c r="C40" s="38"/>
      <c r="D40" s="38"/>
      <c r="E40" s="38"/>
      <c r="F40" s="38"/>
      <c r="G40" s="38"/>
      <c r="H40" s="38"/>
      <c r="I40" s="38"/>
      <c r="J40" s="38"/>
      <c r="K40" s="38"/>
      <c r="L40" s="55"/>
      <c r="S40" s="38"/>
      <c r="T40" s="38"/>
      <c r="U40" s="38"/>
      <c r="V40" s="38"/>
      <c r="W40" s="38"/>
      <c r="X40" s="38"/>
      <c r="Y40" s="38"/>
      <c r="Z40" s="38"/>
      <c r="AA40" s="38"/>
      <c r="AB40" s="38"/>
      <c r="AC40" s="38"/>
      <c r="AD40" s="38"/>
      <c r="AE40" s="38"/>
    </row>
    <row r="41" s="2" customFormat="1" ht="25.44" customHeight="1">
      <c r="A41" s="38"/>
      <c r="B41" s="39"/>
      <c r="C41" s="137"/>
      <c r="D41" s="138" t="s">
        <v>51</v>
      </c>
      <c r="E41" s="81"/>
      <c r="F41" s="81"/>
      <c r="G41" s="139" t="s">
        <v>52</v>
      </c>
      <c r="H41" s="140" t="s">
        <v>53</v>
      </c>
      <c r="I41" s="81"/>
      <c r="J41" s="141">
        <f>SUM(J32:J39)</f>
        <v>0</v>
      </c>
      <c r="K41" s="142"/>
      <c r="L41" s="55"/>
      <c r="S41" s="38"/>
      <c r="T41" s="38"/>
      <c r="U41" s="38"/>
      <c r="V41" s="38"/>
      <c r="W41" s="38"/>
      <c r="X41" s="38"/>
      <c r="Y41" s="38"/>
      <c r="Z41" s="38"/>
      <c r="AA41" s="38"/>
      <c r="AB41" s="38"/>
      <c r="AC41" s="38"/>
      <c r="AD41" s="38"/>
      <c r="AE41" s="38"/>
    </row>
    <row r="42" s="2" customFormat="1" ht="14.4"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54</v>
      </c>
      <c r="E50" s="57"/>
      <c r="F50" s="57"/>
      <c r="G50" s="56" t="s">
        <v>55</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56</v>
      </c>
      <c r="E61" s="41"/>
      <c r="F61" s="143" t="s">
        <v>57</v>
      </c>
      <c r="G61" s="58" t="s">
        <v>56</v>
      </c>
      <c r="H61" s="41"/>
      <c r="I61" s="41"/>
      <c r="J61" s="144" t="s">
        <v>57</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58</v>
      </c>
      <c r="E65" s="59"/>
      <c r="F65" s="59"/>
      <c r="G65" s="56" t="s">
        <v>59</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56</v>
      </c>
      <c r="E76" s="41"/>
      <c r="F76" s="143" t="s">
        <v>57</v>
      </c>
      <c r="G76" s="58" t="s">
        <v>56</v>
      </c>
      <c r="H76" s="41"/>
      <c r="I76" s="41"/>
      <c r="J76" s="144" t="s">
        <v>57</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162</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29" t="str">
        <f>E7</f>
        <v>VD Letovice, rekonstrukce VD</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159</v>
      </c>
      <c r="L86" s="22"/>
    </row>
    <row r="87" s="2" customFormat="1" ht="16.5" customHeight="1">
      <c r="A87" s="38"/>
      <c r="B87" s="39"/>
      <c r="C87" s="38"/>
      <c r="D87" s="38"/>
      <c r="E87" s="129" t="s">
        <v>2477</v>
      </c>
      <c r="F87" s="38"/>
      <c r="G87" s="38"/>
      <c r="H87" s="38"/>
      <c r="I87" s="38"/>
      <c r="J87" s="38"/>
      <c r="K87" s="38"/>
      <c r="L87" s="55"/>
      <c r="S87" s="38"/>
      <c r="T87" s="38"/>
      <c r="U87" s="38"/>
      <c r="V87" s="38"/>
      <c r="W87" s="38"/>
      <c r="X87" s="38"/>
      <c r="Y87" s="38"/>
      <c r="Z87" s="38"/>
      <c r="AA87" s="38"/>
      <c r="AB87" s="38"/>
      <c r="AC87" s="38"/>
      <c r="AD87" s="38"/>
      <c r="AE87" s="38"/>
    </row>
    <row r="88" s="2" customFormat="1" ht="12" customHeight="1">
      <c r="A88" s="38"/>
      <c r="B88" s="39"/>
      <c r="C88" s="32" t="s">
        <v>1101</v>
      </c>
      <c r="D88" s="38"/>
      <c r="E88" s="38"/>
      <c r="F88" s="38"/>
      <c r="G88" s="38"/>
      <c r="H88" s="38"/>
      <c r="I88" s="38"/>
      <c r="J88" s="38"/>
      <c r="K88" s="38"/>
      <c r="L88" s="55"/>
      <c r="S88" s="38"/>
      <c r="T88" s="38"/>
      <c r="U88" s="38"/>
      <c r="V88" s="38"/>
      <c r="W88" s="38"/>
      <c r="X88" s="38"/>
      <c r="Y88" s="38"/>
      <c r="Z88" s="38"/>
      <c r="AA88" s="38"/>
      <c r="AB88" s="38"/>
      <c r="AC88" s="38"/>
      <c r="AD88" s="38"/>
      <c r="AE88" s="38"/>
    </row>
    <row r="89" s="2" customFormat="1" ht="16.5" customHeight="1">
      <c r="A89" s="38"/>
      <c r="B89" s="39"/>
      <c r="C89" s="38"/>
      <c r="D89" s="38"/>
      <c r="E89" s="67" t="str">
        <f>E11</f>
        <v>SO 09.4 - Kamerový systém</v>
      </c>
      <c r="F89" s="38"/>
      <c r="G89" s="38"/>
      <c r="H89" s="38"/>
      <c r="I89" s="38"/>
      <c r="J89" s="38"/>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2" customHeight="1">
      <c r="A91" s="38"/>
      <c r="B91" s="39"/>
      <c r="C91" s="32" t="s">
        <v>20</v>
      </c>
      <c r="D91" s="38"/>
      <c r="E91" s="38"/>
      <c r="F91" s="27" t="str">
        <f>F14</f>
        <v>VD Letovice</v>
      </c>
      <c r="G91" s="38"/>
      <c r="H91" s="38"/>
      <c r="I91" s="32" t="s">
        <v>22</v>
      </c>
      <c r="J91" s="69" t="str">
        <f>IF(J14="","",J14)</f>
        <v>2. 12. 2020</v>
      </c>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25.65" customHeight="1">
      <c r="A93" s="38"/>
      <c r="B93" s="39"/>
      <c r="C93" s="32" t="s">
        <v>24</v>
      </c>
      <c r="D93" s="38"/>
      <c r="E93" s="38"/>
      <c r="F93" s="27" t="str">
        <f>E17</f>
        <v>Povodí Moravy, s.p., Dřevařská 11, 60175 Brno</v>
      </c>
      <c r="G93" s="38"/>
      <c r="H93" s="38"/>
      <c r="I93" s="32" t="s">
        <v>32</v>
      </c>
      <c r="J93" s="36" t="str">
        <f>E23</f>
        <v>Sweco Hydroprojekt a.s.</v>
      </c>
      <c r="K93" s="38"/>
      <c r="L93" s="55"/>
      <c r="S93" s="38"/>
      <c r="T93" s="38"/>
      <c r="U93" s="38"/>
      <c r="V93" s="38"/>
      <c r="W93" s="38"/>
      <c r="X93" s="38"/>
      <c r="Y93" s="38"/>
      <c r="Z93" s="38"/>
      <c r="AA93" s="38"/>
      <c r="AB93" s="38"/>
      <c r="AC93" s="38"/>
      <c r="AD93" s="38"/>
      <c r="AE93" s="38"/>
    </row>
    <row r="94" s="2" customFormat="1" ht="15.15" customHeight="1">
      <c r="A94" s="38"/>
      <c r="B94" s="39"/>
      <c r="C94" s="32" t="s">
        <v>30</v>
      </c>
      <c r="D94" s="38"/>
      <c r="E94" s="38"/>
      <c r="F94" s="27" t="str">
        <f>IF(E20="","",E20)</f>
        <v>Vyplň údaj</v>
      </c>
      <c r="G94" s="38"/>
      <c r="H94" s="38"/>
      <c r="I94" s="32" t="s">
        <v>37</v>
      </c>
      <c r="J94" s="36" t="str">
        <f>E26</f>
        <v xml:space="preserve"> </v>
      </c>
      <c r="K94" s="38"/>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38"/>
      <c r="J95" s="38"/>
      <c r="K95" s="38"/>
      <c r="L95" s="55"/>
      <c r="S95" s="38"/>
      <c r="T95" s="38"/>
      <c r="U95" s="38"/>
      <c r="V95" s="38"/>
      <c r="W95" s="38"/>
      <c r="X95" s="38"/>
      <c r="Y95" s="38"/>
      <c r="Z95" s="38"/>
      <c r="AA95" s="38"/>
      <c r="AB95" s="38"/>
      <c r="AC95" s="38"/>
      <c r="AD95" s="38"/>
      <c r="AE95" s="38"/>
    </row>
    <row r="96" s="2" customFormat="1" ht="29.28" customHeight="1">
      <c r="A96" s="38"/>
      <c r="B96" s="39"/>
      <c r="C96" s="145" t="s">
        <v>163</v>
      </c>
      <c r="D96" s="137"/>
      <c r="E96" s="137"/>
      <c r="F96" s="137"/>
      <c r="G96" s="137"/>
      <c r="H96" s="137"/>
      <c r="I96" s="137"/>
      <c r="J96" s="146" t="s">
        <v>164</v>
      </c>
      <c r="K96" s="137"/>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2.8" customHeight="1">
      <c r="A98" s="38"/>
      <c r="B98" s="39"/>
      <c r="C98" s="147" t="s">
        <v>165</v>
      </c>
      <c r="D98" s="38"/>
      <c r="E98" s="38"/>
      <c r="F98" s="38"/>
      <c r="G98" s="38"/>
      <c r="H98" s="38"/>
      <c r="I98" s="38"/>
      <c r="J98" s="96">
        <f>J126</f>
        <v>0</v>
      </c>
      <c r="K98" s="38"/>
      <c r="L98" s="55"/>
      <c r="S98" s="38"/>
      <c r="T98" s="38"/>
      <c r="U98" s="38"/>
      <c r="V98" s="38"/>
      <c r="W98" s="38"/>
      <c r="X98" s="38"/>
      <c r="Y98" s="38"/>
      <c r="Z98" s="38"/>
      <c r="AA98" s="38"/>
      <c r="AB98" s="38"/>
      <c r="AC98" s="38"/>
      <c r="AD98" s="38"/>
      <c r="AE98" s="38"/>
      <c r="AU98" s="19" t="s">
        <v>166</v>
      </c>
    </row>
    <row r="99" s="9" customFormat="1" ht="24.96" customHeight="1">
      <c r="A99" s="9"/>
      <c r="B99" s="148"/>
      <c r="C99" s="9"/>
      <c r="D99" s="149" t="s">
        <v>2947</v>
      </c>
      <c r="E99" s="150"/>
      <c r="F99" s="150"/>
      <c r="G99" s="150"/>
      <c r="H99" s="150"/>
      <c r="I99" s="150"/>
      <c r="J99" s="151">
        <f>J127</f>
        <v>0</v>
      </c>
      <c r="K99" s="9"/>
      <c r="L99" s="148"/>
      <c r="S99" s="9"/>
      <c r="T99" s="9"/>
      <c r="U99" s="9"/>
      <c r="V99" s="9"/>
      <c r="W99" s="9"/>
      <c r="X99" s="9"/>
      <c r="Y99" s="9"/>
      <c r="Z99" s="9"/>
      <c r="AA99" s="9"/>
      <c r="AB99" s="9"/>
      <c r="AC99" s="9"/>
      <c r="AD99" s="9"/>
      <c r="AE99" s="9"/>
    </row>
    <row r="100" s="10" customFormat="1" ht="19.92" customHeight="1">
      <c r="A100" s="10"/>
      <c r="B100" s="152"/>
      <c r="C100" s="10"/>
      <c r="D100" s="153" t="s">
        <v>2949</v>
      </c>
      <c r="E100" s="154"/>
      <c r="F100" s="154"/>
      <c r="G100" s="154"/>
      <c r="H100" s="154"/>
      <c r="I100" s="154"/>
      <c r="J100" s="155">
        <f>J128</f>
        <v>0</v>
      </c>
      <c r="K100" s="10"/>
      <c r="L100" s="152"/>
      <c r="S100" s="10"/>
      <c r="T100" s="10"/>
      <c r="U100" s="10"/>
      <c r="V100" s="10"/>
      <c r="W100" s="10"/>
      <c r="X100" s="10"/>
      <c r="Y100" s="10"/>
      <c r="Z100" s="10"/>
      <c r="AA100" s="10"/>
      <c r="AB100" s="10"/>
      <c r="AC100" s="10"/>
      <c r="AD100" s="10"/>
      <c r="AE100" s="10"/>
    </row>
    <row r="101" s="10" customFormat="1" ht="19.92" customHeight="1">
      <c r="A101" s="10"/>
      <c r="B101" s="152"/>
      <c r="C101" s="10"/>
      <c r="D101" s="153" t="s">
        <v>2950</v>
      </c>
      <c r="E101" s="154"/>
      <c r="F101" s="154"/>
      <c r="G101" s="154"/>
      <c r="H101" s="154"/>
      <c r="I101" s="154"/>
      <c r="J101" s="155">
        <f>J132</f>
        <v>0</v>
      </c>
      <c r="K101" s="10"/>
      <c r="L101" s="152"/>
      <c r="S101" s="10"/>
      <c r="T101" s="10"/>
      <c r="U101" s="10"/>
      <c r="V101" s="10"/>
      <c r="W101" s="10"/>
      <c r="X101" s="10"/>
      <c r="Y101" s="10"/>
      <c r="Z101" s="10"/>
      <c r="AA101" s="10"/>
      <c r="AB101" s="10"/>
      <c r="AC101" s="10"/>
      <c r="AD101" s="10"/>
      <c r="AE101" s="10"/>
    </row>
    <row r="102" s="10" customFormat="1" ht="19.92" customHeight="1">
      <c r="A102" s="10"/>
      <c r="B102" s="152"/>
      <c r="C102" s="10"/>
      <c r="D102" s="153" t="s">
        <v>2951</v>
      </c>
      <c r="E102" s="154"/>
      <c r="F102" s="154"/>
      <c r="G102" s="154"/>
      <c r="H102" s="154"/>
      <c r="I102" s="154"/>
      <c r="J102" s="155">
        <f>J167</f>
        <v>0</v>
      </c>
      <c r="K102" s="10"/>
      <c r="L102" s="152"/>
      <c r="S102" s="10"/>
      <c r="T102" s="10"/>
      <c r="U102" s="10"/>
      <c r="V102" s="10"/>
      <c r="W102" s="10"/>
      <c r="X102" s="10"/>
      <c r="Y102" s="10"/>
      <c r="Z102" s="10"/>
      <c r="AA102" s="10"/>
      <c r="AB102" s="10"/>
      <c r="AC102" s="10"/>
      <c r="AD102" s="10"/>
      <c r="AE102" s="10"/>
    </row>
    <row r="103" s="10" customFormat="1" ht="19.92" customHeight="1">
      <c r="A103" s="10"/>
      <c r="B103" s="152"/>
      <c r="C103" s="10"/>
      <c r="D103" s="153" t="s">
        <v>2952</v>
      </c>
      <c r="E103" s="154"/>
      <c r="F103" s="154"/>
      <c r="G103" s="154"/>
      <c r="H103" s="154"/>
      <c r="I103" s="154"/>
      <c r="J103" s="155">
        <f>J175</f>
        <v>0</v>
      </c>
      <c r="K103" s="10"/>
      <c r="L103" s="152"/>
      <c r="S103" s="10"/>
      <c r="T103" s="10"/>
      <c r="U103" s="10"/>
      <c r="V103" s="10"/>
      <c r="W103" s="10"/>
      <c r="X103" s="10"/>
      <c r="Y103" s="10"/>
      <c r="Z103" s="10"/>
      <c r="AA103" s="10"/>
      <c r="AB103" s="10"/>
      <c r="AC103" s="10"/>
      <c r="AD103" s="10"/>
      <c r="AE103" s="10"/>
    </row>
    <row r="104" s="10" customFormat="1" ht="19.92" customHeight="1">
      <c r="A104" s="10"/>
      <c r="B104" s="152"/>
      <c r="C104" s="10"/>
      <c r="D104" s="153" t="s">
        <v>2953</v>
      </c>
      <c r="E104" s="154"/>
      <c r="F104" s="154"/>
      <c r="G104" s="154"/>
      <c r="H104" s="154"/>
      <c r="I104" s="154"/>
      <c r="J104" s="155">
        <f>J194</f>
        <v>0</v>
      </c>
      <c r="K104" s="10"/>
      <c r="L104" s="152"/>
      <c r="S104" s="10"/>
      <c r="T104" s="10"/>
      <c r="U104" s="10"/>
      <c r="V104" s="10"/>
      <c r="W104" s="10"/>
      <c r="X104" s="10"/>
      <c r="Y104" s="10"/>
      <c r="Z104" s="10"/>
      <c r="AA104" s="10"/>
      <c r="AB104" s="10"/>
      <c r="AC104" s="10"/>
      <c r="AD104" s="10"/>
      <c r="AE104" s="10"/>
    </row>
    <row r="105" s="2" customFormat="1" ht="21.84" customHeight="1">
      <c r="A105" s="38"/>
      <c r="B105" s="39"/>
      <c r="C105" s="38"/>
      <c r="D105" s="38"/>
      <c r="E105" s="38"/>
      <c r="F105" s="38"/>
      <c r="G105" s="38"/>
      <c r="H105" s="38"/>
      <c r="I105" s="38"/>
      <c r="J105" s="38"/>
      <c r="K105" s="38"/>
      <c r="L105" s="55"/>
      <c r="S105" s="38"/>
      <c r="T105" s="38"/>
      <c r="U105" s="38"/>
      <c r="V105" s="38"/>
      <c r="W105" s="38"/>
      <c r="X105" s="38"/>
      <c r="Y105" s="38"/>
      <c r="Z105" s="38"/>
      <c r="AA105" s="38"/>
      <c r="AB105" s="38"/>
      <c r="AC105" s="38"/>
      <c r="AD105" s="38"/>
      <c r="AE105" s="38"/>
    </row>
    <row r="106" s="2" customFormat="1" ht="6.96" customHeight="1">
      <c r="A106" s="38"/>
      <c r="B106" s="60"/>
      <c r="C106" s="61"/>
      <c r="D106" s="61"/>
      <c r="E106" s="61"/>
      <c r="F106" s="61"/>
      <c r="G106" s="61"/>
      <c r="H106" s="61"/>
      <c r="I106" s="61"/>
      <c r="J106" s="61"/>
      <c r="K106" s="61"/>
      <c r="L106" s="55"/>
      <c r="S106" s="38"/>
      <c r="T106" s="38"/>
      <c r="U106" s="38"/>
      <c r="V106" s="38"/>
      <c r="W106" s="38"/>
      <c r="X106" s="38"/>
      <c r="Y106" s="38"/>
      <c r="Z106" s="38"/>
      <c r="AA106" s="38"/>
      <c r="AB106" s="38"/>
      <c r="AC106" s="38"/>
      <c r="AD106" s="38"/>
      <c r="AE106" s="38"/>
    </row>
    <row r="110" s="2" customFormat="1" ht="6.96" customHeight="1">
      <c r="A110" s="38"/>
      <c r="B110" s="62"/>
      <c r="C110" s="63"/>
      <c r="D110" s="63"/>
      <c r="E110" s="63"/>
      <c r="F110" s="63"/>
      <c r="G110" s="63"/>
      <c r="H110" s="63"/>
      <c r="I110" s="63"/>
      <c r="J110" s="63"/>
      <c r="K110" s="63"/>
      <c r="L110" s="55"/>
      <c r="S110" s="38"/>
      <c r="T110" s="38"/>
      <c r="U110" s="38"/>
      <c r="V110" s="38"/>
      <c r="W110" s="38"/>
      <c r="X110" s="38"/>
      <c r="Y110" s="38"/>
      <c r="Z110" s="38"/>
      <c r="AA110" s="38"/>
      <c r="AB110" s="38"/>
      <c r="AC110" s="38"/>
      <c r="AD110" s="38"/>
      <c r="AE110" s="38"/>
    </row>
    <row r="111" s="2" customFormat="1" ht="24.96" customHeight="1">
      <c r="A111" s="38"/>
      <c r="B111" s="39"/>
      <c r="C111" s="23" t="s">
        <v>184</v>
      </c>
      <c r="D111" s="38"/>
      <c r="E111" s="38"/>
      <c r="F111" s="38"/>
      <c r="G111" s="38"/>
      <c r="H111" s="38"/>
      <c r="I111" s="38"/>
      <c r="J111" s="38"/>
      <c r="K111" s="38"/>
      <c r="L111" s="55"/>
      <c r="S111" s="38"/>
      <c r="T111" s="38"/>
      <c r="U111" s="38"/>
      <c r="V111" s="38"/>
      <c r="W111" s="38"/>
      <c r="X111" s="38"/>
      <c r="Y111" s="38"/>
      <c r="Z111" s="38"/>
      <c r="AA111" s="38"/>
      <c r="AB111" s="38"/>
      <c r="AC111" s="38"/>
      <c r="AD111" s="38"/>
      <c r="AE111" s="38"/>
    </row>
    <row r="112" s="2" customFormat="1" ht="6.96" customHeight="1">
      <c r="A112" s="38"/>
      <c r="B112" s="39"/>
      <c r="C112" s="38"/>
      <c r="D112" s="38"/>
      <c r="E112" s="38"/>
      <c r="F112" s="38"/>
      <c r="G112" s="38"/>
      <c r="H112" s="38"/>
      <c r="I112" s="38"/>
      <c r="J112" s="38"/>
      <c r="K112" s="38"/>
      <c r="L112" s="55"/>
      <c r="S112" s="38"/>
      <c r="T112" s="38"/>
      <c r="U112" s="38"/>
      <c r="V112" s="38"/>
      <c r="W112" s="38"/>
      <c r="X112" s="38"/>
      <c r="Y112" s="38"/>
      <c r="Z112" s="38"/>
      <c r="AA112" s="38"/>
      <c r="AB112" s="38"/>
      <c r="AC112" s="38"/>
      <c r="AD112" s="38"/>
      <c r="AE112" s="38"/>
    </row>
    <row r="113" s="2" customFormat="1" ht="12" customHeight="1">
      <c r="A113" s="38"/>
      <c r="B113" s="39"/>
      <c r="C113" s="32" t="s">
        <v>16</v>
      </c>
      <c r="D113" s="38"/>
      <c r="E113" s="38"/>
      <c r="F113" s="38"/>
      <c r="G113" s="38"/>
      <c r="H113" s="38"/>
      <c r="I113" s="38"/>
      <c r="J113" s="38"/>
      <c r="K113" s="38"/>
      <c r="L113" s="55"/>
      <c r="S113" s="38"/>
      <c r="T113" s="38"/>
      <c r="U113" s="38"/>
      <c r="V113" s="38"/>
      <c r="W113" s="38"/>
      <c r="X113" s="38"/>
      <c r="Y113" s="38"/>
      <c r="Z113" s="38"/>
      <c r="AA113" s="38"/>
      <c r="AB113" s="38"/>
      <c r="AC113" s="38"/>
      <c r="AD113" s="38"/>
      <c r="AE113" s="38"/>
    </row>
    <row r="114" s="2" customFormat="1" ht="16.5" customHeight="1">
      <c r="A114" s="38"/>
      <c r="B114" s="39"/>
      <c r="C114" s="38"/>
      <c r="D114" s="38"/>
      <c r="E114" s="129" t="str">
        <f>E7</f>
        <v>VD Letovice, rekonstrukce VD</v>
      </c>
      <c r="F114" s="32"/>
      <c r="G114" s="32"/>
      <c r="H114" s="32"/>
      <c r="I114" s="38"/>
      <c r="J114" s="38"/>
      <c r="K114" s="38"/>
      <c r="L114" s="55"/>
      <c r="S114" s="38"/>
      <c r="T114" s="38"/>
      <c r="U114" s="38"/>
      <c r="V114" s="38"/>
      <c r="W114" s="38"/>
      <c r="X114" s="38"/>
      <c r="Y114" s="38"/>
      <c r="Z114" s="38"/>
      <c r="AA114" s="38"/>
      <c r="AB114" s="38"/>
      <c r="AC114" s="38"/>
      <c r="AD114" s="38"/>
      <c r="AE114" s="38"/>
    </row>
    <row r="115" s="1" customFormat="1" ht="12" customHeight="1">
      <c r="B115" s="22"/>
      <c r="C115" s="32" t="s">
        <v>159</v>
      </c>
      <c r="L115" s="22"/>
    </row>
    <row r="116" s="2" customFormat="1" ht="16.5" customHeight="1">
      <c r="A116" s="38"/>
      <c r="B116" s="39"/>
      <c r="C116" s="38"/>
      <c r="D116" s="38"/>
      <c r="E116" s="129" t="s">
        <v>2477</v>
      </c>
      <c r="F116" s="38"/>
      <c r="G116" s="38"/>
      <c r="H116" s="38"/>
      <c r="I116" s="38"/>
      <c r="J116" s="38"/>
      <c r="K116" s="38"/>
      <c r="L116" s="55"/>
      <c r="S116" s="38"/>
      <c r="T116" s="38"/>
      <c r="U116" s="38"/>
      <c r="V116" s="38"/>
      <c r="W116" s="38"/>
      <c r="X116" s="38"/>
      <c r="Y116" s="38"/>
      <c r="Z116" s="38"/>
      <c r="AA116" s="38"/>
      <c r="AB116" s="38"/>
      <c r="AC116" s="38"/>
      <c r="AD116" s="38"/>
      <c r="AE116" s="38"/>
    </row>
    <row r="117" s="2" customFormat="1" ht="12" customHeight="1">
      <c r="A117" s="38"/>
      <c r="B117" s="39"/>
      <c r="C117" s="32" t="s">
        <v>1101</v>
      </c>
      <c r="D117" s="38"/>
      <c r="E117" s="38"/>
      <c r="F117" s="38"/>
      <c r="G117" s="38"/>
      <c r="H117" s="38"/>
      <c r="I117" s="38"/>
      <c r="J117" s="38"/>
      <c r="K117" s="38"/>
      <c r="L117" s="55"/>
      <c r="S117" s="38"/>
      <c r="T117" s="38"/>
      <c r="U117" s="38"/>
      <c r="V117" s="38"/>
      <c r="W117" s="38"/>
      <c r="X117" s="38"/>
      <c r="Y117" s="38"/>
      <c r="Z117" s="38"/>
      <c r="AA117" s="38"/>
      <c r="AB117" s="38"/>
      <c r="AC117" s="38"/>
      <c r="AD117" s="38"/>
      <c r="AE117" s="38"/>
    </row>
    <row r="118" s="2" customFormat="1" ht="16.5" customHeight="1">
      <c r="A118" s="38"/>
      <c r="B118" s="39"/>
      <c r="C118" s="38"/>
      <c r="D118" s="38"/>
      <c r="E118" s="67" t="str">
        <f>E11</f>
        <v>SO 09.4 - Kamerový systém</v>
      </c>
      <c r="F118" s="38"/>
      <c r="G118" s="38"/>
      <c r="H118" s="38"/>
      <c r="I118" s="38"/>
      <c r="J118" s="38"/>
      <c r="K118" s="38"/>
      <c r="L118" s="55"/>
      <c r="S118" s="38"/>
      <c r="T118" s="38"/>
      <c r="U118" s="38"/>
      <c r="V118" s="38"/>
      <c r="W118" s="38"/>
      <c r="X118" s="38"/>
      <c r="Y118" s="38"/>
      <c r="Z118" s="38"/>
      <c r="AA118" s="38"/>
      <c r="AB118" s="38"/>
      <c r="AC118" s="38"/>
      <c r="AD118" s="38"/>
      <c r="AE118" s="38"/>
    </row>
    <row r="119" s="2" customFormat="1" ht="6.96" customHeight="1">
      <c r="A119" s="38"/>
      <c r="B119" s="39"/>
      <c r="C119" s="38"/>
      <c r="D119" s="38"/>
      <c r="E119" s="38"/>
      <c r="F119" s="38"/>
      <c r="G119" s="38"/>
      <c r="H119" s="38"/>
      <c r="I119" s="38"/>
      <c r="J119" s="38"/>
      <c r="K119" s="38"/>
      <c r="L119" s="55"/>
      <c r="S119" s="38"/>
      <c r="T119" s="38"/>
      <c r="U119" s="38"/>
      <c r="V119" s="38"/>
      <c r="W119" s="38"/>
      <c r="X119" s="38"/>
      <c r="Y119" s="38"/>
      <c r="Z119" s="38"/>
      <c r="AA119" s="38"/>
      <c r="AB119" s="38"/>
      <c r="AC119" s="38"/>
      <c r="AD119" s="38"/>
      <c r="AE119" s="38"/>
    </row>
    <row r="120" s="2" customFormat="1" ht="12" customHeight="1">
      <c r="A120" s="38"/>
      <c r="B120" s="39"/>
      <c r="C120" s="32" t="s">
        <v>20</v>
      </c>
      <c r="D120" s="38"/>
      <c r="E120" s="38"/>
      <c r="F120" s="27" t="str">
        <f>F14</f>
        <v>VD Letovice</v>
      </c>
      <c r="G120" s="38"/>
      <c r="H120" s="38"/>
      <c r="I120" s="32" t="s">
        <v>22</v>
      </c>
      <c r="J120" s="69" t="str">
        <f>IF(J14="","",J14)</f>
        <v>2. 12. 2020</v>
      </c>
      <c r="K120" s="38"/>
      <c r="L120" s="55"/>
      <c r="S120" s="38"/>
      <c r="T120" s="38"/>
      <c r="U120" s="38"/>
      <c r="V120" s="38"/>
      <c r="W120" s="38"/>
      <c r="X120" s="38"/>
      <c r="Y120" s="38"/>
      <c r="Z120" s="38"/>
      <c r="AA120" s="38"/>
      <c r="AB120" s="38"/>
      <c r="AC120" s="38"/>
      <c r="AD120" s="38"/>
      <c r="AE120" s="38"/>
    </row>
    <row r="121" s="2" customFormat="1" ht="6.96" customHeight="1">
      <c r="A121" s="38"/>
      <c r="B121" s="39"/>
      <c r="C121" s="38"/>
      <c r="D121" s="38"/>
      <c r="E121" s="38"/>
      <c r="F121" s="38"/>
      <c r="G121" s="38"/>
      <c r="H121" s="38"/>
      <c r="I121" s="38"/>
      <c r="J121" s="38"/>
      <c r="K121" s="38"/>
      <c r="L121" s="55"/>
      <c r="S121" s="38"/>
      <c r="T121" s="38"/>
      <c r="U121" s="38"/>
      <c r="V121" s="38"/>
      <c r="W121" s="38"/>
      <c r="X121" s="38"/>
      <c r="Y121" s="38"/>
      <c r="Z121" s="38"/>
      <c r="AA121" s="38"/>
      <c r="AB121" s="38"/>
      <c r="AC121" s="38"/>
      <c r="AD121" s="38"/>
      <c r="AE121" s="38"/>
    </row>
    <row r="122" s="2" customFormat="1" ht="25.65" customHeight="1">
      <c r="A122" s="38"/>
      <c r="B122" s="39"/>
      <c r="C122" s="32" t="s">
        <v>24</v>
      </c>
      <c r="D122" s="38"/>
      <c r="E122" s="38"/>
      <c r="F122" s="27" t="str">
        <f>E17</f>
        <v>Povodí Moravy, s.p., Dřevařská 11, 60175 Brno</v>
      </c>
      <c r="G122" s="38"/>
      <c r="H122" s="38"/>
      <c r="I122" s="32" t="s">
        <v>32</v>
      </c>
      <c r="J122" s="36" t="str">
        <f>E23</f>
        <v>Sweco Hydroprojekt a.s.</v>
      </c>
      <c r="K122" s="38"/>
      <c r="L122" s="55"/>
      <c r="S122" s="38"/>
      <c r="T122" s="38"/>
      <c r="U122" s="38"/>
      <c r="V122" s="38"/>
      <c r="W122" s="38"/>
      <c r="X122" s="38"/>
      <c r="Y122" s="38"/>
      <c r="Z122" s="38"/>
      <c r="AA122" s="38"/>
      <c r="AB122" s="38"/>
      <c r="AC122" s="38"/>
      <c r="AD122" s="38"/>
      <c r="AE122" s="38"/>
    </row>
    <row r="123" s="2" customFormat="1" ht="15.15" customHeight="1">
      <c r="A123" s="38"/>
      <c r="B123" s="39"/>
      <c r="C123" s="32" t="s">
        <v>30</v>
      </c>
      <c r="D123" s="38"/>
      <c r="E123" s="38"/>
      <c r="F123" s="27" t="str">
        <f>IF(E20="","",E20)</f>
        <v>Vyplň údaj</v>
      </c>
      <c r="G123" s="38"/>
      <c r="H123" s="38"/>
      <c r="I123" s="32" t="s">
        <v>37</v>
      </c>
      <c r="J123" s="36" t="str">
        <f>E26</f>
        <v xml:space="preserve"> </v>
      </c>
      <c r="K123" s="38"/>
      <c r="L123" s="55"/>
      <c r="S123" s="38"/>
      <c r="T123" s="38"/>
      <c r="U123" s="38"/>
      <c r="V123" s="38"/>
      <c r="W123" s="38"/>
      <c r="X123" s="38"/>
      <c r="Y123" s="38"/>
      <c r="Z123" s="38"/>
      <c r="AA123" s="38"/>
      <c r="AB123" s="38"/>
      <c r="AC123" s="38"/>
      <c r="AD123" s="38"/>
      <c r="AE123" s="38"/>
    </row>
    <row r="124" s="2" customFormat="1" ht="10.32" customHeight="1">
      <c r="A124" s="38"/>
      <c r="B124" s="39"/>
      <c r="C124" s="38"/>
      <c r="D124" s="38"/>
      <c r="E124" s="38"/>
      <c r="F124" s="38"/>
      <c r="G124" s="38"/>
      <c r="H124" s="38"/>
      <c r="I124" s="38"/>
      <c r="J124" s="38"/>
      <c r="K124" s="38"/>
      <c r="L124" s="55"/>
      <c r="S124" s="38"/>
      <c r="T124" s="38"/>
      <c r="U124" s="38"/>
      <c r="V124" s="38"/>
      <c r="W124" s="38"/>
      <c r="X124" s="38"/>
      <c r="Y124" s="38"/>
      <c r="Z124" s="38"/>
      <c r="AA124" s="38"/>
      <c r="AB124" s="38"/>
      <c r="AC124" s="38"/>
      <c r="AD124" s="38"/>
      <c r="AE124" s="38"/>
    </row>
    <row r="125" s="11" customFormat="1" ht="29.28" customHeight="1">
      <c r="A125" s="156"/>
      <c r="B125" s="157"/>
      <c r="C125" s="158" t="s">
        <v>185</v>
      </c>
      <c r="D125" s="159" t="s">
        <v>66</v>
      </c>
      <c r="E125" s="159" t="s">
        <v>62</v>
      </c>
      <c r="F125" s="159" t="s">
        <v>63</v>
      </c>
      <c r="G125" s="159" t="s">
        <v>186</v>
      </c>
      <c r="H125" s="159" t="s">
        <v>187</v>
      </c>
      <c r="I125" s="159" t="s">
        <v>188</v>
      </c>
      <c r="J125" s="159" t="s">
        <v>164</v>
      </c>
      <c r="K125" s="160" t="s">
        <v>189</v>
      </c>
      <c r="L125" s="161"/>
      <c r="M125" s="86" t="s">
        <v>1</v>
      </c>
      <c r="N125" s="87" t="s">
        <v>45</v>
      </c>
      <c r="O125" s="87" t="s">
        <v>190</v>
      </c>
      <c r="P125" s="87" t="s">
        <v>191</v>
      </c>
      <c r="Q125" s="87" t="s">
        <v>192</v>
      </c>
      <c r="R125" s="87" t="s">
        <v>193</v>
      </c>
      <c r="S125" s="87" t="s">
        <v>194</v>
      </c>
      <c r="T125" s="88" t="s">
        <v>195</v>
      </c>
      <c r="U125" s="156"/>
      <c r="V125" s="156"/>
      <c r="W125" s="156"/>
      <c r="X125" s="156"/>
      <c r="Y125" s="156"/>
      <c r="Z125" s="156"/>
      <c r="AA125" s="156"/>
      <c r="AB125" s="156"/>
      <c r="AC125" s="156"/>
      <c r="AD125" s="156"/>
      <c r="AE125" s="156"/>
    </row>
    <row r="126" s="2" customFormat="1" ht="22.8" customHeight="1">
      <c r="A126" s="38"/>
      <c r="B126" s="39"/>
      <c r="C126" s="93" t="s">
        <v>196</v>
      </c>
      <c r="D126" s="38"/>
      <c r="E126" s="38"/>
      <c r="F126" s="38"/>
      <c r="G126" s="38"/>
      <c r="H126" s="38"/>
      <c r="I126" s="38"/>
      <c r="J126" s="162">
        <f>BK126</f>
        <v>0</v>
      </c>
      <c r="K126" s="38"/>
      <c r="L126" s="39"/>
      <c r="M126" s="89"/>
      <c r="N126" s="73"/>
      <c r="O126" s="90"/>
      <c r="P126" s="163">
        <f>P127</f>
        <v>0</v>
      </c>
      <c r="Q126" s="90"/>
      <c r="R126" s="163">
        <f>R127</f>
        <v>0</v>
      </c>
      <c r="S126" s="90"/>
      <c r="T126" s="164">
        <f>T127</f>
        <v>0</v>
      </c>
      <c r="U126" s="38"/>
      <c r="V126" s="38"/>
      <c r="W126" s="38"/>
      <c r="X126" s="38"/>
      <c r="Y126" s="38"/>
      <c r="Z126" s="38"/>
      <c r="AA126" s="38"/>
      <c r="AB126" s="38"/>
      <c r="AC126" s="38"/>
      <c r="AD126" s="38"/>
      <c r="AE126" s="38"/>
      <c r="AT126" s="19" t="s">
        <v>80</v>
      </c>
      <c r="AU126" s="19" t="s">
        <v>166</v>
      </c>
      <c r="BK126" s="165">
        <f>BK127</f>
        <v>0</v>
      </c>
    </row>
    <row r="127" s="12" customFormat="1" ht="25.92" customHeight="1">
      <c r="A127" s="12"/>
      <c r="B127" s="166"/>
      <c r="C127" s="12"/>
      <c r="D127" s="167" t="s">
        <v>80</v>
      </c>
      <c r="E127" s="168" t="s">
        <v>143</v>
      </c>
      <c r="F127" s="168" t="s">
        <v>144</v>
      </c>
      <c r="G127" s="12"/>
      <c r="H127" s="12"/>
      <c r="I127" s="169"/>
      <c r="J127" s="170">
        <f>BK127</f>
        <v>0</v>
      </c>
      <c r="K127" s="12"/>
      <c r="L127" s="166"/>
      <c r="M127" s="171"/>
      <c r="N127" s="172"/>
      <c r="O127" s="172"/>
      <c r="P127" s="173">
        <f>P128+P132+P167+P175+P194</f>
        <v>0</v>
      </c>
      <c r="Q127" s="172"/>
      <c r="R127" s="173">
        <f>R128+R132+R167+R175+R194</f>
        <v>0</v>
      </c>
      <c r="S127" s="172"/>
      <c r="T127" s="174">
        <f>T128+T132+T167+T175+T194</f>
        <v>0</v>
      </c>
      <c r="U127" s="12"/>
      <c r="V127" s="12"/>
      <c r="W127" s="12"/>
      <c r="X127" s="12"/>
      <c r="Y127" s="12"/>
      <c r="Z127" s="12"/>
      <c r="AA127" s="12"/>
      <c r="AB127" s="12"/>
      <c r="AC127" s="12"/>
      <c r="AD127" s="12"/>
      <c r="AE127" s="12"/>
      <c r="AR127" s="167" t="s">
        <v>206</v>
      </c>
      <c r="AT127" s="175" t="s">
        <v>80</v>
      </c>
      <c r="AU127" s="175" t="s">
        <v>81</v>
      </c>
      <c r="AY127" s="167" t="s">
        <v>199</v>
      </c>
      <c r="BK127" s="176">
        <f>BK128+BK132+BK167+BK175+BK194</f>
        <v>0</v>
      </c>
    </row>
    <row r="128" s="12" customFormat="1" ht="22.8" customHeight="1">
      <c r="A128" s="12"/>
      <c r="B128" s="166"/>
      <c r="C128" s="12"/>
      <c r="D128" s="167" t="s">
        <v>80</v>
      </c>
      <c r="E128" s="177" t="s">
        <v>2954</v>
      </c>
      <c r="F128" s="177" t="s">
        <v>2955</v>
      </c>
      <c r="G128" s="12"/>
      <c r="H128" s="12"/>
      <c r="I128" s="169"/>
      <c r="J128" s="178">
        <f>BK128</f>
        <v>0</v>
      </c>
      <c r="K128" s="12"/>
      <c r="L128" s="166"/>
      <c r="M128" s="171"/>
      <c r="N128" s="172"/>
      <c r="O128" s="172"/>
      <c r="P128" s="173">
        <f>SUM(P129:P131)</f>
        <v>0</v>
      </c>
      <c r="Q128" s="172"/>
      <c r="R128" s="173">
        <f>SUM(R129:R131)</f>
        <v>0</v>
      </c>
      <c r="S128" s="172"/>
      <c r="T128" s="174">
        <f>SUM(T129:T131)</f>
        <v>0</v>
      </c>
      <c r="U128" s="12"/>
      <c r="V128" s="12"/>
      <c r="W128" s="12"/>
      <c r="X128" s="12"/>
      <c r="Y128" s="12"/>
      <c r="Z128" s="12"/>
      <c r="AA128" s="12"/>
      <c r="AB128" s="12"/>
      <c r="AC128" s="12"/>
      <c r="AD128" s="12"/>
      <c r="AE128" s="12"/>
      <c r="AR128" s="167" t="s">
        <v>206</v>
      </c>
      <c r="AT128" s="175" t="s">
        <v>80</v>
      </c>
      <c r="AU128" s="175" t="s">
        <v>89</v>
      </c>
      <c r="AY128" s="167" t="s">
        <v>199</v>
      </c>
      <c r="BK128" s="176">
        <f>SUM(BK129:BK131)</f>
        <v>0</v>
      </c>
    </row>
    <row r="129" s="2" customFormat="1" ht="14.4" customHeight="1">
      <c r="A129" s="38"/>
      <c r="B129" s="179"/>
      <c r="C129" s="222" t="s">
        <v>89</v>
      </c>
      <c r="D129" s="222" t="s">
        <v>272</v>
      </c>
      <c r="E129" s="223" t="s">
        <v>2709</v>
      </c>
      <c r="F129" s="224" t="s">
        <v>2956</v>
      </c>
      <c r="G129" s="225" t="s">
        <v>404</v>
      </c>
      <c r="H129" s="226">
        <v>4</v>
      </c>
      <c r="I129" s="227"/>
      <c r="J129" s="228">
        <f>ROUND(I129*H129,2)</f>
        <v>0</v>
      </c>
      <c r="K129" s="224" t="s">
        <v>246</v>
      </c>
      <c r="L129" s="229"/>
      <c r="M129" s="230" t="s">
        <v>1</v>
      </c>
      <c r="N129" s="231" t="s">
        <v>46</v>
      </c>
      <c r="O129" s="77"/>
      <c r="P129" s="189">
        <f>O129*H129</f>
        <v>0</v>
      </c>
      <c r="Q129" s="189">
        <v>0</v>
      </c>
      <c r="R129" s="189">
        <f>Q129*H129</f>
        <v>0</v>
      </c>
      <c r="S129" s="189">
        <v>0</v>
      </c>
      <c r="T129" s="190">
        <f>S129*H129</f>
        <v>0</v>
      </c>
      <c r="U129" s="38"/>
      <c r="V129" s="38"/>
      <c r="W129" s="38"/>
      <c r="X129" s="38"/>
      <c r="Y129" s="38"/>
      <c r="Z129" s="38"/>
      <c r="AA129" s="38"/>
      <c r="AB129" s="38"/>
      <c r="AC129" s="38"/>
      <c r="AD129" s="38"/>
      <c r="AE129" s="38"/>
      <c r="AR129" s="191" t="s">
        <v>427</v>
      </c>
      <c r="AT129" s="191" t="s">
        <v>272</v>
      </c>
      <c r="AU129" s="191" t="s">
        <v>91</v>
      </c>
      <c r="AY129" s="19" t="s">
        <v>199</v>
      </c>
      <c r="BE129" s="192">
        <f>IF(N129="základní",J129,0)</f>
        <v>0</v>
      </c>
      <c r="BF129" s="192">
        <f>IF(N129="snížená",J129,0)</f>
        <v>0</v>
      </c>
      <c r="BG129" s="192">
        <f>IF(N129="zákl. přenesená",J129,0)</f>
        <v>0</v>
      </c>
      <c r="BH129" s="192">
        <f>IF(N129="sníž. přenesená",J129,0)</f>
        <v>0</v>
      </c>
      <c r="BI129" s="192">
        <f>IF(N129="nulová",J129,0)</f>
        <v>0</v>
      </c>
      <c r="BJ129" s="19" t="s">
        <v>89</v>
      </c>
      <c r="BK129" s="192">
        <f>ROUND(I129*H129,2)</f>
        <v>0</v>
      </c>
      <c r="BL129" s="19" t="s">
        <v>318</v>
      </c>
      <c r="BM129" s="191" t="s">
        <v>2957</v>
      </c>
    </row>
    <row r="130" s="2" customFormat="1">
      <c r="A130" s="38"/>
      <c r="B130" s="39"/>
      <c r="C130" s="38"/>
      <c r="D130" s="193" t="s">
        <v>248</v>
      </c>
      <c r="E130" s="38"/>
      <c r="F130" s="198" t="s">
        <v>2958</v>
      </c>
      <c r="G130" s="38"/>
      <c r="H130" s="38"/>
      <c r="I130" s="195"/>
      <c r="J130" s="38"/>
      <c r="K130" s="38"/>
      <c r="L130" s="39"/>
      <c r="M130" s="196"/>
      <c r="N130" s="197"/>
      <c r="O130" s="77"/>
      <c r="P130" s="77"/>
      <c r="Q130" s="77"/>
      <c r="R130" s="77"/>
      <c r="S130" s="77"/>
      <c r="T130" s="78"/>
      <c r="U130" s="38"/>
      <c r="V130" s="38"/>
      <c r="W130" s="38"/>
      <c r="X130" s="38"/>
      <c r="Y130" s="38"/>
      <c r="Z130" s="38"/>
      <c r="AA130" s="38"/>
      <c r="AB130" s="38"/>
      <c r="AC130" s="38"/>
      <c r="AD130" s="38"/>
      <c r="AE130" s="38"/>
      <c r="AT130" s="19" t="s">
        <v>248</v>
      </c>
      <c r="AU130" s="19" t="s">
        <v>91</v>
      </c>
    </row>
    <row r="131" s="2" customFormat="1" ht="24.15" customHeight="1">
      <c r="A131" s="38"/>
      <c r="B131" s="179"/>
      <c r="C131" s="180" t="s">
        <v>91</v>
      </c>
      <c r="D131" s="180" t="s">
        <v>201</v>
      </c>
      <c r="E131" s="181" t="s">
        <v>2959</v>
      </c>
      <c r="F131" s="182" t="s">
        <v>2960</v>
      </c>
      <c r="G131" s="183" t="s">
        <v>404</v>
      </c>
      <c r="H131" s="184">
        <v>4</v>
      </c>
      <c r="I131" s="185"/>
      <c r="J131" s="186">
        <f>ROUND(I131*H131,2)</f>
        <v>0</v>
      </c>
      <c r="K131" s="182" t="s">
        <v>246</v>
      </c>
      <c r="L131" s="39"/>
      <c r="M131" s="187" t="s">
        <v>1</v>
      </c>
      <c r="N131" s="188" t="s">
        <v>46</v>
      </c>
      <c r="O131" s="77"/>
      <c r="P131" s="189">
        <f>O131*H131</f>
        <v>0</v>
      </c>
      <c r="Q131" s="189">
        <v>0</v>
      </c>
      <c r="R131" s="189">
        <f>Q131*H131</f>
        <v>0</v>
      </c>
      <c r="S131" s="189">
        <v>0</v>
      </c>
      <c r="T131" s="190">
        <f>S131*H131</f>
        <v>0</v>
      </c>
      <c r="U131" s="38"/>
      <c r="V131" s="38"/>
      <c r="W131" s="38"/>
      <c r="X131" s="38"/>
      <c r="Y131" s="38"/>
      <c r="Z131" s="38"/>
      <c r="AA131" s="38"/>
      <c r="AB131" s="38"/>
      <c r="AC131" s="38"/>
      <c r="AD131" s="38"/>
      <c r="AE131" s="38"/>
      <c r="AR131" s="191" t="s">
        <v>318</v>
      </c>
      <c r="AT131" s="191" t="s">
        <v>201</v>
      </c>
      <c r="AU131" s="191" t="s">
        <v>91</v>
      </c>
      <c r="AY131" s="19" t="s">
        <v>199</v>
      </c>
      <c r="BE131" s="192">
        <f>IF(N131="základní",J131,0)</f>
        <v>0</v>
      </c>
      <c r="BF131" s="192">
        <f>IF(N131="snížená",J131,0)</f>
        <v>0</v>
      </c>
      <c r="BG131" s="192">
        <f>IF(N131="zákl. přenesená",J131,0)</f>
        <v>0</v>
      </c>
      <c r="BH131" s="192">
        <f>IF(N131="sníž. přenesená",J131,0)</f>
        <v>0</v>
      </c>
      <c r="BI131" s="192">
        <f>IF(N131="nulová",J131,0)</f>
        <v>0</v>
      </c>
      <c r="BJ131" s="19" t="s">
        <v>89</v>
      </c>
      <c r="BK131" s="192">
        <f>ROUND(I131*H131,2)</f>
        <v>0</v>
      </c>
      <c r="BL131" s="19" t="s">
        <v>318</v>
      </c>
      <c r="BM131" s="191" t="s">
        <v>2961</v>
      </c>
    </row>
    <row r="132" s="12" customFormat="1" ht="22.8" customHeight="1">
      <c r="A132" s="12"/>
      <c r="B132" s="166"/>
      <c r="C132" s="12"/>
      <c r="D132" s="167" t="s">
        <v>80</v>
      </c>
      <c r="E132" s="177" t="s">
        <v>2707</v>
      </c>
      <c r="F132" s="177" t="s">
        <v>2962</v>
      </c>
      <c r="G132" s="12"/>
      <c r="H132" s="12"/>
      <c r="I132" s="169"/>
      <c r="J132" s="178">
        <f>BK132</f>
        <v>0</v>
      </c>
      <c r="K132" s="12"/>
      <c r="L132" s="166"/>
      <c r="M132" s="171"/>
      <c r="N132" s="172"/>
      <c r="O132" s="172"/>
      <c r="P132" s="173">
        <f>SUM(P133:P166)</f>
        <v>0</v>
      </c>
      <c r="Q132" s="172"/>
      <c r="R132" s="173">
        <f>SUM(R133:R166)</f>
        <v>0</v>
      </c>
      <c r="S132" s="172"/>
      <c r="T132" s="174">
        <f>SUM(T133:T166)</f>
        <v>0</v>
      </c>
      <c r="U132" s="12"/>
      <c r="V132" s="12"/>
      <c r="W132" s="12"/>
      <c r="X132" s="12"/>
      <c r="Y132" s="12"/>
      <c r="Z132" s="12"/>
      <c r="AA132" s="12"/>
      <c r="AB132" s="12"/>
      <c r="AC132" s="12"/>
      <c r="AD132" s="12"/>
      <c r="AE132" s="12"/>
      <c r="AR132" s="167" t="s">
        <v>206</v>
      </c>
      <c r="AT132" s="175" t="s">
        <v>80</v>
      </c>
      <c r="AU132" s="175" t="s">
        <v>89</v>
      </c>
      <c r="AY132" s="167" t="s">
        <v>199</v>
      </c>
      <c r="BK132" s="176">
        <f>SUM(BK133:BK166)</f>
        <v>0</v>
      </c>
    </row>
    <row r="133" s="2" customFormat="1" ht="14.4" customHeight="1">
      <c r="A133" s="38"/>
      <c r="B133" s="179"/>
      <c r="C133" s="222" t="s">
        <v>221</v>
      </c>
      <c r="D133" s="222" t="s">
        <v>272</v>
      </c>
      <c r="E133" s="223" t="s">
        <v>2721</v>
      </c>
      <c r="F133" s="224" t="s">
        <v>2963</v>
      </c>
      <c r="G133" s="225" t="s">
        <v>404</v>
      </c>
      <c r="H133" s="226">
        <v>4</v>
      </c>
      <c r="I133" s="227"/>
      <c r="J133" s="228">
        <f>ROUND(I133*H133,2)</f>
        <v>0</v>
      </c>
      <c r="K133" s="224" t="s">
        <v>246</v>
      </c>
      <c r="L133" s="229"/>
      <c r="M133" s="230" t="s">
        <v>1</v>
      </c>
      <c r="N133" s="231" t="s">
        <v>46</v>
      </c>
      <c r="O133" s="77"/>
      <c r="P133" s="189">
        <f>O133*H133</f>
        <v>0</v>
      </c>
      <c r="Q133" s="189">
        <v>0</v>
      </c>
      <c r="R133" s="189">
        <f>Q133*H133</f>
        <v>0</v>
      </c>
      <c r="S133" s="189">
        <v>0</v>
      </c>
      <c r="T133" s="190">
        <f>S133*H133</f>
        <v>0</v>
      </c>
      <c r="U133" s="38"/>
      <c r="V133" s="38"/>
      <c r="W133" s="38"/>
      <c r="X133" s="38"/>
      <c r="Y133" s="38"/>
      <c r="Z133" s="38"/>
      <c r="AA133" s="38"/>
      <c r="AB133" s="38"/>
      <c r="AC133" s="38"/>
      <c r="AD133" s="38"/>
      <c r="AE133" s="38"/>
      <c r="AR133" s="191" t="s">
        <v>427</v>
      </c>
      <c r="AT133" s="191" t="s">
        <v>272</v>
      </c>
      <c r="AU133" s="191" t="s">
        <v>91</v>
      </c>
      <c r="AY133" s="19" t="s">
        <v>199</v>
      </c>
      <c r="BE133" s="192">
        <f>IF(N133="základní",J133,0)</f>
        <v>0</v>
      </c>
      <c r="BF133" s="192">
        <f>IF(N133="snížená",J133,0)</f>
        <v>0</v>
      </c>
      <c r="BG133" s="192">
        <f>IF(N133="zákl. přenesená",J133,0)</f>
        <v>0</v>
      </c>
      <c r="BH133" s="192">
        <f>IF(N133="sníž. přenesená",J133,0)</f>
        <v>0</v>
      </c>
      <c r="BI133" s="192">
        <f>IF(N133="nulová",J133,0)</f>
        <v>0</v>
      </c>
      <c r="BJ133" s="19" t="s">
        <v>89</v>
      </c>
      <c r="BK133" s="192">
        <f>ROUND(I133*H133,2)</f>
        <v>0</v>
      </c>
      <c r="BL133" s="19" t="s">
        <v>318</v>
      </c>
      <c r="BM133" s="191" t="s">
        <v>2964</v>
      </c>
    </row>
    <row r="134" s="2" customFormat="1">
      <c r="A134" s="38"/>
      <c r="B134" s="39"/>
      <c r="C134" s="38"/>
      <c r="D134" s="193" t="s">
        <v>248</v>
      </c>
      <c r="E134" s="38"/>
      <c r="F134" s="198" t="s">
        <v>2965</v>
      </c>
      <c r="G134" s="38"/>
      <c r="H134" s="38"/>
      <c r="I134" s="195"/>
      <c r="J134" s="38"/>
      <c r="K134" s="38"/>
      <c r="L134" s="39"/>
      <c r="M134" s="196"/>
      <c r="N134" s="197"/>
      <c r="O134" s="77"/>
      <c r="P134" s="77"/>
      <c r="Q134" s="77"/>
      <c r="R134" s="77"/>
      <c r="S134" s="77"/>
      <c r="T134" s="78"/>
      <c r="U134" s="38"/>
      <c r="V134" s="38"/>
      <c r="W134" s="38"/>
      <c r="X134" s="38"/>
      <c r="Y134" s="38"/>
      <c r="Z134" s="38"/>
      <c r="AA134" s="38"/>
      <c r="AB134" s="38"/>
      <c r="AC134" s="38"/>
      <c r="AD134" s="38"/>
      <c r="AE134" s="38"/>
      <c r="AT134" s="19" t="s">
        <v>248</v>
      </c>
      <c r="AU134" s="19" t="s">
        <v>91</v>
      </c>
    </row>
    <row r="135" s="2" customFormat="1" ht="24.15" customHeight="1">
      <c r="A135" s="38"/>
      <c r="B135" s="179"/>
      <c r="C135" s="180" t="s">
        <v>206</v>
      </c>
      <c r="D135" s="180" t="s">
        <v>201</v>
      </c>
      <c r="E135" s="181" t="s">
        <v>2724</v>
      </c>
      <c r="F135" s="182" t="s">
        <v>2966</v>
      </c>
      <c r="G135" s="183" t="s">
        <v>404</v>
      </c>
      <c r="H135" s="184">
        <v>4</v>
      </c>
      <c r="I135" s="185"/>
      <c r="J135" s="186">
        <f>ROUND(I135*H135,2)</f>
        <v>0</v>
      </c>
      <c r="K135" s="182" t="s">
        <v>246</v>
      </c>
      <c r="L135" s="39"/>
      <c r="M135" s="187" t="s">
        <v>1</v>
      </c>
      <c r="N135" s="188" t="s">
        <v>46</v>
      </c>
      <c r="O135" s="77"/>
      <c r="P135" s="189">
        <f>O135*H135</f>
        <v>0</v>
      </c>
      <c r="Q135" s="189">
        <v>0</v>
      </c>
      <c r="R135" s="189">
        <f>Q135*H135</f>
        <v>0</v>
      </c>
      <c r="S135" s="189">
        <v>0</v>
      </c>
      <c r="T135" s="190">
        <f>S135*H135</f>
        <v>0</v>
      </c>
      <c r="U135" s="38"/>
      <c r="V135" s="38"/>
      <c r="W135" s="38"/>
      <c r="X135" s="38"/>
      <c r="Y135" s="38"/>
      <c r="Z135" s="38"/>
      <c r="AA135" s="38"/>
      <c r="AB135" s="38"/>
      <c r="AC135" s="38"/>
      <c r="AD135" s="38"/>
      <c r="AE135" s="38"/>
      <c r="AR135" s="191" t="s">
        <v>318</v>
      </c>
      <c r="AT135" s="191" t="s">
        <v>201</v>
      </c>
      <c r="AU135" s="191" t="s">
        <v>91</v>
      </c>
      <c r="AY135" s="19" t="s">
        <v>199</v>
      </c>
      <c r="BE135" s="192">
        <f>IF(N135="základní",J135,0)</f>
        <v>0</v>
      </c>
      <c r="BF135" s="192">
        <f>IF(N135="snížená",J135,0)</f>
        <v>0</v>
      </c>
      <c r="BG135" s="192">
        <f>IF(N135="zákl. přenesená",J135,0)</f>
        <v>0</v>
      </c>
      <c r="BH135" s="192">
        <f>IF(N135="sníž. přenesená",J135,0)</f>
        <v>0</v>
      </c>
      <c r="BI135" s="192">
        <f>IF(N135="nulová",J135,0)</f>
        <v>0</v>
      </c>
      <c r="BJ135" s="19" t="s">
        <v>89</v>
      </c>
      <c r="BK135" s="192">
        <f>ROUND(I135*H135,2)</f>
        <v>0</v>
      </c>
      <c r="BL135" s="19" t="s">
        <v>318</v>
      </c>
      <c r="BM135" s="191" t="s">
        <v>2967</v>
      </c>
    </row>
    <row r="136" s="2" customFormat="1" ht="14.4" customHeight="1">
      <c r="A136" s="38"/>
      <c r="B136" s="179"/>
      <c r="C136" s="222" t="s">
        <v>235</v>
      </c>
      <c r="D136" s="222" t="s">
        <v>272</v>
      </c>
      <c r="E136" s="223" t="s">
        <v>2727</v>
      </c>
      <c r="F136" s="224" t="s">
        <v>2968</v>
      </c>
      <c r="G136" s="225" t="s">
        <v>404</v>
      </c>
      <c r="H136" s="226">
        <v>4</v>
      </c>
      <c r="I136" s="227"/>
      <c r="J136" s="228">
        <f>ROUND(I136*H136,2)</f>
        <v>0</v>
      </c>
      <c r="K136" s="224" t="s">
        <v>246</v>
      </c>
      <c r="L136" s="229"/>
      <c r="M136" s="230" t="s">
        <v>1</v>
      </c>
      <c r="N136" s="231" t="s">
        <v>46</v>
      </c>
      <c r="O136" s="77"/>
      <c r="P136" s="189">
        <f>O136*H136</f>
        <v>0</v>
      </c>
      <c r="Q136" s="189">
        <v>0</v>
      </c>
      <c r="R136" s="189">
        <f>Q136*H136</f>
        <v>0</v>
      </c>
      <c r="S136" s="189">
        <v>0</v>
      </c>
      <c r="T136" s="190">
        <f>S136*H136</f>
        <v>0</v>
      </c>
      <c r="U136" s="38"/>
      <c r="V136" s="38"/>
      <c r="W136" s="38"/>
      <c r="X136" s="38"/>
      <c r="Y136" s="38"/>
      <c r="Z136" s="38"/>
      <c r="AA136" s="38"/>
      <c r="AB136" s="38"/>
      <c r="AC136" s="38"/>
      <c r="AD136" s="38"/>
      <c r="AE136" s="38"/>
      <c r="AR136" s="191" t="s">
        <v>427</v>
      </c>
      <c r="AT136" s="191" t="s">
        <v>272</v>
      </c>
      <c r="AU136" s="191" t="s">
        <v>91</v>
      </c>
      <c r="AY136" s="19" t="s">
        <v>199</v>
      </c>
      <c r="BE136" s="192">
        <f>IF(N136="základní",J136,0)</f>
        <v>0</v>
      </c>
      <c r="BF136" s="192">
        <f>IF(N136="snížená",J136,0)</f>
        <v>0</v>
      </c>
      <c r="BG136" s="192">
        <f>IF(N136="zákl. přenesená",J136,0)</f>
        <v>0</v>
      </c>
      <c r="BH136" s="192">
        <f>IF(N136="sníž. přenesená",J136,0)</f>
        <v>0</v>
      </c>
      <c r="BI136" s="192">
        <f>IF(N136="nulová",J136,0)</f>
        <v>0</v>
      </c>
      <c r="BJ136" s="19" t="s">
        <v>89</v>
      </c>
      <c r="BK136" s="192">
        <f>ROUND(I136*H136,2)</f>
        <v>0</v>
      </c>
      <c r="BL136" s="19" t="s">
        <v>318</v>
      </c>
      <c r="BM136" s="191" t="s">
        <v>2969</v>
      </c>
    </row>
    <row r="137" s="2" customFormat="1" ht="14.4" customHeight="1">
      <c r="A137" s="38"/>
      <c r="B137" s="179"/>
      <c r="C137" s="222" t="s">
        <v>243</v>
      </c>
      <c r="D137" s="222" t="s">
        <v>272</v>
      </c>
      <c r="E137" s="223" t="s">
        <v>2730</v>
      </c>
      <c r="F137" s="224" t="s">
        <v>2970</v>
      </c>
      <c r="G137" s="225" t="s">
        <v>404</v>
      </c>
      <c r="H137" s="226">
        <v>4</v>
      </c>
      <c r="I137" s="227"/>
      <c r="J137" s="228">
        <f>ROUND(I137*H137,2)</f>
        <v>0</v>
      </c>
      <c r="K137" s="224" t="s">
        <v>246</v>
      </c>
      <c r="L137" s="229"/>
      <c r="M137" s="230" t="s">
        <v>1</v>
      </c>
      <c r="N137" s="231" t="s">
        <v>46</v>
      </c>
      <c r="O137" s="77"/>
      <c r="P137" s="189">
        <f>O137*H137</f>
        <v>0</v>
      </c>
      <c r="Q137" s="189">
        <v>0</v>
      </c>
      <c r="R137" s="189">
        <f>Q137*H137</f>
        <v>0</v>
      </c>
      <c r="S137" s="189">
        <v>0</v>
      </c>
      <c r="T137" s="190">
        <f>S137*H137</f>
        <v>0</v>
      </c>
      <c r="U137" s="38"/>
      <c r="V137" s="38"/>
      <c r="W137" s="38"/>
      <c r="X137" s="38"/>
      <c r="Y137" s="38"/>
      <c r="Z137" s="38"/>
      <c r="AA137" s="38"/>
      <c r="AB137" s="38"/>
      <c r="AC137" s="38"/>
      <c r="AD137" s="38"/>
      <c r="AE137" s="38"/>
      <c r="AR137" s="191" t="s">
        <v>427</v>
      </c>
      <c r="AT137" s="191" t="s">
        <v>272</v>
      </c>
      <c r="AU137" s="191" t="s">
        <v>91</v>
      </c>
      <c r="AY137" s="19" t="s">
        <v>199</v>
      </c>
      <c r="BE137" s="192">
        <f>IF(N137="základní",J137,0)</f>
        <v>0</v>
      </c>
      <c r="BF137" s="192">
        <f>IF(N137="snížená",J137,0)</f>
        <v>0</v>
      </c>
      <c r="BG137" s="192">
        <f>IF(N137="zákl. přenesená",J137,0)</f>
        <v>0</v>
      </c>
      <c r="BH137" s="192">
        <f>IF(N137="sníž. přenesená",J137,0)</f>
        <v>0</v>
      </c>
      <c r="BI137" s="192">
        <f>IF(N137="nulová",J137,0)</f>
        <v>0</v>
      </c>
      <c r="BJ137" s="19" t="s">
        <v>89</v>
      </c>
      <c r="BK137" s="192">
        <f>ROUND(I137*H137,2)</f>
        <v>0</v>
      </c>
      <c r="BL137" s="19" t="s">
        <v>318</v>
      </c>
      <c r="BM137" s="191" t="s">
        <v>2971</v>
      </c>
    </row>
    <row r="138" s="2" customFormat="1" ht="24.15" customHeight="1">
      <c r="A138" s="38"/>
      <c r="B138" s="179"/>
      <c r="C138" s="222" t="s">
        <v>252</v>
      </c>
      <c r="D138" s="222" t="s">
        <v>272</v>
      </c>
      <c r="E138" s="223" t="s">
        <v>2733</v>
      </c>
      <c r="F138" s="224" t="s">
        <v>2972</v>
      </c>
      <c r="G138" s="225" t="s">
        <v>404</v>
      </c>
      <c r="H138" s="226">
        <v>4</v>
      </c>
      <c r="I138" s="227"/>
      <c r="J138" s="228">
        <f>ROUND(I138*H138,2)</f>
        <v>0</v>
      </c>
      <c r="K138" s="224" t="s">
        <v>246</v>
      </c>
      <c r="L138" s="229"/>
      <c r="M138" s="230" t="s">
        <v>1</v>
      </c>
      <c r="N138" s="231" t="s">
        <v>46</v>
      </c>
      <c r="O138" s="77"/>
      <c r="P138" s="189">
        <f>O138*H138</f>
        <v>0</v>
      </c>
      <c r="Q138" s="189">
        <v>0</v>
      </c>
      <c r="R138" s="189">
        <f>Q138*H138</f>
        <v>0</v>
      </c>
      <c r="S138" s="189">
        <v>0</v>
      </c>
      <c r="T138" s="190">
        <f>S138*H138</f>
        <v>0</v>
      </c>
      <c r="U138" s="38"/>
      <c r="V138" s="38"/>
      <c r="W138" s="38"/>
      <c r="X138" s="38"/>
      <c r="Y138" s="38"/>
      <c r="Z138" s="38"/>
      <c r="AA138" s="38"/>
      <c r="AB138" s="38"/>
      <c r="AC138" s="38"/>
      <c r="AD138" s="38"/>
      <c r="AE138" s="38"/>
      <c r="AR138" s="191" t="s">
        <v>427</v>
      </c>
      <c r="AT138" s="191" t="s">
        <v>272</v>
      </c>
      <c r="AU138" s="191" t="s">
        <v>91</v>
      </c>
      <c r="AY138" s="19" t="s">
        <v>199</v>
      </c>
      <c r="BE138" s="192">
        <f>IF(N138="základní",J138,0)</f>
        <v>0</v>
      </c>
      <c r="BF138" s="192">
        <f>IF(N138="snížená",J138,0)</f>
        <v>0</v>
      </c>
      <c r="BG138" s="192">
        <f>IF(N138="zákl. přenesená",J138,0)</f>
        <v>0</v>
      </c>
      <c r="BH138" s="192">
        <f>IF(N138="sníž. přenesená",J138,0)</f>
        <v>0</v>
      </c>
      <c r="BI138" s="192">
        <f>IF(N138="nulová",J138,0)</f>
        <v>0</v>
      </c>
      <c r="BJ138" s="19" t="s">
        <v>89</v>
      </c>
      <c r="BK138" s="192">
        <f>ROUND(I138*H138,2)</f>
        <v>0</v>
      </c>
      <c r="BL138" s="19" t="s">
        <v>318</v>
      </c>
      <c r="BM138" s="191" t="s">
        <v>2973</v>
      </c>
    </row>
    <row r="139" s="2" customFormat="1">
      <c r="A139" s="38"/>
      <c r="B139" s="39"/>
      <c r="C139" s="38"/>
      <c r="D139" s="193" t="s">
        <v>248</v>
      </c>
      <c r="E139" s="38"/>
      <c r="F139" s="198" t="s">
        <v>2974</v>
      </c>
      <c r="G139" s="38"/>
      <c r="H139" s="38"/>
      <c r="I139" s="195"/>
      <c r="J139" s="38"/>
      <c r="K139" s="38"/>
      <c r="L139" s="39"/>
      <c r="M139" s="196"/>
      <c r="N139" s="197"/>
      <c r="O139" s="77"/>
      <c r="P139" s="77"/>
      <c r="Q139" s="77"/>
      <c r="R139" s="77"/>
      <c r="S139" s="77"/>
      <c r="T139" s="78"/>
      <c r="U139" s="38"/>
      <c r="V139" s="38"/>
      <c r="W139" s="38"/>
      <c r="X139" s="38"/>
      <c r="Y139" s="38"/>
      <c r="Z139" s="38"/>
      <c r="AA139" s="38"/>
      <c r="AB139" s="38"/>
      <c r="AC139" s="38"/>
      <c r="AD139" s="38"/>
      <c r="AE139" s="38"/>
      <c r="AT139" s="19" t="s">
        <v>248</v>
      </c>
      <c r="AU139" s="19" t="s">
        <v>91</v>
      </c>
    </row>
    <row r="140" s="2" customFormat="1" ht="14.4" customHeight="1">
      <c r="A140" s="38"/>
      <c r="B140" s="179"/>
      <c r="C140" s="222" t="s">
        <v>259</v>
      </c>
      <c r="D140" s="222" t="s">
        <v>272</v>
      </c>
      <c r="E140" s="223" t="s">
        <v>2736</v>
      </c>
      <c r="F140" s="224" t="s">
        <v>2975</v>
      </c>
      <c r="G140" s="225" t="s">
        <v>404</v>
      </c>
      <c r="H140" s="226">
        <v>4</v>
      </c>
      <c r="I140" s="227"/>
      <c r="J140" s="228">
        <f>ROUND(I140*H140,2)</f>
        <v>0</v>
      </c>
      <c r="K140" s="224" t="s">
        <v>246</v>
      </c>
      <c r="L140" s="229"/>
      <c r="M140" s="230" t="s">
        <v>1</v>
      </c>
      <c r="N140" s="231" t="s">
        <v>46</v>
      </c>
      <c r="O140" s="77"/>
      <c r="P140" s="189">
        <f>O140*H140</f>
        <v>0</v>
      </c>
      <c r="Q140" s="189">
        <v>0</v>
      </c>
      <c r="R140" s="189">
        <f>Q140*H140</f>
        <v>0</v>
      </c>
      <c r="S140" s="189">
        <v>0</v>
      </c>
      <c r="T140" s="190">
        <f>S140*H140</f>
        <v>0</v>
      </c>
      <c r="U140" s="38"/>
      <c r="V140" s="38"/>
      <c r="W140" s="38"/>
      <c r="X140" s="38"/>
      <c r="Y140" s="38"/>
      <c r="Z140" s="38"/>
      <c r="AA140" s="38"/>
      <c r="AB140" s="38"/>
      <c r="AC140" s="38"/>
      <c r="AD140" s="38"/>
      <c r="AE140" s="38"/>
      <c r="AR140" s="191" t="s">
        <v>427</v>
      </c>
      <c r="AT140" s="191" t="s">
        <v>272</v>
      </c>
      <c r="AU140" s="191" t="s">
        <v>91</v>
      </c>
      <c r="AY140" s="19" t="s">
        <v>199</v>
      </c>
      <c r="BE140" s="192">
        <f>IF(N140="základní",J140,0)</f>
        <v>0</v>
      </c>
      <c r="BF140" s="192">
        <f>IF(N140="snížená",J140,0)</f>
        <v>0</v>
      </c>
      <c r="BG140" s="192">
        <f>IF(N140="zákl. přenesená",J140,0)</f>
        <v>0</v>
      </c>
      <c r="BH140" s="192">
        <f>IF(N140="sníž. přenesená",J140,0)</f>
        <v>0</v>
      </c>
      <c r="BI140" s="192">
        <f>IF(N140="nulová",J140,0)</f>
        <v>0</v>
      </c>
      <c r="BJ140" s="19" t="s">
        <v>89</v>
      </c>
      <c r="BK140" s="192">
        <f>ROUND(I140*H140,2)</f>
        <v>0</v>
      </c>
      <c r="BL140" s="19" t="s">
        <v>318</v>
      </c>
      <c r="BM140" s="191" t="s">
        <v>2976</v>
      </c>
    </row>
    <row r="141" s="2" customFormat="1">
      <c r="A141" s="38"/>
      <c r="B141" s="39"/>
      <c r="C141" s="38"/>
      <c r="D141" s="193" t="s">
        <v>248</v>
      </c>
      <c r="E141" s="38"/>
      <c r="F141" s="198" t="s">
        <v>2977</v>
      </c>
      <c r="G141" s="38"/>
      <c r="H141" s="38"/>
      <c r="I141" s="195"/>
      <c r="J141" s="38"/>
      <c r="K141" s="38"/>
      <c r="L141" s="39"/>
      <c r="M141" s="196"/>
      <c r="N141" s="197"/>
      <c r="O141" s="77"/>
      <c r="P141" s="77"/>
      <c r="Q141" s="77"/>
      <c r="R141" s="77"/>
      <c r="S141" s="77"/>
      <c r="T141" s="78"/>
      <c r="U141" s="38"/>
      <c r="V141" s="38"/>
      <c r="W141" s="38"/>
      <c r="X141" s="38"/>
      <c r="Y141" s="38"/>
      <c r="Z141" s="38"/>
      <c r="AA141" s="38"/>
      <c r="AB141" s="38"/>
      <c r="AC141" s="38"/>
      <c r="AD141" s="38"/>
      <c r="AE141" s="38"/>
      <c r="AT141" s="19" t="s">
        <v>248</v>
      </c>
      <c r="AU141" s="19" t="s">
        <v>91</v>
      </c>
    </row>
    <row r="142" s="2" customFormat="1" ht="24.15" customHeight="1">
      <c r="A142" s="38"/>
      <c r="B142" s="179"/>
      <c r="C142" s="222" t="s">
        <v>271</v>
      </c>
      <c r="D142" s="222" t="s">
        <v>272</v>
      </c>
      <c r="E142" s="223" t="s">
        <v>2739</v>
      </c>
      <c r="F142" s="224" t="s">
        <v>2978</v>
      </c>
      <c r="G142" s="225" t="s">
        <v>404</v>
      </c>
      <c r="H142" s="226">
        <v>4</v>
      </c>
      <c r="I142" s="227"/>
      <c r="J142" s="228">
        <f>ROUND(I142*H142,2)</f>
        <v>0</v>
      </c>
      <c r="K142" s="224" t="s">
        <v>246</v>
      </c>
      <c r="L142" s="229"/>
      <c r="M142" s="230" t="s">
        <v>1</v>
      </c>
      <c r="N142" s="231" t="s">
        <v>46</v>
      </c>
      <c r="O142" s="77"/>
      <c r="P142" s="189">
        <f>O142*H142</f>
        <v>0</v>
      </c>
      <c r="Q142" s="189">
        <v>0</v>
      </c>
      <c r="R142" s="189">
        <f>Q142*H142</f>
        <v>0</v>
      </c>
      <c r="S142" s="189">
        <v>0</v>
      </c>
      <c r="T142" s="190">
        <f>S142*H142</f>
        <v>0</v>
      </c>
      <c r="U142" s="38"/>
      <c r="V142" s="38"/>
      <c r="W142" s="38"/>
      <c r="X142" s="38"/>
      <c r="Y142" s="38"/>
      <c r="Z142" s="38"/>
      <c r="AA142" s="38"/>
      <c r="AB142" s="38"/>
      <c r="AC142" s="38"/>
      <c r="AD142" s="38"/>
      <c r="AE142" s="38"/>
      <c r="AR142" s="191" t="s">
        <v>427</v>
      </c>
      <c r="AT142" s="191" t="s">
        <v>272</v>
      </c>
      <c r="AU142" s="191" t="s">
        <v>91</v>
      </c>
      <c r="AY142" s="19" t="s">
        <v>199</v>
      </c>
      <c r="BE142" s="192">
        <f>IF(N142="základní",J142,0)</f>
        <v>0</v>
      </c>
      <c r="BF142" s="192">
        <f>IF(N142="snížená",J142,0)</f>
        <v>0</v>
      </c>
      <c r="BG142" s="192">
        <f>IF(N142="zákl. přenesená",J142,0)</f>
        <v>0</v>
      </c>
      <c r="BH142" s="192">
        <f>IF(N142="sníž. přenesená",J142,0)</f>
        <v>0</v>
      </c>
      <c r="BI142" s="192">
        <f>IF(N142="nulová",J142,0)</f>
        <v>0</v>
      </c>
      <c r="BJ142" s="19" t="s">
        <v>89</v>
      </c>
      <c r="BK142" s="192">
        <f>ROUND(I142*H142,2)</f>
        <v>0</v>
      </c>
      <c r="BL142" s="19" t="s">
        <v>318</v>
      </c>
      <c r="BM142" s="191" t="s">
        <v>2979</v>
      </c>
    </row>
    <row r="143" s="2" customFormat="1">
      <c r="A143" s="38"/>
      <c r="B143" s="39"/>
      <c r="C143" s="38"/>
      <c r="D143" s="193" t="s">
        <v>248</v>
      </c>
      <c r="E143" s="38"/>
      <c r="F143" s="198" t="s">
        <v>2980</v>
      </c>
      <c r="G143" s="38"/>
      <c r="H143" s="38"/>
      <c r="I143" s="195"/>
      <c r="J143" s="38"/>
      <c r="K143" s="38"/>
      <c r="L143" s="39"/>
      <c r="M143" s="196"/>
      <c r="N143" s="197"/>
      <c r="O143" s="77"/>
      <c r="P143" s="77"/>
      <c r="Q143" s="77"/>
      <c r="R143" s="77"/>
      <c r="S143" s="77"/>
      <c r="T143" s="78"/>
      <c r="U143" s="38"/>
      <c r="V143" s="38"/>
      <c r="W143" s="38"/>
      <c r="X143" s="38"/>
      <c r="Y143" s="38"/>
      <c r="Z143" s="38"/>
      <c r="AA143" s="38"/>
      <c r="AB143" s="38"/>
      <c r="AC143" s="38"/>
      <c r="AD143" s="38"/>
      <c r="AE143" s="38"/>
      <c r="AT143" s="19" t="s">
        <v>248</v>
      </c>
      <c r="AU143" s="19" t="s">
        <v>91</v>
      </c>
    </row>
    <row r="144" s="2" customFormat="1" ht="14.4" customHeight="1">
      <c r="A144" s="38"/>
      <c r="B144" s="179"/>
      <c r="C144" s="222" t="s">
        <v>279</v>
      </c>
      <c r="D144" s="222" t="s">
        <v>272</v>
      </c>
      <c r="E144" s="223" t="s">
        <v>2745</v>
      </c>
      <c r="F144" s="224" t="s">
        <v>2981</v>
      </c>
      <c r="G144" s="225" t="s">
        <v>404</v>
      </c>
      <c r="H144" s="226">
        <v>4</v>
      </c>
      <c r="I144" s="227"/>
      <c r="J144" s="228">
        <f>ROUND(I144*H144,2)</f>
        <v>0</v>
      </c>
      <c r="K144" s="224" t="s">
        <v>246</v>
      </c>
      <c r="L144" s="229"/>
      <c r="M144" s="230" t="s">
        <v>1</v>
      </c>
      <c r="N144" s="231" t="s">
        <v>46</v>
      </c>
      <c r="O144" s="77"/>
      <c r="P144" s="189">
        <f>O144*H144</f>
        <v>0</v>
      </c>
      <c r="Q144" s="189">
        <v>0</v>
      </c>
      <c r="R144" s="189">
        <f>Q144*H144</f>
        <v>0</v>
      </c>
      <c r="S144" s="189">
        <v>0</v>
      </c>
      <c r="T144" s="190">
        <f>S144*H144</f>
        <v>0</v>
      </c>
      <c r="U144" s="38"/>
      <c r="V144" s="38"/>
      <c r="W144" s="38"/>
      <c r="X144" s="38"/>
      <c r="Y144" s="38"/>
      <c r="Z144" s="38"/>
      <c r="AA144" s="38"/>
      <c r="AB144" s="38"/>
      <c r="AC144" s="38"/>
      <c r="AD144" s="38"/>
      <c r="AE144" s="38"/>
      <c r="AR144" s="191" t="s">
        <v>427</v>
      </c>
      <c r="AT144" s="191" t="s">
        <v>272</v>
      </c>
      <c r="AU144" s="191" t="s">
        <v>91</v>
      </c>
      <c r="AY144" s="19" t="s">
        <v>199</v>
      </c>
      <c r="BE144" s="192">
        <f>IF(N144="základní",J144,0)</f>
        <v>0</v>
      </c>
      <c r="BF144" s="192">
        <f>IF(N144="snížená",J144,0)</f>
        <v>0</v>
      </c>
      <c r="BG144" s="192">
        <f>IF(N144="zákl. přenesená",J144,0)</f>
        <v>0</v>
      </c>
      <c r="BH144" s="192">
        <f>IF(N144="sníž. přenesená",J144,0)</f>
        <v>0</v>
      </c>
      <c r="BI144" s="192">
        <f>IF(N144="nulová",J144,0)</f>
        <v>0</v>
      </c>
      <c r="BJ144" s="19" t="s">
        <v>89</v>
      </c>
      <c r="BK144" s="192">
        <f>ROUND(I144*H144,2)</f>
        <v>0</v>
      </c>
      <c r="BL144" s="19" t="s">
        <v>318</v>
      </c>
      <c r="BM144" s="191" t="s">
        <v>2982</v>
      </c>
    </row>
    <row r="145" s="2" customFormat="1">
      <c r="A145" s="38"/>
      <c r="B145" s="39"/>
      <c r="C145" s="38"/>
      <c r="D145" s="193" t="s">
        <v>248</v>
      </c>
      <c r="E145" s="38"/>
      <c r="F145" s="198" t="s">
        <v>2983</v>
      </c>
      <c r="G145" s="38"/>
      <c r="H145" s="38"/>
      <c r="I145" s="195"/>
      <c r="J145" s="38"/>
      <c r="K145" s="38"/>
      <c r="L145" s="39"/>
      <c r="M145" s="196"/>
      <c r="N145" s="197"/>
      <c r="O145" s="77"/>
      <c r="P145" s="77"/>
      <c r="Q145" s="77"/>
      <c r="R145" s="77"/>
      <c r="S145" s="77"/>
      <c r="T145" s="78"/>
      <c r="U145" s="38"/>
      <c r="V145" s="38"/>
      <c r="W145" s="38"/>
      <c r="X145" s="38"/>
      <c r="Y145" s="38"/>
      <c r="Z145" s="38"/>
      <c r="AA145" s="38"/>
      <c r="AB145" s="38"/>
      <c r="AC145" s="38"/>
      <c r="AD145" s="38"/>
      <c r="AE145" s="38"/>
      <c r="AT145" s="19" t="s">
        <v>248</v>
      </c>
      <c r="AU145" s="19" t="s">
        <v>91</v>
      </c>
    </row>
    <row r="146" s="2" customFormat="1" ht="24.15" customHeight="1">
      <c r="A146" s="38"/>
      <c r="B146" s="179"/>
      <c r="C146" s="222" t="s">
        <v>284</v>
      </c>
      <c r="D146" s="222" t="s">
        <v>272</v>
      </c>
      <c r="E146" s="223" t="s">
        <v>2748</v>
      </c>
      <c r="F146" s="224" t="s">
        <v>2984</v>
      </c>
      <c r="G146" s="225" t="s">
        <v>404</v>
      </c>
      <c r="H146" s="226">
        <v>4</v>
      </c>
      <c r="I146" s="227"/>
      <c r="J146" s="228">
        <f>ROUND(I146*H146,2)</f>
        <v>0</v>
      </c>
      <c r="K146" s="224" t="s">
        <v>246</v>
      </c>
      <c r="L146" s="229"/>
      <c r="M146" s="230" t="s">
        <v>1</v>
      </c>
      <c r="N146" s="231" t="s">
        <v>46</v>
      </c>
      <c r="O146" s="77"/>
      <c r="P146" s="189">
        <f>O146*H146</f>
        <v>0</v>
      </c>
      <c r="Q146" s="189">
        <v>0</v>
      </c>
      <c r="R146" s="189">
        <f>Q146*H146</f>
        <v>0</v>
      </c>
      <c r="S146" s="189">
        <v>0</v>
      </c>
      <c r="T146" s="190">
        <f>S146*H146</f>
        <v>0</v>
      </c>
      <c r="U146" s="38"/>
      <c r="V146" s="38"/>
      <c r="W146" s="38"/>
      <c r="X146" s="38"/>
      <c r="Y146" s="38"/>
      <c r="Z146" s="38"/>
      <c r="AA146" s="38"/>
      <c r="AB146" s="38"/>
      <c r="AC146" s="38"/>
      <c r="AD146" s="38"/>
      <c r="AE146" s="38"/>
      <c r="AR146" s="191" t="s">
        <v>427</v>
      </c>
      <c r="AT146" s="191" t="s">
        <v>272</v>
      </c>
      <c r="AU146" s="191" t="s">
        <v>91</v>
      </c>
      <c r="AY146" s="19" t="s">
        <v>199</v>
      </c>
      <c r="BE146" s="192">
        <f>IF(N146="základní",J146,0)</f>
        <v>0</v>
      </c>
      <c r="BF146" s="192">
        <f>IF(N146="snížená",J146,0)</f>
        <v>0</v>
      </c>
      <c r="BG146" s="192">
        <f>IF(N146="zákl. přenesená",J146,0)</f>
        <v>0</v>
      </c>
      <c r="BH146" s="192">
        <f>IF(N146="sníž. přenesená",J146,0)</f>
        <v>0</v>
      </c>
      <c r="BI146" s="192">
        <f>IF(N146="nulová",J146,0)</f>
        <v>0</v>
      </c>
      <c r="BJ146" s="19" t="s">
        <v>89</v>
      </c>
      <c r="BK146" s="192">
        <f>ROUND(I146*H146,2)</f>
        <v>0</v>
      </c>
      <c r="BL146" s="19" t="s">
        <v>318</v>
      </c>
      <c r="BM146" s="191" t="s">
        <v>2985</v>
      </c>
    </row>
    <row r="147" s="2" customFormat="1">
      <c r="A147" s="38"/>
      <c r="B147" s="39"/>
      <c r="C147" s="38"/>
      <c r="D147" s="193" t="s">
        <v>248</v>
      </c>
      <c r="E147" s="38"/>
      <c r="F147" s="198" t="s">
        <v>2986</v>
      </c>
      <c r="G147" s="38"/>
      <c r="H147" s="38"/>
      <c r="I147" s="195"/>
      <c r="J147" s="38"/>
      <c r="K147" s="38"/>
      <c r="L147" s="39"/>
      <c r="M147" s="196"/>
      <c r="N147" s="197"/>
      <c r="O147" s="77"/>
      <c r="P147" s="77"/>
      <c r="Q147" s="77"/>
      <c r="R147" s="77"/>
      <c r="S147" s="77"/>
      <c r="T147" s="78"/>
      <c r="U147" s="38"/>
      <c r="V147" s="38"/>
      <c r="W147" s="38"/>
      <c r="X147" s="38"/>
      <c r="Y147" s="38"/>
      <c r="Z147" s="38"/>
      <c r="AA147" s="38"/>
      <c r="AB147" s="38"/>
      <c r="AC147" s="38"/>
      <c r="AD147" s="38"/>
      <c r="AE147" s="38"/>
      <c r="AT147" s="19" t="s">
        <v>248</v>
      </c>
      <c r="AU147" s="19" t="s">
        <v>91</v>
      </c>
    </row>
    <row r="148" s="2" customFormat="1" ht="24.15" customHeight="1">
      <c r="A148" s="38"/>
      <c r="B148" s="179"/>
      <c r="C148" s="222" t="s">
        <v>290</v>
      </c>
      <c r="D148" s="222" t="s">
        <v>272</v>
      </c>
      <c r="E148" s="223" t="s">
        <v>2751</v>
      </c>
      <c r="F148" s="224" t="s">
        <v>2987</v>
      </c>
      <c r="G148" s="225" t="s">
        <v>404</v>
      </c>
      <c r="H148" s="226">
        <v>4</v>
      </c>
      <c r="I148" s="227"/>
      <c r="J148" s="228">
        <f>ROUND(I148*H148,2)</f>
        <v>0</v>
      </c>
      <c r="K148" s="224" t="s">
        <v>246</v>
      </c>
      <c r="L148" s="229"/>
      <c r="M148" s="230" t="s">
        <v>1</v>
      </c>
      <c r="N148" s="231" t="s">
        <v>46</v>
      </c>
      <c r="O148" s="77"/>
      <c r="P148" s="189">
        <f>O148*H148</f>
        <v>0</v>
      </c>
      <c r="Q148" s="189">
        <v>0</v>
      </c>
      <c r="R148" s="189">
        <f>Q148*H148</f>
        <v>0</v>
      </c>
      <c r="S148" s="189">
        <v>0</v>
      </c>
      <c r="T148" s="190">
        <f>S148*H148</f>
        <v>0</v>
      </c>
      <c r="U148" s="38"/>
      <c r="V148" s="38"/>
      <c r="W148" s="38"/>
      <c r="X148" s="38"/>
      <c r="Y148" s="38"/>
      <c r="Z148" s="38"/>
      <c r="AA148" s="38"/>
      <c r="AB148" s="38"/>
      <c r="AC148" s="38"/>
      <c r="AD148" s="38"/>
      <c r="AE148" s="38"/>
      <c r="AR148" s="191" t="s">
        <v>427</v>
      </c>
      <c r="AT148" s="191" t="s">
        <v>272</v>
      </c>
      <c r="AU148" s="191" t="s">
        <v>91</v>
      </c>
      <c r="AY148" s="19" t="s">
        <v>199</v>
      </c>
      <c r="BE148" s="192">
        <f>IF(N148="základní",J148,0)</f>
        <v>0</v>
      </c>
      <c r="BF148" s="192">
        <f>IF(N148="snížená",J148,0)</f>
        <v>0</v>
      </c>
      <c r="BG148" s="192">
        <f>IF(N148="zákl. přenesená",J148,0)</f>
        <v>0</v>
      </c>
      <c r="BH148" s="192">
        <f>IF(N148="sníž. přenesená",J148,0)</f>
        <v>0</v>
      </c>
      <c r="BI148" s="192">
        <f>IF(N148="nulová",J148,0)</f>
        <v>0</v>
      </c>
      <c r="BJ148" s="19" t="s">
        <v>89</v>
      </c>
      <c r="BK148" s="192">
        <f>ROUND(I148*H148,2)</f>
        <v>0</v>
      </c>
      <c r="BL148" s="19" t="s">
        <v>318</v>
      </c>
      <c r="BM148" s="191" t="s">
        <v>2988</v>
      </c>
    </row>
    <row r="149" s="2" customFormat="1">
      <c r="A149" s="38"/>
      <c r="B149" s="39"/>
      <c r="C149" s="38"/>
      <c r="D149" s="193" t="s">
        <v>248</v>
      </c>
      <c r="E149" s="38"/>
      <c r="F149" s="198" t="s">
        <v>2989</v>
      </c>
      <c r="G149" s="38"/>
      <c r="H149" s="38"/>
      <c r="I149" s="195"/>
      <c r="J149" s="38"/>
      <c r="K149" s="38"/>
      <c r="L149" s="39"/>
      <c r="M149" s="196"/>
      <c r="N149" s="197"/>
      <c r="O149" s="77"/>
      <c r="P149" s="77"/>
      <c r="Q149" s="77"/>
      <c r="R149" s="77"/>
      <c r="S149" s="77"/>
      <c r="T149" s="78"/>
      <c r="U149" s="38"/>
      <c r="V149" s="38"/>
      <c r="W149" s="38"/>
      <c r="X149" s="38"/>
      <c r="Y149" s="38"/>
      <c r="Z149" s="38"/>
      <c r="AA149" s="38"/>
      <c r="AB149" s="38"/>
      <c r="AC149" s="38"/>
      <c r="AD149" s="38"/>
      <c r="AE149" s="38"/>
      <c r="AT149" s="19" t="s">
        <v>248</v>
      </c>
      <c r="AU149" s="19" t="s">
        <v>91</v>
      </c>
    </row>
    <row r="150" s="2" customFormat="1" ht="24.15" customHeight="1">
      <c r="A150" s="38"/>
      <c r="B150" s="179"/>
      <c r="C150" s="222" t="s">
        <v>298</v>
      </c>
      <c r="D150" s="222" t="s">
        <v>272</v>
      </c>
      <c r="E150" s="223" t="s">
        <v>2754</v>
      </c>
      <c r="F150" s="224" t="s">
        <v>2990</v>
      </c>
      <c r="G150" s="225" t="s">
        <v>404</v>
      </c>
      <c r="H150" s="226">
        <v>4</v>
      </c>
      <c r="I150" s="227"/>
      <c r="J150" s="228">
        <f>ROUND(I150*H150,2)</f>
        <v>0</v>
      </c>
      <c r="K150" s="224" t="s">
        <v>246</v>
      </c>
      <c r="L150" s="229"/>
      <c r="M150" s="230" t="s">
        <v>1</v>
      </c>
      <c r="N150" s="231" t="s">
        <v>46</v>
      </c>
      <c r="O150" s="77"/>
      <c r="P150" s="189">
        <f>O150*H150</f>
        <v>0</v>
      </c>
      <c r="Q150" s="189">
        <v>0</v>
      </c>
      <c r="R150" s="189">
        <f>Q150*H150</f>
        <v>0</v>
      </c>
      <c r="S150" s="189">
        <v>0</v>
      </c>
      <c r="T150" s="190">
        <f>S150*H150</f>
        <v>0</v>
      </c>
      <c r="U150" s="38"/>
      <c r="V150" s="38"/>
      <c r="W150" s="38"/>
      <c r="X150" s="38"/>
      <c r="Y150" s="38"/>
      <c r="Z150" s="38"/>
      <c r="AA150" s="38"/>
      <c r="AB150" s="38"/>
      <c r="AC150" s="38"/>
      <c r="AD150" s="38"/>
      <c r="AE150" s="38"/>
      <c r="AR150" s="191" t="s">
        <v>427</v>
      </c>
      <c r="AT150" s="191" t="s">
        <v>272</v>
      </c>
      <c r="AU150" s="191" t="s">
        <v>91</v>
      </c>
      <c r="AY150" s="19" t="s">
        <v>199</v>
      </c>
      <c r="BE150" s="192">
        <f>IF(N150="základní",J150,0)</f>
        <v>0</v>
      </c>
      <c r="BF150" s="192">
        <f>IF(N150="snížená",J150,0)</f>
        <v>0</v>
      </c>
      <c r="BG150" s="192">
        <f>IF(N150="zákl. přenesená",J150,0)</f>
        <v>0</v>
      </c>
      <c r="BH150" s="192">
        <f>IF(N150="sníž. přenesená",J150,0)</f>
        <v>0</v>
      </c>
      <c r="BI150" s="192">
        <f>IF(N150="nulová",J150,0)</f>
        <v>0</v>
      </c>
      <c r="BJ150" s="19" t="s">
        <v>89</v>
      </c>
      <c r="BK150" s="192">
        <f>ROUND(I150*H150,2)</f>
        <v>0</v>
      </c>
      <c r="BL150" s="19" t="s">
        <v>318</v>
      </c>
      <c r="BM150" s="191" t="s">
        <v>2991</v>
      </c>
    </row>
    <row r="151" s="2" customFormat="1">
      <c r="A151" s="38"/>
      <c r="B151" s="39"/>
      <c r="C151" s="38"/>
      <c r="D151" s="193" t="s">
        <v>248</v>
      </c>
      <c r="E151" s="38"/>
      <c r="F151" s="198" t="s">
        <v>2992</v>
      </c>
      <c r="G151" s="38"/>
      <c r="H151" s="38"/>
      <c r="I151" s="195"/>
      <c r="J151" s="38"/>
      <c r="K151" s="38"/>
      <c r="L151" s="39"/>
      <c r="M151" s="196"/>
      <c r="N151" s="197"/>
      <c r="O151" s="77"/>
      <c r="P151" s="77"/>
      <c r="Q151" s="77"/>
      <c r="R151" s="77"/>
      <c r="S151" s="77"/>
      <c r="T151" s="78"/>
      <c r="U151" s="38"/>
      <c r="V151" s="38"/>
      <c r="W151" s="38"/>
      <c r="X151" s="38"/>
      <c r="Y151" s="38"/>
      <c r="Z151" s="38"/>
      <c r="AA151" s="38"/>
      <c r="AB151" s="38"/>
      <c r="AC151" s="38"/>
      <c r="AD151" s="38"/>
      <c r="AE151" s="38"/>
      <c r="AT151" s="19" t="s">
        <v>248</v>
      </c>
      <c r="AU151" s="19" t="s">
        <v>91</v>
      </c>
    </row>
    <row r="152" s="2" customFormat="1" ht="24.15" customHeight="1">
      <c r="A152" s="38"/>
      <c r="B152" s="179"/>
      <c r="C152" s="222" t="s">
        <v>306</v>
      </c>
      <c r="D152" s="222" t="s">
        <v>272</v>
      </c>
      <c r="E152" s="223" t="s">
        <v>2757</v>
      </c>
      <c r="F152" s="224" t="s">
        <v>2993</v>
      </c>
      <c r="G152" s="225" t="s">
        <v>404</v>
      </c>
      <c r="H152" s="226">
        <v>4</v>
      </c>
      <c r="I152" s="227"/>
      <c r="J152" s="228">
        <f>ROUND(I152*H152,2)</f>
        <v>0</v>
      </c>
      <c r="K152" s="224" t="s">
        <v>246</v>
      </c>
      <c r="L152" s="229"/>
      <c r="M152" s="230" t="s">
        <v>1</v>
      </c>
      <c r="N152" s="231" t="s">
        <v>46</v>
      </c>
      <c r="O152" s="77"/>
      <c r="P152" s="189">
        <f>O152*H152</f>
        <v>0</v>
      </c>
      <c r="Q152" s="189">
        <v>0</v>
      </c>
      <c r="R152" s="189">
        <f>Q152*H152</f>
        <v>0</v>
      </c>
      <c r="S152" s="189">
        <v>0</v>
      </c>
      <c r="T152" s="190">
        <f>S152*H152</f>
        <v>0</v>
      </c>
      <c r="U152" s="38"/>
      <c r="V152" s="38"/>
      <c r="W152" s="38"/>
      <c r="X152" s="38"/>
      <c r="Y152" s="38"/>
      <c r="Z152" s="38"/>
      <c r="AA152" s="38"/>
      <c r="AB152" s="38"/>
      <c r="AC152" s="38"/>
      <c r="AD152" s="38"/>
      <c r="AE152" s="38"/>
      <c r="AR152" s="191" t="s">
        <v>427</v>
      </c>
      <c r="AT152" s="191" t="s">
        <v>272</v>
      </c>
      <c r="AU152" s="191" t="s">
        <v>91</v>
      </c>
      <c r="AY152" s="19" t="s">
        <v>199</v>
      </c>
      <c r="BE152" s="192">
        <f>IF(N152="základní",J152,0)</f>
        <v>0</v>
      </c>
      <c r="BF152" s="192">
        <f>IF(N152="snížená",J152,0)</f>
        <v>0</v>
      </c>
      <c r="BG152" s="192">
        <f>IF(N152="zákl. přenesená",J152,0)</f>
        <v>0</v>
      </c>
      <c r="BH152" s="192">
        <f>IF(N152="sníž. přenesená",J152,0)</f>
        <v>0</v>
      </c>
      <c r="BI152" s="192">
        <f>IF(N152="nulová",J152,0)</f>
        <v>0</v>
      </c>
      <c r="BJ152" s="19" t="s">
        <v>89</v>
      </c>
      <c r="BK152" s="192">
        <f>ROUND(I152*H152,2)</f>
        <v>0</v>
      </c>
      <c r="BL152" s="19" t="s">
        <v>318</v>
      </c>
      <c r="BM152" s="191" t="s">
        <v>2994</v>
      </c>
    </row>
    <row r="153" s="2" customFormat="1">
      <c r="A153" s="38"/>
      <c r="B153" s="39"/>
      <c r="C153" s="38"/>
      <c r="D153" s="193" t="s">
        <v>248</v>
      </c>
      <c r="E153" s="38"/>
      <c r="F153" s="198" t="s">
        <v>2995</v>
      </c>
      <c r="G153" s="38"/>
      <c r="H153" s="38"/>
      <c r="I153" s="195"/>
      <c r="J153" s="38"/>
      <c r="K153" s="38"/>
      <c r="L153" s="39"/>
      <c r="M153" s="196"/>
      <c r="N153" s="197"/>
      <c r="O153" s="77"/>
      <c r="P153" s="77"/>
      <c r="Q153" s="77"/>
      <c r="R153" s="77"/>
      <c r="S153" s="77"/>
      <c r="T153" s="78"/>
      <c r="U153" s="38"/>
      <c r="V153" s="38"/>
      <c r="W153" s="38"/>
      <c r="X153" s="38"/>
      <c r="Y153" s="38"/>
      <c r="Z153" s="38"/>
      <c r="AA153" s="38"/>
      <c r="AB153" s="38"/>
      <c r="AC153" s="38"/>
      <c r="AD153" s="38"/>
      <c r="AE153" s="38"/>
      <c r="AT153" s="19" t="s">
        <v>248</v>
      </c>
      <c r="AU153" s="19" t="s">
        <v>91</v>
      </c>
    </row>
    <row r="154" s="2" customFormat="1" ht="14.4" customHeight="1">
      <c r="A154" s="38"/>
      <c r="B154" s="179"/>
      <c r="C154" s="222" t="s">
        <v>8</v>
      </c>
      <c r="D154" s="222" t="s">
        <v>272</v>
      </c>
      <c r="E154" s="223" t="s">
        <v>2759</v>
      </c>
      <c r="F154" s="224" t="s">
        <v>2996</v>
      </c>
      <c r="G154" s="225" t="s">
        <v>404</v>
      </c>
      <c r="H154" s="226">
        <v>4</v>
      </c>
      <c r="I154" s="227"/>
      <c r="J154" s="228">
        <f>ROUND(I154*H154,2)</f>
        <v>0</v>
      </c>
      <c r="K154" s="224" t="s">
        <v>246</v>
      </c>
      <c r="L154" s="229"/>
      <c r="M154" s="230" t="s">
        <v>1</v>
      </c>
      <c r="N154" s="231" t="s">
        <v>46</v>
      </c>
      <c r="O154" s="77"/>
      <c r="P154" s="189">
        <f>O154*H154</f>
        <v>0</v>
      </c>
      <c r="Q154" s="189">
        <v>0</v>
      </c>
      <c r="R154" s="189">
        <f>Q154*H154</f>
        <v>0</v>
      </c>
      <c r="S154" s="189">
        <v>0</v>
      </c>
      <c r="T154" s="190">
        <f>S154*H154</f>
        <v>0</v>
      </c>
      <c r="U154" s="38"/>
      <c r="V154" s="38"/>
      <c r="W154" s="38"/>
      <c r="X154" s="38"/>
      <c r="Y154" s="38"/>
      <c r="Z154" s="38"/>
      <c r="AA154" s="38"/>
      <c r="AB154" s="38"/>
      <c r="AC154" s="38"/>
      <c r="AD154" s="38"/>
      <c r="AE154" s="38"/>
      <c r="AR154" s="191" t="s">
        <v>427</v>
      </c>
      <c r="AT154" s="191" t="s">
        <v>272</v>
      </c>
      <c r="AU154" s="191" t="s">
        <v>91</v>
      </c>
      <c r="AY154" s="19" t="s">
        <v>199</v>
      </c>
      <c r="BE154" s="192">
        <f>IF(N154="základní",J154,0)</f>
        <v>0</v>
      </c>
      <c r="BF154" s="192">
        <f>IF(N154="snížená",J154,0)</f>
        <v>0</v>
      </c>
      <c r="BG154" s="192">
        <f>IF(N154="zákl. přenesená",J154,0)</f>
        <v>0</v>
      </c>
      <c r="BH154" s="192">
        <f>IF(N154="sníž. přenesená",J154,0)</f>
        <v>0</v>
      </c>
      <c r="BI154" s="192">
        <f>IF(N154="nulová",J154,0)</f>
        <v>0</v>
      </c>
      <c r="BJ154" s="19" t="s">
        <v>89</v>
      </c>
      <c r="BK154" s="192">
        <f>ROUND(I154*H154,2)</f>
        <v>0</v>
      </c>
      <c r="BL154" s="19" t="s">
        <v>318</v>
      </c>
      <c r="BM154" s="191" t="s">
        <v>2997</v>
      </c>
    </row>
    <row r="155" s="2" customFormat="1">
      <c r="A155" s="38"/>
      <c r="B155" s="39"/>
      <c r="C155" s="38"/>
      <c r="D155" s="193" t="s">
        <v>248</v>
      </c>
      <c r="E155" s="38"/>
      <c r="F155" s="198" t="s">
        <v>2998</v>
      </c>
      <c r="G155" s="38"/>
      <c r="H155" s="38"/>
      <c r="I155" s="195"/>
      <c r="J155" s="38"/>
      <c r="K155" s="38"/>
      <c r="L155" s="39"/>
      <c r="M155" s="196"/>
      <c r="N155" s="197"/>
      <c r="O155" s="77"/>
      <c r="P155" s="77"/>
      <c r="Q155" s="77"/>
      <c r="R155" s="77"/>
      <c r="S155" s="77"/>
      <c r="T155" s="78"/>
      <c r="U155" s="38"/>
      <c r="V155" s="38"/>
      <c r="W155" s="38"/>
      <c r="X155" s="38"/>
      <c r="Y155" s="38"/>
      <c r="Z155" s="38"/>
      <c r="AA155" s="38"/>
      <c r="AB155" s="38"/>
      <c r="AC155" s="38"/>
      <c r="AD155" s="38"/>
      <c r="AE155" s="38"/>
      <c r="AT155" s="19" t="s">
        <v>248</v>
      </c>
      <c r="AU155" s="19" t="s">
        <v>91</v>
      </c>
    </row>
    <row r="156" s="2" customFormat="1" ht="14.4" customHeight="1">
      <c r="A156" s="38"/>
      <c r="B156" s="179"/>
      <c r="C156" s="222" t="s">
        <v>318</v>
      </c>
      <c r="D156" s="222" t="s">
        <v>272</v>
      </c>
      <c r="E156" s="223" t="s">
        <v>2762</v>
      </c>
      <c r="F156" s="224" t="s">
        <v>2999</v>
      </c>
      <c r="G156" s="225" t="s">
        <v>404</v>
      </c>
      <c r="H156" s="226">
        <v>4</v>
      </c>
      <c r="I156" s="227"/>
      <c r="J156" s="228">
        <f>ROUND(I156*H156,2)</f>
        <v>0</v>
      </c>
      <c r="K156" s="224" t="s">
        <v>246</v>
      </c>
      <c r="L156" s="229"/>
      <c r="M156" s="230" t="s">
        <v>1</v>
      </c>
      <c r="N156" s="231" t="s">
        <v>46</v>
      </c>
      <c r="O156" s="77"/>
      <c r="P156" s="189">
        <f>O156*H156</f>
        <v>0</v>
      </c>
      <c r="Q156" s="189">
        <v>0</v>
      </c>
      <c r="R156" s="189">
        <f>Q156*H156</f>
        <v>0</v>
      </c>
      <c r="S156" s="189">
        <v>0</v>
      </c>
      <c r="T156" s="190">
        <f>S156*H156</f>
        <v>0</v>
      </c>
      <c r="U156" s="38"/>
      <c r="V156" s="38"/>
      <c r="W156" s="38"/>
      <c r="X156" s="38"/>
      <c r="Y156" s="38"/>
      <c r="Z156" s="38"/>
      <c r="AA156" s="38"/>
      <c r="AB156" s="38"/>
      <c r="AC156" s="38"/>
      <c r="AD156" s="38"/>
      <c r="AE156" s="38"/>
      <c r="AR156" s="191" t="s">
        <v>427</v>
      </c>
      <c r="AT156" s="191" t="s">
        <v>272</v>
      </c>
      <c r="AU156" s="191" t="s">
        <v>91</v>
      </c>
      <c r="AY156" s="19" t="s">
        <v>199</v>
      </c>
      <c r="BE156" s="192">
        <f>IF(N156="základní",J156,0)</f>
        <v>0</v>
      </c>
      <c r="BF156" s="192">
        <f>IF(N156="snížená",J156,0)</f>
        <v>0</v>
      </c>
      <c r="BG156" s="192">
        <f>IF(N156="zákl. přenesená",J156,0)</f>
        <v>0</v>
      </c>
      <c r="BH156" s="192">
        <f>IF(N156="sníž. přenesená",J156,0)</f>
        <v>0</v>
      </c>
      <c r="BI156" s="192">
        <f>IF(N156="nulová",J156,0)</f>
        <v>0</v>
      </c>
      <c r="BJ156" s="19" t="s">
        <v>89</v>
      </c>
      <c r="BK156" s="192">
        <f>ROUND(I156*H156,2)</f>
        <v>0</v>
      </c>
      <c r="BL156" s="19" t="s">
        <v>318</v>
      </c>
      <c r="BM156" s="191" t="s">
        <v>3000</v>
      </c>
    </row>
    <row r="157" s="2" customFormat="1">
      <c r="A157" s="38"/>
      <c r="B157" s="39"/>
      <c r="C157" s="38"/>
      <c r="D157" s="193" t="s">
        <v>248</v>
      </c>
      <c r="E157" s="38"/>
      <c r="F157" s="198" t="s">
        <v>3001</v>
      </c>
      <c r="G157" s="38"/>
      <c r="H157" s="38"/>
      <c r="I157" s="195"/>
      <c r="J157" s="38"/>
      <c r="K157" s="38"/>
      <c r="L157" s="39"/>
      <c r="M157" s="196"/>
      <c r="N157" s="197"/>
      <c r="O157" s="77"/>
      <c r="P157" s="77"/>
      <c r="Q157" s="77"/>
      <c r="R157" s="77"/>
      <c r="S157" s="77"/>
      <c r="T157" s="78"/>
      <c r="U157" s="38"/>
      <c r="V157" s="38"/>
      <c r="W157" s="38"/>
      <c r="X157" s="38"/>
      <c r="Y157" s="38"/>
      <c r="Z157" s="38"/>
      <c r="AA157" s="38"/>
      <c r="AB157" s="38"/>
      <c r="AC157" s="38"/>
      <c r="AD157" s="38"/>
      <c r="AE157" s="38"/>
      <c r="AT157" s="19" t="s">
        <v>248</v>
      </c>
      <c r="AU157" s="19" t="s">
        <v>91</v>
      </c>
    </row>
    <row r="158" s="2" customFormat="1" ht="14.4" customHeight="1">
      <c r="A158" s="38"/>
      <c r="B158" s="179"/>
      <c r="C158" s="222" t="s">
        <v>325</v>
      </c>
      <c r="D158" s="222" t="s">
        <v>272</v>
      </c>
      <c r="E158" s="223" t="s">
        <v>3002</v>
      </c>
      <c r="F158" s="224" t="s">
        <v>3003</v>
      </c>
      <c r="G158" s="225" t="s">
        <v>404</v>
      </c>
      <c r="H158" s="226">
        <v>4</v>
      </c>
      <c r="I158" s="227"/>
      <c r="J158" s="228">
        <f>ROUND(I158*H158,2)</f>
        <v>0</v>
      </c>
      <c r="K158" s="224" t="s">
        <v>246</v>
      </c>
      <c r="L158" s="229"/>
      <c r="M158" s="230" t="s">
        <v>1</v>
      </c>
      <c r="N158" s="231" t="s">
        <v>46</v>
      </c>
      <c r="O158" s="77"/>
      <c r="P158" s="189">
        <f>O158*H158</f>
        <v>0</v>
      </c>
      <c r="Q158" s="189">
        <v>0</v>
      </c>
      <c r="R158" s="189">
        <f>Q158*H158</f>
        <v>0</v>
      </c>
      <c r="S158" s="189">
        <v>0</v>
      </c>
      <c r="T158" s="190">
        <f>S158*H158</f>
        <v>0</v>
      </c>
      <c r="U158" s="38"/>
      <c r="V158" s="38"/>
      <c r="W158" s="38"/>
      <c r="X158" s="38"/>
      <c r="Y158" s="38"/>
      <c r="Z158" s="38"/>
      <c r="AA158" s="38"/>
      <c r="AB158" s="38"/>
      <c r="AC158" s="38"/>
      <c r="AD158" s="38"/>
      <c r="AE158" s="38"/>
      <c r="AR158" s="191" t="s">
        <v>427</v>
      </c>
      <c r="AT158" s="191" t="s">
        <v>272</v>
      </c>
      <c r="AU158" s="191" t="s">
        <v>91</v>
      </c>
      <c r="AY158" s="19" t="s">
        <v>199</v>
      </c>
      <c r="BE158" s="192">
        <f>IF(N158="základní",J158,0)</f>
        <v>0</v>
      </c>
      <c r="BF158" s="192">
        <f>IF(N158="snížená",J158,0)</f>
        <v>0</v>
      </c>
      <c r="BG158" s="192">
        <f>IF(N158="zákl. přenesená",J158,0)</f>
        <v>0</v>
      </c>
      <c r="BH158" s="192">
        <f>IF(N158="sníž. přenesená",J158,0)</f>
        <v>0</v>
      </c>
      <c r="BI158" s="192">
        <f>IF(N158="nulová",J158,0)</f>
        <v>0</v>
      </c>
      <c r="BJ158" s="19" t="s">
        <v>89</v>
      </c>
      <c r="BK158" s="192">
        <f>ROUND(I158*H158,2)</f>
        <v>0</v>
      </c>
      <c r="BL158" s="19" t="s">
        <v>318</v>
      </c>
      <c r="BM158" s="191" t="s">
        <v>3004</v>
      </c>
    </row>
    <row r="159" s="2" customFormat="1">
      <c r="A159" s="38"/>
      <c r="B159" s="39"/>
      <c r="C159" s="38"/>
      <c r="D159" s="193" t="s">
        <v>248</v>
      </c>
      <c r="E159" s="38"/>
      <c r="F159" s="198" t="s">
        <v>3005</v>
      </c>
      <c r="G159" s="38"/>
      <c r="H159" s="38"/>
      <c r="I159" s="195"/>
      <c r="J159" s="38"/>
      <c r="K159" s="38"/>
      <c r="L159" s="39"/>
      <c r="M159" s="196"/>
      <c r="N159" s="197"/>
      <c r="O159" s="77"/>
      <c r="P159" s="77"/>
      <c r="Q159" s="77"/>
      <c r="R159" s="77"/>
      <c r="S159" s="77"/>
      <c r="T159" s="78"/>
      <c r="U159" s="38"/>
      <c r="V159" s="38"/>
      <c r="W159" s="38"/>
      <c r="X159" s="38"/>
      <c r="Y159" s="38"/>
      <c r="Z159" s="38"/>
      <c r="AA159" s="38"/>
      <c r="AB159" s="38"/>
      <c r="AC159" s="38"/>
      <c r="AD159" s="38"/>
      <c r="AE159" s="38"/>
      <c r="AT159" s="19" t="s">
        <v>248</v>
      </c>
      <c r="AU159" s="19" t="s">
        <v>91</v>
      </c>
    </row>
    <row r="160" s="2" customFormat="1" ht="14.4" customHeight="1">
      <c r="A160" s="38"/>
      <c r="B160" s="179"/>
      <c r="C160" s="222" t="s">
        <v>331</v>
      </c>
      <c r="D160" s="222" t="s">
        <v>272</v>
      </c>
      <c r="E160" s="223" t="s">
        <v>3006</v>
      </c>
      <c r="F160" s="224" t="s">
        <v>3007</v>
      </c>
      <c r="G160" s="225" t="s">
        <v>404</v>
      </c>
      <c r="H160" s="226">
        <v>4</v>
      </c>
      <c r="I160" s="227"/>
      <c r="J160" s="228">
        <f>ROUND(I160*H160,2)</f>
        <v>0</v>
      </c>
      <c r="K160" s="224" t="s">
        <v>246</v>
      </c>
      <c r="L160" s="229"/>
      <c r="M160" s="230" t="s">
        <v>1</v>
      </c>
      <c r="N160" s="231" t="s">
        <v>46</v>
      </c>
      <c r="O160" s="77"/>
      <c r="P160" s="189">
        <f>O160*H160</f>
        <v>0</v>
      </c>
      <c r="Q160" s="189">
        <v>0</v>
      </c>
      <c r="R160" s="189">
        <f>Q160*H160</f>
        <v>0</v>
      </c>
      <c r="S160" s="189">
        <v>0</v>
      </c>
      <c r="T160" s="190">
        <f>S160*H160</f>
        <v>0</v>
      </c>
      <c r="U160" s="38"/>
      <c r="V160" s="38"/>
      <c r="W160" s="38"/>
      <c r="X160" s="38"/>
      <c r="Y160" s="38"/>
      <c r="Z160" s="38"/>
      <c r="AA160" s="38"/>
      <c r="AB160" s="38"/>
      <c r="AC160" s="38"/>
      <c r="AD160" s="38"/>
      <c r="AE160" s="38"/>
      <c r="AR160" s="191" t="s">
        <v>427</v>
      </c>
      <c r="AT160" s="191" t="s">
        <v>272</v>
      </c>
      <c r="AU160" s="191" t="s">
        <v>91</v>
      </c>
      <c r="AY160" s="19" t="s">
        <v>199</v>
      </c>
      <c r="BE160" s="192">
        <f>IF(N160="základní",J160,0)</f>
        <v>0</v>
      </c>
      <c r="BF160" s="192">
        <f>IF(N160="snížená",J160,0)</f>
        <v>0</v>
      </c>
      <c r="BG160" s="192">
        <f>IF(N160="zákl. přenesená",J160,0)</f>
        <v>0</v>
      </c>
      <c r="BH160" s="192">
        <f>IF(N160="sníž. přenesená",J160,0)</f>
        <v>0</v>
      </c>
      <c r="BI160" s="192">
        <f>IF(N160="nulová",J160,0)</f>
        <v>0</v>
      </c>
      <c r="BJ160" s="19" t="s">
        <v>89</v>
      </c>
      <c r="BK160" s="192">
        <f>ROUND(I160*H160,2)</f>
        <v>0</v>
      </c>
      <c r="BL160" s="19" t="s">
        <v>318</v>
      </c>
      <c r="BM160" s="191" t="s">
        <v>3008</v>
      </c>
    </row>
    <row r="161" s="2" customFormat="1" ht="14.4" customHeight="1">
      <c r="A161" s="38"/>
      <c r="B161" s="179"/>
      <c r="C161" s="222" t="s">
        <v>337</v>
      </c>
      <c r="D161" s="222" t="s">
        <v>272</v>
      </c>
      <c r="E161" s="223" t="s">
        <v>3009</v>
      </c>
      <c r="F161" s="224" t="s">
        <v>3010</v>
      </c>
      <c r="G161" s="225" t="s">
        <v>404</v>
      </c>
      <c r="H161" s="226">
        <v>1</v>
      </c>
      <c r="I161" s="227"/>
      <c r="J161" s="228">
        <f>ROUND(I161*H161,2)</f>
        <v>0</v>
      </c>
      <c r="K161" s="224" t="s">
        <v>246</v>
      </c>
      <c r="L161" s="229"/>
      <c r="M161" s="230" t="s">
        <v>1</v>
      </c>
      <c r="N161" s="231" t="s">
        <v>46</v>
      </c>
      <c r="O161" s="77"/>
      <c r="P161" s="189">
        <f>O161*H161</f>
        <v>0</v>
      </c>
      <c r="Q161" s="189">
        <v>0</v>
      </c>
      <c r="R161" s="189">
        <f>Q161*H161</f>
        <v>0</v>
      </c>
      <c r="S161" s="189">
        <v>0</v>
      </c>
      <c r="T161" s="190">
        <f>S161*H161</f>
        <v>0</v>
      </c>
      <c r="U161" s="38"/>
      <c r="V161" s="38"/>
      <c r="W161" s="38"/>
      <c r="X161" s="38"/>
      <c r="Y161" s="38"/>
      <c r="Z161" s="38"/>
      <c r="AA161" s="38"/>
      <c r="AB161" s="38"/>
      <c r="AC161" s="38"/>
      <c r="AD161" s="38"/>
      <c r="AE161" s="38"/>
      <c r="AR161" s="191" t="s">
        <v>427</v>
      </c>
      <c r="AT161" s="191" t="s">
        <v>272</v>
      </c>
      <c r="AU161" s="191" t="s">
        <v>91</v>
      </c>
      <c r="AY161" s="19" t="s">
        <v>199</v>
      </c>
      <c r="BE161" s="192">
        <f>IF(N161="základní",J161,0)</f>
        <v>0</v>
      </c>
      <c r="BF161" s="192">
        <f>IF(N161="snížená",J161,0)</f>
        <v>0</v>
      </c>
      <c r="BG161" s="192">
        <f>IF(N161="zákl. přenesená",J161,0)</f>
        <v>0</v>
      </c>
      <c r="BH161" s="192">
        <f>IF(N161="sníž. přenesená",J161,0)</f>
        <v>0</v>
      </c>
      <c r="BI161" s="192">
        <f>IF(N161="nulová",J161,0)</f>
        <v>0</v>
      </c>
      <c r="BJ161" s="19" t="s">
        <v>89</v>
      </c>
      <c r="BK161" s="192">
        <f>ROUND(I161*H161,2)</f>
        <v>0</v>
      </c>
      <c r="BL161" s="19" t="s">
        <v>318</v>
      </c>
      <c r="BM161" s="191" t="s">
        <v>3011</v>
      </c>
    </row>
    <row r="162" s="2" customFormat="1" ht="24.15" customHeight="1">
      <c r="A162" s="38"/>
      <c r="B162" s="179"/>
      <c r="C162" s="180" t="s">
        <v>342</v>
      </c>
      <c r="D162" s="180" t="s">
        <v>201</v>
      </c>
      <c r="E162" s="181" t="s">
        <v>3012</v>
      </c>
      <c r="F162" s="182" t="s">
        <v>3013</v>
      </c>
      <c r="G162" s="183" t="s">
        <v>404</v>
      </c>
      <c r="H162" s="184">
        <v>4</v>
      </c>
      <c r="I162" s="185"/>
      <c r="J162" s="186">
        <f>ROUND(I162*H162,2)</f>
        <v>0</v>
      </c>
      <c r="K162" s="182" t="s">
        <v>246</v>
      </c>
      <c r="L162" s="39"/>
      <c r="M162" s="187" t="s">
        <v>1</v>
      </c>
      <c r="N162" s="188" t="s">
        <v>46</v>
      </c>
      <c r="O162" s="77"/>
      <c r="P162" s="189">
        <f>O162*H162</f>
        <v>0</v>
      </c>
      <c r="Q162" s="189">
        <v>0</v>
      </c>
      <c r="R162" s="189">
        <f>Q162*H162</f>
        <v>0</v>
      </c>
      <c r="S162" s="189">
        <v>0</v>
      </c>
      <c r="T162" s="190">
        <f>S162*H162</f>
        <v>0</v>
      </c>
      <c r="U162" s="38"/>
      <c r="V162" s="38"/>
      <c r="W162" s="38"/>
      <c r="X162" s="38"/>
      <c r="Y162" s="38"/>
      <c r="Z162" s="38"/>
      <c r="AA162" s="38"/>
      <c r="AB162" s="38"/>
      <c r="AC162" s="38"/>
      <c r="AD162" s="38"/>
      <c r="AE162" s="38"/>
      <c r="AR162" s="191" t="s">
        <v>318</v>
      </c>
      <c r="AT162" s="191" t="s">
        <v>201</v>
      </c>
      <c r="AU162" s="191" t="s">
        <v>91</v>
      </c>
      <c r="AY162" s="19" t="s">
        <v>199</v>
      </c>
      <c r="BE162" s="192">
        <f>IF(N162="základní",J162,0)</f>
        <v>0</v>
      </c>
      <c r="BF162" s="192">
        <f>IF(N162="snížená",J162,0)</f>
        <v>0</v>
      </c>
      <c r="BG162" s="192">
        <f>IF(N162="zákl. přenesená",J162,0)</f>
        <v>0</v>
      </c>
      <c r="BH162" s="192">
        <f>IF(N162="sníž. přenesená",J162,0)</f>
        <v>0</v>
      </c>
      <c r="BI162" s="192">
        <f>IF(N162="nulová",J162,0)</f>
        <v>0</v>
      </c>
      <c r="BJ162" s="19" t="s">
        <v>89</v>
      </c>
      <c r="BK162" s="192">
        <f>ROUND(I162*H162,2)</f>
        <v>0</v>
      </c>
      <c r="BL162" s="19" t="s">
        <v>318</v>
      </c>
      <c r="BM162" s="191" t="s">
        <v>3014</v>
      </c>
    </row>
    <row r="163" s="2" customFormat="1" ht="24.15" customHeight="1">
      <c r="A163" s="38"/>
      <c r="B163" s="179"/>
      <c r="C163" s="180" t="s">
        <v>7</v>
      </c>
      <c r="D163" s="180" t="s">
        <v>201</v>
      </c>
      <c r="E163" s="181" t="s">
        <v>3015</v>
      </c>
      <c r="F163" s="182" t="s">
        <v>3016</v>
      </c>
      <c r="G163" s="183" t="s">
        <v>404</v>
      </c>
      <c r="H163" s="184">
        <v>4</v>
      </c>
      <c r="I163" s="185"/>
      <c r="J163" s="186">
        <f>ROUND(I163*H163,2)</f>
        <v>0</v>
      </c>
      <c r="K163" s="182" t="s">
        <v>246</v>
      </c>
      <c r="L163" s="39"/>
      <c r="M163" s="187" t="s">
        <v>1</v>
      </c>
      <c r="N163" s="188" t="s">
        <v>46</v>
      </c>
      <c r="O163" s="77"/>
      <c r="P163" s="189">
        <f>O163*H163</f>
        <v>0</v>
      </c>
      <c r="Q163" s="189">
        <v>0</v>
      </c>
      <c r="R163" s="189">
        <f>Q163*H163</f>
        <v>0</v>
      </c>
      <c r="S163" s="189">
        <v>0</v>
      </c>
      <c r="T163" s="190">
        <f>S163*H163</f>
        <v>0</v>
      </c>
      <c r="U163" s="38"/>
      <c r="V163" s="38"/>
      <c r="W163" s="38"/>
      <c r="X163" s="38"/>
      <c r="Y163" s="38"/>
      <c r="Z163" s="38"/>
      <c r="AA163" s="38"/>
      <c r="AB163" s="38"/>
      <c r="AC163" s="38"/>
      <c r="AD163" s="38"/>
      <c r="AE163" s="38"/>
      <c r="AR163" s="191" t="s">
        <v>318</v>
      </c>
      <c r="AT163" s="191" t="s">
        <v>201</v>
      </c>
      <c r="AU163" s="191" t="s">
        <v>91</v>
      </c>
      <c r="AY163" s="19" t="s">
        <v>199</v>
      </c>
      <c r="BE163" s="192">
        <f>IF(N163="základní",J163,0)</f>
        <v>0</v>
      </c>
      <c r="BF163" s="192">
        <f>IF(N163="snížená",J163,0)</f>
        <v>0</v>
      </c>
      <c r="BG163" s="192">
        <f>IF(N163="zákl. přenesená",J163,0)</f>
        <v>0</v>
      </c>
      <c r="BH163" s="192">
        <f>IF(N163="sníž. přenesená",J163,0)</f>
        <v>0</v>
      </c>
      <c r="BI163" s="192">
        <f>IF(N163="nulová",J163,0)</f>
        <v>0</v>
      </c>
      <c r="BJ163" s="19" t="s">
        <v>89</v>
      </c>
      <c r="BK163" s="192">
        <f>ROUND(I163*H163,2)</f>
        <v>0</v>
      </c>
      <c r="BL163" s="19" t="s">
        <v>318</v>
      </c>
      <c r="BM163" s="191" t="s">
        <v>3017</v>
      </c>
    </row>
    <row r="164" s="2" customFormat="1" ht="24.15" customHeight="1">
      <c r="A164" s="38"/>
      <c r="B164" s="179"/>
      <c r="C164" s="180" t="s">
        <v>354</v>
      </c>
      <c r="D164" s="180" t="s">
        <v>201</v>
      </c>
      <c r="E164" s="181" t="s">
        <v>3018</v>
      </c>
      <c r="F164" s="182" t="s">
        <v>3019</v>
      </c>
      <c r="G164" s="183" t="s">
        <v>404</v>
      </c>
      <c r="H164" s="184">
        <v>4</v>
      </c>
      <c r="I164" s="185"/>
      <c r="J164" s="186">
        <f>ROUND(I164*H164,2)</f>
        <v>0</v>
      </c>
      <c r="K164" s="182" t="s">
        <v>246</v>
      </c>
      <c r="L164" s="39"/>
      <c r="M164" s="187" t="s">
        <v>1</v>
      </c>
      <c r="N164" s="188" t="s">
        <v>46</v>
      </c>
      <c r="O164" s="77"/>
      <c r="P164" s="189">
        <f>O164*H164</f>
        <v>0</v>
      </c>
      <c r="Q164" s="189">
        <v>0</v>
      </c>
      <c r="R164" s="189">
        <f>Q164*H164</f>
        <v>0</v>
      </c>
      <c r="S164" s="189">
        <v>0</v>
      </c>
      <c r="T164" s="190">
        <f>S164*H164</f>
        <v>0</v>
      </c>
      <c r="U164" s="38"/>
      <c r="V164" s="38"/>
      <c r="W164" s="38"/>
      <c r="X164" s="38"/>
      <c r="Y164" s="38"/>
      <c r="Z164" s="38"/>
      <c r="AA164" s="38"/>
      <c r="AB164" s="38"/>
      <c r="AC164" s="38"/>
      <c r="AD164" s="38"/>
      <c r="AE164" s="38"/>
      <c r="AR164" s="191" t="s">
        <v>318</v>
      </c>
      <c r="AT164" s="191" t="s">
        <v>201</v>
      </c>
      <c r="AU164" s="191" t="s">
        <v>91</v>
      </c>
      <c r="AY164" s="19" t="s">
        <v>199</v>
      </c>
      <c r="BE164" s="192">
        <f>IF(N164="základní",J164,0)</f>
        <v>0</v>
      </c>
      <c r="BF164" s="192">
        <f>IF(N164="snížená",J164,0)</f>
        <v>0</v>
      </c>
      <c r="BG164" s="192">
        <f>IF(N164="zákl. přenesená",J164,0)</f>
        <v>0</v>
      </c>
      <c r="BH164" s="192">
        <f>IF(N164="sníž. přenesená",J164,0)</f>
        <v>0</v>
      </c>
      <c r="BI164" s="192">
        <f>IF(N164="nulová",J164,0)</f>
        <v>0</v>
      </c>
      <c r="BJ164" s="19" t="s">
        <v>89</v>
      </c>
      <c r="BK164" s="192">
        <f>ROUND(I164*H164,2)</f>
        <v>0</v>
      </c>
      <c r="BL164" s="19" t="s">
        <v>318</v>
      </c>
      <c r="BM164" s="191" t="s">
        <v>3020</v>
      </c>
    </row>
    <row r="165" s="2" customFormat="1" ht="14.4" customHeight="1">
      <c r="A165" s="38"/>
      <c r="B165" s="179"/>
      <c r="C165" s="180" t="s">
        <v>360</v>
      </c>
      <c r="D165" s="180" t="s">
        <v>201</v>
      </c>
      <c r="E165" s="181" t="s">
        <v>3021</v>
      </c>
      <c r="F165" s="182" t="s">
        <v>3022</v>
      </c>
      <c r="G165" s="183" t="s">
        <v>404</v>
      </c>
      <c r="H165" s="184">
        <v>4</v>
      </c>
      <c r="I165" s="185"/>
      <c r="J165" s="186">
        <f>ROUND(I165*H165,2)</f>
        <v>0</v>
      </c>
      <c r="K165" s="182" t="s">
        <v>246</v>
      </c>
      <c r="L165" s="39"/>
      <c r="M165" s="187" t="s">
        <v>1</v>
      </c>
      <c r="N165" s="188" t="s">
        <v>46</v>
      </c>
      <c r="O165" s="77"/>
      <c r="P165" s="189">
        <f>O165*H165</f>
        <v>0</v>
      </c>
      <c r="Q165" s="189">
        <v>0</v>
      </c>
      <c r="R165" s="189">
        <f>Q165*H165</f>
        <v>0</v>
      </c>
      <c r="S165" s="189">
        <v>0</v>
      </c>
      <c r="T165" s="190">
        <f>S165*H165</f>
        <v>0</v>
      </c>
      <c r="U165" s="38"/>
      <c r="V165" s="38"/>
      <c r="W165" s="38"/>
      <c r="X165" s="38"/>
      <c r="Y165" s="38"/>
      <c r="Z165" s="38"/>
      <c r="AA165" s="38"/>
      <c r="AB165" s="38"/>
      <c r="AC165" s="38"/>
      <c r="AD165" s="38"/>
      <c r="AE165" s="38"/>
      <c r="AR165" s="191" t="s">
        <v>318</v>
      </c>
      <c r="AT165" s="191" t="s">
        <v>201</v>
      </c>
      <c r="AU165" s="191" t="s">
        <v>91</v>
      </c>
      <c r="AY165" s="19" t="s">
        <v>199</v>
      </c>
      <c r="BE165" s="192">
        <f>IF(N165="základní",J165,0)</f>
        <v>0</v>
      </c>
      <c r="BF165" s="192">
        <f>IF(N165="snížená",J165,0)</f>
        <v>0</v>
      </c>
      <c r="BG165" s="192">
        <f>IF(N165="zákl. přenesená",J165,0)</f>
        <v>0</v>
      </c>
      <c r="BH165" s="192">
        <f>IF(N165="sníž. přenesená",J165,0)</f>
        <v>0</v>
      </c>
      <c r="BI165" s="192">
        <f>IF(N165="nulová",J165,0)</f>
        <v>0</v>
      </c>
      <c r="BJ165" s="19" t="s">
        <v>89</v>
      </c>
      <c r="BK165" s="192">
        <f>ROUND(I165*H165,2)</f>
        <v>0</v>
      </c>
      <c r="BL165" s="19" t="s">
        <v>318</v>
      </c>
      <c r="BM165" s="191" t="s">
        <v>3023</v>
      </c>
    </row>
    <row r="166" s="2" customFormat="1" ht="14.4" customHeight="1">
      <c r="A166" s="38"/>
      <c r="B166" s="179"/>
      <c r="C166" s="180" t="s">
        <v>368</v>
      </c>
      <c r="D166" s="180" t="s">
        <v>201</v>
      </c>
      <c r="E166" s="181" t="s">
        <v>3024</v>
      </c>
      <c r="F166" s="182" t="s">
        <v>3025</v>
      </c>
      <c r="G166" s="183" t="s">
        <v>404</v>
      </c>
      <c r="H166" s="184">
        <v>4</v>
      </c>
      <c r="I166" s="185"/>
      <c r="J166" s="186">
        <f>ROUND(I166*H166,2)</f>
        <v>0</v>
      </c>
      <c r="K166" s="182" t="s">
        <v>246</v>
      </c>
      <c r="L166" s="39"/>
      <c r="M166" s="187" t="s">
        <v>1</v>
      </c>
      <c r="N166" s="188" t="s">
        <v>46</v>
      </c>
      <c r="O166" s="77"/>
      <c r="P166" s="189">
        <f>O166*H166</f>
        <v>0</v>
      </c>
      <c r="Q166" s="189">
        <v>0</v>
      </c>
      <c r="R166" s="189">
        <f>Q166*H166</f>
        <v>0</v>
      </c>
      <c r="S166" s="189">
        <v>0</v>
      </c>
      <c r="T166" s="190">
        <f>S166*H166</f>
        <v>0</v>
      </c>
      <c r="U166" s="38"/>
      <c r="V166" s="38"/>
      <c r="W166" s="38"/>
      <c r="X166" s="38"/>
      <c r="Y166" s="38"/>
      <c r="Z166" s="38"/>
      <c r="AA166" s="38"/>
      <c r="AB166" s="38"/>
      <c r="AC166" s="38"/>
      <c r="AD166" s="38"/>
      <c r="AE166" s="38"/>
      <c r="AR166" s="191" t="s">
        <v>318</v>
      </c>
      <c r="AT166" s="191" t="s">
        <v>201</v>
      </c>
      <c r="AU166" s="191" t="s">
        <v>91</v>
      </c>
      <c r="AY166" s="19" t="s">
        <v>199</v>
      </c>
      <c r="BE166" s="192">
        <f>IF(N166="základní",J166,0)</f>
        <v>0</v>
      </c>
      <c r="BF166" s="192">
        <f>IF(N166="snížená",J166,0)</f>
        <v>0</v>
      </c>
      <c r="BG166" s="192">
        <f>IF(N166="zákl. přenesená",J166,0)</f>
        <v>0</v>
      </c>
      <c r="BH166" s="192">
        <f>IF(N166="sníž. přenesená",J166,0)</f>
        <v>0</v>
      </c>
      <c r="BI166" s="192">
        <f>IF(N166="nulová",J166,0)</f>
        <v>0</v>
      </c>
      <c r="BJ166" s="19" t="s">
        <v>89</v>
      </c>
      <c r="BK166" s="192">
        <f>ROUND(I166*H166,2)</f>
        <v>0</v>
      </c>
      <c r="BL166" s="19" t="s">
        <v>318</v>
      </c>
      <c r="BM166" s="191" t="s">
        <v>3026</v>
      </c>
    </row>
    <row r="167" s="12" customFormat="1" ht="22.8" customHeight="1">
      <c r="A167" s="12"/>
      <c r="B167" s="166"/>
      <c r="C167" s="12"/>
      <c r="D167" s="167" t="s">
        <v>80</v>
      </c>
      <c r="E167" s="177" t="s">
        <v>2765</v>
      </c>
      <c r="F167" s="177" t="s">
        <v>3027</v>
      </c>
      <c r="G167" s="12"/>
      <c r="H167" s="12"/>
      <c r="I167" s="169"/>
      <c r="J167" s="178">
        <f>BK167</f>
        <v>0</v>
      </c>
      <c r="K167" s="12"/>
      <c r="L167" s="166"/>
      <c r="M167" s="171"/>
      <c r="N167" s="172"/>
      <c r="O167" s="172"/>
      <c r="P167" s="173">
        <f>SUM(P168:P174)</f>
        <v>0</v>
      </c>
      <c r="Q167" s="172"/>
      <c r="R167" s="173">
        <f>SUM(R168:R174)</f>
        <v>0</v>
      </c>
      <c r="S167" s="172"/>
      <c r="T167" s="174">
        <f>SUM(T168:T174)</f>
        <v>0</v>
      </c>
      <c r="U167" s="12"/>
      <c r="V167" s="12"/>
      <c r="W167" s="12"/>
      <c r="X167" s="12"/>
      <c r="Y167" s="12"/>
      <c r="Z167" s="12"/>
      <c r="AA167" s="12"/>
      <c r="AB167" s="12"/>
      <c r="AC167" s="12"/>
      <c r="AD167" s="12"/>
      <c r="AE167" s="12"/>
      <c r="AR167" s="167" t="s">
        <v>206</v>
      </c>
      <c r="AT167" s="175" t="s">
        <v>80</v>
      </c>
      <c r="AU167" s="175" t="s">
        <v>89</v>
      </c>
      <c r="AY167" s="167" t="s">
        <v>199</v>
      </c>
      <c r="BK167" s="176">
        <f>SUM(BK168:BK174)</f>
        <v>0</v>
      </c>
    </row>
    <row r="168" s="2" customFormat="1" ht="14.4" customHeight="1">
      <c r="A168" s="38"/>
      <c r="B168" s="179"/>
      <c r="C168" s="222" t="s">
        <v>376</v>
      </c>
      <c r="D168" s="222" t="s">
        <v>272</v>
      </c>
      <c r="E168" s="223" t="s">
        <v>2767</v>
      </c>
      <c r="F168" s="224" t="s">
        <v>3028</v>
      </c>
      <c r="G168" s="225" t="s">
        <v>404</v>
      </c>
      <c r="H168" s="226">
        <v>1</v>
      </c>
      <c r="I168" s="227"/>
      <c r="J168" s="228">
        <f>ROUND(I168*H168,2)</f>
        <v>0</v>
      </c>
      <c r="K168" s="224" t="s">
        <v>246</v>
      </c>
      <c r="L168" s="229"/>
      <c r="M168" s="230" t="s">
        <v>1</v>
      </c>
      <c r="N168" s="231" t="s">
        <v>46</v>
      </c>
      <c r="O168" s="77"/>
      <c r="P168" s="189">
        <f>O168*H168</f>
        <v>0</v>
      </c>
      <c r="Q168" s="189">
        <v>0</v>
      </c>
      <c r="R168" s="189">
        <f>Q168*H168</f>
        <v>0</v>
      </c>
      <c r="S168" s="189">
        <v>0</v>
      </c>
      <c r="T168" s="190">
        <f>S168*H168</f>
        <v>0</v>
      </c>
      <c r="U168" s="38"/>
      <c r="V168" s="38"/>
      <c r="W168" s="38"/>
      <c r="X168" s="38"/>
      <c r="Y168" s="38"/>
      <c r="Z168" s="38"/>
      <c r="AA168" s="38"/>
      <c r="AB168" s="38"/>
      <c r="AC168" s="38"/>
      <c r="AD168" s="38"/>
      <c r="AE168" s="38"/>
      <c r="AR168" s="191" t="s">
        <v>427</v>
      </c>
      <c r="AT168" s="191" t="s">
        <v>272</v>
      </c>
      <c r="AU168" s="191" t="s">
        <v>91</v>
      </c>
      <c r="AY168" s="19" t="s">
        <v>199</v>
      </c>
      <c r="BE168" s="192">
        <f>IF(N168="základní",J168,0)</f>
        <v>0</v>
      </c>
      <c r="BF168" s="192">
        <f>IF(N168="snížená",J168,0)</f>
        <v>0</v>
      </c>
      <c r="BG168" s="192">
        <f>IF(N168="zákl. přenesená",J168,0)</f>
        <v>0</v>
      </c>
      <c r="BH168" s="192">
        <f>IF(N168="sníž. přenesená",J168,0)</f>
        <v>0</v>
      </c>
      <c r="BI168" s="192">
        <f>IF(N168="nulová",J168,0)</f>
        <v>0</v>
      </c>
      <c r="BJ168" s="19" t="s">
        <v>89</v>
      </c>
      <c r="BK168" s="192">
        <f>ROUND(I168*H168,2)</f>
        <v>0</v>
      </c>
      <c r="BL168" s="19" t="s">
        <v>318</v>
      </c>
      <c r="BM168" s="191" t="s">
        <v>3029</v>
      </c>
    </row>
    <row r="169" s="2" customFormat="1">
      <c r="A169" s="38"/>
      <c r="B169" s="39"/>
      <c r="C169" s="38"/>
      <c r="D169" s="193" t="s">
        <v>248</v>
      </c>
      <c r="E169" s="38"/>
      <c r="F169" s="198" t="s">
        <v>3030</v>
      </c>
      <c r="G169" s="38"/>
      <c r="H169" s="38"/>
      <c r="I169" s="195"/>
      <c r="J169" s="38"/>
      <c r="K169" s="38"/>
      <c r="L169" s="39"/>
      <c r="M169" s="196"/>
      <c r="N169" s="197"/>
      <c r="O169" s="77"/>
      <c r="P169" s="77"/>
      <c r="Q169" s="77"/>
      <c r="R169" s="77"/>
      <c r="S169" s="77"/>
      <c r="T169" s="78"/>
      <c r="U169" s="38"/>
      <c r="V169" s="38"/>
      <c r="W169" s="38"/>
      <c r="X169" s="38"/>
      <c r="Y169" s="38"/>
      <c r="Z169" s="38"/>
      <c r="AA169" s="38"/>
      <c r="AB169" s="38"/>
      <c r="AC169" s="38"/>
      <c r="AD169" s="38"/>
      <c r="AE169" s="38"/>
      <c r="AT169" s="19" t="s">
        <v>248</v>
      </c>
      <c r="AU169" s="19" t="s">
        <v>91</v>
      </c>
    </row>
    <row r="170" s="2" customFormat="1" ht="14.4" customHeight="1">
      <c r="A170" s="38"/>
      <c r="B170" s="179"/>
      <c r="C170" s="222" t="s">
        <v>382</v>
      </c>
      <c r="D170" s="222" t="s">
        <v>272</v>
      </c>
      <c r="E170" s="223" t="s">
        <v>2770</v>
      </c>
      <c r="F170" s="224" t="s">
        <v>3031</v>
      </c>
      <c r="G170" s="225" t="s">
        <v>404</v>
      </c>
      <c r="H170" s="226">
        <v>1</v>
      </c>
      <c r="I170" s="227"/>
      <c r="J170" s="228">
        <f>ROUND(I170*H170,2)</f>
        <v>0</v>
      </c>
      <c r="K170" s="224" t="s">
        <v>246</v>
      </c>
      <c r="L170" s="229"/>
      <c r="M170" s="230" t="s">
        <v>1</v>
      </c>
      <c r="N170" s="231" t="s">
        <v>46</v>
      </c>
      <c r="O170" s="77"/>
      <c r="P170" s="189">
        <f>O170*H170</f>
        <v>0</v>
      </c>
      <c r="Q170" s="189">
        <v>0</v>
      </c>
      <c r="R170" s="189">
        <f>Q170*H170</f>
        <v>0</v>
      </c>
      <c r="S170" s="189">
        <v>0</v>
      </c>
      <c r="T170" s="190">
        <f>S170*H170</f>
        <v>0</v>
      </c>
      <c r="U170" s="38"/>
      <c r="V170" s="38"/>
      <c r="W170" s="38"/>
      <c r="X170" s="38"/>
      <c r="Y170" s="38"/>
      <c r="Z170" s="38"/>
      <c r="AA170" s="38"/>
      <c r="AB170" s="38"/>
      <c r="AC170" s="38"/>
      <c r="AD170" s="38"/>
      <c r="AE170" s="38"/>
      <c r="AR170" s="191" t="s">
        <v>427</v>
      </c>
      <c r="AT170" s="191" t="s">
        <v>272</v>
      </c>
      <c r="AU170" s="191" t="s">
        <v>91</v>
      </c>
      <c r="AY170" s="19" t="s">
        <v>199</v>
      </c>
      <c r="BE170" s="192">
        <f>IF(N170="základní",J170,0)</f>
        <v>0</v>
      </c>
      <c r="BF170" s="192">
        <f>IF(N170="snížená",J170,0)</f>
        <v>0</v>
      </c>
      <c r="BG170" s="192">
        <f>IF(N170="zákl. přenesená",J170,0)</f>
        <v>0</v>
      </c>
      <c r="BH170" s="192">
        <f>IF(N170="sníž. přenesená",J170,0)</f>
        <v>0</v>
      </c>
      <c r="BI170" s="192">
        <f>IF(N170="nulová",J170,0)</f>
        <v>0</v>
      </c>
      <c r="BJ170" s="19" t="s">
        <v>89</v>
      </c>
      <c r="BK170" s="192">
        <f>ROUND(I170*H170,2)</f>
        <v>0</v>
      </c>
      <c r="BL170" s="19" t="s">
        <v>318</v>
      </c>
      <c r="BM170" s="191" t="s">
        <v>3032</v>
      </c>
    </row>
    <row r="171" s="2" customFormat="1">
      <c r="A171" s="38"/>
      <c r="B171" s="39"/>
      <c r="C171" s="38"/>
      <c r="D171" s="193" t="s">
        <v>248</v>
      </c>
      <c r="E171" s="38"/>
      <c r="F171" s="198" t="s">
        <v>3033</v>
      </c>
      <c r="G171" s="38"/>
      <c r="H171" s="38"/>
      <c r="I171" s="195"/>
      <c r="J171" s="38"/>
      <c r="K171" s="38"/>
      <c r="L171" s="39"/>
      <c r="M171" s="196"/>
      <c r="N171" s="197"/>
      <c r="O171" s="77"/>
      <c r="P171" s="77"/>
      <c r="Q171" s="77"/>
      <c r="R171" s="77"/>
      <c r="S171" s="77"/>
      <c r="T171" s="78"/>
      <c r="U171" s="38"/>
      <c r="V171" s="38"/>
      <c r="W171" s="38"/>
      <c r="X171" s="38"/>
      <c r="Y171" s="38"/>
      <c r="Z171" s="38"/>
      <c r="AA171" s="38"/>
      <c r="AB171" s="38"/>
      <c r="AC171" s="38"/>
      <c r="AD171" s="38"/>
      <c r="AE171" s="38"/>
      <c r="AT171" s="19" t="s">
        <v>248</v>
      </c>
      <c r="AU171" s="19" t="s">
        <v>91</v>
      </c>
    </row>
    <row r="172" s="2" customFormat="1" ht="24.15" customHeight="1">
      <c r="A172" s="38"/>
      <c r="B172" s="179"/>
      <c r="C172" s="222" t="s">
        <v>390</v>
      </c>
      <c r="D172" s="222" t="s">
        <v>272</v>
      </c>
      <c r="E172" s="223" t="s">
        <v>2773</v>
      </c>
      <c r="F172" s="224" t="s">
        <v>3034</v>
      </c>
      <c r="G172" s="225" t="s">
        <v>404</v>
      </c>
      <c r="H172" s="226">
        <v>1</v>
      </c>
      <c r="I172" s="227"/>
      <c r="J172" s="228">
        <f>ROUND(I172*H172,2)</f>
        <v>0</v>
      </c>
      <c r="K172" s="224" t="s">
        <v>246</v>
      </c>
      <c r="L172" s="229"/>
      <c r="M172" s="230" t="s">
        <v>1</v>
      </c>
      <c r="N172" s="231" t="s">
        <v>46</v>
      </c>
      <c r="O172" s="77"/>
      <c r="P172" s="189">
        <f>O172*H172</f>
        <v>0</v>
      </c>
      <c r="Q172" s="189">
        <v>0</v>
      </c>
      <c r="R172" s="189">
        <f>Q172*H172</f>
        <v>0</v>
      </c>
      <c r="S172" s="189">
        <v>0</v>
      </c>
      <c r="T172" s="190">
        <f>S172*H172</f>
        <v>0</v>
      </c>
      <c r="U172" s="38"/>
      <c r="V172" s="38"/>
      <c r="W172" s="38"/>
      <c r="X172" s="38"/>
      <c r="Y172" s="38"/>
      <c r="Z172" s="38"/>
      <c r="AA172" s="38"/>
      <c r="AB172" s="38"/>
      <c r="AC172" s="38"/>
      <c r="AD172" s="38"/>
      <c r="AE172" s="38"/>
      <c r="AR172" s="191" t="s">
        <v>427</v>
      </c>
      <c r="AT172" s="191" t="s">
        <v>272</v>
      </c>
      <c r="AU172" s="191" t="s">
        <v>91</v>
      </c>
      <c r="AY172" s="19" t="s">
        <v>199</v>
      </c>
      <c r="BE172" s="192">
        <f>IF(N172="základní",J172,0)</f>
        <v>0</v>
      </c>
      <c r="BF172" s="192">
        <f>IF(N172="snížená",J172,0)</f>
        <v>0</v>
      </c>
      <c r="BG172" s="192">
        <f>IF(N172="zákl. přenesená",J172,0)</f>
        <v>0</v>
      </c>
      <c r="BH172" s="192">
        <f>IF(N172="sníž. přenesená",J172,0)</f>
        <v>0</v>
      </c>
      <c r="BI172" s="192">
        <f>IF(N172="nulová",J172,0)</f>
        <v>0</v>
      </c>
      <c r="BJ172" s="19" t="s">
        <v>89</v>
      </c>
      <c r="BK172" s="192">
        <f>ROUND(I172*H172,2)</f>
        <v>0</v>
      </c>
      <c r="BL172" s="19" t="s">
        <v>318</v>
      </c>
      <c r="BM172" s="191" t="s">
        <v>3035</v>
      </c>
    </row>
    <row r="173" s="2" customFormat="1" ht="24.15" customHeight="1">
      <c r="A173" s="38"/>
      <c r="B173" s="179"/>
      <c r="C173" s="222" t="s">
        <v>401</v>
      </c>
      <c r="D173" s="222" t="s">
        <v>272</v>
      </c>
      <c r="E173" s="223" t="s">
        <v>2776</v>
      </c>
      <c r="F173" s="224" t="s">
        <v>3036</v>
      </c>
      <c r="G173" s="225" t="s">
        <v>404</v>
      </c>
      <c r="H173" s="226">
        <v>3</v>
      </c>
      <c r="I173" s="227"/>
      <c r="J173" s="228">
        <f>ROUND(I173*H173,2)</f>
        <v>0</v>
      </c>
      <c r="K173" s="224" t="s">
        <v>246</v>
      </c>
      <c r="L173" s="229"/>
      <c r="M173" s="230" t="s">
        <v>1</v>
      </c>
      <c r="N173" s="231" t="s">
        <v>46</v>
      </c>
      <c r="O173" s="77"/>
      <c r="P173" s="189">
        <f>O173*H173</f>
        <v>0</v>
      </c>
      <c r="Q173" s="189">
        <v>0</v>
      </c>
      <c r="R173" s="189">
        <f>Q173*H173</f>
        <v>0</v>
      </c>
      <c r="S173" s="189">
        <v>0</v>
      </c>
      <c r="T173" s="190">
        <f>S173*H173</f>
        <v>0</v>
      </c>
      <c r="U173" s="38"/>
      <c r="V173" s="38"/>
      <c r="W173" s="38"/>
      <c r="X173" s="38"/>
      <c r="Y173" s="38"/>
      <c r="Z173" s="38"/>
      <c r="AA173" s="38"/>
      <c r="AB173" s="38"/>
      <c r="AC173" s="38"/>
      <c r="AD173" s="38"/>
      <c r="AE173" s="38"/>
      <c r="AR173" s="191" t="s">
        <v>427</v>
      </c>
      <c r="AT173" s="191" t="s">
        <v>272</v>
      </c>
      <c r="AU173" s="191" t="s">
        <v>91</v>
      </c>
      <c r="AY173" s="19" t="s">
        <v>199</v>
      </c>
      <c r="BE173" s="192">
        <f>IF(N173="základní",J173,0)</f>
        <v>0</v>
      </c>
      <c r="BF173" s="192">
        <f>IF(N173="snížená",J173,0)</f>
        <v>0</v>
      </c>
      <c r="BG173" s="192">
        <f>IF(N173="zákl. přenesená",J173,0)</f>
        <v>0</v>
      </c>
      <c r="BH173" s="192">
        <f>IF(N173="sníž. přenesená",J173,0)</f>
        <v>0</v>
      </c>
      <c r="BI173" s="192">
        <f>IF(N173="nulová",J173,0)</f>
        <v>0</v>
      </c>
      <c r="BJ173" s="19" t="s">
        <v>89</v>
      </c>
      <c r="BK173" s="192">
        <f>ROUND(I173*H173,2)</f>
        <v>0</v>
      </c>
      <c r="BL173" s="19" t="s">
        <v>318</v>
      </c>
      <c r="BM173" s="191" t="s">
        <v>3037</v>
      </c>
    </row>
    <row r="174" s="2" customFormat="1" ht="14.4" customHeight="1">
      <c r="A174" s="38"/>
      <c r="B174" s="179"/>
      <c r="C174" s="222" t="s">
        <v>406</v>
      </c>
      <c r="D174" s="222" t="s">
        <v>272</v>
      </c>
      <c r="E174" s="223" t="s">
        <v>2779</v>
      </c>
      <c r="F174" s="224" t="s">
        <v>3038</v>
      </c>
      <c r="G174" s="225" t="s">
        <v>404</v>
      </c>
      <c r="H174" s="226">
        <v>1</v>
      </c>
      <c r="I174" s="227"/>
      <c r="J174" s="228">
        <f>ROUND(I174*H174,2)</f>
        <v>0</v>
      </c>
      <c r="K174" s="224" t="s">
        <v>246</v>
      </c>
      <c r="L174" s="229"/>
      <c r="M174" s="230" t="s">
        <v>1</v>
      </c>
      <c r="N174" s="231" t="s">
        <v>46</v>
      </c>
      <c r="O174" s="77"/>
      <c r="P174" s="189">
        <f>O174*H174</f>
        <v>0</v>
      </c>
      <c r="Q174" s="189">
        <v>0</v>
      </c>
      <c r="R174" s="189">
        <f>Q174*H174</f>
        <v>0</v>
      </c>
      <c r="S174" s="189">
        <v>0</v>
      </c>
      <c r="T174" s="190">
        <f>S174*H174</f>
        <v>0</v>
      </c>
      <c r="U174" s="38"/>
      <c r="V174" s="38"/>
      <c r="W174" s="38"/>
      <c r="X174" s="38"/>
      <c r="Y174" s="38"/>
      <c r="Z174" s="38"/>
      <c r="AA174" s="38"/>
      <c r="AB174" s="38"/>
      <c r="AC174" s="38"/>
      <c r="AD174" s="38"/>
      <c r="AE174" s="38"/>
      <c r="AR174" s="191" t="s">
        <v>427</v>
      </c>
      <c r="AT174" s="191" t="s">
        <v>272</v>
      </c>
      <c r="AU174" s="191" t="s">
        <v>91</v>
      </c>
      <c r="AY174" s="19" t="s">
        <v>199</v>
      </c>
      <c r="BE174" s="192">
        <f>IF(N174="základní",J174,0)</f>
        <v>0</v>
      </c>
      <c r="BF174" s="192">
        <f>IF(N174="snížená",J174,0)</f>
        <v>0</v>
      </c>
      <c r="BG174" s="192">
        <f>IF(N174="zákl. přenesená",J174,0)</f>
        <v>0</v>
      </c>
      <c r="BH174" s="192">
        <f>IF(N174="sníž. přenesená",J174,0)</f>
        <v>0</v>
      </c>
      <c r="BI174" s="192">
        <f>IF(N174="nulová",J174,0)</f>
        <v>0</v>
      </c>
      <c r="BJ174" s="19" t="s">
        <v>89</v>
      </c>
      <c r="BK174" s="192">
        <f>ROUND(I174*H174,2)</f>
        <v>0</v>
      </c>
      <c r="BL174" s="19" t="s">
        <v>318</v>
      </c>
      <c r="BM174" s="191" t="s">
        <v>3039</v>
      </c>
    </row>
    <row r="175" s="12" customFormat="1" ht="22.8" customHeight="1">
      <c r="A175" s="12"/>
      <c r="B175" s="166"/>
      <c r="C175" s="12"/>
      <c r="D175" s="167" t="s">
        <v>80</v>
      </c>
      <c r="E175" s="177" t="s">
        <v>2864</v>
      </c>
      <c r="F175" s="177" t="s">
        <v>3040</v>
      </c>
      <c r="G175" s="12"/>
      <c r="H175" s="12"/>
      <c r="I175" s="169"/>
      <c r="J175" s="178">
        <f>BK175</f>
        <v>0</v>
      </c>
      <c r="K175" s="12"/>
      <c r="L175" s="166"/>
      <c r="M175" s="171"/>
      <c r="N175" s="172"/>
      <c r="O175" s="172"/>
      <c r="P175" s="173">
        <f>SUM(P176:P193)</f>
        <v>0</v>
      </c>
      <c r="Q175" s="172"/>
      <c r="R175" s="173">
        <f>SUM(R176:R193)</f>
        <v>0</v>
      </c>
      <c r="S175" s="172"/>
      <c r="T175" s="174">
        <f>SUM(T176:T193)</f>
        <v>0</v>
      </c>
      <c r="U175" s="12"/>
      <c r="V175" s="12"/>
      <c r="W175" s="12"/>
      <c r="X175" s="12"/>
      <c r="Y175" s="12"/>
      <c r="Z175" s="12"/>
      <c r="AA175" s="12"/>
      <c r="AB175" s="12"/>
      <c r="AC175" s="12"/>
      <c r="AD175" s="12"/>
      <c r="AE175" s="12"/>
      <c r="AR175" s="167" t="s">
        <v>206</v>
      </c>
      <c r="AT175" s="175" t="s">
        <v>80</v>
      </c>
      <c r="AU175" s="175" t="s">
        <v>89</v>
      </c>
      <c r="AY175" s="167" t="s">
        <v>199</v>
      </c>
      <c r="BK175" s="176">
        <f>SUM(BK176:BK193)</f>
        <v>0</v>
      </c>
    </row>
    <row r="176" s="2" customFormat="1" ht="24.15" customHeight="1">
      <c r="A176" s="38"/>
      <c r="B176" s="179"/>
      <c r="C176" s="222" t="s">
        <v>414</v>
      </c>
      <c r="D176" s="222" t="s">
        <v>272</v>
      </c>
      <c r="E176" s="223" t="s">
        <v>2868</v>
      </c>
      <c r="F176" s="224" t="s">
        <v>3041</v>
      </c>
      <c r="G176" s="225" t="s">
        <v>404</v>
      </c>
      <c r="H176" s="226">
        <v>2</v>
      </c>
      <c r="I176" s="227"/>
      <c r="J176" s="228">
        <f>ROUND(I176*H176,2)</f>
        <v>0</v>
      </c>
      <c r="K176" s="224" t="s">
        <v>246</v>
      </c>
      <c r="L176" s="229"/>
      <c r="M176" s="230" t="s">
        <v>1</v>
      </c>
      <c r="N176" s="231" t="s">
        <v>46</v>
      </c>
      <c r="O176" s="77"/>
      <c r="P176" s="189">
        <f>O176*H176</f>
        <v>0</v>
      </c>
      <c r="Q176" s="189">
        <v>0</v>
      </c>
      <c r="R176" s="189">
        <f>Q176*H176</f>
        <v>0</v>
      </c>
      <c r="S176" s="189">
        <v>0</v>
      </c>
      <c r="T176" s="190">
        <f>S176*H176</f>
        <v>0</v>
      </c>
      <c r="U176" s="38"/>
      <c r="V176" s="38"/>
      <c r="W176" s="38"/>
      <c r="X176" s="38"/>
      <c r="Y176" s="38"/>
      <c r="Z176" s="38"/>
      <c r="AA176" s="38"/>
      <c r="AB176" s="38"/>
      <c r="AC176" s="38"/>
      <c r="AD176" s="38"/>
      <c r="AE176" s="38"/>
      <c r="AR176" s="191" t="s">
        <v>427</v>
      </c>
      <c r="AT176" s="191" t="s">
        <v>272</v>
      </c>
      <c r="AU176" s="191" t="s">
        <v>91</v>
      </c>
      <c r="AY176" s="19" t="s">
        <v>199</v>
      </c>
      <c r="BE176" s="192">
        <f>IF(N176="základní",J176,0)</f>
        <v>0</v>
      </c>
      <c r="BF176" s="192">
        <f>IF(N176="snížená",J176,0)</f>
        <v>0</v>
      </c>
      <c r="BG176" s="192">
        <f>IF(N176="zákl. přenesená",J176,0)</f>
        <v>0</v>
      </c>
      <c r="BH176" s="192">
        <f>IF(N176="sníž. přenesená",J176,0)</f>
        <v>0</v>
      </c>
      <c r="BI176" s="192">
        <f>IF(N176="nulová",J176,0)</f>
        <v>0</v>
      </c>
      <c r="BJ176" s="19" t="s">
        <v>89</v>
      </c>
      <c r="BK176" s="192">
        <f>ROUND(I176*H176,2)</f>
        <v>0</v>
      </c>
      <c r="BL176" s="19" t="s">
        <v>318</v>
      </c>
      <c r="BM176" s="191" t="s">
        <v>3042</v>
      </c>
    </row>
    <row r="177" s="2" customFormat="1" ht="37.8" customHeight="1">
      <c r="A177" s="38"/>
      <c r="B177" s="179"/>
      <c r="C177" s="222" t="s">
        <v>422</v>
      </c>
      <c r="D177" s="222" t="s">
        <v>272</v>
      </c>
      <c r="E177" s="223" t="s">
        <v>2871</v>
      </c>
      <c r="F177" s="224" t="s">
        <v>3043</v>
      </c>
      <c r="G177" s="225" t="s">
        <v>404</v>
      </c>
      <c r="H177" s="226">
        <v>2</v>
      </c>
      <c r="I177" s="227"/>
      <c r="J177" s="228">
        <f>ROUND(I177*H177,2)</f>
        <v>0</v>
      </c>
      <c r="K177" s="224" t="s">
        <v>246</v>
      </c>
      <c r="L177" s="229"/>
      <c r="M177" s="230" t="s">
        <v>1</v>
      </c>
      <c r="N177" s="231" t="s">
        <v>46</v>
      </c>
      <c r="O177" s="77"/>
      <c r="P177" s="189">
        <f>O177*H177</f>
        <v>0</v>
      </c>
      <c r="Q177" s="189">
        <v>0</v>
      </c>
      <c r="R177" s="189">
        <f>Q177*H177</f>
        <v>0</v>
      </c>
      <c r="S177" s="189">
        <v>0</v>
      </c>
      <c r="T177" s="190">
        <f>S177*H177</f>
        <v>0</v>
      </c>
      <c r="U177" s="38"/>
      <c r="V177" s="38"/>
      <c r="W177" s="38"/>
      <c r="X177" s="38"/>
      <c r="Y177" s="38"/>
      <c r="Z177" s="38"/>
      <c r="AA177" s="38"/>
      <c r="AB177" s="38"/>
      <c r="AC177" s="38"/>
      <c r="AD177" s="38"/>
      <c r="AE177" s="38"/>
      <c r="AR177" s="191" t="s">
        <v>427</v>
      </c>
      <c r="AT177" s="191" t="s">
        <v>272</v>
      </c>
      <c r="AU177" s="191" t="s">
        <v>91</v>
      </c>
      <c r="AY177" s="19" t="s">
        <v>199</v>
      </c>
      <c r="BE177" s="192">
        <f>IF(N177="základní",J177,0)</f>
        <v>0</v>
      </c>
      <c r="BF177" s="192">
        <f>IF(N177="snížená",J177,0)</f>
        <v>0</v>
      </c>
      <c r="BG177" s="192">
        <f>IF(N177="zákl. přenesená",J177,0)</f>
        <v>0</v>
      </c>
      <c r="BH177" s="192">
        <f>IF(N177="sníž. přenesená",J177,0)</f>
        <v>0</v>
      </c>
      <c r="BI177" s="192">
        <f>IF(N177="nulová",J177,0)</f>
        <v>0</v>
      </c>
      <c r="BJ177" s="19" t="s">
        <v>89</v>
      </c>
      <c r="BK177" s="192">
        <f>ROUND(I177*H177,2)</f>
        <v>0</v>
      </c>
      <c r="BL177" s="19" t="s">
        <v>318</v>
      </c>
      <c r="BM177" s="191" t="s">
        <v>3044</v>
      </c>
    </row>
    <row r="178" s="2" customFormat="1" ht="14.4" customHeight="1">
      <c r="A178" s="38"/>
      <c r="B178" s="179"/>
      <c r="C178" s="222" t="s">
        <v>427</v>
      </c>
      <c r="D178" s="222" t="s">
        <v>272</v>
      </c>
      <c r="E178" s="223" t="s">
        <v>2875</v>
      </c>
      <c r="F178" s="224" t="s">
        <v>3045</v>
      </c>
      <c r="G178" s="225" t="s">
        <v>345</v>
      </c>
      <c r="H178" s="226">
        <v>500</v>
      </c>
      <c r="I178" s="227"/>
      <c r="J178" s="228">
        <f>ROUND(I178*H178,2)</f>
        <v>0</v>
      </c>
      <c r="K178" s="224" t="s">
        <v>246</v>
      </c>
      <c r="L178" s="229"/>
      <c r="M178" s="230" t="s">
        <v>1</v>
      </c>
      <c r="N178" s="231" t="s">
        <v>46</v>
      </c>
      <c r="O178" s="77"/>
      <c r="P178" s="189">
        <f>O178*H178</f>
        <v>0</v>
      </c>
      <c r="Q178" s="189">
        <v>0</v>
      </c>
      <c r="R178" s="189">
        <f>Q178*H178</f>
        <v>0</v>
      </c>
      <c r="S178" s="189">
        <v>0</v>
      </c>
      <c r="T178" s="190">
        <f>S178*H178</f>
        <v>0</v>
      </c>
      <c r="U178" s="38"/>
      <c r="V178" s="38"/>
      <c r="W178" s="38"/>
      <c r="X178" s="38"/>
      <c r="Y178" s="38"/>
      <c r="Z178" s="38"/>
      <c r="AA178" s="38"/>
      <c r="AB178" s="38"/>
      <c r="AC178" s="38"/>
      <c r="AD178" s="38"/>
      <c r="AE178" s="38"/>
      <c r="AR178" s="191" t="s">
        <v>427</v>
      </c>
      <c r="AT178" s="191" t="s">
        <v>272</v>
      </c>
      <c r="AU178" s="191" t="s">
        <v>91</v>
      </c>
      <c r="AY178" s="19" t="s">
        <v>199</v>
      </c>
      <c r="BE178" s="192">
        <f>IF(N178="základní",J178,0)</f>
        <v>0</v>
      </c>
      <c r="BF178" s="192">
        <f>IF(N178="snížená",J178,0)</f>
        <v>0</v>
      </c>
      <c r="BG178" s="192">
        <f>IF(N178="zákl. přenesená",J178,0)</f>
        <v>0</v>
      </c>
      <c r="BH178" s="192">
        <f>IF(N178="sníž. přenesená",J178,0)</f>
        <v>0</v>
      </c>
      <c r="BI178" s="192">
        <f>IF(N178="nulová",J178,0)</f>
        <v>0</v>
      </c>
      <c r="BJ178" s="19" t="s">
        <v>89</v>
      </c>
      <c r="BK178" s="192">
        <f>ROUND(I178*H178,2)</f>
        <v>0</v>
      </c>
      <c r="BL178" s="19" t="s">
        <v>318</v>
      </c>
      <c r="BM178" s="191" t="s">
        <v>3046</v>
      </c>
    </row>
    <row r="179" s="2" customFormat="1" ht="14.4" customHeight="1">
      <c r="A179" s="38"/>
      <c r="B179" s="179"/>
      <c r="C179" s="180" t="s">
        <v>435</v>
      </c>
      <c r="D179" s="180" t="s">
        <v>201</v>
      </c>
      <c r="E179" s="181" t="s">
        <v>2879</v>
      </c>
      <c r="F179" s="182" t="s">
        <v>3047</v>
      </c>
      <c r="G179" s="183" t="s">
        <v>345</v>
      </c>
      <c r="H179" s="184">
        <v>500</v>
      </c>
      <c r="I179" s="185"/>
      <c r="J179" s="186">
        <f>ROUND(I179*H179,2)</f>
        <v>0</v>
      </c>
      <c r="K179" s="182" t="s">
        <v>246</v>
      </c>
      <c r="L179" s="39"/>
      <c r="M179" s="187" t="s">
        <v>1</v>
      </c>
      <c r="N179" s="188" t="s">
        <v>46</v>
      </c>
      <c r="O179" s="77"/>
      <c r="P179" s="189">
        <f>O179*H179</f>
        <v>0</v>
      </c>
      <c r="Q179" s="189">
        <v>0</v>
      </c>
      <c r="R179" s="189">
        <f>Q179*H179</f>
        <v>0</v>
      </c>
      <c r="S179" s="189">
        <v>0</v>
      </c>
      <c r="T179" s="190">
        <f>S179*H179</f>
        <v>0</v>
      </c>
      <c r="U179" s="38"/>
      <c r="V179" s="38"/>
      <c r="W179" s="38"/>
      <c r="X179" s="38"/>
      <c r="Y179" s="38"/>
      <c r="Z179" s="38"/>
      <c r="AA179" s="38"/>
      <c r="AB179" s="38"/>
      <c r="AC179" s="38"/>
      <c r="AD179" s="38"/>
      <c r="AE179" s="38"/>
      <c r="AR179" s="191" t="s">
        <v>318</v>
      </c>
      <c r="AT179" s="191" t="s">
        <v>201</v>
      </c>
      <c r="AU179" s="191" t="s">
        <v>91</v>
      </c>
      <c r="AY179" s="19" t="s">
        <v>199</v>
      </c>
      <c r="BE179" s="192">
        <f>IF(N179="základní",J179,0)</f>
        <v>0</v>
      </c>
      <c r="BF179" s="192">
        <f>IF(N179="snížená",J179,0)</f>
        <v>0</v>
      </c>
      <c r="BG179" s="192">
        <f>IF(N179="zákl. přenesená",J179,0)</f>
        <v>0</v>
      </c>
      <c r="BH179" s="192">
        <f>IF(N179="sníž. přenesená",J179,0)</f>
        <v>0</v>
      </c>
      <c r="BI179" s="192">
        <f>IF(N179="nulová",J179,0)</f>
        <v>0</v>
      </c>
      <c r="BJ179" s="19" t="s">
        <v>89</v>
      </c>
      <c r="BK179" s="192">
        <f>ROUND(I179*H179,2)</f>
        <v>0</v>
      </c>
      <c r="BL179" s="19" t="s">
        <v>318</v>
      </c>
      <c r="BM179" s="191" t="s">
        <v>3048</v>
      </c>
    </row>
    <row r="180" s="2" customFormat="1" ht="14.4" customHeight="1">
      <c r="A180" s="38"/>
      <c r="B180" s="179"/>
      <c r="C180" s="222" t="s">
        <v>444</v>
      </c>
      <c r="D180" s="222" t="s">
        <v>272</v>
      </c>
      <c r="E180" s="223" t="s">
        <v>2882</v>
      </c>
      <c r="F180" s="224" t="s">
        <v>3049</v>
      </c>
      <c r="G180" s="225" t="s">
        <v>345</v>
      </c>
      <c r="H180" s="226">
        <v>100</v>
      </c>
      <c r="I180" s="227"/>
      <c r="J180" s="228">
        <f>ROUND(I180*H180,2)</f>
        <v>0</v>
      </c>
      <c r="K180" s="224" t="s">
        <v>246</v>
      </c>
      <c r="L180" s="229"/>
      <c r="M180" s="230" t="s">
        <v>1</v>
      </c>
      <c r="N180" s="231" t="s">
        <v>46</v>
      </c>
      <c r="O180" s="77"/>
      <c r="P180" s="189">
        <f>O180*H180</f>
        <v>0</v>
      </c>
      <c r="Q180" s="189">
        <v>0</v>
      </c>
      <c r="R180" s="189">
        <f>Q180*H180</f>
        <v>0</v>
      </c>
      <c r="S180" s="189">
        <v>0</v>
      </c>
      <c r="T180" s="190">
        <f>S180*H180</f>
        <v>0</v>
      </c>
      <c r="U180" s="38"/>
      <c r="V180" s="38"/>
      <c r="W180" s="38"/>
      <c r="X180" s="38"/>
      <c r="Y180" s="38"/>
      <c r="Z180" s="38"/>
      <c r="AA180" s="38"/>
      <c r="AB180" s="38"/>
      <c r="AC180" s="38"/>
      <c r="AD180" s="38"/>
      <c r="AE180" s="38"/>
      <c r="AR180" s="191" t="s">
        <v>427</v>
      </c>
      <c r="AT180" s="191" t="s">
        <v>272</v>
      </c>
      <c r="AU180" s="191" t="s">
        <v>91</v>
      </c>
      <c r="AY180" s="19" t="s">
        <v>199</v>
      </c>
      <c r="BE180" s="192">
        <f>IF(N180="základní",J180,0)</f>
        <v>0</v>
      </c>
      <c r="BF180" s="192">
        <f>IF(N180="snížená",J180,0)</f>
        <v>0</v>
      </c>
      <c r="BG180" s="192">
        <f>IF(N180="zákl. přenesená",J180,0)</f>
        <v>0</v>
      </c>
      <c r="BH180" s="192">
        <f>IF(N180="sníž. přenesená",J180,0)</f>
        <v>0</v>
      </c>
      <c r="BI180" s="192">
        <f>IF(N180="nulová",J180,0)</f>
        <v>0</v>
      </c>
      <c r="BJ180" s="19" t="s">
        <v>89</v>
      </c>
      <c r="BK180" s="192">
        <f>ROUND(I180*H180,2)</f>
        <v>0</v>
      </c>
      <c r="BL180" s="19" t="s">
        <v>318</v>
      </c>
      <c r="BM180" s="191" t="s">
        <v>3050</v>
      </c>
    </row>
    <row r="181" s="2" customFormat="1" ht="14.4" customHeight="1">
      <c r="A181" s="38"/>
      <c r="B181" s="179"/>
      <c r="C181" s="180" t="s">
        <v>452</v>
      </c>
      <c r="D181" s="180" t="s">
        <v>201</v>
      </c>
      <c r="E181" s="181" t="s">
        <v>2885</v>
      </c>
      <c r="F181" s="182" t="s">
        <v>3051</v>
      </c>
      <c r="G181" s="183" t="s">
        <v>345</v>
      </c>
      <c r="H181" s="184">
        <v>100</v>
      </c>
      <c r="I181" s="185"/>
      <c r="J181" s="186">
        <f>ROUND(I181*H181,2)</f>
        <v>0</v>
      </c>
      <c r="K181" s="182" t="s">
        <v>246</v>
      </c>
      <c r="L181" s="39"/>
      <c r="M181" s="187" t="s">
        <v>1</v>
      </c>
      <c r="N181" s="188" t="s">
        <v>46</v>
      </c>
      <c r="O181" s="77"/>
      <c r="P181" s="189">
        <f>O181*H181</f>
        <v>0</v>
      </c>
      <c r="Q181" s="189">
        <v>0</v>
      </c>
      <c r="R181" s="189">
        <f>Q181*H181</f>
        <v>0</v>
      </c>
      <c r="S181" s="189">
        <v>0</v>
      </c>
      <c r="T181" s="190">
        <f>S181*H181</f>
        <v>0</v>
      </c>
      <c r="U181" s="38"/>
      <c r="V181" s="38"/>
      <c r="W181" s="38"/>
      <c r="X181" s="38"/>
      <c r="Y181" s="38"/>
      <c r="Z181" s="38"/>
      <c r="AA181" s="38"/>
      <c r="AB181" s="38"/>
      <c r="AC181" s="38"/>
      <c r="AD181" s="38"/>
      <c r="AE181" s="38"/>
      <c r="AR181" s="191" t="s">
        <v>318</v>
      </c>
      <c r="AT181" s="191" t="s">
        <v>201</v>
      </c>
      <c r="AU181" s="191" t="s">
        <v>91</v>
      </c>
      <c r="AY181" s="19" t="s">
        <v>199</v>
      </c>
      <c r="BE181" s="192">
        <f>IF(N181="základní",J181,0)</f>
        <v>0</v>
      </c>
      <c r="BF181" s="192">
        <f>IF(N181="snížená",J181,0)</f>
        <v>0</v>
      </c>
      <c r="BG181" s="192">
        <f>IF(N181="zákl. přenesená",J181,0)</f>
        <v>0</v>
      </c>
      <c r="BH181" s="192">
        <f>IF(N181="sníž. přenesená",J181,0)</f>
        <v>0</v>
      </c>
      <c r="BI181" s="192">
        <f>IF(N181="nulová",J181,0)</f>
        <v>0</v>
      </c>
      <c r="BJ181" s="19" t="s">
        <v>89</v>
      </c>
      <c r="BK181" s="192">
        <f>ROUND(I181*H181,2)</f>
        <v>0</v>
      </c>
      <c r="BL181" s="19" t="s">
        <v>318</v>
      </c>
      <c r="BM181" s="191" t="s">
        <v>3052</v>
      </c>
    </row>
    <row r="182" s="2" customFormat="1" ht="24.15" customHeight="1">
      <c r="A182" s="38"/>
      <c r="B182" s="179"/>
      <c r="C182" s="222" t="s">
        <v>460</v>
      </c>
      <c r="D182" s="222" t="s">
        <v>272</v>
      </c>
      <c r="E182" s="223" t="s">
        <v>3053</v>
      </c>
      <c r="F182" s="224" t="s">
        <v>3054</v>
      </c>
      <c r="G182" s="225" t="s">
        <v>345</v>
      </c>
      <c r="H182" s="226">
        <v>600</v>
      </c>
      <c r="I182" s="227"/>
      <c r="J182" s="228">
        <f>ROUND(I182*H182,2)</f>
        <v>0</v>
      </c>
      <c r="K182" s="224" t="s">
        <v>246</v>
      </c>
      <c r="L182" s="229"/>
      <c r="M182" s="230" t="s">
        <v>1</v>
      </c>
      <c r="N182" s="231" t="s">
        <v>46</v>
      </c>
      <c r="O182" s="77"/>
      <c r="P182" s="189">
        <f>O182*H182</f>
        <v>0</v>
      </c>
      <c r="Q182" s="189">
        <v>0</v>
      </c>
      <c r="R182" s="189">
        <f>Q182*H182</f>
        <v>0</v>
      </c>
      <c r="S182" s="189">
        <v>0</v>
      </c>
      <c r="T182" s="190">
        <f>S182*H182</f>
        <v>0</v>
      </c>
      <c r="U182" s="38"/>
      <c r="V182" s="38"/>
      <c r="W182" s="38"/>
      <c r="X182" s="38"/>
      <c r="Y182" s="38"/>
      <c r="Z182" s="38"/>
      <c r="AA182" s="38"/>
      <c r="AB182" s="38"/>
      <c r="AC182" s="38"/>
      <c r="AD182" s="38"/>
      <c r="AE182" s="38"/>
      <c r="AR182" s="191" t="s">
        <v>427</v>
      </c>
      <c r="AT182" s="191" t="s">
        <v>272</v>
      </c>
      <c r="AU182" s="191" t="s">
        <v>91</v>
      </c>
      <c r="AY182" s="19" t="s">
        <v>199</v>
      </c>
      <c r="BE182" s="192">
        <f>IF(N182="základní",J182,0)</f>
        <v>0</v>
      </c>
      <c r="BF182" s="192">
        <f>IF(N182="snížená",J182,0)</f>
        <v>0</v>
      </c>
      <c r="BG182" s="192">
        <f>IF(N182="zákl. přenesená",J182,0)</f>
        <v>0</v>
      </c>
      <c r="BH182" s="192">
        <f>IF(N182="sníž. přenesená",J182,0)</f>
        <v>0</v>
      </c>
      <c r="BI182" s="192">
        <f>IF(N182="nulová",J182,0)</f>
        <v>0</v>
      </c>
      <c r="BJ182" s="19" t="s">
        <v>89</v>
      </c>
      <c r="BK182" s="192">
        <f>ROUND(I182*H182,2)</f>
        <v>0</v>
      </c>
      <c r="BL182" s="19" t="s">
        <v>318</v>
      </c>
      <c r="BM182" s="191" t="s">
        <v>3055</v>
      </c>
    </row>
    <row r="183" s="2" customFormat="1" ht="24.15" customHeight="1">
      <c r="A183" s="38"/>
      <c r="B183" s="179"/>
      <c r="C183" s="180" t="s">
        <v>468</v>
      </c>
      <c r="D183" s="180" t="s">
        <v>201</v>
      </c>
      <c r="E183" s="181" t="s">
        <v>3056</v>
      </c>
      <c r="F183" s="182" t="s">
        <v>3057</v>
      </c>
      <c r="G183" s="183" t="s">
        <v>345</v>
      </c>
      <c r="H183" s="184">
        <v>600</v>
      </c>
      <c r="I183" s="185"/>
      <c r="J183" s="186">
        <f>ROUND(I183*H183,2)</f>
        <v>0</v>
      </c>
      <c r="K183" s="182" t="s">
        <v>246</v>
      </c>
      <c r="L183" s="39"/>
      <c r="M183" s="187" t="s">
        <v>1</v>
      </c>
      <c r="N183" s="188" t="s">
        <v>46</v>
      </c>
      <c r="O183" s="77"/>
      <c r="P183" s="189">
        <f>O183*H183</f>
        <v>0</v>
      </c>
      <c r="Q183" s="189">
        <v>0</v>
      </c>
      <c r="R183" s="189">
        <f>Q183*H183</f>
        <v>0</v>
      </c>
      <c r="S183" s="189">
        <v>0</v>
      </c>
      <c r="T183" s="190">
        <f>S183*H183</f>
        <v>0</v>
      </c>
      <c r="U183" s="38"/>
      <c r="V183" s="38"/>
      <c r="W183" s="38"/>
      <c r="X183" s="38"/>
      <c r="Y183" s="38"/>
      <c r="Z183" s="38"/>
      <c r="AA183" s="38"/>
      <c r="AB183" s="38"/>
      <c r="AC183" s="38"/>
      <c r="AD183" s="38"/>
      <c r="AE183" s="38"/>
      <c r="AR183" s="191" t="s">
        <v>318</v>
      </c>
      <c r="AT183" s="191" t="s">
        <v>201</v>
      </c>
      <c r="AU183" s="191" t="s">
        <v>91</v>
      </c>
      <c r="AY183" s="19" t="s">
        <v>199</v>
      </c>
      <c r="BE183" s="192">
        <f>IF(N183="základní",J183,0)</f>
        <v>0</v>
      </c>
      <c r="BF183" s="192">
        <f>IF(N183="snížená",J183,0)</f>
        <v>0</v>
      </c>
      <c r="BG183" s="192">
        <f>IF(N183="zákl. přenesená",J183,0)</f>
        <v>0</v>
      </c>
      <c r="BH183" s="192">
        <f>IF(N183="sníž. přenesená",J183,0)</f>
        <v>0</v>
      </c>
      <c r="BI183" s="192">
        <f>IF(N183="nulová",J183,0)</f>
        <v>0</v>
      </c>
      <c r="BJ183" s="19" t="s">
        <v>89</v>
      </c>
      <c r="BK183" s="192">
        <f>ROUND(I183*H183,2)</f>
        <v>0</v>
      </c>
      <c r="BL183" s="19" t="s">
        <v>318</v>
      </c>
      <c r="BM183" s="191" t="s">
        <v>3058</v>
      </c>
    </row>
    <row r="184" s="2" customFormat="1" ht="24.15" customHeight="1">
      <c r="A184" s="38"/>
      <c r="B184" s="179"/>
      <c r="C184" s="222" t="s">
        <v>475</v>
      </c>
      <c r="D184" s="222" t="s">
        <v>272</v>
      </c>
      <c r="E184" s="223" t="s">
        <v>3059</v>
      </c>
      <c r="F184" s="224" t="s">
        <v>3060</v>
      </c>
      <c r="G184" s="225" t="s">
        <v>345</v>
      </c>
      <c r="H184" s="226">
        <v>40</v>
      </c>
      <c r="I184" s="227"/>
      <c r="J184" s="228">
        <f>ROUND(I184*H184,2)</f>
        <v>0</v>
      </c>
      <c r="K184" s="224" t="s">
        <v>246</v>
      </c>
      <c r="L184" s="229"/>
      <c r="M184" s="230" t="s">
        <v>1</v>
      </c>
      <c r="N184" s="231" t="s">
        <v>46</v>
      </c>
      <c r="O184" s="77"/>
      <c r="P184" s="189">
        <f>O184*H184</f>
        <v>0</v>
      </c>
      <c r="Q184" s="189">
        <v>0</v>
      </c>
      <c r="R184" s="189">
        <f>Q184*H184</f>
        <v>0</v>
      </c>
      <c r="S184" s="189">
        <v>0</v>
      </c>
      <c r="T184" s="190">
        <f>S184*H184</f>
        <v>0</v>
      </c>
      <c r="U184" s="38"/>
      <c r="V184" s="38"/>
      <c r="W184" s="38"/>
      <c r="X184" s="38"/>
      <c r="Y184" s="38"/>
      <c r="Z184" s="38"/>
      <c r="AA184" s="38"/>
      <c r="AB184" s="38"/>
      <c r="AC184" s="38"/>
      <c r="AD184" s="38"/>
      <c r="AE184" s="38"/>
      <c r="AR184" s="191" t="s">
        <v>427</v>
      </c>
      <c r="AT184" s="191" t="s">
        <v>272</v>
      </c>
      <c r="AU184" s="191" t="s">
        <v>91</v>
      </c>
      <c r="AY184" s="19" t="s">
        <v>199</v>
      </c>
      <c r="BE184" s="192">
        <f>IF(N184="základní",J184,0)</f>
        <v>0</v>
      </c>
      <c r="BF184" s="192">
        <f>IF(N184="snížená",J184,0)</f>
        <v>0</v>
      </c>
      <c r="BG184" s="192">
        <f>IF(N184="zákl. přenesená",J184,0)</f>
        <v>0</v>
      </c>
      <c r="BH184" s="192">
        <f>IF(N184="sníž. přenesená",J184,0)</f>
        <v>0</v>
      </c>
      <c r="BI184" s="192">
        <f>IF(N184="nulová",J184,0)</f>
        <v>0</v>
      </c>
      <c r="BJ184" s="19" t="s">
        <v>89</v>
      </c>
      <c r="BK184" s="192">
        <f>ROUND(I184*H184,2)</f>
        <v>0</v>
      </c>
      <c r="BL184" s="19" t="s">
        <v>318</v>
      </c>
      <c r="BM184" s="191" t="s">
        <v>3061</v>
      </c>
    </row>
    <row r="185" s="2" customFormat="1" ht="24.15" customHeight="1">
      <c r="A185" s="38"/>
      <c r="B185" s="179"/>
      <c r="C185" s="180" t="s">
        <v>481</v>
      </c>
      <c r="D185" s="180" t="s">
        <v>201</v>
      </c>
      <c r="E185" s="181" t="s">
        <v>3062</v>
      </c>
      <c r="F185" s="182" t="s">
        <v>3063</v>
      </c>
      <c r="G185" s="183" t="s">
        <v>345</v>
      </c>
      <c r="H185" s="184">
        <v>40</v>
      </c>
      <c r="I185" s="185"/>
      <c r="J185" s="186">
        <f>ROUND(I185*H185,2)</f>
        <v>0</v>
      </c>
      <c r="K185" s="182" t="s">
        <v>246</v>
      </c>
      <c r="L185" s="39"/>
      <c r="M185" s="187" t="s">
        <v>1</v>
      </c>
      <c r="N185" s="188" t="s">
        <v>46</v>
      </c>
      <c r="O185" s="77"/>
      <c r="P185" s="189">
        <f>O185*H185</f>
        <v>0</v>
      </c>
      <c r="Q185" s="189">
        <v>0</v>
      </c>
      <c r="R185" s="189">
        <f>Q185*H185</f>
        <v>0</v>
      </c>
      <c r="S185" s="189">
        <v>0</v>
      </c>
      <c r="T185" s="190">
        <f>S185*H185</f>
        <v>0</v>
      </c>
      <c r="U185" s="38"/>
      <c r="V185" s="38"/>
      <c r="W185" s="38"/>
      <c r="X185" s="38"/>
      <c r="Y185" s="38"/>
      <c r="Z185" s="38"/>
      <c r="AA185" s="38"/>
      <c r="AB185" s="38"/>
      <c r="AC185" s="38"/>
      <c r="AD185" s="38"/>
      <c r="AE185" s="38"/>
      <c r="AR185" s="191" t="s">
        <v>318</v>
      </c>
      <c r="AT185" s="191" t="s">
        <v>201</v>
      </c>
      <c r="AU185" s="191" t="s">
        <v>91</v>
      </c>
      <c r="AY185" s="19" t="s">
        <v>199</v>
      </c>
      <c r="BE185" s="192">
        <f>IF(N185="základní",J185,0)</f>
        <v>0</v>
      </c>
      <c r="BF185" s="192">
        <f>IF(N185="snížená",J185,0)</f>
        <v>0</v>
      </c>
      <c r="BG185" s="192">
        <f>IF(N185="zákl. přenesená",J185,0)</f>
        <v>0</v>
      </c>
      <c r="BH185" s="192">
        <f>IF(N185="sníž. přenesená",J185,0)</f>
        <v>0</v>
      </c>
      <c r="BI185" s="192">
        <f>IF(N185="nulová",J185,0)</f>
        <v>0</v>
      </c>
      <c r="BJ185" s="19" t="s">
        <v>89</v>
      </c>
      <c r="BK185" s="192">
        <f>ROUND(I185*H185,2)</f>
        <v>0</v>
      </c>
      <c r="BL185" s="19" t="s">
        <v>318</v>
      </c>
      <c r="BM185" s="191" t="s">
        <v>3064</v>
      </c>
    </row>
    <row r="186" s="2" customFormat="1" ht="14.4" customHeight="1">
      <c r="A186" s="38"/>
      <c r="B186" s="179"/>
      <c r="C186" s="180" t="s">
        <v>488</v>
      </c>
      <c r="D186" s="180" t="s">
        <v>201</v>
      </c>
      <c r="E186" s="181" t="s">
        <v>3065</v>
      </c>
      <c r="F186" s="182" t="s">
        <v>3066</v>
      </c>
      <c r="G186" s="183" t="s">
        <v>404</v>
      </c>
      <c r="H186" s="184">
        <v>4</v>
      </c>
      <c r="I186" s="185"/>
      <c r="J186" s="186">
        <f>ROUND(I186*H186,2)</f>
        <v>0</v>
      </c>
      <c r="K186" s="182" t="s">
        <v>246</v>
      </c>
      <c r="L186" s="39"/>
      <c r="M186" s="187" t="s">
        <v>1</v>
      </c>
      <c r="N186" s="188" t="s">
        <v>46</v>
      </c>
      <c r="O186" s="77"/>
      <c r="P186" s="189">
        <f>O186*H186</f>
        <v>0</v>
      </c>
      <c r="Q186" s="189">
        <v>0</v>
      </c>
      <c r="R186" s="189">
        <f>Q186*H186</f>
        <v>0</v>
      </c>
      <c r="S186" s="189">
        <v>0</v>
      </c>
      <c r="T186" s="190">
        <f>S186*H186</f>
        <v>0</v>
      </c>
      <c r="U186" s="38"/>
      <c r="V186" s="38"/>
      <c r="W186" s="38"/>
      <c r="X186" s="38"/>
      <c r="Y186" s="38"/>
      <c r="Z186" s="38"/>
      <c r="AA186" s="38"/>
      <c r="AB186" s="38"/>
      <c r="AC186" s="38"/>
      <c r="AD186" s="38"/>
      <c r="AE186" s="38"/>
      <c r="AR186" s="191" t="s">
        <v>318</v>
      </c>
      <c r="AT186" s="191" t="s">
        <v>201</v>
      </c>
      <c r="AU186" s="191" t="s">
        <v>91</v>
      </c>
      <c r="AY186" s="19" t="s">
        <v>199</v>
      </c>
      <c r="BE186" s="192">
        <f>IF(N186="základní",J186,0)</f>
        <v>0</v>
      </c>
      <c r="BF186" s="192">
        <f>IF(N186="snížená",J186,0)</f>
        <v>0</v>
      </c>
      <c r="BG186" s="192">
        <f>IF(N186="zákl. přenesená",J186,0)</f>
        <v>0</v>
      </c>
      <c r="BH186" s="192">
        <f>IF(N186="sníž. přenesená",J186,0)</f>
        <v>0</v>
      </c>
      <c r="BI186" s="192">
        <f>IF(N186="nulová",J186,0)</f>
        <v>0</v>
      </c>
      <c r="BJ186" s="19" t="s">
        <v>89</v>
      </c>
      <c r="BK186" s="192">
        <f>ROUND(I186*H186,2)</f>
        <v>0</v>
      </c>
      <c r="BL186" s="19" t="s">
        <v>318</v>
      </c>
      <c r="BM186" s="191" t="s">
        <v>3067</v>
      </c>
    </row>
    <row r="187" s="2" customFormat="1" ht="14.4" customHeight="1">
      <c r="A187" s="38"/>
      <c r="B187" s="179"/>
      <c r="C187" s="222" t="s">
        <v>494</v>
      </c>
      <c r="D187" s="222" t="s">
        <v>272</v>
      </c>
      <c r="E187" s="223" t="s">
        <v>3068</v>
      </c>
      <c r="F187" s="224" t="s">
        <v>3069</v>
      </c>
      <c r="G187" s="225" t="s">
        <v>345</v>
      </c>
      <c r="H187" s="226">
        <v>540</v>
      </c>
      <c r="I187" s="227"/>
      <c r="J187" s="228">
        <f>ROUND(I187*H187,2)</f>
        <v>0</v>
      </c>
      <c r="K187" s="224" t="s">
        <v>246</v>
      </c>
      <c r="L187" s="229"/>
      <c r="M187" s="230" t="s">
        <v>1</v>
      </c>
      <c r="N187" s="231" t="s">
        <v>46</v>
      </c>
      <c r="O187" s="77"/>
      <c r="P187" s="189">
        <f>O187*H187</f>
        <v>0</v>
      </c>
      <c r="Q187" s="189">
        <v>0</v>
      </c>
      <c r="R187" s="189">
        <f>Q187*H187</f>
        <v>0</v>
      </c>
      <c r="S187" s="189">
        <v>0</v>
      </c>
      <c r="T187" s="190">
        <f>S187*H187</f>
        <v>0</v>
      </c>
      <c r="U187" s="38"/>
      <c r="V187" s="38"/>
      <c r="W187" s="38"/>
      <c r="X187" s="38"/>
      <c r="Y187" s="38"/>
      <c r="Z187" s="38"/>
      <c r="AA187" s="38"/>
      <c r="AB187" s="38"/>
      <c r="AC187" s="38"/>
      <c r="AD187" s="38"/>
      <c r="AE187" s="38"/>
      <c r="AR187" s="191" t="s">
        <v>427</v>
      </c>
      <c r="AT187" s="191" t="s">
        <v>272</v>
      </c>
      <c r="AU187" s="191" t="s">
        <v>91</v>
      </c>
      <c r="AY187" s="19" t="s">
        <v>199</v>
      </c>
      <c r="BE187" s="192">
        <f>IF(N187="základní",J187,0)</f>
        <v>0</v>
      </c>
      <c r="BF187" s="192">
        <f>IF(N187="snížená",J187,0)</f>
        <v>0</v>
      </c>
      <c r="BG187" s="192">
        <f>IF(N187="zákl. přenesená",J187,0)</f>
        <v>0</v>
      </c>
      <c r="BH187" s="192">
        <f>IF(N187="sníž. přenesená",J187,0)</f>
        <v>0</v>
      </c>
      <c r="BI187" s="192">
        <f>IF(N187="nulová",J187,0)</f>
        <v>0</v>
      </c>
      <c r="BJ187" s="19" t="s">
        <v>89</v>
      </c>
      <c r="BK187" s="192">
        <f>ROUND(I187*H187,2)</f>
        <v>0</v>
      </c>
      <c r="BL187" s="19" t="s">
        <v>318</v>
      </c>
      <c r="BM187" s="191" t="s">
        <v>3070</v>
      </c>
    </row>
    <row r="188" s="2" customFormat="1" ht="24.15" customHeight="1">
      <c r="A188" s="38"/>
      <c r="B188" s="179"/>
      <c r="C188" s="180" t="s">
        <v>501</v>
      </c>
      <c r="D188" s="180" t="s">
        <v>201</v>
      </c>
      <c r="E188" s="181" t="s">
        <v>3071</v>
      </c>
      <c r="F188" s="182" t="s">
        <v>3072</v>
      </c>
      <c r="G188" s="183" t="s">
        <v>345</v>
      </c>
      <c r="H188" s="184">
        <v>540</v>
      </c>
      <c r="I188" s="185"/>
      <c r="J188" s="186">
        <f>ROUND(I188*H188,2)</f>
        <v>0</v>
      </c>
      <c r="K188" s="182" t="s">
        <v>246</v>
      </c>
      <c r="L188" s="39"/>
      <c r="M188" s="187" t="s">
        <v>1</v>
      </c>
      <c r="N188" s="188" t="s">
        <v>46</v>
      </c>
      <c r="O188" s="77"/>
      <c r="P188" s="189">
        <f>O188*H188</f>
        <v>0</v>
      </c>
      <c r="Q188" s="189">
        <v>0</v>
      </c>
      <c r="R188" s="189">
        <f>Q188*H188</f>
        <v>0</v>
      </c>
      <c r="S188" s="189">
        <v>0</v>
      </c>
      <c r="T188" s="190">
        <f>S188*H188</f>
        <v>0</v>
      </c>
      <c r="U188" s="38"/>
      <c r="V188" s="38"/>
      <c r="W188" s="38"/>
      <c r="X188" s="38"/>
      <c r="Y188" s="38"/>
      <c r="Z188" s="38"/>
      <c r="AA188" s="38"/>
      <c r="AB188" s="38"/>
      <c r="AC188" s="38"/>
      <c r="AD188" s="38"/>
      <c r="AE188" s="38"/>
      <c r="AR188" s="191" t="s">
        <v>318</v>
      </c>
      <c r="AT188" s="191" t="s">
        <v>201</v>
      </c>
      <c r="AU188" s="191" t="s">
        <v>91</v>
      </c>
      <c r="AY188" s="19" t="s">
        <v>199</v>
      </c>
      <c r="BE188" s="192">
        <f>IF(N188="základní",J188,0)</f>
        <v>0</v>
      </c>
      <c r="BF188" s="192">
        <f>IF(N188="snížená",J188,0)</f>
        <v>0</v>
      </c>
      <c r="BG188" s="192">
        <f>IF(N188="zákl. přenesená",J188,0)</f>
        <v>0</v>
      </c>
      <c r="BH188" s="192">
        <f>IF(N188="sníž. přenesená",J188,0)</f>
        <v>0</v>
      </c>
      <c r="BI188" s="192">
        <f>IF(N188="nulová",J188,0)</f>
        <v>0</v>
      </c>
      <c r="BJ188" s="19" t="s">
        <v>89</v>
      </c>
      <c r="BK188" s="192">
        <f>ROUND(I188*H188,2)</f>
        <v>0</v>
      </c>
      <c r="BL188" s="19" t="s">
        <v>318</v>
      </c>
      <c r="BM188" s="191" t="s">
        <v>3073</v>
      </c>
    </row>
    <row r="189" s="13" customFormat="1">
      <c r="A189" s="13"/>
      <c r="B189" s="199"/>
      <c r="C189" s="13"/>
      <c r="D189" s="193" t="s">
        <v>212</v>
      </c>
      <c r="E189" s="200" t="s">
        <v>1</v>
      </c>
      <c r="F189" s="201" t="s">
        <v>3074</v>
      </c>
      <c r="G189" s="13"/>
      <c r="H189" s="202">
        <v>540</v>
      </c>
      <c r="I189" s="203"/>
      <c r="J189" s="13"/>
      <c r="K189" s="13"/>
      <c r="L189" s="199"/>
      <c r="M189" s="204"/>
      <c r="N189" s="205"/>
      <c r="O189" s="205"/>
      <c r="P189" s="205"/>
      <c r="Q189" s="205"/>
      <c r="R189" s="205"/>
      <c r="S189" s="205"/>
      <c r="T189" s="206"/>
      <c r="U189" s="13"/>
      <c r="V189" s="13"/>
      <c r="W189" s="13"/>
      <c r="X189" s="13"/>
      <c r="Y189" s="13"/>
      <c r="Z189" s="13"/>
      <c r="AA189" s="13"/>
      <c r="AB189" s="13"/>
      <c r="AC189" s="13"/>
      <c r="AD189" s="13"/>
      <c r="AE189" s="13"/>
      <c r="AT189" s="200" t="s">
        <v>212</v>
      </c>
      <c r="AU189" s="200" t="s">
        <v>91</v>
      </c>
      <c r="AV189" s="13" t="s">
        <v>91</v>
      </c>
      <c r="AW189" s="13" t="s">
        <v>36</v>
      </c>
      <c r="AX189" s="13" t="s">
        <v>89</v>
      </c>
      <c r="AY189" s="200" t="s">
        <v>199</v>
      </c>
    </row>
    <row r="190" s="2" customFormat="1" ht="24.15" customHeight="1">
      <c r="A190" s="38"/>
      <c r="B190" s="179"/>
      <c r="C190" s="222" t="s">
        <v>508</v>
      </c>
      <c r="D190" s="222" t="s">
        <v>272</v>
      </c>
      <c r="E190" s="223" t="s">
        <v>3075</v>
      </c>
      <c r="F190" s="224" t="s">
        <v>3076</v>
      </c>
      <c r="G190" s="225" t="s">
        <v>345</v>
      </c>
      <c r="H190" s="226">
        <v>120</v>
      </c>
      <c r="I190" s="227"/>
      <c r="J190" s="228">
        <f>ROUND(I190*H190,2)</f>
        <v>0</v>
      </c>
      <c r="K190" s="224" t="s">
        <v>246</v>
      </c>
      <c r="L190" s="229"/>
      <c r="M190" s="230" t="s">
        <v>1</v>
      </c>
      <c r="N190" s="231" t="s">
        <v>46</v>
      </c>
      <c r="O190" s="77"/>
      <c r="P190" s="189">
        <f>O190*H190</f>
        <v>0</v>
      </c>
      <c r="Q190" s="189">
        <v>0</v>
      </c>
      <c r="R190" s="189">
        <f>Q190*H190</f>
        <v>0</v>
      </c>
      <c r="S190" s="189">
        <v>0</v>
      </c>
      <c r="T190" s="190">
        <f>S190*H190</f>
        <v>0</v>
      </c>
      <c r="U190" s="38"/>
      <c r="V190" s="38"/>
      <c r="W190" s="38"/>
      <c r="X190" s="38"/>
      <c r="Y190" s="38"/>
      <c r="Z190" s="38"/>
      <c r="AA190" s="38"/>
      <c r="AB190" s="38"/>
      <c r="AC190" s="38"/>
      <c r="AD190" s="38"/>
      <c r="AE190" s="38"/>
      <c r="AR190" s="191" t="s">
        <v>427</v>
      </c>
      <c r="AT190" s="191" t="s">
        <v>272</v>
      </c>
      <c r="AU190" s="191" t="s">
        <v>91</v>
      </c>
      <c r="AY190" s="19" t="s">
        <v>199</v>
      </c>
      <c r="BE190" s="192">
        <f>IF(N190="základní",J190,0)</f>
        <v>0</v>
      </c>
      <c r="BF190" s="192">
        <f>IF(N190="snížená",J190,0)</f>
        <v>0</v>
      </c>
      <c r="BG190" s="192">
        <f>IF(N190="zákl. přenesená",J190,0)</f>
        <v>0</v>
      </c>
      <c r="BH190" s="192">
        <f>IF(N190="sníž. přenesená",J190,0)</f>
        <v>0</v>
      </c>
      <c r="BI190" s="192">
        <f>IF(N190="nulová",J190,0)</f>
        <v>0</v>
      </c>
      <c r="BJ190" s="19" t="s">
        <v>89</v>
      </c>
      <c r="BK190" s="192">
        <f>ROUND(I190*H190,2)</f>
        <v>0</v>
      </c>
      <c r="BL190" s="19" t="s">
        <v>318</v>
      </c>
      <c r="BM190" s="191" t="s">
        <v>3077</v>
      </c>
    </row>
    <row r="191" s="2" customFormat="1" ht="24.15" customHeight="1">
      <c r="A191" s="38"/>
      <c r="B191" s="179"/>
      <c r="C191" s="180" t="s">
        <v>513</v>
      </c>
      <c r="D191" s="180" t="s">
        <v>201</v>
      </c>
      <c r="E191" s="181" t="s">
        <v>3078</v>
      </c>
      <c r="F191" s="182" t="s">
        <v>3079</v>
      </c>
      <c r="G191" s="183" t="s">
        <v>345</v>
      </c>
      <c r="H191" s="184">
        <v>120</v>
      </c>
      <c r="I191" s="185"/>
      <c r="J191" s="186">
        <f>ROUND(I191*H191,2)</f>
        <v>0</v>
      </c>
      <c r="K191" s="182" t="s">
        <v>246</v>
      </c>
      <c r="L191" s="39"/>
      <c r="M191" s="187" t="s">
        <v>1</v>
      </c>
      <c r="N191" s="188" t="s">
        <v>46</v>
      </c>
      <c r="O191" s="77"/>
      <c r="P191" s="189">
        <f>O191*H191</f>
        <v>0</v>
      </c>
      <c r="Q191" s="189">
        <v>0</v>
      </c>
      <c r="R191" s="189">
        <f>Q191*H191</f>
        <v>0</v>
      </c>
      <c r="S191" s="189">
        <v>0</v>
      </c>
      <c r="T191" s="190">
        <f>S191*H191</f>
        <v>0</v>
      </c>
      <c r="U191" s="38"/>
      <c r="V191" s="38"/>
      <c r="W191" s="38"/>
      <c r="X191" s="38"/>
      <c r="Y191" s="38"/>
      <c r="Z191" s="38"/>
      <c r="AA191" s="38"/>
      <c r="AB191" s="38"/>
      <c r="AC191" s="38"/>
      <c r="AD191" s="38"/>
      <c r="AE191" s="38"/>
      <c r="AR191" s="191" t="s">
        <v>318</v>
      </c>
      <c r="AT191" s="191" t="s">
        <v>201</v>
      </c>
      <c r="AU191" s="191" t="s">
        <v>91</v>
      </c>
      <c r="AY191" s="19" t="s">
        <v>199</v>
      </c>
      <c r="BE191" s="192">
        <f>IF(N191="základní",J191,0)</f>
        <v>0</v>
      </c>
      <c r="BF191" s="192">
        <f>IF(N191="snížená",J191,0)</f>
        <v>0</v>
      </c>
      <c r="BG191" s="192">
        <f>IF(N191="zákl. přenesená",J191,0)</f>
        <v>0</v>
      </c>
      <c r="BH191" s="192">
        <f>IF(N191="sníž. přenesená",J191,0)</f>
        <v>0</v>
      </c>
      <c r="BI191" s="192">
        <f>IF(N191="nulová",J191,0)</f>
        <v>0</v>
      </c>
      <c r="BJ191" s="19" t="s">
        <v>89</v>
      </c>
      <c r="BK191" s="192">
        <f>ROUND(I191*H191,2)</f>
        <v>0</v>
      </c>
      <c r="BL191" s="19" t="s">
        <v>318</v>
      </c>
      <c r="BM191" s="191" t="s">
        <v>3080</v>
      </c>
    </row>
    <row r="192" s="2" customFormat="1" ht="14.4" customHeight="1">
      <c r="A192" s="38"/>
      <c r="B192" s="179"/>
      <c r="C192" s="222" t="s">
        <v>518</v>
      </c>
      <c r="D192" s="222" t="s">
        <v>272</v>
      </c>
      <c r="E192" s="223" t="s">
        <v>3081</v>
      </c>
      <c r="F192" s="224" t="s">
        <v>3082</v>
      </c>
      <c r="G192" s="225" t="s">
        <v>345</v>
      </c>
      <c r="H192" s="226">
        <v>20</v>
      </c>
      <c r="I192" s="227"/>
      <c r="J192" s="228">
        <f>ROUND(I192*H192,2)</f>
        <v>0</v>
      </c>
      <c r="K192" s="224" t="s">
        <v>246</v>
      </c>
      <c r="L192" s="229"/>
      <c r="M192" s="230" t="s">
        <v>1</v>
      </c>
      <c r="N192" s="231" t="s">
        <v>46</v>
      </c>
      <c r="O192" s="77"/>
      <c r="P192" s="189">
        <f>O192*H192</f>
        <v>0</v>
      </c>
      <c r="Q192" s="189">
        <v>0</v>
      </c>
      <c r="R192" s="189">
        <f>Q192*H192</f>
        <v>0</v>
      </c>
      <c r="S192" s="189">
        <v>0</v>
      </c>
      <c r="T192" s="190">
        <f>S192*H192</f>
        <v>0</v>
      </c>
      <c r="U192" s="38"/>
      <c r="V192" s="38"/>
      <c r="W192" s="38"/>
      <c r="X192" s="38"/>
      <c r="Y192" s="38"/>
      <c r="Z192" s="38"/>
      <c r="AA192" s="38"/>
      <c r="AB192" s="38"/>
      <c r="AC192" s="38"/>
      <c r="AD192" s="38"/>
      <c r="AE192" s="38"/>
      <c r="AR192" s="191" t="s">
        <v>427</v>
      </c>
      <c r="AT192" s="191" t="s">
        <v>272</v>
      </c>
      <c r="AU192" s="191" t="s">
        <v>91</v>
      </c>
      <c r="AY192" s="19" t="s">
        <v>199</v>
      </c>
      <c r="BE192" s="192">
        <f>IF(N192="základní",J192,0)</f>
        <v>0</v>
      </c>
      <c r="BF192" s="192">
        <f>IF(N192="snížená",J192,0)</f>
        <v>0</v>
      </c>
      <c r="BG192" s="192">
        <f>IF(N192="zákl. přenesená",J192,0)</f>
        <v>0</v>
      </c>
      <c r="BH192" s="192">
        <f>IF(N192="sníž. přenesená",J192,0)</f>
        <v>0</v>
      </c>
      <c r="BI192" s="192">
        <f>IF(N192="nulová",J192,0)</f>
        <v>0</v>
      </c>
      <c r="BJ192" s="19" t="s">
        <v>89</v>
      </c>
      <c r="BK192" s="192">
        <f>ROUND(I192*H192,2)</f>
        <v>0</v>
      </c>
      <c r="BL192" s="19" t="s">
        <v>318</v>
      </c>
      <c r="BM192" s="191" t="s">
        <v>3083</v>
      </c>
    </row>
    <row r="193" s="2" customFormat="1" ht="14.4" customHeight="1">
      <c r="A193" s="38"/>
      <c r="B193" s="179"/>
      <c r="C193" s="180" t="s">
        <v>524</v>
      </c>
      <c r="D193" s="180" t="s">
        <v>201</v>
      </c>
      <c r="E193" s="181" t="s">
        <v>3084</v>
      </c>
      <c r="F193" s="182" t="s">
        <v>3085</v>
      </c>
      <c r="G193" s="183" t="s">
        <v>345</v>
      </c>
      <c r="H193" s="184">
        <v>20</v>
      </c>
      <c r="I193" s="185"/>
      <c r="J193" s="186">
        <f>ROUND(I193*H193,2)</f>
        <v>0</v>
      </c>
      <c r="K193" s="182" t="s">
        <v>246</v>
      </c>
      <c r="L193" s="39"/>
      <c r="M193" s="187" t="s">
        <v>1</v>
      </c>
      <c r="N193" s="188" t="s">
        <v>46</v>
      </c>
      <c r="O193" s="77"/>
      <c r="P193" s="189">
        <f>O193*H193</f>
        <v>0</v>
      </c>
      <c r="Q193" s="189">
        <v>0</v>
      </c>
      <c r="R193" s="189">
        <f>Q193*H193</f>
        <v>0</v>
      </c>
      <c r="S193" s="189">
        <v>0</v>
      </c>
      <c r="T193" s="190">
        <f>S193*H193</f>
        <v>0</v>
      </c>
      <c r="U193" s="38"/>
      <c r="V193" s="38"/>
      <c r="W193" s="38"/>
      <c r="X193" s="38"/>
      <c r="Y193" s="38"/>
      <c r="Z193" s="38"/>
      <c r="AA193" s="38"/>
      <c r="AB193" s="38"/>
      <c r="AC193" s="38"/>
      <c r="AD193" s="38"/>
      <c r="AE193" s="38"/>
      <c r="AR193" s="191" t="s">
        <v>318</v>
      </c>
      <c r="AT193" s="191" t="s">
        <v>201</v>
      </c>
      <c r="AU193" s="191" t="s">
        <v>91</v>
      </c>
      <c r="AY193" s="19" t="s">
        <v>199</v>
      </c>
      <c r="BE193" s="192">
        <f>IF(N193="základní",J193,0)</f>
        <v>0</v>
      </c>
      <c r="BF193" s="192">
        <f>IF(N193="snížená",J193,0)</f>
        <v>0</v>
      </c>
      <c r="BG193" s="192">
        <f>IF(N193="zákl. přenesená",J193,0)</f>
        <v>0</v>
      </c>
      <c r="BH193" s="192">
        <f>IF(N193="sníž. přenesená",J193,0)</f>
        <v>0</v>
      </c>
      <c r="BI193" s="192">
        <f>IF(N193="nulová",J193,0)</f>
        <v>0</v>
      </c>
      <c r="BJ193" s="19" t="s">
        <v>89</v>
      </c>
      <c r="BK193" s="192">
        <f>ROUND(I193*H193,2)</f>
        <v>0</v>
      </c>
      <c r="BL193" s="19" t="s">
        <v>318</v>
      </c>
      <c r="BM193" s="191" t="s">
        <v>3086</v>
      </c>
    </row>
    <row r="194" s="12" customFormat="1" ht="22.8" customHeight="1">
      <c r="A194" s="12"/>
      <c r="B194" s="166"/>
      <c r="C194" s="12"/>
      <c r="D194" s="167" t="s">
        <v>80</v>
      </c>
      <c r="E194" s="177" t="s">
        <v>2887</v>
      </c>
      <c r="F194" s="177" t="s">
        <v>3087</v>
      </c>
      <c r="G194" s="12"/>
      <c r="H194" s="12"/>
      <c r="I194" s="169"/>
      <c r="J194" s="178">
        <f>BK194</f>
        <v>0</v>
      </c>
      <c r="K194" s="12"/>
      <c r="L194" s="166"/>
      <c r="M194" s="171"/>
      <c r="N194" s="172"/>
      <c r="O194" s="172"/>
      <c r="P194" s="173">
        <f>SUM(P195:P210)</f>
        <v>0</v>
      </c>
      <c r="Q194" s="172"/>
      <c r="R194" s="173">
        <f>SUM(R195:R210)</f>
        <v>0</v>
      </c>
      <c r="S194" s="172"/>
      <c r="T194" s="174">
        <f>SUM(T195:T210)</f>
        <v>0</v>
      </c>
      <c r="U194" s="12"/>
      <c r="V194" s="12"/>
      <c r="W194" s="12"/>
      <c r="X194" s="12"/>
      <c r="Y194" s="12"/>
      <c r="Z194" s="12"/>
      <c r="AA194" s="12"/>
      <c r="AB194" s="12"/>
      <c r="AC194" s="12"/>
      <c r="AD194" s="12"/>
      <c r="AE194" s="12"/>
      <c r="AR194" s="167" t="s">
        <v>206</v>
      </c>
      <c r="AT194" s="175" t="s">
        <v>80</v>
      </c>
      <c r="AU194" s="175" t="s">
        <v>89</v>
      </c>
      <c r="AY194" s="167" t="s">
        <v>199</v>
      </c>
      <c r="BK194" s="176">
        <f>SUM(BK195:BK210)</f>
        <v>0</v>
      </c>
    </row>
    <row r="195" s="2" customFormat="1" ht="14.4" customHeight="1">
      <c r="A195" s="38"/>
      <c r="B195" s="179"/>
      <c r="C195" s="180" t="s">
        <v>531</v>
      </c>
      <c r="D195" s="180" t="s">
        <v>201</v>
      </c>
      <c r="E195" s="181" t="s">
        <v>3088</v>
      </c>
      <c r="F195" s="182" t="s">
        <v>3089</v>
      </c>
      <c r="G195" s="183" t="s">
        <v>404</v>
      </c>
      <c r="H195" s="184">
        <v>1</v>
      </c>
      <c r="I195" s="185"/>
      <c r="J195" s="186">
        <f>ROUND(I195*H195,2)</f>
        <v>0</v>
      </c>
      <c r="K195" s="182" t="s">
        <v>246</v>
      </c>
      <c r="L195" s="39"/>
      <c r="M195" s="187" t="s">
        <v>1</v>
      </c>
      <c r="N195" s="188" t="s">
        <v>46</v>
      </c>
      <c r="O195" s="77"/>
      <c r="P195" s="189">
        <f>O195*H195</f>
        <v>0</v>
      </c>
      <c r="Q195" s="189">
        <v>0</v>
      </c>
      <c r="R195" s="189">
        <f>Q195*H195</f>
        <v>0</v>
      </c>
      <c r="S195" s="189">
        <v>0</v>
      </c>
      <c r="T195" s="190">
        <f>S195*H195</f>
        <v>0</v>
      </c>
      <c r="U195" s="38"/>
      <c r="V195" s="38"/>
      <c r="W195" s="38"/>
      <c r="X195" s="38"/>
      <c r="Y195" s="38"/>
      <c r="Z195" s="38"/>
      <c r="AA195" s="38"/>
      <c r="AB195" s="38"/>
      <c r="AC195" s="38"/>
      <c r="AD195" s="38"/>
      <c r="AE195" s="38"/>
      <c r="AR195" s="191" t="s">
        <v>659</v>
      </c>
      <c r="AT195" s="191" t="s">
        <v>201</v>
      </c>
      <c r="AU195" s="191" t="s">
        <v>91</v>
      </c>
      <c r="AY195" s="19" t="s">
        <v>199</v>
      </c>
      <c r="BE195" s="192">
        <f>IF(N195="základní",J195,0)</f>
        <v>0</v>
      </c>
      <c r="BF195" s="192">
        <f>IF(N195="snížená",J195,0)</f>
        <v>0</v>
      </c>
      <c r="BG195" s="192">
        <f>IF(N195="zákl. přenesená",J195,0)</f>
        <v>0</v>
      </c>
      <c r="BH195" s="192">
        <f>IF(N195="sníž. přenesená",J195,0)</f>
        <v>0</v>
      </c>
      <c r="BI195" s="192">
        <f>IF(N195="nulová",J195,0)</f>
        <v>0</v>
      </c>
      <c r="BJ195" s="19" t="s">
        <v>89</v>
      </c>
      <c r="BK195" s="192">
        <f>ROUND(I195*H195,2)</f>
        <v>0</v>
      </c>
      <c r="BL195" s="19" t="s">
        <v>659</v>
      </c>
      <c r="BM195" s="191" t="s">
        <v>3090</v>
      </c>
    </row>
    <row r="196" s="14" customFormat="1">
      <c r="A196" s="14"/>
      <c r="B196" s="207"/>
      <c r="C196" s="14"/>
      <c r="D196" s="193" t="s">
        <v>212</v>
      </c>
      <c r="E196" s="208" t="s">
        <v>1</v>
      </c>
      <c r="F196" s="209" t="s">
        <v>3091</v>
      </c>
      <c r="G196" s="14"/>
      <c r="H196" s="208" t="s">
        <v>1</v>
      </c>
      <c r="I196" s="210"/>
      <c r="J196" s="14"/>
      <c r="K196" s="14"/>
      <c r="L196" s="207"/>
      <c r="M196" s="211"/>
      <c r="N196" s="212"/>
      <c r="O196" s="212"/>
      <c r="P196" s="212"/>
      <c r="Q196" s="212"/>
      <c r="R196" s="212"/>
      <c r="S196" s="212"/>
      <c r="T196" s="213"/>
      <c r="U196" s="14"/>
      <c r="V196" s="14"/>
      <c r="W196" s="14"/>
      <c r="X196" s="14"/>
      <c r="Y196" s="14"/>
      <c r="Z196" s="14"/>
      <c r="AA196" s="14"/>
      <c r="AB196" s="14"/>
      <c r="AC196" s="14"/>
      <c r="AD196" s="14"/>
      <c r="AE196" s="14"/>
      <c r="AT196" s="208" t="s">
        <v>212</v>
      </c>
      <c r="AU196" s="208" t="s">
        <v>91</v>
      </c>
      <c r="AV196" s="14" t="s">
        <v>89</v>
      </c>
      <c r="AW196" s="14" t="s">
        <v>36</v>
      </c>
      <c r="AX196" s="14" t="s">
        <v>81</v>
      </c>
      <c r="AY196" s="208" t="s">
        <v>199</v>
      </c>
    </row>
    <row r="197" s="13" customFormat="1">
      <c r="A197" s="13"/>
      <c r="B197" s="199"/>
      <c r="C197" s="13"/>
      <c r="D197" s="193" t="s">
        <v>212</v>
      </c>
      <c r="E197" s="200" t="s">
        <v>1</v>
      </c>
      <c r="F197" s="201" t="s">
        <v>1657</v>
      </c>
      <c r="G197" s="13"/>
      <c r="H197" s="202">
        <v>1</v>
      </c>
      <c r="I197" s="203"/>
      <c r="J197" s="13"/>
      <c r="K197" s="13"/>
      <c r="L197" s="199"/>
      <c r="M197" s="204"/>
      <c r="N197" s="205"/>
      <c r="O197" s="205"/>
      <c r="P197" s="205"/>
      <c r="Q197" s="205"/>
      <c r="R197" s="205"/>
      <c r="S197" s="205"/>
      <c r="T197" s="206"/>
      <c r="U197" s="13"/>
      <c r="V197" s="13"/>
      <c r="W197" s="13"/>
      <c r="X197" s="13"/>
      <c r="Y197" s="13"/>
      <c r="Z197" s="13"/>
      <c r="AA197" s="13"/>
      <c r="AB197" s="13"/>
      <c r="AC197" s="13"/>
      <c r="AD197" s="13"/>
      <c r="AE197" s="13"/>
      <c r="AT197" s="200" t="s">
        <v>212</v>
      </c>
      <c r="AU197" s="200" t="s">
        <v>91</v>
      </c>
      <c r="AV197" s="13" t="s">
        <v>91</v>
      </c>
      <c r="AW197" s="13" t="s">
        <v>36</v>
      </c>
      <c r="AX197" s="13" t="s">
        <v>89</v>
      </c>
      <c r="AY197" s="200" t="s">
        <v>199</v>
      </c>
    </row>
    <row r="198" s="2" customFormat="1" ht="14.4" customHeight="1">
      <c r="A198" s="38"/>
      <c r="B198" s="179"/>
      <c r="C198" s="180" t="s">
        <v>537</v>
      </c>
      <c r="D198" s="180" t="s">
        <v>201</v>
      </c>
      <c r="E198" s="181" t="s">
        <v>3092</v>
      </c>
      <c r="F198" s="182" t="s">
        <v>3093</v>
      </c>
      <c r="G198" s="183" t="s">
        <v>404</v>
      </c>
      <c r="H198" s="184">
        <v>1</v>
      </c>
      <c r="I198" s="185"/>
      <c r="J198" s="186">
        <f>ROUND(I198*H198,2)</f>
        <v>0</v>
      </c>
      <c r="K198" s="182" t="s">
        <v>246</v>
      </c>
      <c r="L198" s="39"/>
      <c r="M198" s="187" t="s">
        <v>1</v>
      </c>
      <c r="N198" s="188" t="s">
        <v>46</v>
      </c>
      <c r="O198" s="77"/>
      <c r="P198" s="189">
        <f>O198*H198</f>
        <v>0</v>
      </c>
      <c r="Q198" s="189">
        <v>0</v>
      </c>
      <c r="R198" s="189">
        <f>Q198*H198</f>
        <v>0</v>
      </c>
      <c r="S198" s="189">
        <v>0</v>
      </c>
      <c r="T198" s="190">
        <f>S198*H198</f>
        <v>0</v>
      </c>
      <c r="U198" s="38"/>
      <c r="V198" s="38"/>
      <c r="W198" s="38"/>
      <c r="X198" s="38"/>
      <c r="Y198" s="38"/>
      <c r="Z198" s="38"/>
      <c r="AA198" s="38"/>
      <c r="AB198" s="38"/>
      <c r="AC198" s="38"/>
      <c r="AD198" s="38"/>
      <c r="AE198" s="38"/>
      <c r="AR198" s="191" t="s">
        <v>659</v>
      </c>
      <c r="AT198" s="191" t="s">
        <v>201</v>
      </c>
      <c r="AU198" s="191" t="s">
        <v>91</v>
      </c>
      <c r="AY198" s="19" t="s">
        <v>199</v>
      </c>
      <c r="BE198" s="192">
        <f>IF(N198="základní",J198,0)</f>
        <v>0</v>
      </c>
      <c r="BF198" s="192">
        <f>IF(N198="snížená",J198,0)</f>
        <v>0</v>
      </c>
      <c r="BG198" s="192">
        <f>IF(N198="zákl. přenesená",J198,0)</f>
        <v>0</v>
      </c>
      <c r="BH198" s="192">
        <f>IF(N198="sníž. přenesená",J198,0)</f>
        <v>0</v>
      </c>
      <c r="BI198" s="192">
        <f>IF(N198="nulová",J198,0)</f>
        <v>0</v>
      </c>
      <c r="BJ198" s="19" t="s">
        <v>89</v>
      </c>
      <c r="BK198" s="192">
        <f>ROUND(I198*H198,2)</f>
        <v>0</v>
      </c>
      <c r="BL198" s="19" t="s">
        <v>659</v>
      </c>
      <c r="BM198" s="191" t="s">
        <v>3094</v>
      </c>
    </row>
    <row r="199" s="2" customFormat="1" ht="14.4" customHeight="1">
      <c r="A199" s="38"/>
      <c r="B199" s="179"/>
      <c r="C199" s="180" t="s">
        <v>545</v>
      </c>
      <c r="D199" s="180" t="s">
        <v>201</v>
      </c>
      <c r="E199" s="181" t="s">
        <v>3095</v>
      </c>
      <c r="F199" s="182" t="s">
        <v>3096</v>
      </c>
      <c r="G199" s="183" t="s">
        <v>404</v>
      </c>
      <c r="H199" s="184">
        <v>1</v>
      </c>
      <c r="I199" s="185"/>
      <c r="J199" s="186">
        <f>ROUND(I199*H199,2)</f>
        <v>0</v>
      </c>
      <c r="K199" s="182" t="s">
        <v>246</v>
      </c>
      <c r="L199" s="39"/>
      <c r="M199" s="187" t="s">
        <v>1</v>
      </c>
      <c r="N199" s="188" t="s">
        <v>46</v>
      </c>
      <c r="O199" s="77"/>
      <c r="P199" s="189">
        <f>O199*H199</f>
        <v>0</v>
      </c>
      <c r="Q199" s="189">
        <v>0</v>
      </c>
      <c r="R199" s="189">
        <f>Q199*H199</f>
        <v>0</v>
      </c>
      <c r="S199" s="189">
        <v>0</v>
      </c>
      <c r="T199" s="190">
        <f>S199*H199</f>
        <v>0</v>
      </c>
      <c r="U199" s="38"/>
      <c r="V199" s="38"/>
      <c r="W199" s="38"/>
      <c r="X199" s="38"/>
      <c r="Y199" s="38"/>
      <c r="Z199" s="38"/>
      <c r="AA199" s="38"/>
      <c r="AB199" s="38"/>
      <c r="AC199" s="38"/>
      <c r="AD199" s="38"/>
      <c r="AE199" s="38"/>
      <c r="AR199" s="191" t="s">
        <v>659</v>
      </c>
      <c r="AT199" s="191" t="s">
        <v>201</v>
      </c>
      <c r="AU199" s="191" t="s">
        <v>91</v>
      </c>
      <c r="AY199" s="19" t="s">
        <v>199</v>
      </c>
      <c r="BE199" s="192">
        <f>IF(N199="základní",J199,0)</f>
        <v>0</v>
      </c>
      <c r="BF199" s="192">
        <f>IF(N199="snížená",J199,0)</f>
        <v>0</v>
      </c>
      <c r="BG199" s="192">
        <f>IF(N199="zákl. přenesená",J199,0)</f>
        <v>0</v>
      </c>
      <c r="BH199" s="192">
        <f>IF(N199="sníž. přenesená",J199,0)</f>
        <v>0</v>
      </c>
      <c r="BI199" s="192">
        <f>IF(N199="nulová",J199,0)</f>
        <v>0</v>
      </c>
      <c r="BJ199" s="19" t="s">
        <v>89</v>
      </c>
      <c r="BK199" s="192">
        <f>ROUND(I199*H199,2)</f>
        <v>0</v>
      </c>
      <c r="BL199" s="19" t="s">
        <v>659</v>
      </c>
      <c r="BM199" s="191" t="s">
        <v>3097</v>
      </c>
    </row>
    <row r="200" s="2" customFormat="1" ht="14.4" customHeight="1">
      <c r="A200" s="38"/>
      <c r="B200" s="179"/>
      <c r="C200" s="180" t="s">
        <v>554</v>
      </c>
      <c r="D200" s="180" t="s">
        <v>201</v>
      </c>
      <c r="E200" s="181" t="s">
        <v>3098</v>
      </c>
      <c r="F200" s="182" t="s">
        <v>3099</v>
      </c>
      <c r="G200" s="183" t="s">
        <v>548</v>
      </c>
      <c r="H200" s="184">
        <v>1</v>
      </c>
      <c r="I200" s="185"/>
      <c r="J200" s="186">
        <f>ROUND(I200*H200,2)</f>
        <v>0</v>
      </c>
      <c r="K200" s="182" t="s">
        <v>246</v>
      </c>
      <c r="L200" s="39"/>
      <c r="M200" s="187" t="s">
        <v>1</v>
      </c>
      <c r="N200" s="188" t="s">
        <v>46</v>
      </c>
      <c r="O200" s="77"/>
      <c r="P200" s="189">
        <f>O200*H200</f>
        <v>0</v>
      </c>
      <c r="Q200" s="189">
        <v>0</v>
      </c>
      <c r="R200" s="189">
        <f>Q200*H200</f>
        <v>0</v>
      </c>
      <c r="S200" s="189">
        <v>0</v>
      </c>
      <c r="T200" s="190">
        <f>S200*H200</f>
        <v>0</v>
      </c>
      <c r="U200" s="38"/>
      <c r="V200" s="38"/>
      <c r="W200" s="38"/>
      <c r="X200" s="38"/>
      <c r="Y200" s="38"/>
      <c r="Z200" s="38"/>
      <c r="AA200" s="38"/>
      <c r="AB200" s="38"/>
      <c r="AC200" s="38"/>
      <c r="AD200" s="38"/>
      <c r="AE200" s="38"/>
      <c r="AR200" s="191" t="s">
        <v>659</v>
      </c>
      <c r="AT200" s="191" t="s">
        <v>201</v>
      </c>
      <c r="AU200" s="191" t="s">
        <v>91</v>
      </c>
      <c r="AY200" s="19" t="s">
        <v>199</v>
      </c>
      <c r="BE200" s="192">
        <f>IF(N200="základní",J200,0)</f>
        <v>0</v>
      </c>
      <c r="BF200" s="192">
        <f>IF(N200="snížená",J200,0)</f>
        <v>0</v>
      </c>
      <c r="BG200" s="192">
        <f>IF(N200="zákl. přenesená",J200,0)</f>
        <v>0</v>
      </c>
      <c r="BH200" s="192">
        <f>IF(N200="sníž. přenesená",J200,0)</f>
        <v>0</v>
      </c>
      <c r="BI200" s="192">
        <f>IF(N200="nulová",J200,0)</f>
        <v>0</v>
      </c>
      <c r="BJ200" s="19" t="s">
        <v>89</v>
      </c>
      <c r="BK200" s="192">
        <f>ROUND(I200*H200,2)</f>
        <v>0</v>
      </c>
      <c r="BL200" s="19" t="s">
        <v>659</v>
      </c>
      <c r="BM200" s="191" t="s">
        <v>3100</v>
      </c>
    </row>
    <row r="201" s="2" customFormat="1">
      <c r="A201" s="38"/>
      <c r="B201" s="39"/>
      <c r="C201" s="38"/>
      <c r="D201" s="193" t="s">
        <v>248</v>
      </c>
      <c r="E201" s="38"/>
      <c r="F201" s="198" t="s">
        <v>3101</v>
      </c>
      <c r="G201" s="38"/>
      <c r="H201" s="38"/>
      <c r="I201" s="195"/>
      <c r="J201" s="38"/>
      <c r="K201" s="38"/>
      <c r="L201" s="39"/>
      <c r="M201" s="196"/>
      <c r="N201" s="197"/>
      <c r="O201" s="77"/>
      <c r="P201" s="77"/>
      <c r="Q201" s="77"/>
      <c r="R201" s="77"/>
      <c r="S201" s="77"/>
      <c r="T201" s="78"/>
      <c r="U201" s="38"/>
      <c r="V201" s="38"/>
      <c r="W201" s="38"/>
      <c r="X201" s="38"/>
      <c r="Y201" s="38"/>
      <c r="Z201" s="38"/>
      <c r="AA201" s="38"/>
      <c r="AB201" s="38"/>
      <c r="AC201" s="38"/>
      <c r="AD201" s="38"/>
      <c r="AE201" s="38"/>
      <c r="AT201" s="19" t="s">
        <v>248</v>
      </c>
      <c r="AU201" s="19" t="s">
        <v>91</v>
      </c>
    </row>
    <row r="202" s="2" customFormat="1" ht="14.4" customHeight="1">
      <c r="A202" s="38"/>
      <c r="B202" s="179"/>
      <c r="C202" s="180" t="s">
        <v>562</v>
      </c>
      <c r="D202" s="180" t="s">
        <v>201</v>
      </c>
      <c r="E202" s="181" t="s">
        <v>3102</v>
      </c>
      <c r="F202" s="182" t="s">
        <v>3103</v>
      </c>
      <c r="G202" s="183" t="s">
        <v>228</v>
      </c>
      <c r="H202" s="184">
        <v>0.35999999999999999</v>
      </c>
      <c r="I202" s="185"/>
      <c r="J202" s="186">
        <f>ROUND(I202*H202,2)</f>
        <v>0</v>
      </c>
      <c r="K202" s="182" t="s">
        <v>246</v>
      </c>
      <c r="L202" s="39"/>
      <c r="M202" s="187" t="s">
        <v>1</v>
      </c>
      <c r="N202" s="188" t="s">
        <v>46</v>
      </c>
      <c r="O202" s="77"/>
      <c r="P202" s="189">
        <f>O202*H202</f>
        <v>0</v>
      </c>
      <c r="Q202" s="189">
        <v>0</v>
      </c>
      <c r="R202" s="189">
        <f>Q202*H202</f>
        <v>0</v>
      </c>
      <c r="S202" s="189">
        <v>0</v>
      </c>
      <c r="T202" s="190">
        <f>S202*H202</f>
        <v>0</v>
      </c>
      <c r="U202" s="38"/>
      <c r="V202" s="38"/>
      <c r="W202" s="38"/>
      <c r="X202" s="38"/>
      <c r="Y202" s="38"/>
      <c r="Z202" s="38"/>
      <c r="AA202" s="38"/>
      <c r="AB202" s="38"/>
      <c r="AC202" s="38"/>
      <c r="AD202" s="38"/>
      <c r="AE202" s="38"/>
      <c r="AR202" s="191" t="s">
        <v>206</v>
      </c>
      <c r="AT202" s="191" t="s">
        <v>201</v>
      </c>
      <c r="AU202" s="191" t="s">
        <v>91</v>
      </c>
      <c r="AY202" s="19" t="s">
        <v>199</v>
      </c>
      <c r="BE202" s="192">
        <f>IF(N202="základní",J202,0)</f>
        <v>0</v>
      </c>
      <c r="BF202" s="192">
        <f>IF(N202="snížená",J202,0)</f>
        <v>0</v>
      </c>
      <c r="BG202" s="192">
        <f>IF(N202="zákl. přenesená",J202,0)</f>
        <v>0</v>
      </c>
      <c r="BH202" s="192">
        <f>IF(N202="sníž. přenesená",J202,0)</f>
        <v>0</v>
      </c>
      <c r="BI202" s="192">
        <f>IF(N202="nulová",J202,0)</f>
        <v>0</v>
      </c>
      <c r="BJ202" s="19" t="s">
        <v>89</v>
      </c>
      <c r="BK202" s="192">
        <f>ROUND(I202*H202,2)</f>
        <v>0</v>
      </c>
      <c r="BL202" s="19" t="s">
        <v>206</v>
      </c>
      <c r="BM202" s="191" t="s">
        <v>3104</v>
      </c>
    </row>
    <row r="203" s="2" customFormat="1">
      <c r="A203" s="38"/>
      <c r="B203" s="39"/>
      <c r="C203" s="38"/>
      <c r="D203" s="193" t="s">
        <v>248</v>
      </c>
      <c r="E203" s="38"/>
      <c r="F203" s="198" t="s">
        <v>735</v>
      </c>
      <c r="G203" s="38"/>
      <c r="H203" s="38"/>
      <c r="I203" s="195"/>
      <c r="J203" s="38"/>
      <c r="K203" s="38"/>
      <c r="L203" s="39"/>
      <c r="M203" s="196"/>
      <c r="N203" s="197"/>
      <c r="O203" s="77"/>
      <c r="P203" s="77"/>
      <c r="Q203" s="77"/>
      <c r="R203" s="77"/>
      <c r="S203" s="77"/>
      <c r="T203" s="78"/>
      <c r="U203" s="38"/>
      <c r="V203" s="38"/>
      <c r="W203" s="38"/>
      <c r="X203" s="38"/>
      <c r="Y203" s="38"/>
      <c r="Z203" s="38"/>
      <c r="AA203" s="38"/>
      <c r="AB203" s="38"/>
      <c r="AC203" s="38"/>
      <c r="AD203" s="38"/>
      <c r="AE203" s="38"/>
      <c r="AT203" s="19" t="s">
        <v>248</v>
      </c>
      <c r="AU203" s="19" t="s">
        <v>91</v>
      </c>
    </row>
    <row r="204" s="13" customFormat="1">
      <c r="A204" s="13"/>
      <c r="B204" s="199"/>
      <c r="C204" s="13"/>
      <c r="D204" s="193" t="s">
        <v>212</v>
      </c>
      <c r="E204" s="200" t="s">
        <v>1</v>
      </c>
      <c r="F204" s="201" t="s">
        <v>3105</v>
      </c>
      <c r="G204" s="13"/>
      <c r="H204" s="202">
        <v>0.35999999999999999</v>
      </c>
      <c r="I204" s="203"/>
      <c r="J204" s="13"/>
      <c r="K204" s="13"/>
      <c r="L204" s="199"/>
      <c r="M204" s="204"/>
      <c r="N204" s="205"/>
      <c r="O204" s="205"/>
      <c r="P204" s="205"/>
      <c r="Q204" s="205"/>
      <c r="R204" s="205"/>
      <c r="S204" s="205"/>
      <c r="T204" s="206"/>
      <c r="U204" s="13"/>
      <c r="V204" s="13"/>
      <c r="W204" s="13"/>
      <c r="X204" s="13"/>
      <c r="Y204" s="13"/>
      <c r="Z204" s="13"/>
      <c r="AA204" s="13"/>
      <c r="AB204" s="13"/>
      <c r="AC204" s="13"/>
      <c r="AD204" s="13"/>
      <c r="AE204" s="13"/>
      <c r="AT204" s="200" t="s">
        <v>212</v>
      </c>
      <c r="AU204" s="200" t="s">
        <v>91</v>
      </c>
      <c r="AV204" s="13" t="s">
        <v>91</v>
      </c>
      <c r="AW204" s="13" t="s">
        <v>36</v>
      </c>
      <c r="AX204" s="13" t="s">
        <v>89</v>
      </c>
      <c r="AY204" s="200" t="s">
        <v>199</v>
      </c>
    </row>
    <row r="205" s="2" customFormat="1" ht="24.15" customHeight="1">
      <c r="A205" s="38"/>
      <c r="B205" s="179"/>
      <c r="C205" s="180" t="s">
        <v>569</v>
      </c>
      <c r="D205" s="180" t="s">
        <v>201</v>
      </c>
      <c r="E205" s="181" t="s">
        <v>616</v>
      </c>
      <c r="F205" s="182" t="s">
        <v>617</v>
      </c>
      <c r="G205" s="183" t="s">
        <v>275</v>
      </c>
      <c r="H205" s="184">
        <v>0.041000000000000002</v>
      </c>
      <c r="I205" s="185"/>
      <c r="J205" s="186">
        <f>ROUND(I205*H205,2)</f>
        <v>0</v>
      </c>
      <c r="K205" s="182" t="s">
        <v>246</v>
      </c>
      <c r="L205" s="39"/>
      <c r="M205" s="187" t="s">
        <v>1</v>
      </c>
      <c r="N205" s="188" t="s">
        <v>46</v>
      </c>
      <c r="O205" s="77"/>
      <c r="P205" s="189">
        <f>O205*H205</f>
        <v>0</v>
      </c>
      <c r="Q205" s="189">
        <v>0</v>
      </c>
      <c r="R205" s="189">
        <f>Q205*H205</f>
        <v>0</v>
      </c>
      <c r="S205" s="189">
        <v>0</v>
      </c>
      <c r="T205" s="190">
        <f>S205*H205</f>
        <v>0</v>
      </c>
      <c r="U205" s="38"/>
      <c r="V205" s="38"/>
      <c r="W205" s="38"/>
      <c r="X205" s="38"/>
      <c r="Y205" s="38"/>
      <c r="Z205" s="38"/>
      <c r="AA205" s="38"/>
      <c r="AB205" s="38"/>
      <c r="AC205" s="38"/>
      <c r="AD205" s="38"/>
      <c r="AE205" s="38"/>
      <c r="AR205" s="191" t="s">
        <v>206</v>
      </c>
      <c r="AT205" s="191" t="s">
        <v>201</v>
      </c>
      <c r="AU205" s="191" t="s">
        <v>91</v>
      </c>
      <c r="AY205" s="19" t="s">
        <v>199</v>
      </c>
      <c r="BE205" s="192">
        <f>IF(N205="základní",J205,0)</f>
        <v>0</v>
      </c>
      <c r="BF205" s="192">
        <f>IF(N205="snížená",J205,0)</f>
        <v>0</v>
      </c>
      <c r="BG205" s="192">
        <f>IF(N205="zákl. přenesená",J205,0)</f>
        <v>0</v>
      </c>
      <c r="BH205" s="192">
        <f>IF(N205="sníž. přenesená",J205,0)</f>
        <v>0</v>
      </c>
      <c r="BI205" s="192">
        <f>IF(N205="nulová",J205,0)</f>
        <v>0</v>
      </c>
      <c r="BJ205" s="19" t="s">
        <v>89</v>
      </c>
      <c r="BK205" s="192">
        <f>ROUND(I205*H205,2)</f>
        <v>0</v>
      </c>
      <c r="BL205" s="19" t="s">
        <v>206</v>
      </c>
      <c r="BM205" s="191" t="s">
        <v>3106</v>
      </c>
    </row>
    <row r="206" s="14" customFormat="1">
      <c r="A206" s="14"/>
      <c r="B206" s="207"/>
      <c r="C206" s="14"/>
      <c r="D206" s="193" t="s">
        <v>212</v>
      </c>
      <c r="E206" s="208" t="s">
        <v>1</v>
      </c>
      <c r="F206" s="209" t="s">
        <v>3107</v>
      </c>
      <c r="G206" s="14"/>
      <c r="H206" s="208" t="s">
        <v>1</v>
      </c>
      <c r="I206" s="210"/>
      <c r="J206" s="14"/>
      <c r="K206" s="14"/>
      <c r="L206" s="207"/>
      <c r="M206" s="211"/>
      <c r="N206" s="212"/>
      <c r="O206" s="212"/>
      <c r="P206" s="212"/>
      <c r="Q206" s="212"/>
      <c r="R206" s="212"/>
      <c r="S206" s="212"/>
      <c r="T206" s="213"/>
      <c r="U206" s="14"/>
      <c r="V206" s="14"/>
      <c r="W206" s="14"/>
      <c r="X206" s="14"/>
      <c r="Y206" s="14"/>
      <c r="Z206" s="14"/>
      <c r="AA206" s="14"/>
      <c r="AB206" s="14"/>
      <c r="AC206" s="14"/>
      <c r="AD206" s="14"/>
      <c r="AE206" s="14"/>
      <c r="AT206" s="208" t="s">
        <v>212</v>
      </c>
      <c r="AU206" s="208" t="s">
        <v>91</v>
      </c>
      <c r="AV206" s="14" t="s">
        <v>89</v>
      </c>
      <c r="AW206" s="14" t="s">
        <v>36</v>
      </c>
      <c r="AX206" s="14" t="s">
        <v>81</v>
      </c>
      <c r="AY206" s="208" t="s">
        <v>199</v>
      </c>
    </row>
    <row r="207" s="13" customFormat="1">
      <c r="A207" s="13"/>
      <c r="B207" s="199"/>
      <c r="C207" s="13"/>
      <c r="D207" s="193" t="s">
        <v>212</v>
      </c>
      <c r="E207" s="200" t="s">
        <v>1</v>
      </c>
      <c r="F207" s="201" t="s">
        <v>3108</v>
      </c>
      <c r="G207" s="13"/>
      <c r="H207" s="202">
        <v>0.040000000000000001</v>
      </c>
      <c r="I207" s="203"/>
      <c r="J207" s="13"/>
      <c r="K207" s="13"/>
      <c r="L207" s="199"/>
      <c r="M207" s="204"/>
      <c r="N207" s="205"/>
      <c r="O207" s="205"/>
      <c r="P207" s="205"/>
      <c r="Q207" s="205"/>
      <c r="R207" s="205"/>
      <c r="S207" s="205"/>
      <c r="T207" s="206"/>
      <c r="U207" s="13"/>
      <c r="V207" s="13"/>
      <c r="W207" s="13"/>
      <c r="X207" s="13"/>
      <c r="Y207" s="13"/>
      <c r="Z207" s="13"/>
      <c r="AA207" s="13"/>
      <c r="AB207" s="13"/>
      <c r="AC207" s="13"/>
      <c r="AD207" s="13"/>
      <c r="AE207" s="13"/>
      <c r="AT207" s="200" t="s">
        <v>212</v>
      </c>
      <c r="AU207" s="200" t="s">
        <v>91</v>
      </c>
      <c r="AV207" s="13" t="s">
        <v>91</v>
      </c>
      <c r="AW207" s="13" t="s">
        <v>36</v>
      </c>
      <c r="AX207" s="13" t="s">
        <v>81</v>
      </c>
      <c r="AY207" s="200" t="s">
        <v>199</v>
      </c>
    </row>
    <row r="208" s="14" customFormat="1">
      <c r="A208" s="14"/>
      <c r="B208" s="207"/>
      <c r="C208" s="14"/>
      <c r="D208" s="193" t="s">
        <v>212</v>
      </c>
      <c r="E208" s="208" t="s">
        <v>1</v>
      </c>
      <c r="F208" s="209" t="s">
        <v>3109</v>
      </c>
      <c r="G208" s="14"/>
      <c r="H208" s="208" t="s">
        <v>1</v>
      </c>
      <c r="I208" s="210"/>
      <c r="J208" s="14"/>
      <c r="K208" s="14"/>
      <c r="L208" s="207"/>
      <c r="M208" s="211"/>
      <c r="N208" s="212"/>
      <c r="O208" s="212"/>
      <c r="P208" s="212"/>
      <c r="Q208" s="212"/>
      <c r="R208" s="212"/>
      <c r="S208" s="212"/>
      <c r="T208" s="213"/>
      <c r="U208" s="14"/>
      <c r="V208" s="14"/>
      <c r="W208" s="14"/>
      <c r="X208" s="14"/>
      <c r="Y208" s="14"/>
      <c r="Z208" s="14"/>
      <c r="AA208" s="14"/>
      <c r="AB208" s="14"/>
      <c r="AC208" s="14"/>
      <c r="AD208" s="14"/>
      <c r="AE208" s="14"/>
      <c r="AT208" s="208" t="s">
        <v>212</v>
      </c>
      <c r="AU208" s="208" t="s">
        <v>91</v>
      </c>
      <c r="AV208" s="14" t="s">
        <v>89</v>
      </c>
      <c r="AW208" s="14" t="s">
        <v>36</v>
      </c>
      <c r="AX208" s="14" t="s">
        <v>81</v>
      </c>
      <c r="AY208" s="208" t="s">
        <v>199</v>
      </c>
    </row>
    <row r="209" s="13" customFormat="1">
      <c r="A209" s="13"/>
      <c r="B209" s="199"/>
      <c r="C209" s="13"/>
      <c r="D209" s="193" t="s">
        <v>212</v>
      </c>
      <c r="E209" s="200" t="s">
        <v>1</v>
      </c>
      <c r="F209" s="201" t="s">
        <v>3110</v>
      </c>
      <c r="G209" s="13"/>
      <c r="H209" s="202">
        <v>0.001</v>
      </c>
      <c r="I209" s="203"/>
      <c r="J209" s="13"/>
      <c r="K209" s="13"/>
      <c r="L209" s="199"/>
      <c r="M209" s="204"/>
      <c r="N209" s="205"/>
      <c r="O209" s="205"/>
      <c r="P209" s="205"/>
      <c r="Q209" s="205"/>
      <c r="R209" s="205"/>
      <c r="S209" s="205"/>
      <c r="T209" s="206"/>
      <c r="U209" s="13"/>
      <c r="V209" s="13"/>
      <c r="W209" s="13"/>
      <c r="X209" s="13"/>
      <c r="Y209" s="13"/>
      <c r="Z209" s="13"/>
      <c r="AA209" s="13"/>
      <c r="AB209" s="13"/>
      <c r="AC209" s="13"/>
      <c r="AD209" s="13"/>
      <c r="AE209" s="13"/>
      <c r="AT209" s="200" t="s">
        <v>212</v>
      </c>
      <c r="AU209" s="200" t="s">
        <v>91</v>
      </c>
      <c r="AV209" s="13" t="s">
        <v>91</v>
      </c>
      <c r="AW209" s="13" t="s">
        <v>36</v>
      </c>
      <c r="AX209" s="13" t="s">
        <v>81</v>
      </c>
      <c r="AY209" s="200" t="s">
        <v>199</v>
      </c>
    </row>
    <row r="210" s="15" customFormat="1">
      <c r="A210" s="15"/>
      <c r="B210" s="214"/>
      <c r="C210" s="15"/>
      <c r="D210" s="193" t="s">
        <v>212</v>
      </c>
      <c r="E210" s="215" t="s">
        <v>1</v>
      </c>
      <c r="F210" s="216" t="s">
        <v>234</v>
      </c>
      <c r="G210" s="15"/>
      <c r="H210" s="217">
        <v>0.041000000000000002</v>
      </c>
      <c r="I210" s="218"/>
      <c r="J210" s="15"/>
      <c r="K210" s="15"/>
      <c r="L210" s="214"/>
      <c r="M210" s="251"/>
      <c r="N210" s="252"/>
      <c r="O210" s="252"/>
      <c r="P210" s="252"/>
      <c r="Q210" s="252"/>
      <c r="R210" s="252"/>
      <c r="S210" s="252"/>
      <c r="T210" s="253"/>
      <c r="U210" s="15"/>
      <c r="V210" s="15"/>
      <c r="W210" s="15"/>
      <c r="X210" s="15"/>
      <c r="Y210" s="15"/>
      <c r="Z210" s="15"/>
      <c r="AA210" s="15"/>
      <c r="AB210" s="15"/>
      <c r="AC210" s="15"/>
      <c r="AD210" s="15"/>
      <c r="AE210" s="15"/>
      <c r="AT210" s="215" t="s">
        <v>212</v>
      </c>
      <c r="AU210" s="215" t="s">
        <v>91</v>
      </c>
      <c r="AV210" s="15" t="s">
        <v>206</v>
      </c>
      <c r="AW210" s="15" t="s">
        <v>36</v>
      </c>
      <c r="AX210" s="15" t="s">
        <v>89</v>
      </c>
      <c r="AY210" s="215" t="s">
        <v>199</v>
      </c>
    </row>
    <row r="211" s="2" customFormat="1" ht="6.96" customHeight="1">
      <c r="A211" s="38"/>
      <c r="B211" s="60"/>
      <c r="C211" s="61"/>
      <c r="D211" s="61"/>
      <c r="E211" s="61"/>
      <c r="F211" s="61"/>
      <c r="G211" s="61"/>
      <c r="H211" s="61"/>
      <c r="I211" s="61"/>
      <c r="J211" s="61"/>
      <c r="K211" s="61"/>
      <c r="L211" s="39"/>
      <c r="M211" s="38"/>
      <c r="O211" s="38"/>
      <c r="P211" s="38"/>
      <c r="Q211" s="38"/>
      <c r="R211" s="38"/>
      <c r="S211" s="38"/>
      <c r="T211" s="38"/>
      <c r="U211" s="38"/>
      <c r="V211" s="38"/>
      <c r="W211" s="38"/>
      <c r="X211" s="38"/>
      <c r="Y211" s="38"/>
      <c r="Z211" s="38"/>
      <c r="AA211" s="38"/>
      <c r="AB211" s="38"/>
      <c r="AC211" s="38"/>
      <c r="AD211" s="38"/>
      <c r="AE211" s="38"/>
    </row>
  </sheetData>
  <autoFilter ref="C125:K210"/>
  <mergeCells count="12">
    <mergeCell ref="E7:H7"/>
    <mergeCell ref="E9:H9"/>
    <mergeCell ref="E11:H11"/>
    <mergeCell ref="E20:H20"/>
    <mergeCell ref="E29:H29"/>
    <mergeCell ref="E85:H85"/>
    <mergeCell ref="E87:H87"/>
    <mergeCell ref="E89:H89"/>
    <mergeCell ref="E114:H114"/>
    <mergeCell ref="E116:H116"/>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148</v>
      </c>
    </row>
    <row r="3" s="1" customFormat="1" ht="6.96" customHeight="1">
      <c r="B3" s="20"/>
      <c r="C3" s="21"/>
      <c r="D3" s="21"/>
      <c r="E3" s="21"/>
      <c r="F3" s="21"/>
      <c r="G3" s="21"/>
      <c r="H3" s="21"/>
      <c r="I3" s="21"/>
      <c r="J3" s="21"/>
      <c r="K3" s="21"/>
      <c r="L3" s="22"/>
      <c r="AT3" s="19" t="s">
        <v>91</v>
      </c>
    </row>
    <row r="4" s="1" customFormat="1" ht="24.96" customHeight="1">
      <c r="B4" s="22"/>
      <c r="D4" s="23" t="s">
        <v>158</v>
      </c>
      <c r="L4" s="22"/>
      <c r="M4" s="128" t="s">
        <v>10</v>
      </c>
      <c r="AT4" s="19" t="s">
        <v>3</v>
      </c>
    </row>
    <row r="5" s="1" customFormat="1" ht="6.96" customHeight="1">
      <c r="B5" s="22"/>
      <c r="L5" s="22"/>
    </row>
    <row r="6" s="1" customFormat="1" ht="12" customHeight="1">
      <c r="B6" s="22"/>
      <c r="D6" s="32" t="s">
        <v>16</v>
      </c>
      <c r="L6" s="22"/>
    </row>
    <row r="7" s="1" customFormat="1" ht="16.5" customHeight="1">
      <c r="B7" s="22"/>
      <c r="E7" s="129" t="str">
        <f>'Rekapitulace stavby'!K6</f>
        <v>VD Letovice, rekonstrukce VD</v>
      </c>
      <c r="F7" s="32"/>
      <c r="G7" s="32"/>
      <c r="H7" s="32"/>
      <c r="L7" s="22"/>
    </row>
    <row r="8" s="1" customFormat="1" ht="12" customHeight="1">
      <c r="B8" s="22"/>
      <c r="D8" s="32" t="s">
        <v>159</v>
      </c>
      <c r="L8" s="22"/>
    </row>
    <row r="9" s="2" customFormat="1" ht="16.5" customHeight="1">
      <c r="A9" s="38"/>
      <c r="B9" s="39"/>
      <c r="C9" s="38"/>
      <c r="D9" s="38"/>
      <c r="E9" s="129" t="s">
        <v>2477</v>
      </c>
      <c r="F9" s="38"/>
      <c r="G9" s="38"/>
      <c r="H9" s="38"/>
      <c r="I9" s="38"/>
      <c r="J9" s="38"/>
      <c r="K9" s="38"/>
      <c r="L9" s="55"/>
      <c r="S9" s="38"/>
      <c r="T9" s="38"/>
      <c r="U9" s="38"/>
      <c r="V9" s="38"/>
      <c r="W9" s="38"/>
      <c r="X9" s="38"/>
      <c r="Y9" s="38"/>
      <c r="Z9" s="38"/>
      <c r="AA9" s="38"/>
      <c r="AB9" s="38"/>
      <c r="AC9" s="38"/>
      <c r="AD9" s="38"/>
      <c r="AE9" s="38"/>
    </row>
    <row r="10" s="2" customFormat="1" ht="12" customHeight="1">
      <c r="A10" s="38"/>
      <c r="B10" s="39"/>
      <c r="C10" s="38"/>
      <c r="D10" s="32" t="s">
        <v>1101</v>
      </c>
      <c r="E10" s="38"/>
      <c r="F10" s="38"/>
      <c r="G10" s="38"/>
      <c r="H10" s="38"/>
      <c r="I10" s="38"/>
      <c r="J10" s="38"/>
      <c r="K10" s="38"/>
      <c r="L10" s="55"/>
      <c r="S10" s="38"/>
      <c r="T10" s="38"/>
      <c r="U10" s="38"/>
      <c r="V10" s="38"/>
      <c r="W10" s="38"/>
      <c r="X10" s="38"/>
      <c r="Y10" s="38"/>
      <c r="Z10" s="38"/>
      <c r="AA10" s="38"/>
      <c r="AB10" s="38"/>
      <c r="AC10" s="38"/>
      <c r="AD10" s="38"/>
      <c r="AE10" s="38"/>
    </row>
    <row r="11" s="2" customFormat="1" ht="16.5" customHeight="1">
      <c r="A11" s="38"/>
      <c r="B11" s="39"/>
      <c r="C11" s="38"/>
      <c r="D11" s="38"/>
      <c r="E11" s="67" t="s">
        <v>3111</v>
      </c>
      <c r="F11" s="38"/>
      <c r="G11" s="38"/>
      <c r="H11" s="38"/>
      <c r="I11" s="38"/>
      <c r="J11" s="38"/>
      <c r="K11" s="38"/>
      <c r="L11" s="55"/>
      <c r="S11" s="38"/>
      <c r="T11" s="38"/>
      <c r="U11" s="38"/>
      <c r="V11" s="38"/>
      <c r="W11" s="38"/>
      <c r="X11" s="38"/>
      <c r="Y11" s="38"/>
      <c r="Z11" s="38"/>
      <c r="AA11" s="38"/>
      <c r="AB11" s="38"/>
      <c r="AC11" s="38"/>
      <c r="AD11" s="38"/>
      <c r="AE11" s="38"/>
    </row>
    <row r="12" s="2" customFormat="1">
      <c r="A12" s="38"/>
      <c r="B12" s="39"/>
      <c r="C12" s="38"/>
      <c r="D12" s="38"/>
      <c r="E12" s="38"/>
      <c r="F12" s="38"/>
      <c r="G12" s="38"/>
      <c r="H12" s="38"/>
      <c r="I12" s="38"/>
      <c r="J12" s="38"/>
      <c r="K12" s="38"/>
      <c r="L12" s="55"/>
      <c r="S12" s="38"/>
      <c r="T12" s="38"/>
      <c r="U12" s="38"/>
      <c r="V12" s="38"/>
      <c r="W12" s="38"/>
      <c r="X12" s="38"/>
      <c r="Y12" s="38"/>
      <c r="Z12" s="38"/>
      <c r="AA12" s="38"/>
      <c r="AB12" s="38"/>
      <c r="AC12" s="38"/>
      <c r="AD12" s="38"/>
      <c r="AE12" s="38"/>
    </row>
    <row r="13" s="2" customFormat="1" ht="12" customHeight="1">
      <c r="A13" s="38"/>
      <c r="B13" s="39"/>
      <c r="C13" s="38"/>
      <c r="D13" s="32" t="s">
        <v>18</v>
      </c>
      <c r="E13" s="38"/>
      <c r="F13" s="27" t="s">
        <v>1</v>
      </c>
      <c r="G13" s="38"/>
      <c r="H13" s="38"/>
      <c r="I13" s="32" t="s">
        <v>19</v>
      </c>
      <c r="J13" s="27" t="s">
        <v>1</v>
      </c>
      <c r="K13" s="38"/>
      <c r="L13" s="55"/>
      <c r="S13" s="38"/>
      <c r="T13" s="38"/>
      <c r="U13" s="38"/>
      <c r="V13" s="38"/>
      <c r="W13" s="38"/>
      <c r="X13" s="38"/>
      <c r="Y13" s="38"/>
      <c r="Z13" s="38"/>
      <c r="AA13" s="38"/>
      <c r="AB13" s="38"/>
      <c r="AC13" s="38"/>
      <c r="AD13" s="38"/>
      <c r="AE13" s="38"/>
    </row>
    <row r="14" s="2" customFormat="1" ht="12" customHeight="1">
      <c r="A14" s="38"/>
      <c r="B14" s="39"/>
      <c r="C14" s="38"/>
      <c r="D14" s="32" t="s">
        <v>20</v>
      </c>
      <c r="E14" s="38"/>
      <c r="F14" s="27" t="s">
        <v>21</v>
      </c>
      <c r="G14" s="38"/>
      <c r="H14" s="38"/>
      <c r="I14" s="32" t="s">
        <v>22</v>
      </c>
      <c r="J14" s="69" t="str">
        <f>'Rekapitulace stavby'!AN8</f>
        <v>2. 12. 2020</v>
      </c>
      <c r="K14" s="38"/>
      <c r="L14" s="55"/>
      <c r="S14" s="38"/>
      <c r="T14" s="38"/>
      <c r="U14" s="38"/>
      <c r="V14" s="38"/>
      <c r="W14" s="38"/>
      <c r="X14" s="38"/>
      <c r="Y14" s="38"/>
      <c r="Z14" s="38"/>
      <c r="AA14" s="38"/>
      <c r="AB14" s="38"/>
      <c r="AC14" s="38"/>
      <c r="AD14" s="38"/>
      <c r="AE14" s="38"/>
    </row>
    <row r="15" s="2" customFormat="1" ht="10.8" customHeight="1">
      <c r="A15" s="38"/>
      <c r="B15" s="39"/>
      <c r="C15" s="38"/>
      <c r="D15" s="38"/>
      <c r="E15" s="38"/>
      <c r="F15" s="38"/>
      <c r="G15" s="38"/>
      <c r="H15" s="38"/>
      <c r="I15" s="38"/>
      <c r="J15" s="38"/>
      <c r="K15" s="38"/>
      <c r="L15" s="55"/>
      <c r="S15" s="38"/>
      <c r="T15" s="38"/>
      <c r="U15" s="38"/>
      <c r="V15" s="38"/>
      <c r="W15" s="38"/>
      <c r="X15" s="38"/>
      <c r="Y15" s="38"/>
      <c r="Z15" s="38"/>
      <c r="AA15" s="38"/>
      <c r="AB15" s="38"/>
      <c r="AC15" s="38"/>
      <c r="AD15" s="38"/>
      <c r="AE15" s="38"/>
    </row>
    <row r="16" s="2" customFormat="1" ht="12" customHeight="1">
      <c r="A16" s="38"/>
      <c r="B16" s="39"/>
      <c r="C16" s="38"/>
      <c r="D16" s="32" t="s">
        <v>24</v>
      </c>
      <c r="E16" s="38"/>
      <c r="F16" s="38"/>
      <c r="G16" s="38"/>
      <c r="H16" s="38"/>
      <c r="I16" s="32" t="s">
        <v>25</v>
      </c>
      <c r="J16" s="27" t="s">
        <v>26</v>
      </c>
      <c r="K16" s="38"/>
      <c r="L16" s="55"/>
      <c r="S16" s="38"/>
      <c r="T16" s="38"/>
      <c r="U16" s="38"/>
      <c r="V16" s="38"/>
      <c r="W16" s="38"/>
      <c r="X16" s="38"/>
      <c r="Y16" s="38"/>
      <c r="Z16" s="38"/>
      <c r="AA16" s="38"/>
      <c r="AB16" s="38"/>
      <c r="AC16" s="38"/>
      <c r="AD16" s="38"/>
      <c r="AE16" s="38"/>
    </row>
    <row r="17" s="2" customFormat="1" ht="18" customHeight="1">
      <c r="A17" s="38"/>
      <c r="B17" s="39"/>
      <c r="C17" s="38"/>
      <c r="D17" s="38"/>
      <c r="E17" s="27" t="s">
        <v>27</v>
      </c>
      <c r="F17" s="38"/>
      <c r="G17" s="38"/>
      <c r="H17" s="38"/>
      <c r="I17" s="32" t="s">
        <v>28</v>
      </c>
      <c r="J17" s="27" t="s">
        <v>29</v>
      </c>
      <c r="K17" s="38"/>
      <c r="L17" s="55"/>
      <c r="S17" s="38"/>
      <c r="T17" s="38"/>
      <c r="U17" s="38"/>
      <c r="V17" s="38"/>
      <c r="W17" s="38"/>
      <c r="X17" s="38"/>
      <c r="Y17" s="38"/>
      <c r="Z17" s="38"/>
      <c r="AA17" s="38"/>
      <c r="AB17" s="38"/>
      <c r="AC17" s="38"/>
      <c r="AD17" s="38"/>
      <c r="AE17" s="38"/>
    </row>
    <row r="18" s="2" customFormat="1" ht="6.96" customHeight="1">
      <c r="A18" s="38"/>
      <c r="B18" s="39"/>
      <c r="C18" s="38"/>
      <c r="D18" s="38"/>
      <c r="E18" s="38"/>
      <c r="F18" s="38"/>
      <c r="G18" s="38"/>
      <c r="H18" s="38"/>
      <c r="I18" s="38"/>
      <c r="J18" s="38"/>
      <c r="K18" s="38"/>
      <c r="L18" s="55"/>
      <c r="S18" s="38"/>
      <c r="T18" s="38"/>
      <c r="U18" s="38"/>
      <c r="V18" s="38"/>
      <c r="W18" s="38"/>
      <c r="X18" s="38"/>
      <c r="Y18" s="38"/>
      <c r="Z18" s="38"/>
      <c r="AA18" s="38"/>
      <c r="AB18" s="38"/>
      <c r="AC18" s="38"/>
      <c r="AD18" s="38"/>
      <c r="AE18" s="38"/>
    </row>
    <row r="19" s="2" customFormat="1" ht="12" customHeight="1">
      <c r="A19" s="38"/>
      <c r="B19" s="39"/>
      <c r="C19" s="38"/>
      <c r="D19" s="32" t="s">
        <v>30</v>
      </c>
      <c r="E19" s="38"/>
      <c r="F19" s="38"/>
      <c r="G19" s="38"/>
      <c r="H19" s="38"/>
      <c r="I19" s="32" t="s">
        <v>25</v>
      </c>
      <c r="J19" s="33" t="str">
        <f>'Rekapitulace stavby'!AN13</f>
        <v>Vyplň údaj</v>
      </c>
      <c r="K19" s="38"/>
      <c r="L19" s="55"/>
      <c r="S19" s="38"/>
      <c r="T19" s="38"/>
      <c r="U19" s="38"/>
      <c r="V19" s="38"/>
      <c r="W19" s="38"/>
      <c r="X19" s="38"/>
      <c r="Y19" s="38"/>
      <c r="Z19" s="38"/>
      <c r="AA19" s="38"/>
      <c r="AB19" s="38"/>
      <c r="AC19" s="38"/>
      <c r="AD19" s="38"/>
      <c r="AE19" s="38"/>
    </row>
    <row r="20" s="2" customFormat="1" ht="18" customHeight="1">
      <c r="A20" s="38"/>
      <c r="B20" s="39"/>
      <c r="C20" s="38"/>
      <c r="D20" s="38"/>
      <c r="E20" s="33" t="str">
        <f>'Rekapitulace stavby'!E14</f>
        <v>Vyplň údaj</v>
      </c>
      <c r="F20" s="27"/>
      <c r="G20" s="27"/>
      <c r="H20" s="27"/>
      <c r="I20" s="32" t="s">
        <v>28</v>
      </c>
      <c r="J20" s="33" t="str">
        <f>'Rekapitulace stavby'!AN14</f>
        <v>Vyplň údaj</v>
      </c>
      <c r="K20" s="38"/>
      <c r="L20" s="55"/>
      <c r="S20" s="38"/>
      <c r="T20" s="38"/>
      <c r="U20" s="38"/>
      <c r="V20" s="38"/>
      <c r="W20" s="38"/>
      <c r="X20" s="38"/>
      <c r="Y20" s="38"/>
      <c r="Z20" s="38"/>
      <c r="AA20" s="38"/>
      <c r="AB20" s="38"/>
      <c r="AC20" s="38"/>
      <c r="AD20" s="38"/>
      <c r="AE20" s="38"/>
    </row>
    <row r="21" s="2" customFormat="1" ht="6.96" customHeight="1">
      <c r="A21" s="38"/>
      <c r="B21" s="39"/>
      <c r="C21" s="38"/>
      <c r="D21" s="38"/>
      <c r="E21" s="38"/>
      <c r="F21" s="38"/>
      <c r="G21" s="38"/>
      <c r="H21" s="38"/>
      <c r="I21" s="38"/>
      <c r="J21" s="38"/>
      <c r="K21" s="38"/>
      <c r="L21" s="55"/>
      <c r="S21" s="38"/>
      <c r="T21" s="38"/>
      <c r="U21" s="38"/>
      <c r="V21" s="38"/>
      <c r="W21" s="38"/>
      <c r="X21" s="38"/>
      <c r="Y21" s="38"/>
      <c r="Z21" s="38"/>
      <c r="AA21" s="38"/>
      <c r="AB21" s="38"/>
      <c r="AC21" s="38"/>
      <c r="AD21" s="38"/>
      <c r="AE21" s="38"/>
    </row>
    <row r="22" s="2" customFormat="1" ht="12" customHeight="1">
      <c r="A22" s="38"/>
      <c r="B22" s="39"/>
      <c r="C22" s="38"/>
      <c r="D22" s="32" t="s">
        <v>32</v>
      </c>
      <c r="E22" s="38"/>
      <c r="F22" s="38"/>
      <c r="G22" s="38"/>
      <c r="H22" s="38"/>
      <c r="I22" s="32" t="s">
        <v>25</v>
      </c>
      <c r="J22" s="27" t="s">
        <v>33</v>
      </c>
      <c r="K22" s="38"/>
      <c r="L22" s="55"/>
      <c r="S22" s="38"/>
      <c r="T22" s="38"/>
      <c r="U22" s="38"/>
      <c r="V22" s="38"/>
      <c r="W22" s="38"/>
      <c r="X22" s="38"/>
      <c r="Y22" s="38"/>
      <c r="Z22" s="38"/>
      <c r="AA22" s="38"/>
      <c r="AB22" s="38"/>
      <c r="AC22" s="38"/>
      <c r="AD22" s="38"/>
      <c r="AE22" s="38"/>
    </row>
    <row r="23" s="2" customFormat="1" ht="18" customHeight="1">
      <c r="A23" s="38"/>
      <c r="B23" s="39"/>
      <c r="C23" s="38"/>
      <c r="D23" s="38"/>
      <c r="E23" s="27" t="s">
        <v>34</v>
      </c>
      <c r="F23" s="38"/>
      <c r="G23" s="38"/>
      <c r="H23" s="38"/>
      <c r="I23" s="32" t="s">
        <v>28</v>
      </c>
      <c r="J23" s="27" t="s">
        <v>35</v>
      </c>
      <c r="K23" s="38"/>
      <c r="L23" s="55"/>
      <c r="S23" s="38"/>
      <c r="T23" s="38"/>
      <c r="U23" s="38"/>
      <c r="V23" s="38"/>
      <c r="W23" s="38"/>
      <c r="X23" s="38"/>
      <c r="Y23" s="38"/>
      <c r="Z23" s="38"/>
      <c r="AA23" s="38"/>
      <c r="AB23" s="38"/>
      <c r="AC23" s="38"/>
      <c r="AD23" s="38"/>
      <c r="AE23" s="38"/>
    </row>
    <row r="24" s="2" customFormat="1" ht="6.96" customHeight="1">
      <c r="A24" s="38"/>
      <c r="B24" s="39"/>
      <c r="C24" s="38"/>
      <c r="D24" s="38"/>
      <c r="E24" s="38"/>
      <c r="F24" s="38"/>
      <c r="G24" s="38"/>
      <c r="H24" s="38"/>
      <c r="I24" s="38"/>
      <c r="J24" s="38"/>
      <c r="K24" s="38"/>
      <c r="L24" s="55"/>
      <c r="S24" s="38"/>
      <c r="T24" s="38"/>
      <c r="U24" s="38"/>
      <c r="V24" s="38"/>
      <c r="W24" s="38"/>
      <c r="X24" s="38"/>
      <c r="Y24" s="38"/>
      <c r="Z24" s="38"/>
      <c r="AA24" s="38"/>
      <c r="AB24" s="38"/>
      <c r="AC24" s="38"/>
      <c r="AD24" s="38"/>
      <c r="AE24" s="38"/>
    </row>
    <row r="25" s="2" customFormat="1" ht="12" customHeight="1">
      <c r="A25" s="38"/>
      <c r="B25" s="39"/>
      <c r="C25" s="38"/>
      <c r="D25" s="32" t="s">
        <v>37</v>
      </c>
      <c r="E25" s="38"/>
      <c r="F25" s="38"/>
      <c r="G25" s="38"/>
      <c r="H25" s="38"/>
      <c r="I25" s="32" t="s">
        <v>25</v>
      </c>
      <c r="J25" s="27" t="str">
        <f>IF('Rekapitulace stavby'!AN19="","",'Rekapitulace stavby'!AN19)</f>
        <v/>
      </c>
      <c r="K25" s="38"/>
      <c r="L25" s="55"/>
      <c r="S25" s="38"/>
      <c r="T25" s="38"/>
      <c r="U25" s="38"/>
      <c r="V25" s="38"/>
      <c r="W25" s="38"/>
      <c r="X25" s="38"/>
      <c r="Y25" s="38"/>
      <c r="Z25" s="38"/>
      <c r="AA25" s="38"/>
      <c r="AB25" s="38"/>
      <c r="AC25" s="38"/>
      <c r="AD25" s="38"/>
      <c r="AE25" s="38"/>
    </row>
    <row r="26" s="2" customFormat="1" ht="18" customHeight="1">
      <c r="A26" s="38"/>
      <c r="B26" s="39"/>
      <c r="C26" s="38"/>
      <c r="D26" s="38"/>
      <c r="E26" s="27" t="str">
        <f>IF('Rekapitulace stavby'!E20="","",'Rekapitulace stavby'!E20)</f>
        <v xml:space="preserve"> </v>
      </c>
      <c r="F26" s="38"/>
      <c r="G26" s="38"/>
      <c r="H26" s="38"/>
      <c r="I26" s="32" t="s">
        <v>28</v>
      </c>
      <c r="J26" s="27" t="str">
        <f>IF('Rekapitulace stavby'!AN20="","",'Rekapitulace stavby'!AN20)</f>
        <v/>
      </c>
      <c r="K26" s="38"/>
      <c r="L26" s="55"/>
      <c r="S26" s="38"/>
      <c r="T26" s="38"/>
      <c r="U26" s="38"/>
      <c r="V26" s="38"/>
      <c r="W26" s="38"/>
      <c r="X26" s="38"/>
      <c r="Y26" s="38"/>
      <c r="Z26" s="38"/>
      <c r="AA26" s="38"/>
      <c r="AB26" s="38"/>
      <c r="AC26" s="38"/>
      <c r="AD26" s="38"/>
      <c r="AE26" s="38"/>
    </row>
    <row r="27" s="2" customFormat="1" ht="6.96" customHeight="1">
      <c r="A27" s="38"/>
      <c r="B27" s="39"/>
      <c r="C27" s="38"/>
      <c r="D27" s="38"/>
      <c r="E27" s="38"/>
      <c r="F27" s="38"/>
      <c r="G27" s="38"/>
      <c r="H27" s="38"/>
      <c r="I27" s="38"/>
      <c r="J27" s="38"/>
      <c r="K27" s="38"/>
      <c r="L27" s="55"/>
      <c r="S27" s="38"/>
      <c r="T27" s="38"/>
      <c r="U27" s="38"/>
      <c r="V27" s="38"/>
      <c r="W27" s="38"/>
      <c r="X27" s="38"/>
      <c r="Y27" s="38"/>
      <c r="Z27" s="38"/>
      <c r="AA27" s="38"/>
      <c r="AB27" s="38"/>
      <c r="AC27" s="38"/>
      <c r="AD27" s="38"/>
      <c r="AE27" s="38"/>
    </row>
    <row r="28" s="2" customFormat="1" ht="12" customHeight="1">
      <c r="A28" s="38"/>
      <c r="B28" s="39"/>
      <c r="C28" s="38"/>
      <c r="D28" s="32" t="s">
        <v>39</v>
      </c>
      <c r="E28" s="38"/>
      <c r="F28" s="38"/>
      <c r="G28" s="38"/>
      <c r="H28" s="38"/>
      <c r="I28" s="38"/>
      <c r="J28" s="38"/>
      <c r="K28" s="38"/>
      <c r="L28" s="55"/>
      <c r="S28" s="38"/>
      <c r="T28" s="38"/>
      <c r="U28" s="38"/>
      <c r="V28" s="38"/>
      <c r="W28" s="38"/>
      <c r="X28" s="38"/>
      <c r="Y28" s="38"/>
      <c r="Z28" s="38"/>
      <c r="AA28" s="38"/>
      <c r="AB28" s="38"/>
      <c r="AC28" s="38"/>
      <c r="AD28" s="38"/>
      <c r="AE28" s="38"/>
    </row>
    <row r="29" s="8" customFormat="1" ht="16.5" customHeight="1">
      <c r="A29" s="130"/>
      <c r="B29" s="131"/>
      <c r="C29" s="130"/>
      <c r="D29" s="130"/>
      <c r="E29" s="36" t="s">
        <v>38</v>
      </c>
      <c r="F29" s="36"/>
      <c r="G29" s="36"/>
      <c r="H29" s="36"/>
      <c r="I29" s="130"/>
      <c r="J29" s="130"/>
      <c r="K29" s="130"/>
      <c r="L29" s="132"/>
      <c r="S29" s="130"/>
      <c r="T29" s="130"/>
      <c r="U29" s="130"/>
      <c r="V29" s="130"/>
      <c r="W29" s="130"/>
      <c r="X29" s="130"/>
      <c r="Y29" s="130"/>
      <c r="Z29" s="130"/>
      <c r="AA29" s="130"/>
      <c r="AB29" s="130"/>
      <c r="AC29" s="130"/>
      <c r="AD29" s="130"/>
      <c r="AE29" s="130"/>
    </row>
    <row r="30" s="2" customFormat="1" ht="6.96" customHeight="1">
      <c r="A30" s="38"/>
      <c r="B30" s="39"/>
      <c r="C30" s="38"/>
      <c r="D30" s="38"/>
      <c r="E30" s="38"/>
      <c r="F30" s="38"/>
      <c r="G30" s="38"/>
      <c r="H30" s="38"/>
      <c r="I30" s="38"/>
      <c r="J30" s="38"/>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90"/>
      <c r="J31" s="90"/>
      <c r="K31" s="90"/>
      <c r="L31" s="55"/>
      <c r="S31" s="38"/>
      <c r="T31" s="38"/>
      <c r="U31" s="38"/>
      <c r="V31" s="38"/>
      <c r="W31" s="38"/>
      <c r="X31" s="38"/>
      <c r="Y31" s="38"/>
      <c r="Z31" s="38"/>
      <c r="AA31" s="38"/>
      <c r="AB31" s="38"/>
      <c r="AC31" s="38"/>
      <c r="AD31" s="38"/>
      <c r="AE31" s="38"/>
    </row>
    <row r="32" s="2" customFormat="1" ht="25.44" customHeight="1">
      <c r="A32" s="38"/>
      <c r="B32" s="39"/>
      <c r="C32" s="38"/>
      <c r="D32" s="133" t="s">
        <v>41</v>
      </c>
      <c r="E32" s="38"/>
      <c r="F32" s="38"/>
      <c r="G32" s="38"/>
      <c r="H32" s="38"/>
      <c r="I32" s="38"/>
      <c r="J32" s="96">
        <f>ROUND(J132, 2)</f>
        <v>0</v>
      </c>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14.4" customHeight="1">
      <c r="A34" s="38"/>
      <c r="B34" s="39"/>
      <c r="C34" s="38"/>
      <c r="D34" s="38"/>
      <c r="E34" s="38"/>
      <c r="F34" s="43" t="s">
        <v>43</v>
      </c>
      <c r="G34" s="38"/>
      <c r="H34" s="38"/>
      <c r="I34" s="43" t="s">
        <v>42</v>
      </c>
      <c r="J34" s="43" t="s">
        <v>44</v>
      </c>
      <c r="K34" s="38"/>
      <c r="L34" s="55"/>
      <c r="S34" s="38"/>
      <c r="T34" s="38"/>
      <c r="U34" s="38"/>
      <c r="V34" s="38"/>
      <c r="W34" s="38"/>
      <c r="X34" s="38"/>
      <c r="Y34" s="38"/>
      <c r="Z34" s="38"/>
      <c r="AA34" s="38"/>
      <c r="AB34" s="38"/>
      <c r="AC34" s="38"/>
      <c r="AD34" s="38"/>
      <c r="AE34" s="38"/>
    </row>
    <row r="35" s="2" customFormat="1" ht="14.4" customHeight="1">
      <c r="A35" s="38"/>
      <c r="B35" s="39"/>
      <c r="C35" s="38"/>
      <c r="D35" s="134" t="s">
        <v>45</v>
      </c>
      <c r="E35" s="32" t="s">
        <v>46</v>
      </c>
      <c r="F35" s="135">
        <f>ROUND((SUM(BE132:BE305)),  2)</f>
        <v>0</v>
      </c>
      <c r="G35" s="38"/>
      <c r="H35" s="38"/>
      <c r="I35" s="136">
        <v>0.20999999999999999</v>
      </c>
      <c r="J35" s="135">
        <f>ROUND(((SUM(BE132:BE305))*I35),  2)</f>
        <v>0</v>
      </c>
      <c r="K35" s="38"/>
      <c r="L35" s="55"/>
      <c r="S35" s="38"/>
      <c r="T35" s="38"/>
      <c r="U35" s="38"/>
      <c r="V35" s="38"/>
      <c r="W35" s="38"/>
      <c r="X35" s="38"/>
      <c r="Y35" s="38"/>
      <c r="Z35" s="38"/>
      <c r="AA35" s="38"/>
      <c r="AB35" s="38"/>
      <c r="AC35" s="38"/>
      <c r="AD35" s="38"/>
      <c r="AE35" s="38"/>
    </row>
    <row r="36" s="2" customFormat="1" ht="14.4" customHeight="1">
      <c r="A36" s="38"/>
      <c r="B36" s="39"/>
      <c r="C36" s="38"/>
      <c r="D36" s="38"/>
      <c r="E36" s="32" t="s">
        <v>47</v>
      </c>
      <c r="F36" s="135">
        <f>ROUND((SUM(BF132:BF305)),  2)</f>
        <v>0</v>
      </c>
      <c r="G36" s="38"/>
      <c r="H36" s="38"/>
      <c r="I36" s="136">
        <v>0.14999999999999999</v>
      </c>
      <c r="J36" s="135">
        <f>ROUND(((SUM(BF132:BF305))*I36),  2)</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48</v>
      </c>
      <c r="F37" s="135">
        <f>ROUND((SUM(BG132:BG305)),  2)</f>
        <v>0</v>
      </c>
      <c r="G37" s="38"/>
      <c r="H37" s="38"/>
      <c r="I37" s="136">
        <v>0.20999999999999999</v>
      </c>
      <c r="J37" s="135">
        <f>0</f>
        <v>0</v>
      </c>
      <c r="K37" s="38"/>
      <c r="L37" s="55"/>
      <c r="S37" s="38"/>
      <c r="T37" s="38"/>
      <c r="U37" s="38"/>
      <c r="V37" s="38"/>
      <c r="W37" s="38"/>
      <c r="X37" s="38"/>
      <c r="Y37" s="38"/>
      <c r="Z37" s="38"/>
      <c r="AA37" s="38"/>
      <c r="AB37" s="38"/>
      <c r="AC37" s="38"/>
      <c r="AD37" s="38"/>
      <c r="AE37" s="38"/>
    </row>
    <row r="38" hidden="1" s="2" customFormat="1" ht="14.4" customHeight="1">
      <c r="A38" s="38"/>
      <c r="B38" s="39"/>
      <c r="C38" s="38"/>
      <c r="D38" s="38"/>
      <c r="E38" s="32" t="s">
        <v>49</v>
      </c>
      <c r="F38" s="135">
        <f>ROUND((SUM(BH132:BH305)),  2)</f>
        <v>0</v>
      </c>
      <c r="G38" s="38"/>
      <c r="H38" s="38"/>
      <c r="I38" s="136">
        <v>0.14999999999999999</v>
      </c>
      <c r="J38" s="135">
        <f>0</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50</v>
      </c>
      <c r="F39" s="135">
        <f>ROUND((SUM(BI132:BI305)),  2)</f>
        <v>0</v>
      </c>
      <c r="G39" s="38"/>
      <c r="H39" s="38"/>
      <c r="I39" s="136">
        <v>0</v>
      </c>
      <c r="J39" s="135">
        <f>0</f>
        <v>0</v>
      </c>
      <c r="K39" s="38"/>
      <c r="L39" s="55"/>
      <c r="S39" s="38"/>
      <c r="T39" s="38"/>
      <c r="U39" s="38"/>
      <c r="V39" s="38"/>
      <c r="W39" s="38"/>
      <c r="X39" s="38"/>
      <c r="Y39" s="38"/>
      <c r="Z39" s="38"/>
      <c r="AA39" s="38"/>
      <c r="AB39" s="38"/>
      <c r="AC39" s="38"/>
      <c r="AD39" s="38"/>
      <c r="AE39" s="38"/>
    </row>
    <row r="40" s="2" customFormat="1" ht="6.96" customHeight="1">
      <c r="A40" s="38"/>
      <c r="B40" s="39"/>
      <c r="C40" s="38"/>
      <c r="D40" s="38"/>
      <c r="E40" s="38"/>
      <c r="F40" s="38"/>
      <c r="G40" s="38"/>
      <c r="H40" s="38"/>
      <c r="I40" s="38"/>
      <c r="J40" s="38"/>
      <c r="K40" s="38"/>
      <c r="L40" s="55"/>
      <c r="S40" s="38"/>
      <c r="T40" s="38"/>
      <c r="U40" s="38"/>
      <c r="V40" s="38"/>
      <c r="W40" s="38"/>
      <c r="X40" s="38"/>
      <c r="Y40" s="38"/>
      <c r="Z40" s="38"/>
      <c r="AA40" s="38"/>
      <c r="AB40" s="38"/>
      <c r="AC40" s="38"/>
      <c r="AD40" s="38"/>
      <c r="AE40" s="38"/>
    </row>
    <row r="41" s="2" customFormat="1" ht="25.44" customHeight="1">
      <c r="A41" s="38"/>
      <c r="B41" s="39"/>
      <c r="C41" s="137"/>
      <c r="D41" s="138" t="s">
        <v>51</v>
      </c>
      <c r="E41" s="81"/>
      <c r="F41" s="81"/>
      <c r="G41" s="139" t="s">
        <v>52</v>
      </c>
      <c r="H41" s="140" t="s">
        <v>53</v>
      </c>
      <c r="I41" s="81"/>
      <c r="J41" s="141">
        <f>SUM(J32:J39)</f>
        <v>0</v>
      </c>
      <c r="K41" s="142"/>
      <c r="L41" s="55"/>
      <c r="S41" s="38"/>
      <c r="T41" s="38"/>
      <c r="U41" s="38"/>
      <c r="V41" s="38"/>
      <c r="W41" s="38"/>
      <c r="X41" s="38"/>
      <c r="Y41" s="38"/>
      <c r="Z41" s="38"/>
      <c r="AA41" s="38"/>
      <c r="AB41" s="38"/>
      <c r="AC41" s="38"/>
      <c r="AD41" s="38"/>
      <c r="AE41" s="38"/>
    </row>
    <row r="42" s="2" customFormat="1" ht="14.4"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54</v>
      </c>
      <c r="E50" s="57"/>
      <c r="F50" s="57"/>
      <c r="G50" s="56" t="s">
        <v>55</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56</v>
      </c>
      <c r="E61" s="41"/>
      <c r="F61" s="143" t="s">
        <v>57</v>
      </c>
      <c r="G61" s="58" t="s">
        <v>56</v>
      </c>
      <c r="H61" s="41"/>
      <c r="I61" s="41"/>
      <c r="J61" s="144" t="s">
        <v>57</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58</v>
      </c>
      <c r="E65" s="59"/>
      <c r="F65" s="59"/>
      <c r="G65" s="56" t="s">
        <v>59</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56</v>
      </c>
      <c r="E76" s="41"/>
      <c r="F76" s="143" t="s">
        <v>57</v>
      </c>
      <c r="G76" s="58" t="s">
        <v>56</v>
      </c>
      <c r="H76" s="41"/>
      <c r="I76" s="41"/>
      <c r="J76" s="144" t="s">
        <v>57</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162</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29" t="str">
        <f>E7</f>
        <v>VD Letovice, rekonstrukce VD</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159</v>
      </c>
      <c r="L86" s="22"/>
    </row>
    <row r="87" s="2" customFormat="1" ht="16.5" customHeight="1">
      <c r="A87" s="38"/>
      <c r="B87" s="39"/>
      <c r="C87" s="38"/>
      <c r="D87" s="38"/>
      <c r="E87" s="129" t="s">
        <v>2477</v>
      </c>
      <c r="F87" s="38"/>
      <c r="G87" s="38"/>
      <c r="H87" s="38"/>
      <c r="I87" s="38"/>
      <c r="J87" s="38"/>
      <c r="K87" s="38"/>
      <c r="L87" s="55"/>
      <c r="S87" s="38"/>
      <c r="T87" s="38"/>
      <c r="U87" s="38"/>
      <c r="V87" s="38"/>
      <c r="W87" s="38"/>
      <c r="X87" s="38"/>
      <c r="Y87" s="38"/>
      <c r="Z87" s="38"/>
      <c r="AA87" s="38"/>
      <c r="AB87" s="38"/>
      <c r="AC87" s="38"/>
      <c r="AD87" s="38"/>
      <c r="AE87" s="38"/>
    </row>
    <row r="88" s="2" customFormat="1" ht="12" customHeight="1">
      <c r="A88" s="38"/>
      <c r="B88" s="39"/>
      <c r="C88" s="32" t="s">
        <v>1101</v>
      </c>
      <c r="D88" s="38"/>
      <c r="E88" s="38"/>
      <c r="F88" s="38"/>
      <c r="G88" s="38"/>
      <c r="H88" s="38"/>
      <c r="I88" s="38"/>
      <c r="J88" s="38"/>
      <c r="K88" s="38"/>
      <c r="L88" s="55"/>
      <c r="S88" s="38"/>
      <c r="T88" s="38"/>
      <c r="U88" s="38"/>
      <c r="V88" s="38"/>
      <c r="W88" s="38"/>
      <c r="X88" s="38"/>
      <c r="Y88" s="38"/>
      <c r="Z88" s="38"/>
      <c r="AA88" s="38"/>
      <c r="AB88" s="38"/>
      <c r="AC88" s="38"/>
      <c r="AD88" s="38"/>
      <c r="AE88" s="38"/>
    </row>
    <row r="89" s="2" customFormat="1" ht="16.5" customHeight="1">
      <c r="A89" s="38"/>
      <c r="B89" s="39"/>
      <c r="C89" s="38"/>
      <c r="D89" s="38"/>
      <c r="E89" s="67" t="str">
        <f>E11</f>
        <v>SO 09.5 - Kabelová trasa od šachty Š1 k objektu hrázného</v>
      </c>
      <c r="F89" s="38"/>
      <c r="G89" s="38"/>
      <c r="H89" s="38"/>
      <c r="I89" s="38"/>
      <c r="J89" s="38"/>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2" customHeight="1">
      <c r="A91" s="38"/>
      <c r="B91" s="39"/>
      <c r="C91" s="32" t="s">
        <v>20</v>
      </c>
      <c r="D91" s="38"/>
      <c r="E91" s="38"/>
      <c r="F91" s="27" t="str">
        <f>F14</f>
        <v>VD Letovice</v>
      </c>
      <c r="G91" s="38"/>
      <c r="H91" s="38"/>
      <c r="I91" s="32" t="s">
        <v>22</v>
      </c>
      <c r="J91" s="69" t="str">
        <f>IF(J14="","",J14)</f>
        <v>2. 12. 2020</v>
      </c>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25.65" customHeight="1">
      <c r="A93" s="38"/>
      <c r="B93" s="39"/>
      <c r="C93" s="32" t="s">
        <v>24</v>
      </c>
      <c r="D93" s="38"/>
      <c r="E93" s="38"/>
      <c r="F93" s="27" t="str">
        <f>E17</f>
        <v>Povodí Moravy, s.p., Dřevařská 11, 60175 Brno</v>
      </c>
      <c r="G93" s="38"/>
      <c r="H93" s="38"/>
      <c r="I93" s="32" t="s">
        <v>32</v>
      </c>
      <c r="J93" s="36" t="str">
        <f>E23</f>
        <v>Sweco Hydroprojekt a.s.</v>
      </c>
      <c r="K93" s="38"/>
      <c r="L93" s="55"/>
      <c r="S93" s="38"/>
      <c r="T93" s="38"/>
      <c r="U93" s="38"/>
      <c r="V93" s="38"/>
      <c r="W93" s="38"/>
      <c r="X93" s="38"/>
      <c r="Y93" s="38"/>
      <c r="Z93" s="38"/>
      <c r="AA93" s="38"/>
      <c r="AB93" s="38"/>
      <c r="AC93" s="38"/>
      <c r="AD93" s="38"/>
      <c r="AE93" s="38"/>
    </row>
    <row r="94" s="2" customFormat="1" ht="15.15" customHeight="1">
      <c r="A94" s="38"/>
      <c r="B94" s="39"/>
      <c r="C94" s="32" t="s">
        <v>30</v>
      </c>
      <c r="D94" s="38"/>
      <c r="E94" s="38"/>
      <c r="F94" s="27" t="str">
        <f>IF(E20="","",E20)</f>
        <v>Vyplň údaj</v>
      </c>
      <c r="G94" s="38"/>
      <c r="H94" s="38"/>
      <c r="I94" s="32" t="s">
        <v>37</v>
      </c>
      <c r="J94" s="36" t="str">
        <f>E26</f>
        <v xml:space="preserve"> </v>
      </c>
      <c r="K94" s="38"/>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38"/>
      <c r="J95" s="38"/>
      <c r="K95" s="38"/>
      <c r="L95" s="55"/>
      <c r="S95" s="38"/>
      <c r="T95" s="38"/>
      <c r="U95" s="38"/>
      <c r="V95" s="38"/>
      <c r="W95" s="38"/>
      <c r="X95" s="38"/>
      <c r="Y95" s="38"/>
      <c r="Z95" s="38"/>
      <c r="AA95" s="38"/>
      <c r="AB95" s="38"/>
      <c r="AC95" s="38"/>
      <c r="AD95" s="38"/>
      <c r="AE95" s="38"/>
    </row>
    <row r="96" s="2" customFormat="1" ht="29.28" customHeight="1">
      <c r="A96" s="38"/>
      <c r="B96" s="39"/>
      <c r="C96" s="145" t="s">
        <v>163</v>
      </c>
      <c r="D96" s="137"/>
      <c r="E96" s="137"/>
      <c r="F96" s="137"/>
      <c r="G96" s="137"/>
      <c r="H96" s="137"/>
      <c r="I96" s="137"/>
      <c r="J96" s="146" t="s">
        <v>164</v>
      </c>
      <c r="K96" s="137"/>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2.8" customHeight="1">
      <c r="A98" s="38"/>
      <c r="B98" s="39"/>
      <c r="C98" s="147" t="s">
        <v>165</v>
      </c>
      <c r="D98" s="38"/>
      <c r="E98" s="38"/>
      <c r="F98" s="38"/>
      <c r="G98" s="38"/>
      <c r="H98" s="38"/>
      <c r="I98" s="38"/>
      <c r="J98" s="96">
        <f>J132</f>
        <v>0</v>
      </c>
      <c r="K98" s="38"/>
      <c r="L98" s="55"/>
      <c r="S98" s="38"/>
      <c r="T98" s="38"/>
      <c r="U98" s="38"/>
      <c r="V98" s="38"/>
      <c r="W98" s="38"/>
      <c r="X98" s="38"/>
      <c r="Y98" s="38"/>
      <c r="Z98" s="38"/>
      <c r="AA98" s="38"/>
      <c r="AB98" s="38"/>
      <c r="AC98" s="38"/>
      <c r="AD98" s="38"/>
      <c r="AE98" s="38"/>
      <c r="AU98" s="19" t="s">
        <v>166</v>
      </c>
    </row>
    <row r="99" s="9" customFormat="1" ht="24.96" customHeight="1">
      <c r="A99" s="9"/>
      <c r="B99" s="148"/>
      <c r="C99" s="9"/>
      <c r="D99" s="149" t="s">
        <v>167</v>
      </c>
      <c r="E99" s="150"/>
      <c r="F99" s="150"/>
      <c r="G99" s="150"/>
      <c r="H99" s="150"/>
      <c r="I99" s="150"/>
      <c r="J99" s="151">
        <f>J133</f>
        <v>0</v>
      </c>
      <c r="K99" s="9"/>
      <c r="L99" s="148"/>
      <c r="S99" s="9"/>
      <c r="T99" s="9"/>
      <c r="U99" s="9"/>
      <c r="V99" s="9"/>
      <c r="W99" s="9"/>
      <c r="X99" s="9"/>
      <c r="Y99" s="9"/>
      <c r="Z99" s="9"/>
      <c r="AA99" s="9"/>
      <c r="AB99" s="9"/>
      <c r="AC99" s="9"/>
      <c r="AD99" s="9"/>
      <c r="AE99" s="9"/>
    </row>
    <row r="100" s="10" customFormat="1" ht="19.92" customHeight="1">
      <c r="A100" s="10"/>
      <c r="B100" s="152"/>
      <c r="C100" s="10"/>
      <c r="D100" s="153" t="s">
        <v>168</v>
      </c>
      <c r="E100" s="154"/>
      <c r="F100" s="154"/>
      <c r="G100" s="154"/>
      <c r="H100" s="154"/>
      <c r="I100" s="154"/>
      <c r="J100" s="155">
        <f>J134</f>
        <v>0</v>
      </c>
      <c r="K100" s="10"/>
      <c r="L100" s="152"/>
      <c r="S100" s="10"/>
      <c r="T100" s="10"/>
      <c r="U100" s="10"/>
      <c r="V100" s="10"/>
      <c r="W100" s="10"/>
      <c r="X100" s="10"/>
      <c r="Y100" s="10"/>
      <c r="Z100" s="10"/>
      <c r="AA100" s="10"/>
      <c r="AB100" s="10"/>
      <c r="AC100" s="10"/>
      <c r="AD100" s="10"/>
      <c r="AE100" s="10"/>
    </row>
    <row r="101" s="10" customFormat="1" ht="19.92" customHeight="1">
      <c r="A101" s="10"/>
      <c r="B101" s="152"/>
      <c r="C101" s="10"/>
      <c r="D101" s="153" t="s">
        <v>172</v>
      </c>
      <c r="E101" s="154"/>
      <c r="F101" s="154"/>
      <c r="G101" s="154"/>
      <c r="H101" s="154"/>
      <c r="I101" s="154"/>
      <c r="J101" s="155">
        <f>J194</f>
        <v>0</v>
      </c>
      <c r="K101" s="10"/>
      <c r="L101" s="152"/>
      <c r="S101" s="10"/>
      <c r="T101" s="10"/>
      <c r="U101" s="10"/>
      <c r="V101" s="10"/>
      <c r="W101" s="10"/>
      <c r="X101" s="10"/>
      <c r="Y101" s="10"/>
      <c r="Z101" s="10"/>
      <c r="AA101" s="10"/>
      <c r="AB101" s="10"/>
      <c r="AC101" s="10"/>
      <c r="AD101" s="10"/>
      <c r="AE101" s="10"/>
    </row>
    <row r="102" s="10" customFormat="1" ht="19.92" customHeight="1">
      <c r="A102" s="10"/>
      <c r="B102" s="152"/>
      <c r="C102" s="10"/>
      <c r="D102" s="153" t="s">
        <v>174</v>
      </c>
      <c r="E102" s="154"/>
      <c r="F102" s="154"/>
      <c r="G102" s="154"/>
      <c r="H102" s="154"/>
      <c r="I102" s="154"/>
      <c r="J102" s="155">
        <f>J215</f>
        <v>0</v>
      </c>
      <c r="K102" s="10"/>
      <c r="L102" s="152"/>
      <c r="S102" s="10"/>
      <c r="T102" s="10"/>
      <c r="U102" s="10"/>
      <c r="V102" s="10"/>
      <c r="W102" s="10"/>
      <c r="X102" s="10"/>
      <c r="Y102" s="10"/>
      <c r="Z102" s="10"/>
      <c r="AA102" s="10"/>
      <c r="AB102" s="10"/>
      <c r="AC102" s="10"/>
      <c r="AD102" s="10"/>
      <c r="AE102" s="10"/>
    </row>
    <row r="103" s="10" customFormat="1" ht="19.92" customHeight="1">
      <c r="A103" s="10"/>
      <c r="B103" s="152"/>
      <c r="C103" s="10"/>
      <c r="D103" s="153" t="s">
        <v>1476</v>
      </c>
      <c r="E103" s="154"/>
      <c r="F103" s="154"/>
      <c r="G103" s="154"/>
      <c r="H103" s="154"/>
      <c r="I103" s="154"/>
      <c r="J103" s="155">
        <f>J240</f>
        <v>0</v>
      </c>
      <c r="K103" s="10"/>
      <c r="L103" s="152"/>
      <c r="S103" s="10"/>
      <c r="T103" s="10"/>
      <c r="U103" s="10"/>
      <c r="V103" s="10"/>
      <c r="W103" s="10"/>
      <c r="X103" s="10"/>
      <c r="Y103" s="10"/>
      <c r="Z103" s="10"/>
      <c r="AA103" s="10"/>
      <c r="AB103" s="10"/>
      <c r="AC103" s="10"/>
      <c r="AD103" s="10"/>
      <c r="AE103" s="10"/>
    </row>
    <row r="104" s="10" customFormat="1" ht="19.92" customHeight="1">
      <c r="A104" s="10"/>
      <c r="B104" s="152"/>
      <c r="C104" s="10"/>
      <c r="D104" s="153" t="s">
        <v>180</v>
      </c>
      <c r="E104" s="154"/>
      <c r="F104" s="154"/>
      <c r="G104" s="154"/>
      <c r="H104" s="154"/>
      <c r="I104" s="154"/>
      <c r="J104" s="155">
        <f>J249</f>
        <v>0</v>
      </c>
      <c r="K104" s="10"/>
      <c r="L104" s="152"/>
      <c r="S104" s="10"/>
      <c r="T104" s="10"/>
      <c r="U104" s="10"/>
      <c r="V104" s="10"/>
      <c r="W104" s="10"/>
      <c r="X104" s="10"/>
      <c r="Y104" s="10"/>
      <c r="Z104" s="10"/>
      <c r="AA104" s="10"/>
      <c r="AB104" s="10"/>
      <c r="AC104" s="10"/>
      <c r="AD104" s="10"/>
      <c r="AE104" s="10"/>
    </row>
    <row r="105" s="10" customFormat="1" ht="19.92" customHeight="1">
      <c r="A105" s="10"/>
      <c r="B105" s="152"/>
      <c r="C105" s="10"/>
      <c r="D105" s="153" t="s">
        <v>181</v>
      </c>
      <c r="E105" s="154"/>
      <c r="F105" s="154"/>
      <c r="G105" s="154"/>
      <c r="H105" s="154"/>
      <c r="I105" s="154"/>
      <c r="J105" s="155">
        <f>J255</f>
        <v>0</v>
      </c>
      <c r="K105" s="10"/>
      <c r="L105" s="152"/>
      <c r="S105" s="10"/>
      <c r="T105" s="10"/>
      <c r="U105" s="10"/>
      <c r="V105" s="10"/>
      <c r="W105" s="10"/>
      <c r="X105" s="10"/>
      <c r="Y105" s="10"/>
      <c r="Z105" s="10"/>
      <c r="AA105" s="10"/>
      <c r="AB105" s="10"/>
      <c r="AC105" s="10"/>
      <c r="AD105" s="10"/>
      <c r="AE105" s="10"/>
    </row>
    <row r="106" s="9" customFormat="1" ht="24.96" customHeight="1">
      <c r="A106" s="9"/>
      <c r="B106" s="148"/>
      <c r="C106" s="9"/>
      <c r="D106" s="149" t="s">
        <v>1477</v>
      </c>
      <c r="E106" s="150"/>
      <c r="F106" s="150"/>
      <c r="G106" s="150"/>
      <c r="H106" s="150"/>
      <c r="I106" s="150"/>
      <c r="J106" s="151">
        <f>J260</f>
        <v>0</v>
      </c>
      <c r="K106" s="9"/>
      <c r="L106" s="148"/>
      <c r="S106" s="9"/>
      <c r="T106" s="9"/>
      <c r="U106" s="9"/>
      <c r="V106" s="9"/>
      <c r="W106" s="9"/>
      <c r="X106" s="9"/>
      <c r="Y106" s="9"/>
      <c r="Z106" s="9"/>
      <c r="AA106" s="9"/>
      <c r="AB106" s="9"/>
      <c r="AC106" s="9"/>
      <c r="AD106" s="9"/>
      <c r="AE106" s="9"/>
    </row>
    <row r="107" s="10" customFormat="1" ht="19.92" customHeight="1">
      <c r="A107" s="10"/>
      <c r="B107" s="152"/>
      <c r="C107" s="10"/>
      <c r="D107" s="153" t="s">
        <v>3112</v>
      </c>
      <c r="E107" s="154"/>
      <c r="F107" s="154"/>
      <c r="G107" s="154"/>
      <c r="H107" s="154"/>
      <c r="I107" s="154"/>
      <c r="J107" s="155">
        <f>J261</f>
        <v>0</v>
      </c>
      <c r="K107" s="10"/>
      <c r="L107" s="152"/>
      <c r="S107" s="10"/>
      <c r="T107" s="10"/>
      <c r="U107" s="10"/>
      <c r="V107" s="10"/>
      <c r="W107" s="10"/>
      <c r="X107" s="10"/>
      <c r="Y107" s="10"/>
      <c r="Z107" s="10"/>
      <c r="AA107" s="10"/>
      <c r="AB107" s="10"/>
      <c r="AC107" s="10"/>
      <c r="AD107" s="10"/>
      <c r="AE107" s="10"/>
    </row>
    <row r="108" s="9" customFormat="1" ht="24.96" customHeight="1">
      <c r="A108" s="9"/>
      <c r="B108" s="148"/>
      <c r="C108" s="9"/>
      <c r="D108" s="149" t="s">
        <v>3111</v>
      </c>
      <c r="E108" s="150"/>
      <c r="F108" s="150"/>
      <c r="G108" s="150"/>
      <c r="H108" s="150"/>
      <c r="I108" s="150"/>
      <c r="J108" s="151">
        <f>J285</f>
        <v>0</v>
      </c>
      <c r="K108" s="9"/>
      <c r="L108" s="148"/>
      <c r="S108" s="9"/>
      <c r="T108" s="9"/>
      <c r="U108" s="9"/>
      <c r="V108" s="9"/>
      <c r="W108" s="9"/>
      <c r="X108" s="9"/>
      <c r="Y108" s="9"/>
      <c r="Z108" s="9"/>
      <c r="AA108" s="9"/>
      <c r="AB108" s="9"/>
      <c r="AC108" s="9"/>
      <c r="AD108" s="9"/>
      <c r="AE108" s="9"/>
    </row>
    <row r="109" s="10" customFormat="1" ht="19.92" customHeight="1">
      <c r="A109" s="10"/>
      <c r="B109" s="152"/>
      <c r="C109" s="10"/>
      <c r="D109" s="153" t="s">
        <v>3113</v>
      </c>
      <c r="E109" s="154"/>
      <c r="F109" s="154"/>
      <c r="G109" s="154"/>
      <c r="H109" s="154"/>
      <c r="I109" s="154"/>
      <c r="J109" s="155">
        <f>J286</f>
        <v>0</v>
      </c>
      <c r="K109" s="10"/>
      <c r="L109" s="152"/>
      <c r="S109" s="10"/>
      <c r="T109" s="10"/>
      <c r="U109" s="10"/>
      <c r="V109" s="10"/>
      <c r="W109" s="10"/>
      <c r="X109" s="10"/>
      <c r="Y109" s="10"/>
      <c r="Z109" s="10"/>
      <c r="AA109" s="10"/>
      <c r="AB109" s="10"/>
      <c r="AC109" s="10"/>
      <c r="AD109" s="10"/>
      <c r="AE109" s="10"/>
    </row>
    <row r="110" s="10" customFormat="1" ht="19.92" customHeight="1">
      <c r="A110" s="10"/>
      <c r="B110" s="152"/>
      <c r="C110" s="10"/>
      <c r="D110" s="153" t="s">
        <v>3114</v>
      </c>
      <c r="E110" s="154"/>
      <c r="F110" s="154"/>
      <c r="G110" s="154"/>
      <c r="H110" s="154"/>
      <c r="I110" s="154"/>
      <c r="J110" s="155">
        <f>J299</f>
        <v>0</v>
      </c>
      <c r="K110" s="10"/>
      <c r="L110" s="152"/>
      <c r="S110" s="10"/>
      <c r="T110" s="10"/>
      <c r="U110" s="10"/>
      <c r="V110" s="10"/>
      <c r="W110" s="10"/>
      <c r="X110" s="10"/>
      <c r="Y110" s="10"/>
      <c r="Z110" s="10"/>
      <c r="AA110" s="10"/>
      <c r="AB110" s="10"/>
      <c r="AC110" s="10"/>
      <c r="AD110" s="10"/>
      <c r="AE110" s="10"/>
    </row>
    <row r="111" s="2" customFormat="1" ht="21.84" customHeight="1">
      <c r="A111" s="38"/>
      <c r="B111" s="39"/>
      <c r="C111" s="38"/>
      <c r="D111" s="38"/>
      <c r="E111" s="38"/>
      <c r="F111" s="38"/>
      <c r="G111" s="38"/>
      <c r="H111" s="38"/>
      <c r="I111" s="38"/>
      <c r="J111" s="38"/>
      <c r="K111" s="38"/>
      <c r="L111" s="55"/>
      <c r="S111" s="38"/>
      <c r="T111" s="38"/>
      <c r="U111" s="38"/>
      <c r="V111" s="38"/>
      <c r="W111" s="38"/>
      <c r="X111" s="38"/>
      <c r="Y111" s="38"/>
      <c r="Z111" s="38"/>
      <c r="AA111" s="38"/>
      <c r="AB111" s="38"/>
      <c r="AC111" s="38"/>
      <c r="AD111" s="38"/>
      <c r="AE111" s="38"/>
    </row>
    <row r="112" s="2" customFormat="1" ht="6.96" customHeight="1">
      <c r="A112" s="38"/>
      <c r="B112" s="60"/>
      <c r="C112" s="61"/>
      <c r="D112" s="61"/>
      <c r="E112" s="61"/>
      <c r="F112" s="61"/>
      <c r="G112" s="61"/>
      <c r="H112" s="61"/>
      <c r="I112" s="61"/>
      <c r="J112" s="61"/>
      <c r="K112" s="61"/>
      <c r="L112" s="55"/>
      <c r="S112" s="38"/>
      <c r="T112" s="38"/>
      <c r="U112" s="38"/>
      <c r="V112" s="38"/>
      <c r="W112" s="38"/>
      <c r="X112" s="38"/>
      <c r="Y112" s="38"/>
      <c r="Z112" s="38"/>
      <c r="AA112" s="38"/>
      <c r="AB112" s="38"/>
      <c r="AC112" s="38"/>
      <c r="AD112" s="38"/>
      <c r="AE112" s="38"/>
    </row>
    <row r="116" s="2" customFormat="1" ht="6.96" customHeight="1">
      <c r="A116" s="38"/>
      <c r="B116" s="62"/>
      <c r="C116" s="63"/>
      <c r="D116" s="63"/>
      <c r="E116" s="63"/>
      <c r="F116" s="63"/>
      <c r="G116" s="63"/>
      <c r="H116" s="63"/>
      <c r="I116" s="63"/>
      <c r="J116" s="63"/>
      <c r="K116" s="63"/>
      <c r="L116" s="55"/>
      <c r="S116" s="38"/>
      <c r="T116" s="38"/>
      <c r="U116" s="38"/>
      <c r="V116" s="38"/>
      <c r="W116" s="38"/>
      <c r="X116" s="38"/>
      <c r="Y116" s="38"/>
      <c r="Z116" s="38"/>
      <c r="AA116" s="38"/>
      <c r="AB116" s="38"/>
      <c r="AC116" s="38"/>
      <c r="AD116" s="38"/>
      <c r="AE116" s="38"/>
    </row>
    <row r="117" s="2" customFormat="1" ht="24.96" customHeight="1">
      <c r="A117" s="38"/>
      <c r="B117" s="39"/>
      <c r="C117" s="23" t="s">
        <v>184</v>
      </c>
      <c r="D117" s="38"/>
      <c r="E117" s="38"/>
      <c r="F117" s="38"/>
      <c r="G117" s="38"/>
      <c r="H117" s="38"/>
      <c r="I117" s="38"/>
      <c r="J117" s="38"/>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12" customHeight="1">
      <c r="A119" s="38"/>
      <c r="B119" s="39"/>
      <c r="C119" s="32" t="s">
        <v>16</v>
      </c>
      <c r="D119" s="38"/>
      <c r="E119" s="38"/>
      <c r="F119" s="38"/>
      <c r="G119" s="38"/>
      <c r="H119" s="38"/>
      <c r="I119" s="38"/>
      <c r="J119" s="38"/>
      <c r="K119" s="38"/>
      <c r="L119" s="55"/>
      <c r="S119" s="38"/>
      <c r="T119" s="38"/>
      <c r="U119" s="38"/>
      <c r="V119" s="38"/>
      <c r="W119" s="38"/>
      <c r="X119" s="38"/>
      <c r="Y119" s="38"/>
      <c r="Z119" s="38"/>
      <c r="AA119" s="38"/>
      <c r="AB119" s="38"/>
      <c r="AC119" s="38"/>
      <c r="AD119" s="38"/>
      <c r="AE119" s="38"/>
    </row>
    <row r="120" s="2" customFormat="1" ht="16.5" customHeight="1">
      <c r="A120" s="38"/>
      <c r="B120" s="39"/>
      <c r="C120" s="38"/>
      <c r="D120" s="38"/>
      <c r="E120" s="129" t="str">
        <f>E7</f>
        <v>VD Letovice, rekonstrukce VD</v>
      </c>
      <c r="F120" s="32"/>
      <c r="G120" s="32"/>
      <c r="H120" s="32"/>
      <c r="I120" s="38"/>
      <c r="J120" s="38"/>
      <c r="K120" s="38"/>
      <c r="L120" s="55"/>
      <c r="S120" s="38"/>
      <c r="T120" s="38"/>
      <c r="U120" s="38"/>
      <c r="V120" s="38"/>
      <c r="W120" s="38"/>
      <c r="X120" s="38"/>
      <c r="Y120" s="38"/>
      <c r="Z120" s="38"/>
      <c r="AA120" s="38"/>
      <c r="AB120" s="38"/>
      <c r="AC120" s="38"/>
      <c r="AD120" s="38"/>
      <c r="AE120" s="38"/>
    </row>
    <row r="121" s="1" customFormat="1" ht="12" customHeight="1">
      <c r="B121" s="22"/>
      <c r="C121" s="32" t="s">
        <v>159</v>
      </c>
      <c r="L121" s="22"/>
    </row>
    <row r="122" s="2" customFormat="1" ht="16.5" customHeight="1">
      <c r="A122" s="38"/>
      <c r="B122" s="39"/>
      <c r="C122" s="38"/>
      <c r="D122" s="38"/>
      <c r="E122" s="129" t="s">
        <v>2477</v>
      </c>
      <c r="F122" s="38"/>
      <c r="G122" s="38"/>
      <c r="H122" s="38"/>
      <c r="I122" s="38"/>
      <c r="J122" s="38"/>
      <c r="K122" s="38"/>
      <c r="L122" s="55"/>
      <c r="S122" s="38"/>
      <c r="T122" s="38"/>
      <c r="U122" s="38"/>
      <c r="V122" s="38"/>
      <c r="W122" s="38"/>
      <c r="X122" s="38"/>
      <c r="Y122" s="38"/>
      <c r="Z122" s="38"/>
      <c r="AA122" s="38"/>
      <c r="AB122" s="38"/>
      <c r="AC122" s="38"/>
      <c r="AD122" s="38"/>
      <c r="AE122" s="38"/>
    </row>
    <row r="123" s="2" customFormat="1" ht="12" customHeight="1">
      <c r="A123" s="38"/>
      <c r="B123" s="39"/>
      <c r="C123" s="32" t="s">
        <v>1101</v>
      </c>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2" customFormat="1" ht="16.5" customHeight="1">
      <c r="A124" s="38"/>
      <c r="B124" s="39"/>
      <c r="C124" s="38"/>
      <c r="D124" s="38"/>
      <c r="E124" s="67" t="str">
        <f>E11</f>
        <v>SO 09.5 - Kabelová trasa od šachty Š1 k objektu hrázného</v>
      </c>
      <c r="F124" s="38"/>
      <c r="G124" s="38"/>
      <c r="H124" s="38"/>
      <c r="I124" s="38"/>
      <c r="J124" s="38"/>
      <c r="K124" s="38"/>
      <c r="L124" s="55"/>
      <c r="S124" s="38"/>
      <c r="T124" s="38"/>
      <c r="U124" s="38"/>
      <c r="V124" s="38"/>
      <c r="W124" s="38"/>
      <c r="X124" s="38"/>
      <c r="Y124" s="38"/>
      <c r="Z124" s="38"/>
      <c r="AA124" s="38"/>
      <c r="AB124" s="38"/>
      <c r="AC124" s="38"/>
      <c r="AD124" s="38"/>
      <c r="AE124" s="38"/>
    </row>
    <row r="125" s="2" customFormat="1" ht="6.96" customHeight="1">
      <c r="A125" s="38"/>
      <c r="B125" s="39"/>
      <c r="C125" s="38"/>
      <c r="D125" s="38"/>
      <c r="E125" s="38"/>
      <c r="F125" s="38"/>
      <c r="G125" s="38"/>
      <c r="H125" s="38"/>
      <c r="I125" s="38"/>
      <c r="J125" s="38"/>
      <c r="K125" s="38"/>
      <c r="L125" s="55"/>
      <c r="S125" s="38"/>
      <c r="T125" s="38"/>
      <c r="U125" s="38"/>
      <c r="V125" s="38"/>
      <c r="W125" s="38"/>
      <c r="X125" s="38"/>
      <c r="Y125" s="38"/>
      <c r="Z125" s="38"/>
      <c r="AA125" s="38"/>
      <c r="AB125" s="38"/>
      <c r="AC125" s="38"/>
      <c r="AD125" s="38"/>
      <c r="AE125" s="38"/>
    </row>
    <row r="126" s="2" customFormat="1" ht="12" customHeight="1">
      <c r="A126" s="38"/>
      <c r="B126" s="39"/>
      <c r="C126" s="32" t="s">
        <v>20</v>
      </c>
      <c r="D126" s="38"/>
      <c r="E126" s="38"/>
      <c r="F126" s="27" t="str">
        <f>F14</f>
        <v>VD Letovice</v>
      </c>
      <c r="G126" s="38"/>
      <c r="H126" s="38"/>
      <c r="I126" s="32" t="s">
        <v>22</v>
      </c>
      <c r="J126" s="69" t="str">
        <f>IF(J14="","",J14)</f>
        <v>2. 12. 2020</v>
      </c>
      <c r="K126" s="38"/>
      <c r="L126" s="55"/>
      <c r="S126" s="38"/>
      <c r="T126" s="38"/>
      <c r="U126" s="38"/>
      <c r="V126" s="38"/>
      <c r="W126" s="38"/>
      <c r="X126" s="38"/>
      <c r="Y126" s="38"/>
      <c r="Z126" s="38"/>
      <c r="AA126" s="38"/>
      <c r="AB126" s="38"/>
      <c r="AC126" s="38"/>
      <c r="AD126" s="38"/>
      <c r="AE126" s="38"/>
    </row>
    <row r="127" s="2" customFormat="1" ht="6.96" customHeight="1">
      <c r="A127" s="38"/>
      <c r="B127" s="39"/>
      <c r="C127" s="38"/>
      <c r="D127" s="38"/>
      <c r="E127" s="38"/>
      <c r="F127" s="38"/>
      <c r="G127" s="38"/>
      <c r="H127" s="38"/>
      <c r="I127" s="38"/>
      <c r="J127" s="38"/>
      <c r="K127" s="38"/>
      <c r="L127" s="55"/>
      <c r="S127" s="38"/>
      <c r="T127" s="38"/>
      <c r="U127" s="38"/>
      <c r="V127" s="38"/>
      <c r="W127" s="38"/>
      <c r="X127" s="38"/>
      <c r="Y127" s="38"/>
      <c r="Z127" s="38"/>
      <c r="AA127" s="38"/>
      <c r="AB127" s="38"/>
      <c r="AC127" s="38"/>
      <c r="AD127" s="38"/>
      <c r="AE127" s="38"/>
    </row>
    <row r="128" s="2" customFormat="1" ht="25.65" customHeight="1">
      <c r="A128" s="38"/>
      <c r="B128" s="39"/>
      <c r="C128" s="32" t="s">
        <v>24</v>
      </c>
      <c r="D128" s="38"/>
      <c r="E128" s="38"/>
      <c r="F128" s="27" t="str">
        <f>E17</f>
        <v>Povodí Moravy, s.p., Dřevařská 11, 60175 Brno</v>
      </c>
      <c r="G128" s="38"/>
      <c r="H128" s="38"/>
      <c r="I128" s="32" t="s">
        <v>32</v>
      </c>
      <c r="J128" s="36" t="str">
        <f>E23</f>
        <v>Sweco Hydroprojekt a.s.</v>
      </c>
      <c r="K128" s="38"/>
      <c r="L128" s="55"/>
      <c r="S128" s="38"/>
      <c r="T128" s="38"/>
      <c r="U128" s="38"/>
      <c r="V128" s="38"/>
      <c r="W128" s="38"/>
      <c r="X128" s="38"/>
      <c r="Y128" s="38"/>
      <c r="Z128" s="38"/>
      <c r="AA128" s="38"/>
      <c r="AB128" s="38"/>
      <c r="AC128" s="38"/>
      <c r="AD128" s="38"/>
      <c r="AE128" s="38"/>
    </row>
    <row r="129" s="2" customFormat="1" ht="15.15" customHeight="1">
      <c r="A129" s="38"/>
      <c r="B129" s="39"/>
      <c r="C129" s="32" t="s">
        <v>30</v>
      </c>
      <c r="D129" s="38"/>
      <c r="E129" s="38"/>
      <c r="F129" s="27" t="str">
        <f>IF(E20="","",E20)</f>
        <v>Vyplň údaj</v>
      </c>
      <c r="G129" s="38"/>
      <c r="H129" s="38"/>
      <c r="I129" s="32" t="s">
        <v>37</v>
      </c>
      <c r="J129" s="36" t="str">
        <f>E26</f>
        <v xml:space="preserve"> </v>
      </c>
      <c r="K129" s="38"/>
      <c r="L129" s="55"/>
      <c r="S129" s="38"/>
      <c r="T129" s="38"/>
      <c r="U129" s="38"/>
      <c r="V129" s="38"/>
      <c r="W129" s="38"/>
      <c r="X129" s="38"/>
      <c r="Y129" s="38"/>
      <c r="Z129" s="38"/>
      <c r="AA129" s="38"/>
      <c r="AB129" s="38"/>
      <c r="AC129" s="38"/>
      <c r="AD129" s="38"/>
      <c r="AE129" s="38"/>
    </row>
    <row r="130" s="2" customFormat="1" ht="10.32" customHeight="1">
      <c r="A130" s="38"/>
      <c r="B130" s="39"/>
      <c r="C130" s="38"/>
      <c r="D130" s="38"/>
      <c r="E130" s="38"/>
      <c r="F130" s="38"/>
      <c r="G130" s="38"/>
      <c r="H130" s="38"/>
      <c r="I130" s="38"/>
      <c r="J130" s="38"/>
      <c r="K130" s="38"/>
      <c r="L130" s="55"/>
      <c r="S130" s="38"/>
      <c r="T130" s="38"/>
      <c r="U130" s="38"/>
      <c r="V130" s="38"/>
      <c r="W130" s="38"/>
      <c r="X130" s="38"/>
      <c r="Y130" s="38"/>
      <c r="Z130" s="38"/>
      <c r="AA130" s="38"/>
      <c r="AB130" s="38"/>
      <c r="AC130" s="38"/>
      <c r="AD130" s="38"/>
      <c r="AE130" s="38"/>
    </row>
    <row r="131" s="11" customFormat="1" ht="29.28" customHeight="1">
      <c r="A131" s="156"/>
      <c r="B131" s="157"/>
      <c r="C131" s="158" t="s">
        <v>185</v>
      </c>
      <c r="D131" s="159" t="s">
        <v>66</v>
      </c>
      <c r="E131" s="159" t="s">
        <v>62</v>
      </c>
      <c r="F131" s="159" t="s">
        <v>63</v>
      </c>
      <c r="G131" s="159" t="s">
        <v>186</v>
      </c>
      <c r="H131" s="159" t="s">
        <v>187</v>
      </c>
      <c r="I131" s="159" t="s">
        <v>188</v>
      </c>
      <c r="J131" s="159" t="s">
        <v>164</v>
      </c>
      <c r="K131" s="160" t="s">
        <v>189</v>
      </c>
      <c r="L131" s="161"/>
      <c r="M131" s="86" t="s">
        <v>1</v>
      </c>
      <c r="N131" s="87" t="s">
        <v>45</v>
      </c>
      <c r="O131" s="87" t="s">
        <v>190</v>
      </c>
      <c r="P131" s="87" t="s">
        <v>191</v>
      </c>
      <c r="Q131" s="87" t="s">
        <v>192</v>
      </c>
      <c r="R131" s="87" t="s">
        <v>193</v>
      </c>
      <c r="S131" s="87" t="s">
        <v>194</v>
      </c>
      <c r="T131" s="88" t="s">
        <v>195</v>
      </c>
      <c r="U131" s="156"/>
      <c r="V131" s="156"/>
      <c r="W131" s="156"/>
      <c r="X131" s="156"/>
      <c r="Y131" s="156"/>
      <c r="Z131" s="156"/>
      <c r="AA131" s="156"/>
      <c r="AB131" s="156"/>
      <c r="AC131" s="156"/>
      <c r="AD131" s="156"/>
      <c r="AE131" s="156"/>
    </row>
    <row r="132" s="2" customFormat="1" ht="22.8" customHeight="1">
      <c r="A132" s="38"/>
      <c r="B132" s="39"/>
      <c r="C132" s="93" t="s">
        <v>196</v>
      </c>
      <c r="D132" s="38"/>
      <c r="E132" s="38"/>
      <c r="F132" s="38"/>
      <c r="G132" s="38"/>
      <c r="H132" s="38"/>
      <c r="I132" s="38"/>
      <c r="J132" s="162">
        <f>BK132</f>
        <v>0</v>
      </c>
      <c r="K132" s="38"/>
      <c r="L132" s="39"/>
      <c r="M132" s="89"/>
      <c r="N132" s="73"/>
      <c r="O132" s="90"/>
      <c r="P132" s="163">
        <f>P133+P260+P285</f>
        <v>0</v>
      </c>
      <c r="Q132" s="90"/>
      <c r="R132" s="163">
        <f>R133+R260+R285</f>
        <v>11.4877994</v>
      </c>
      <c r="S132" s="90"/>
      <c r="T132" s="164">
        <f>T133+T260+T285</f>
        <v>41.765999999999998</v>
      </c>
      <c r="U132" s="38"/>
      <c r="V132" s="38"/>
      <c r="W132" s="38"/>
      <c r="X132" s="38"/>
      <c r="Y132" s="38"/>
      <c r="Z132" s="38"/>
      <c r="AA132" s="38"/>
      <c r="AB132" s="38"/>
      <c r="AC132" s="38"/>
      <c r="AD132" s="38"/>
      <c r="AE132" s="38"/>
      <c r="AT132" s="19" t="s">
        <v>80</v>
      </c>
      <c r="AU132" s="19" t="s">
        <v>166</v>
      </c>
      <c r="BK132" s="165">
        <f>BK133+BK260+BK285</f>
        <v>0</v>
      </c>
    </row>
    <row r="133" s="12" customFormat="1" ht="25.92" customHeight="1">
      <c r="A133" s="12"/>
      <c r="B133" s="166"/>
      <c r="C133" s="12"/>
      <c r="D133" s="167" t="s">
        <v>80</v>
      </c>
      <c r="E133" s="168" t="s">
        <v>197</v>
      </c>
      <c r="F133" s="168" t="s">
        <v>198</v>
      </c>
      <c r="G133" s="12"/>
      <c r="H133" s="12"/>
      <c r="I133" s="169"/>
      <c r="J133" s="170">
        <f>BK133</f>
        <v>0</v>
      </c>
      <c r="K133" s="12"/>
      <c r="L133" s="166"/>
      <c r="M133" s="171"/>
      <c r="N133" s="172"/>
      <c r="O133" s="172"/>
      <c r="P133" s="173">
        <f>P134+P194+P215+P240+P249+P255</f>
        <v>0</v>
      </c>
      <c r="Q133" s="172"/>
      <c r="R133" s="173">
        <f>R134+R194+R215+R240+R249+R255</f>
        <v>9.2604094000000003</v>
      </c>
      <c r="S133" s="172"/>
      <c r="T133" s="174">
        <f>T134+T194+T215+T240+T249+T255</f>
        <v>41.765999999999998</v>
      </c>
      <c r="U133" s="12"/>
      <c r="V133" s="12"/>
      <c r="W133" s="12"/>
      <c r="X133" s="12"/>
      <c r="Y133" s="12"/>
      <c r="Z133" s="12"/>
      <c r="AA133" s="12"/>
      <c r="AB133" s="12"/>
      <c r="AC133" s="12"/>
      <c r="AD133" s="12"/>
      <c r="AE133" s="12"/>
      <c r="AR133" s="167" t="s">
        <v>89</v>
      </c>
      <c r="AT133" s="175" t="s">
        <v>80</v>
      </c>
      <c r="AU133" s="175" t="s">
        <v>81</v>
      </c>
      <c r="AY133" s="167" t="s">
        <v>199</v>
      </c>
      <c r="BK133" s="176">
        <f>BK134+BK194+BK215+BK240+BK249+BK255</f>
        <v>0</v>
      </c>
    </row>
    <row r="134" s="12" customFormat="1" ht="22.8" customHeight="1">
      <c r="A134" s="12"/>
      <c r="B134" s="166"/>
      <c r="C134" s="12"/>
      <c r="D134" s="167" t="s">
        <v>80</v>
      </c>
      <c r="E134" s="177" t="s">
        <v>89</v>
      </c>
      <c r="F134" s="177" t="s">
        <v>200</v>
      </c>
      <c r="G134" s="12"/>
      <c r="H134" s="12"/>
      <c r="I134" s="169"/>
      <c r="J134" s="178">
        <f>BK134</f>
        <v>0</v>
      </c>
      <c r="K134" s="12"/>
      <c r="L134" s="166"/>
      <c r="M134" s="171"/>
      <c r="N134" s="172"/>
      <c r="O134" s="172"/>
      <c r="P134" s="173">
        <f>SUM(P135:P193)</f>
        <v>0</v>
      </c>
      <c r="Q134" s="172"/>
      <c r="R134" s="173">
        <f>SUM(R135:R193)</f>
        <v>0.16640940000000001</v>
      </c>
      <c r="S134" s="172"/>
      <c r="T134" s="174">
        <f>SUM(T135:T193)</f>
        <v>3.766</v>
      </c>
      <c r="U134" s="12"/>
      <c r="V134" s="12"/>
      <c r="W134" s="12"/>
      <c r="X134" s="12"/>
      <c r="Y134" s="12"/>
      <c r="Z134" s="12"/>
      <c r="AA134" s="12"/>
      <c r="AB134" s="12"/>
      <c r="AC134" s="12"/>
      <c r="AD134" s="12"/>
      <c r="AE134" s="12"/>
      <c r="AR134" s="167" t="s">
        <v>89</v>
      </c>
      <c r="AT134" s="175" t="s">
        <v>80</v>
      </c>
      <c r="AU134" s="175" t="s">
        <v>89</v>
      </c>
      <c r="AY134" s="167" t="s">
        <v>199</v>
      </c>
      <c r="BK134" s="176">
        <f>SUM(BK135:BK193)</f>
        <v>0</v>
      </c>
    </row>
    <row r="135" s="2" customFormat="1" ht="24.15" customHeight="1">
      <c r="A135" s="38"/>
      <c r="B135" s="179"/>
      <c r="C135" s="180" t="s">
        <v>89</v>
      </c>
      <c r="D135" s="180" t="s">
        <v>201</v>
      </c>
      <c r="E135" s="181" t="s">
        <v>3115</v>
      </c>
      <c r="F135" s="182" t="s">
        <v>3116</v>
      </c>
      <c r="G135" s="183" t="s">
        <v>204</v>
      </c>
      <c r="H135" s="184">
        <v>50</v>
      </c>
      <c r="I135" s="185"/>
      <c r="J135" s="186">
        <f>ROUND(I135*H135,2)</f>
        <v>0</v>
      </c>
      <c r="K135" s="182" t="s">
        <v>246</v>
      </c>
      <c r="L135" s="39"/>
      <c r="M135" s="187" t="s">
        <v>1</v>
      </c>
      <c r="N135" s="188" t="s">
        <v>46</v>
      </c>
      <c r="O135" s="77"/>
      <c r="P135" s="189">
        <f>O135*H135</f>
        <v>0</v>
      </c>
      <c r="Q135" s="189">
        <v>0</v>
      </c>
      <c r="R135" s="189">
        <f>Q135*H135</f>
        <v>0</v>
      </c>
      <c r="S135" s="189">
        <v>0</v>
      </c>
      <c r="T135" s="190">
        <f>S135*H135</f>
        <v>0</v>
      </c>
      <c r="U135" s="38"/>
      <c r="V135" s="38"/>
      <c r="W135" s="38"/>
      <c r="X135" s="38"/>
      <c r="Y135" s="38"/>
      <c r="Z135" s="38"/>
      <c r="AA135" s="38"/>
      <c r="AB135" s="38"/>
      <c r="AC135" s="38"/>
      <c r="AD135" s="38"/>
      <c r="AE135" s="38"/>
      <c r="AR135" s="191" t="s">
        <v>206</v>
      </c>
      <c r="AT135" s="191" t="s">
        <v>201</v>
      </c>
      <c r="AU135" s="191" t="s">
        <v>91</v>
      </c>
      <c r="AY135" s="19" t="s">
        <v>199</v>
      </c>
      <c r="BE135" s="192">
        <f>IF(N135="základní",J135,0)</f>
        <v>0</v>
      </c>
      <c r="BF135" s="192">
        <f>IF(N135="snížená",J135,0)</f>
        <v>0</v>
      </c>
      <c r="BG135" s="192">
        <f>IF(N135="zákl. přenesená",J135,0)</f>
        <v>0</v>
      </c>
      <c r="BH135" s="192">
        <f>IF(N135="sníž. přenesená",J135,0)</f>
        <v>0</v>
      </c>
      <c r="BI135" s="192">
        <f>IF(N135="nulová",J135,0)</f>
        <v>0</v>
      </c>
      <c r="BJ135" s="19" t="s">
        <v>89</v>
      </c>
      <c r="BK135" s="192">
        <f>ROUND(I135*H135,2)</f>
        <v>0</v>
      </c>
      <c r="BL135" s="19" t="s">
        <v>206</v>
      </c>
      <c r="BM135" s="191" t="s">
        <v>3117</v>
      </c>
    </row>
    <row r="136" s="2" customFormat="1">
      <c r="A136" s="38"/>
      <c r="B136" s="39"/>
      <c r="C136" s="38"/>
      <c r="D136" s="193" t="s">
        <v>208</v>
      </c>
      <c r="E136" s="38"/>
      <c r="F136" s="194" t="s">
        <v>3118</v>
      </c>
      <c r="G136" s="38"/>
      <c r="H136" s="38"/>
      <c r="I136" s="195"/>
      <c r="J136" s="38"/>
      <c r="K136" s="38"/>
      <c r="L136" s="39"/>
      <c r="M136" s="196"/>
      <c r="N136" s="197"/>
      <c r="O136" s="77"/>
      <c r="P136" s="77"/>
      <c r="Q136" s="77"/>
      <c r="R136" s="77"/>
      <c r="S136" s="77"/>
      <c r="T136" s="78"/>
      <c r="U136" s="38"/>
      <c r="V136" s="38"/>
      <c r="W136" s="38"/>
      <c r="X136" s="38"/>
      <c r="Y136" s="38"/>
      <c r="Z136" s="38"/>
      <c r="AA136" s="38"/>
      <c r="AB136" s="38"/>
      <c r="AC136" s="38"/>
      <c r="AD136" s="38"/>
      <c r="AE136" s="38"/>
      <c r="AT136" s="19" t="s">
        <v>208</v>
      </c>
      <c r="AU136" s="19" t="s">
        <v>91</v>
      </c>
    </row>
    <row r="137" s="2" customFormat="1">
      <c r="A137" s="38"/>
      <c r="B137" s="39"/>
      <c r="C137" s="38"/>
      <c r="D137" s="193" t="s">
        <v>210</v>
      </c>
      <c r="E137" s="38"/>
      <c r="F137" s="198" t="s">
        <v>3119</v>
      </c>
      <c r="G137" s="38"/>
      <c r="H137" s="38"/>
      <c r="I137" s="195"/>
      <c r="J137" s="38"/>
      <c r="K137" s="38"/>
      <c r="L137" s="39"/>
      <c r="M137" s="196"/>
      <c r="N137" s="197"/>
      <c r="O137" s="77"/>
      <c r="P137" s="77"/>
      <c r="Q137" s="77"/>
      <c r="R137" s="77"/>
      <c r="S137" s="77"/>
      <c r="T137" s="78"/>
      <c r="U137" s="38"/>
      <c r="V137" s="38"/>
      <c r="W137" s="38"/>
      <c r="X137" s="38"/>
      <c r="Y137" s="38"/>
      <c r="Z137" s="38"/>
      <c r="AA137" s="38"/>
      <c r="AB137" s="38"/>
      <c r="AC137" s="38"/>
      <c r="AD137" s="38"/>
      <c r="AE137" s="38"/>
      <c r="AT137" s="19" t="s">
        <v>210</v>
      </c>
      <c r="AU137" s="19" t="s">
        <v>91</v>
      </c>
    </row>
    <row r="138" s="2" customFormat="1" ht="24.15" customHeight="1">
      <c r="A138" s="38"/>
      <c r="B138" s="179"/>
      <c r="C138" s="180" t="s">
        <v>91</v>
      </c>
      <c r="D138" s="180" t="s">
        <v>201</v>
      </c>
      <c r="E138" s="181" t="s">
        <v>222</v>
      </c>
      <c r="F138" s="182" t="s">
        <v>223</v>
      </c>
      <c r="G138" s="183" t="s">
        <v>204</v>
      </c>
      <c r="H138" s="184">
        <v>7</v>
      </c>
      <c r="I138" s="185"/>
      <c r="J138" s="186">
        <f>ROUND(I138*H138,2)</f>
        <v>0</v>
      </c>
      <c r="K138" s="182" t="s">
        <v>205</v>
      </c>
      <c r="L138" s="39"/>
      <c r="M138" s="187" t="s">
        <v>1</v>
      </c>
      <c r="N138" s="188" t="s">
        <v>46</v>
      </c>
      <c r="O138" s="77"/>
      <c r="P138" s="189">
        <f>O138*H138</f>
        <v>0</v>
      </c>
      <c r="Q138" s="189">
        <v>0</v>
      </c>
      <c r="R138" s="189">
        <f>Q138*H138</f>
        <v>0</v>
      </c>
      <c r="S138" s="189">
        <v>0.098000000000000004</v>
      </c>
      <c r="T138" s="190">
        <f>S138*H138</f>
        <v>0.68600000000000005</v>
      </c>
      <c r="U138" s="38"/>
      <c r="V138" s="38"/>
      <c r="W138" s="38"/>
      <c r="X138" s="38"/>
      <c r="Y138" s="38"/>
      <c r="Z138" s="38"/>
      <c r="AA138" s="38"/>
      <c r="AB138" s="38"/>
      <c r="AC138" s="38"/>
      <c r="AD138" s="38"/>
      <c r="AE138" s="38"/>
      <c r="AR138" s="191" t="s">
        <v>206</v>
      </c>
      <c r="AT138" s="191" t="s">
        <v>201</v>
      </c>
      <c r="AU138" s="191" t="s">
        <v>91</v>
      </c>
      <c r="AY138" s="19" t="s">
        <v>199</v>
      </c>
      <c r="BE138" s="192">
        <f>IF(N138="základní",J138,0)</f>
        <v>0</v>
      </c>
      <c r="BF138" s="192">
        <f>IF(N138="snížená",J138,0)</f>
        <v>0</v>
      </c>
      <c r="BG138" s="192">
        <f>IF(N138="zákl. přenesená",J138,0)</f>
        <v>0</v>
      </c>
      <c r="BH138" s="192">
        <f>IF(N138="sníž. přenesená",J138,0)</f>
        <v>0</v>
      </c>
      <c r="BI138" s="192">
        <f>IF(N138="nulová",J138,0)</f>
        <v>0</v>
      </c>
      <c r="BJ138" s="19" t="s">
        <v>89</v>
      </c>
      <c r="BK138" s="192">
        <f>ROUND(I138*H138,2)</f>
        <v>0</v>
      </c>
      <c r="BL138" s="19" t="s">
        <v>206</v>
      </c>
      <c r="BM138" s="191" t="s">
        <v>3120</v>
      </c>
    </row>
    <row r="139" s="2" customFormat="1">
      <c r="A139" s="38"/>
      <c r="B139" s="39"/>
      <c r="C139" s="38"/>
      <c r="D139" s="193" t="s">
        <v>208</v>
      </c>
      <c r="E139" s="38"/>
      <c r="F139" s="194" t="s">
        <v>225</v>
      </c>
      <c r="G139" s="38"/>
      <c r="H139" s="38"/>
      <c r="I139" s="195"/>
      <c r="J139" s="38"/>
      <c r="K139" s="38"/>
      <c r="L139" s="39"/>
      <c r="M139" s="196"/>
      <c r="N139" s="197"/>
      <c r="O139" s="77"/>
      <c r="P139" s="77"/>
      <c r="Q139" s="77"/>
      <c r="R139" s="77"/>
      <c r="S139" s="77"/>
      <c r="T139" s="78"/>
      <c r="U139" s="38"/>
      <c r="V139" s="38"/>
      <c r="W139" s="38"/>
      <c r="X139" s="38"/>
      <c r="Y139" s="38"/>
      <c r="Z139" s="38"/>
      <c r="AA139" s="38"/>
      <c r="AB139" s="38"/>
      <c r="AC139" s="38"/>
      <c r="AD139" s="38"/>
      <c r="AE139" s="38"/>
      <c r="AT139" s="19" t="s">
        <v>208</v>
      </c>
      <c r="AU139" s="19" t="s">
        <v>91</v>
      </c>
    </row>
    <row r="140" s="2" customFormat="1">
      <c r="A140" s="38"/>
      <c r="B140" s="39"/>
      <c r="C140" s="38"/>
      <c r="D140" s="193" t="s">
        <v>210</v>
      </c>
      <c r="E140" s="38"/>
      <c r="F140" s="198" t="s">
        <v>218</v>
      </c>
      <c r="G140" s="38"/>
      <c r="H140" s="38"/>
      <c r="I140" s="195"/>
      <c r="J140" s="38"/>
      <c r="K140" s="38"/>
      <c r="L140" s="39"/>
      <c r="M140" s="196"/>
      <c r="N140" s="197"/>
      <c r="O140" s="77"/>
      <c r="P140" s="77"/>
      <c r="Q140" s="77"/>
      <c r="R140" s="77"/>
      <c r="S140" s="77"/>
      <c r="T140" s="78"/>
      <c r="U140" s="38"/>
      <c r="V140" s="38"/>
      <c r="W140" s="38"/>
      <c r="X140" s="38"/>
      <c r="Y140" s="38"/>
      <c r="Z140" s="38"/>
      <c r="AA140" s="38"/>
      <c r="AB140" s="38"/>
      <c r="AC140" s="38"/>
      <c r="AD140" s="38"/>
      <c r="AE140" s="38"/>
      <c r="AT140" s="19" t="s">
        <v>210</v>
      </c>
      <c r="AU140" s="19" t="s">
        <v>91</v>
      </c>
    </row>
    <row r="141" s="14" customFormat="1">
      <c r="A141" s="14"/>
      <c r="B141" s="207"/>
      <c r="C141" s="14"/>
      <c r="D141" s="193" t="s">
        <v>212</v>
      </c>
      <c r="E141" s="208" t="s">
        <v>1</v>
      </c>
      <c r="F141" s="209" t="s">
        <v>3121</v>
      </c>
      <c r="G141" s="14"/>
      <c r="H141" s="208" t="s">
        <v>1</v>
      </c>
      <c r="I141" s="210"/>
      <c r="J141" s="14"/>
      <c r="K141" s="14"/>
      <c r="L141" s="207"/>
      <c r="M141" s="211"/>
      <c r="N141" s="212"/>
      <c r="O141" s="212"/>
      <c r="P141" s="212"/>
      <c r="Q141" s="212"/>
      <c r="R141" s="212"/>
      <c r="S141" s="212"/>
      <c r="T141" s="213"/>
      <c r="U141" s="14"/>
      <c r="V141" s="14"/>
      <c r="W141" s="14"/>
      <c r="X141" s="14"/>
      <c r="Y141" s="14"/>
      <c r="Z141" s="14"/>
      <c r="AA141" s="14"/>
      <c r="AB141" s="14"/>
      <c r="AC141" s="14"/>
      <c r="AD141" s="14"/>
      <c r="AE141" s="14"/>
      <c r="AT141" s="208" t="s">
        <v>212</v>
      </c>
      <c r="AU141" s="208" t="s">
        <v>91</v>
      </c>
      <c r="AV141" s="14" t="s">
        <v>89</v>
      </c>
      <c r="AW141" s="14" t="s">
        <v>36</v>
      </c>
      <c r="AX141" s="14" t="s">
        <v>81</v>
      </c>
      <c r="AY141" s="208" t="s">
        <v>199</v>
      </c>
    </row>
    <row r="142" s="13" customFormat="1">
      <c r="A142" s="13"/>
      <c r="B142" s="199"/>
      <c r="C142" s="13"/>
      <c r="D142" s="193" t="s">
        <v>212</v>
      </c>
      <c r="E142" s="200" t="s">
        <v>1</v>
      </c>
      <c r="F142" s="201" t="s">
        <v>3122</v>
      </c>
      <c r="G142" s="13"/>
      <c r="H142" s="202">
        <v>7</v>
      </c>
      <c r="I142" s="203"/>
      <c r="J142" s="13"/>
      <c r="K142" s="13"/>
      <c r="L142" s="199"/>
      <c r="M142" s="204"/>
      <c r="N142" s="205"/>
      <c r="O142" s="205"/>
      <c r="P142" s="205"/>
      <c r="Q142" s="205"/>
      <c r="R142" s="205"/>
      <c r="S142" s="205"/>
      <c r="T142" s="206"/>
      <c r="U142" s="13"/>
      <c r="V142" s="13"/>
      <c r="W142" s="13"/>
      <c r="X142" s="13"/>
      <c r="Y142" s="13"/>
      <c r="Z142" s="13"/>
      <c r="AA142" s="13"/>
      <c r="AB142" s="13"/>
      <c r="AC142" s="13"/>
      <c r="AD142" s="13"/>
      <c r="AE142" s="13"/>
      <c r="AT142" s="200" t="s">
        <v>212</v>
      </c>
      <c r="AU142" s="200" t="s">
        <v>91</v>
      </c>
      <c r="AV142" s="13" t="s">
        <v>91</v>
      </c>
      <c r="AW142" s="13" t="s">
        <v>36</v>
      </c>
      <c r="AX142" s="13" t="s">
        <v>81</v>
      </c>
      <c r="AY142" s="200" t="s">
        <v>199</v>
      </c>
    </row>
    <row r="143" s="15" customFormat="1">
      <c r="A143" s="15"/>
      <c r="B143" s="214"/>
      <c r="C143" s="15"/>
      <c r="D143" s="193" t="s">
        <v>212</v>
      </c>
      <c r="E143" s="215" t="s">
        <v>1</v>
      </c>
      <c r="F143" s="216" t="s">
        <v>234</v>
      </c>
      <c r="G143" s="15"/>
      <c r="H143" s="217">
        <v>7</v>
      </c>
      <c r="I143" s="218"/>
      <c r="J143" s="15"/>
      <c r="K143" s="15"/>
      <c r="L143" s="214"/>
      <c r="M143" s="219"/>
      <c r="N143" s="220"/>
      <c r="O143" s="220"/>
      <c r="P143" s="220"/>
      <c r="Q143" s="220"/>
      <c r="R143" s="220"/>
      <c r="S143" s="220"/>
      <c r="T143" s="221"/>
      <c r="U143" s="15"/>
      <c r="V143" s="15"/>
      <c r="W143" s="15"/>
      <c r="X143" s="15"/>
      <c r="Y143" s="15"/>
      <c r="Z143" s="15"/>
      <c r="AA143" s="15"/>
      <c r="AB143" s="15"/>
      <c r="AC143" s="15"/>
      <c r="AD143" s="15"/>
      <c r="AE143" s="15"/>
      <c r="AT143" s="215" t="s">
        <v>212</v>
      </c>
      <c r="AU143" s="215" t="s">
        <v>91</v>
      </c>
      <c r="AV143" s="15" t="s">
        <v>206</v>
      </c>
      <c r="AW143" s="15" t="s">
        <v>36</v>
      </c>
      <c r="AX143" s="15" t="s">
        <v>89</v>
      </c>
      <c r="AY143" s="215" t="s">
        <v>199</v>
      </c>
    </row>
    <row r="144" s="2" customFormat="1" ht="24.15" customHeight="1">
      <c r="A144" s="38"/>
      <c r="B144" s="179"/>
      <c r="C144" s="180" t="s">
        <v>221</v>
      </c>
      <c r="D144" s="180" t="s">
        <v>201</v>
      </c>
      <c r="E144" s="181" t="s">
        <v>3123</v>
      </c>
      <c r="F144" s="182" t="s">
        <v>3124</v>
      </c>
      <c r="G144" s="183" t="s">
        <v>204</v>
      </c>
      <c r="H144" s="184">
        <v>7</v>
      </c>
      <c r="I144" s="185"/>
      <c r="J144" s="186">
        <f>ROUND(I144*H144,2)</f>
        <v>0</v>
      </c>
      <c r="K144" s="182" t="s">
        <v>205</v>
      </c>
      <c r="L144" s="39"/>
      <c r="M144" s="187" t="s">
        <v>1</v>
      </c>
      <c r="N144" s="188" t="s">
        <v>46</v>
      </c>
      <c r="O144" s="77"/>
      <c r="P144" s="189">
        <f>O144*H144</f>
        <v>0</v>
      </c>
      <c r="Q144" s="189">
        <v>0</v>
      </c>
      <c r="R144" s="189">
        <f>Q144*H144</f>
        <v>0</v>
      </c>
      <c r="S144" s="189">
        <v>0.44</v>
      </c>
      <c r="T144" s="190">
        <f>S144*H144</f>
        <v>3.0800000000000001</v>
      </c>
      <c r="U144" s="38"/>
      <c r="V144" s="38"/>
      <c r="W144" s="38"/>
      <c r="X144" s="38"/>
      <c r="Y144" s="38"/>
      <c r="Z144" s="38"/>
      <c r="AA144" s="38"/>
      <c r="AB144" s="38"/>
      <c r="AC144" s="38"/>
      <c r="AD144" s="38"/>
      <c r="AE144" s="38"/>
      <c r="AR144" s="191" t="s">
        <v>206</v>
      </c>
      <c r="AT144" s="191" t="s">
        <v>201</v>
      </c>
      <c r="AU144" s="191" t="s">
        <v>91</v>
      </c>
      <c r="AY144" s="19" t="s">
        <v>199</v>
      </c>
      <c r="BE144" s="192">
        <f>IF(N144="základní",J144,0)</f>
        <v>0</v>
      </c>
      <c r="BF144" s="192">
        <f>IF(N144="snížená",J144,0)</f>
        <v>0</v>
      </c>
      <c r="BG144" s="192">
        <f>IF(N144="zákl. přenesená",J144,0)</f>
        <v>0</v>
      </c>
      <c r="BH144" s="192">
        <f>IF(N144="sníž. přenesená",J144,0)</f>
        <v>0</v>
      </c>
      <c r="BI144" s="192">
        <f>IF(N144="nulová",J144,0)</f>
        <v>0</v>
      </c>
      <c r="BJ144" s="19" t="s">
        <v>89</v>
      </c>
      <c r="BK144" s="192">
        <f>ROUND(I144*H144,2)</f>
        <v>0</v>
      </c>
      <c r="BL144" s="19" t="s">
        <v>206</v>
      </c>
      <c r="BM144" s="191" t="s">
        <v>3125</v>
      </c>
    </row>
    <row r="145" s="2" customFormat="1">
      <c r="A145" s="38"/>
      <c r="B145" s="39"/>
      <c r="C145" s="38"/>
      <c r="D145" s="193" t="s">
        <v>208</v>
      </c>
      <c r="E145" s="38"/>
      <c r="F145" s="194" t="s">
        <v>3126</v>
      </c>
      <c r="G145" s="38"/>
      <c r="H145" s="38"/>
      <c r="I145" s="195"/>
      <c r="J145" s="38"/>
      <c r="K145" s="38"/>
      <c r="L145" s="39"/>
      <c r="M145" s="196"/>
      <c r="N145" s="197"/>
      <c r="O145" s="77"/>
      <c r="P145" s="77"/>
      <c r="Q145" s="77"/>
      <c r="R145" s="77"/>
      <c r="S145" s="77"/>
      <c r="T145" s="78"/>
      <c r="U145" s="38"/>
      <c r="V145" s="38"/>
      <c r="W145" s="38"/>
      <c r="X145" s="38"/>
      <c r="Y145" s="38"/>
      <c r="Z145" s="38"/>
      <c r="AA145" s="38"/>
      <c r="AB145" s="38"/>
      <c r="AC145" s="38"/>
      <c r="AD145" s="38"/>
      <c r="AE145" s="38"/>
      <c r="AT145" s="19" t="s">
        <v>208</v>
      </c>
      <c r="AU145" s="19" t="s">
        <v>91</v>
      </c>
    </row>
    <row r="146" s="2" customFormat="1">
      <c r="A146" s="38"/>
      <c r="B146" s="39"/>
      <c r="C146" s="38"/>
      <c r="D146" s="193" t="s">
        <v>210</v>
      </c>
      <c r="E146" s="38"/>
      <c r="F146" s="198" t="s">
        <v>218</v>
      </c>
      <c r="G146" s="38"/>
      <c r="H146" s="38"/>
      <c r="I146" s="195"/>
      <c r="J146" s="38"/>
      <c r="K146" s="38"/>
      <c r="L146" s="39"/>
      <c r="M146" s="196"/>
      <c r="N146" s="197"/>
      <c r="O146" s="77"/>
      <c r="P146" s="77"/>
      <c r="Q146" s="77"/>
      <c r="R146" s="77"/>
      <c r="S146" s="77"/>
      <c r="T146" s="78"/>
      <c r="U146" s="38"/>
      <c r="V146" s="38"/>
      <c r="W146" s="38"/>
      <c r="X146" s="38"/>
      <c r="Y146" s="38"/>
      <c r="Z146" s="38"/>
      <c r="AA146" s="38"/>
      <c r="AB146" s="38"/>
      <c r="AC146" s="38"/>
      <c r="AD146" s="38"/>
      <c r="AE146" s="38"/>
      <c r="AT146" s="19" t="s">
        <v>210</v>
      </c>
      <c r="AU146" s="19" t="s">
        <v>91</v>
      </c>
    </row>
    <row r="147" s="14" customFormat="1">
      <c r="A147" s="14"/>
      <c r="B147" s="207"/>
      <c r="C147" s="14"/>
      <c r="D147" s="193" t="s">
        <v>212</v>
      </c>
      <c r="E147" s="208" t="s">
        <v>1</v>
      </c>
      <c r="F147" s="209" t="s">
        <v>3121</v>
      </c>
      <c r="G147" s="14"/>
      <c r="H147" s="208" t="s">
        <v>1</v>
      </c>
      <c r="I147" s="210"/>
      <c r="J147" s="14"/>
      <c r="K147" s="14"/>
      <c r="L147" s="207"/>
      <c r="M147" s="211"/>
      <c r="N147" s="212"/>
      <c r="O147" s="212"/>
      <c r="P147" s="212"/>
      <c r="Q147" s="212"/>
      <c r="R147" s="212"/>
      <c r="S147" s="212"/>
      <c r="T147" s="213"/>
      <c r="U147" s="14"/>
      <c r="V147" s="14"/>
      <c r="W147" s="14"/>
      <c r="X147" s="14"/>
      <c r="Y147" s="14"/>
      <c r="Z147" s="14"/>
      <c r="AA147" s="14"/>
      <c r="AB147" s="14"/>
      <c r="AC147" s="14"/>
      <c r="AD147" s="14"/>
      <c r="AE147" s="14"/>
      <c r="AT147" s="208" t="s">
        <v>212</v>
      </c>
      <c r="AU147" s="208" t="s">
        <v>91</v>
      </c>
      <c r="AV147" s="14" t="s">
        <v>89</v>
      </c>
      <c r="AW147" s="14" t="s">
        <v>36</v>
      </c>
      <c r="AX147" s="14" t="s">
        <v>81</v>
      </c>
      <c r="AY147" s="208" t="s">
        <v>199</v>
      </c>
    </row>
    <row r="148" s="13" customFormat="1">
      <c r="A148" s="13"/>
      <c r="B148" s="199"/>
      <c r="C148" s="13"/>
      <c r="D148" s="193" t="s">
        <v>212</v>
      </c>
      <c r="E148" s="200" t="s">
        <v>1</v>
      </c>
      <c r="F148" s="201" t="s">
        <v>3122</v>
      </c>
      <c r="G148" s="13"/>
      <c r="H148" s="202">
        <v>7</v>
      </c>
      <c r="I148" s="203"/>
      <c r="J148" s="13"/>
      <c r="K148" s="13"/>
      <c r="L148" s="199"/>
      <c r="M148" s="204"/>
      <c r="N148" s="205"/>
      <c r="O148" s="205"/>
      <c r="P148" s="205"/>
      <c r="Q148" s="205"/>
      <c r="R148" s="205"/>
      <c r="S148" s="205"/>
      <c r="T148" s="206"/>
      <c r="U148" s="13"/>
      <c r="V148" s="13"/>
      <c r="W148" s="13"/>
      <c r="X148" s="13"/>
      <c r="Y148" s="13"/>
      <c r="Z148" s="13"/>
      <c r="AA148" s="13"/>
      <c r="AB148" s="13"/>
      <c r="AC148" s="13"/>
      <c r="AD148" s="13"/>
      <c r="AE148" s="13"/>
      <c r="AT148" s="200" t="s">
        <v>212</v>
      </c>
      <c r="AU148" s="200" t="s">
        <v>91</v>
      </c>
      <c r="AV148" s="13" t="s">
        <v>91</v>
      </c>
      <c r="AW148" s="13" t="s">
        <v>36</v>
      </c>
      <c r="AX148" s="13" t="s">
        <v>81</v>
      </c>
      <c r="AY148" s="200" t="s">
        <v>199</v>
      </c>
    </row>
    <row r="149" s="15" customFormat="1">
      <c r="A149" s="15"/>
      <c r="B149" s="214"/>
      <c r="C149" s="15"/>
      <c r="D149" s="193" t="s">
        <v>212</v>
      </c>
      <c r="E149" s="215" t="s">
        <v>1</v>
      </c>
      <c r="F149" s="216" t="s">
        <v>234</v>
      </c>
      <c r="G149" s="15"/>
      <c r="H149" s="217">
        <v>7</v>
      </c>
      <c r="I149" s="218"/>
      <c r="J149" s="15"/>
      <c r="K149" s="15"/>
      <c r="L149" s="214"/>
      <c r="M149" s="219"/>
      <c r="N149" s="220"/>
      <c r="O149" s="220"/>
      <c r="P149" s="220"/>
      <c r="Q149" s="220"/>
      <c r="R149" s="220"/>
      <c r="S149" s="220"/>
      <c r="T149" s="221"/>
      <c r="U149" s="15"/>
      <c r="V149" s="15"/>
      <c r="W149" s="15"/>
      <c r="X149" s="15"/>
      <c r="Y149" s="15"/>
      <c r="Z149" s="15"/>
      <c r="AA149" s="15"/>
      <c r="AB149" s="15"/>
      <c r="AC149" s="15"/>
      <c r="AD149" s="15"/>
      <c r="AE149" s="15"/>
      <c r="AT149" s="215" t="s">
        <v>212</v>
      </c>
      <c r="AU149" s="215" t="s">
        <v>91</v>
      </c>
      <c r="AV149" s="15" t="s">
        <v>206</v>
      </c>
      <c r="AW149" s="15" t="s">
        <v>36</v>
      </c>
      <c r="AX149" s="15" t="s">
        <v>89</v>
      </c>
      <c r="AY149" s="215" t="s">
        <v>199</v>
      </c>
    </row>
    <row r="150" s="2" customFormat="1" ht="24.15" customHeight="1">
      <c r="A150" s="38"/>
      <c r="B150" s="179"/>
      <c r="C150" s="180" t="s">
        <v>206</v>
      </c>
      <c r="D150" s="180" t="s">
        <v>201</v>
      </c>
      <c r="E150" s="181" t="s">
        <v>3127</v>
      </c>
      <c r="F150" s="182" t="s">
        <v>3128</v>
      </c>
      <c r="G150" s="183" t="s">
        <v>228</v>
      </c>
      <c r="H150" s="184">
        <v>29.440000000000001</v>
      </c>
      <c r="I150" s="185"/>
      <c r="J150" s="186">
        <f>ROUND(I150*H150,2)</f>
        <v>0</v>
      </c>
      <c r="K150" s="182" t="s">
        <v>205</v>
      </c>
      <c r="L150" s="39"/>
      <c r="M150" s="187" t="s">
        <v>1</v>
      </c>
      <c r="N150" s="188" t="s">
        <v>46</v>
      </c>
      <c r="O150" s="77"/>
      <c r="P150" s="189">
        <f>O150*H150</f>
        <v>0</v>
      </c>
      <c r="Q150" s="189">
        <v>0</v>
      </c>
      <c r="R150" s="189">
        <f>Q150*H150</f>
        <v>0</v>
      </c>
      <c r="S150" s="189">
        <v>0</v>
      </c>
      <c r="T150" s="190">
        <f>S150*H150</f>
        <v>0</v>
      </c>
      <c r="U150" s="38"/>
      <c r="V150" s="38"/>
      <c r="W150" s="38"/>
      <c r="X150" s="38"/>
      <c r="Y150" s="38"/>
      <c r="Z150" s="38"/>
      <c r="AA150" s="38"/>
      <c r="AB150" s="38"/>
      <c r="AC150" s="38"/>
      <c r="AD150" s="38"/>
      <c r="AE150" s="38"/>
      <c r="AR150" s="191" t="s">
        <v>206</v>
      </c>
      <c r="AT150" s="191" t="s">
        <v>201</v>
      </c>
      <c r="AU150" s="191" t="s">
        <v>91</v>
      </c>
      <c r="AY150" s="19" t="s">
        <v>199</v>
      </c>
      <c r="BE150" s="192">
        <f>IF(N150="základní",J150,0)</f>
        <v>0</v>
      </c>
      <c r="BF150" s="192">
        <f>IF(N150="snížená",J150,0)</f>
        <v>0</v>
      </c>
      <c r="BG150" s="192">
        <f>IF(N150="zákl. přenesená",J150,0)</f>
        <v>0</v>
      </c>
      <c r="BH150" s="192">
        <f>IF(N150="sníž. přenesená",J150,0)</f>
        <v>0</v>
      </c>
      <c r="BI150" s="192">
        <f>IF(N150="nulová",J150,0)</f>
        <v>0</v>
      </c>
      <c r="BJ150" s="19" t="s">
        <v>89</v>
      </c>
      <c r="BK150" s="192">
        <f>ROUND(I150*H150,2)</f>
        <v>0</v>
      </c>
      <c r="BL150" s="19" t="s">
        <v>206</v>
      </c>
      <c r="BM150" s="191" t="s">
        <v>3129</v>
      </c>
    </row>
    <row r="151" s="2" customFormat="1">
      <c r="A151" s="38"/>
      <c r="B151" s="39"/>
      <c r="C151" s="38"/>
      <c r="D151" s="193" t="s">
        <v>208</v>
      </c>
      <c r="E151" s="38"/>
      <c r="F151" s="194" t="s">
        <v>3130</v>
      </c>
      <c r="G151" s="38"/>
      <c r="H151" s="38"/>
      <c r="I151" s="195"/>
      <c r="J151" s="38"/>
      <c r="K151" s="38"/>
      <c r="L151" s="39"/>
      <c r="M151" s="196"/>
      <c r="N151" s="197"/>
      <c r="O151" s="77"/>
      <c r="P151" s="77"/>
      <c r="Q151" s="77"/>
      <c r="R151" s="77"/>
      <c r="S151" s="77"/>
      <c r="T151" s="78"/>
      <c r="U151" s="38"/>
      <c r="V151" s="38"/>
      <c r="W151" s="38"/>
      <c r="X151" s="38"/>
      <c r="Y151" s="38"/>
      <c r="Z151" s="38"/>
      <c r="AA151" s="38"/>
      <c r="AB151" s="38"/>
      <c r="AC151" s="38"/>
      <c r="AD151" s="38"/>
      <c r="AE151" s="38"/>
      <c r="AT151" s="19" t="s">
        <v>208</v>
      </c>
      <c r="AU151" s="19" t="s">
        <v>91</v>
      </c>
    </row>
    <row r="152" s="2" customFormat="1">
      <c r="A152" s="38"/>
      <c r="B152" s="39"/>
      <c r="C152" s="38"/>
      <c r="D152" s="193" t="s">
        <v>210</v>
      </c>
      <c r="E152" s="38"/>
      <c r="F152" s="198" t="s">
        <v>707</v>
      </c>
      <c r="G152" s="38"/>
      <c r="H152" s="38"/>
      <c r="I152" s="195"/>
      <c r="J152" s="38"/>
      <c r="K152" s="38"/>
      <c r="L152" s="39"/>
      <c r="M152" s="196"/>
      <c r="N152" s="197"/>
      <c r="O152" s="77"/>
      <c r="P152" s="77"/>
      <c r="Q152" s="77"/>
      <c r="R152" s="77"/>
      <c r="S152" s="77"/>
      <c r="T152" s="78"/>
      <c r="U152" s="38"/>
      <c r="V152" s="38"/>
      <c r="W152" s="38"/>
      <c r="X152" s="38"/>
      <c r="Y152" s="38"/>
      <c r="Z152" s="38"/>
      <c r="AA152" s="38"/>
      <c r="AB152" s="38"/>
      <c r="AC152" s="38"/>
      <c r="AD152" s="38"/>
      <c r="AE152" s="38"/>
      <c r="AT152" s="19" t="s">
        <v>210</v>
      </c>
      <c r="AU152" s="19" t="s">
        <v>91</v>
      </c>
    </row>
    <row r="153" s="14" customFormat="1">
      <c r="A153" s="14"/>
      <c r="B153" s="207"/>
      <c r="C153" s="14"/>
      <c r="D153" s="193" t="s">
        <v>212</v>
      </c>
      <c r="E153" s="208" t="s">
        <v>1</v>
      </c>
      <c r="F153" s="209" t="s">
        <v>3131</v>
      </c>
      <c r="G153" s="14"/>
      <c r="H153" s="208" t="s">
        <v>1</v>
      </c>
      <c r="I153" s="210"/>
      <c r="J153" s="14"/>
      <c r="K153" s="14"/>
      <c r="L153" s="207"/>
      <c r="M153" s="211"/>
      <c r="N153" s="212"/>
      <c r="O153" s="212"/>
      <c r="P153" s="212"/>
      <c r="Q153" s="212"/>
      <c r="R153" s="212"/>
      <c r="S153" s="212"/>
      <c r="T153" s="213"/>
      <c r="U153" s="14"/>
      <c r="V153" s="14"/>
      <c r="W153" s="14"/>
      <c r="X153" s="14"/>
      <c r="Y153" s="14"/>
      <c r="Z153" s="14"/>
      <c r="AA153" s="14"/>
      <c r="AB153" s="14"/>
      <c r="AC153" s="14"/>
      <c r="AD153" s="14"/>
      <c r="AE153" s="14"/>
      <c r="AT153" s="208" t="s">
        <v>212</v>
      </c>
      <c r="AU153" s="208" t="s">
        <v>91</v>
      </c>
      <c r="AV153" s="14" t="s">
        <v>89</v>
      </c>
      <c r="AW153" s="14" t="s">
        <v>36</v>
      </c>
      <c r="AX153" s="14" t="s">
        <v>81</v>
      </c>
      <c r="AY153" s="208" t="s">
        <v>199</v>
      </c>
    </row>
    <row r="154" s="13" customFormat="1">
      <c r="A154" s="13"/>
      <c r="B154" s="199"/>
      <c r="C154" s="13"/>
      <c r="D154" s="193" t="s">
        <v>212</v>
      </c>
      <c r="E154" s="200" t="s">
        <v>1</v>
      </c>
      <c r="F154" s="201" t="s">
        <v>3132</v>
      </c>
      <c r="G154" s="13"/>
      <c r="H154" s="202">
        <v>15.51</v>
      </c>
      <c r="I154" s="203"/>
      <c r="J154" s="13"/>
      <c r="K154" s="13"/>
      <c r="L154" s="199"/>
      <c r="M154" s="204"/>
      <c r="N154" s="205"/>
      <c r="O154" s="205"/>
      <c r="P154" s="205"/>
      <c r="Q154" s="205"/>
      <c r="R154" s="205"/>
      <c r="S154" s="205"/>
      <c r="T154" s="206"/>
      <c r="U154" s="13"/>
      <c r="V154" s="13"/>
      <c r="W154" s="13"/>
      <c r="X154" s="13"/>
      <c r="Y154" s="13"/>
      <c r="Z154" s="13"/>
      <c r="AA154" s="13"/>
      <c r="AB154" s="13"/>
      <c r="AC154" s="13"/>
      <c r="AD154" s="13"/>
      <c r="AE154" s="13"/>
      <c r="AT154" s="200" t="s">
        <v>212</v>
      </c>
      <c r="AU154" s="200" t="s">
        <v>91</v>
      </c>
      <c r="AV154" s="13" t="s">
        <v>91</v>
      </c>
      <c r="AW154" s="13" t="s">
        <v>36</v>
      </c>
      <c r="AX154" s="13" t="s">
        <v>81</v>
      </c>
      <c r="AY154" s="200" t="s">
        <v>199</v>
      </c>
    </row>
    <row r="155" s="13" customFormat="1">
      <c r="A155" s="13"/>
      <c r="B155" s="199"/>
      <c r="C155" s="13"/>
      <c r="D155" s="193" t="s">
        <v>212</v>
      </c>
      <c r="E155" s="200" t="s">
        <v>1</v>
      </c>
      <c r="F155" s="201" t="s">
        <v>3133</v>
      </c>
      <c r="G155" s="13"/>
      <c r="H155" s="202">
        <v>13.93</v>
      </c>
      <c r="I155" s="203"/>
      <c r="J155" s="13"/>
      <c r="K155" s="13"/>
      <c r="L155" s="199"/>
      <c r="M155" s="204"/>
      <c r="N155" s="205"/>
      <c r="O155" s="205"/>
      <c r="P155" s="205"/>
      <c r="Q155" s="205"/>
      <c r="R155" s="205"/>
      <c r="S155" s="205"/>
      <c r="T155" s="206"/>
      <c r="U155" s="13"/>
      <c r="V155" s="13"/>
      <c r="W155" s="13"/>
      <c r="X155" s="13"/>
      <c r="Y155" s="13"/>
      <c r="Z155" s="13"/>
      <c r="AA155" s="13"/>
      <c r="AB155" s="13"/>
      <c r="AC155" s="13"/>
      <c r="AD155" s="13"/>
      <c r="AE155" s="13"/>
      <c r="AT155" s="200" t="s">
        <v>212</v>
      </c>
      <c r="AU155" s="200" t="s">
        <v>91</v>
      </c>
      <c r="AV155" s="13" t="s">
        <v>91</v>
      </c>
      <c r="AW155" s="13" t="s">
        <v>36</v>
      </c>
      <c r="AX155" s="13" t="s">
        <v>81</v>
      </c>
      <c r="AY155" s="200" t="s">
        <v>199</v>
      </c>
    </row>
    <row r="156" s="15" customFormat="1">
      <c r="A156" s="15"/>
      <c r="B156" s="214"/>
      <c r="C156" s="15"/>
      <c r="D156" s="193" t="s">
        <v>212</v>
      </c>
      <c r="E156" s="215" t="s">
        <v>1</v>
      </c>
      <c r="F156" s="216" t="s">
        <v>234</v>
      </c>
      <c r="G156" s="15"/>
      <c r="H156" s="217">
        <v>29.440000000000001</v>
      </c>
      <c r="I156" s="218"/>
      <c r="J156" s="15"/>
      <c r="K156" s="15"/>
      <c r="L156" s="214"/>
      <c r="M156" s="219"/>
      <c r="N156" s="220"/>
      <c r="O156" s="220"/>
      <c r="P156" s="220"/>
      <c r="Q156" s="220"/>
      <c r="R156" s="220"/>
      <c r="S156" s="220"/>
      <c r="T156" s="221"/>
      <c r="U156" s="15"/>
      <c r="V156" s="15"/>
      <c r="W156" s="15"/>
      <c r="X156" s="15"/>
      <c r="Y156" s="15"/>
      <c r="Z156" s="15"/>
      <c r="AA156" s="15"/>
      <c r="AB156" s="15"/>
      <c r="AC156" s="15"/>
      <c r="AD156" s="15"/>
      <c r="AE156" s="15"/>
      <c r="AT156" s="215" t="s">
        <v>212</v>
      </c>
      <c r="AU156" s="215" t="s">
        <v>91</v>
      </c>
      <c r="AV156" s="15" t="s">
        <v>206</v>
      </c>
      <c r="AW156" s="15" t="s">
        <v>36</v>
      </c>
      <c r="AX156" s="15" t="s">
        <v>89</v>
      </c>
      <c r="AY156" s="215" t="s">
        <v>199</v>
      </c>
    </row>
    <row r="157" s="2" customFormat="1" ht="49.05" customHeight="1">
      <c r="A157" s="38"/>
      <c r="B157" s="179"/>
      <c r="C157" s="180" t="s">
        <v>235</v>
      </c>
      <c r="D157" s="180" t="s">
        <v>201</v>
      </c>
      <c r="E157" s="181" t="s">
        <v>3134</v>
      </c>
      <c r="F157" s="182" t="s">
        <v>3135</v>
      </c>
      <c r="G157" s="183" t="s">
        <v>345</v>
      </c>
      <c r="H157" s="184">
        <v>30</v>
      </c>
      <c r="I157" s="185"/>
      <c r="J157" s="186">
        <f>ROUND(I157*H157,2)</f>
        <v>0</v>
      </c>
      <c r="K157" s="182" t="s">
        <v>246</v>
      </c>
      <c r="L157" s="39"/>
      <c r="M157" s="187" t="s">
        <v>1</v>
      </c>
      <c r="N157" s="188" t="s">
        <v>46</v>
      </c>
      <c r="O157" s="77"/>
      <c r="P157" s="189">
        <f>O157*H157</f>
        <v>0</v>
      </c>
      <c r="Q157" s="189">
        <v>0.0044000000000000003</v>
      </c>
      <c r="R157" s="189">
        <f>Q157*H157</f>
        <v>0.13200000000000001</v>
      </c>
      <c r="S157" s="189">
        <v>0</v>
      </c>
      <c r="T157" s="190">
        <f>S157*H157</f>
        <v>0</v>
      </c>
      <c r="U157" s="38"/>
      <c r="V157" s="38"/>
      <c r="W157" s="38"/>
      <c r="X157" s="38"/>
      <c r="Y157" s="38"/>
      <c r="Z157" s="38"/>
      <c r="AA157" s="38"/>
      <c r="AB157" s="38"/>
      <c r="AC157" s="38"/>
      <c r="AD157" s="38"/>
      <c r="AE157" s="38"/>
      <c r="AR157" s="191" t="s">
        <v>206</v>
      </c>
      <c r="AT157" s="191" t="s">
        <v>201</v>
      </c>
      <c r="AU157" s="191" t="s">
        <v>91</v>
      </c>
      <c r="AY157" s="19" t="s">
        <v>199</v>
      </c>
      <c r="BE157" s="192">
        <f>IF(N157="základní",J157,0)</f>
        <v>0</v>
      </c>
      <c r="BF157" s="192">
        <f>IF(N157="snížená",J157,0)</f>
        <v>0</v>
      </c>
      <c r="BG157" s="192">
        <f>IF(N157="zákl. přenesená",J157,0)</f>
        <v>0</v>
      </c>
      <c r="BH157" s="192">
        <f>IF(N157="sníž. přenesená",J157,0)</f>
        <v>0</v>
      </c>
      <c r="BI157" s="192">
        <f>IF(N157="nulová",J157,0)</f>
        <v>0</v>
      </c>
      <c r="BJ157" s="19" t="s">
        <v>89</v>
      </c>
      <c r="BK157" s="192">
        <f>ROUND(I157*H157,2)</f>
        <v>0</v>
      </c>
      <c r="BL157" s="19" t="s">
        <v>206</v>
      </c>
      <c r="BM157" s="191" t="s">
        <v>3136</v>
      </c>
    </row>
    <row r="158" s="2" customFormat="1">
      <c r="A158" s="38"/>
      <c r="B158" s="39"/>
      <c r="C158" s="38"/>
      <c r="D158" s="193" t="s">
        <v>208</v>
      </c>
      <c r="E158" s="38"/>
      <c r="F158" s="194" t="s">
        <v>3137</v>
      </c>
      <c r="G158" s="38"/>
      <c r="H158" s="38"/>
      <c r="I158" s="195"/>
      <c r="J158" s="38"/>
      <c r="K158" s="38"/>
      <c r="L158" s="39"/>
      <c r="M158" s="196"/>
      <c r="N158" s="197"/>
      <c r="O158" s="77"/>
      <c r="P158" s="77"/>
      <c r="Q158" s="77"/>
      <c r="R158" s="77"/>
      <c r="S158" s="77"/>
      <c r="T158" s="78"/>
      <c r="U158" s="38"/>
      <c r="V158" s="38"/>
      <c r="W158" s="38"/>
      <c r="X158" s="38"/>
      <c r="Y158" s="38"/>
      <c r="Z158" s="38"/>
      <c r="AA158" s="38"/>
      <c r="AB158" s="38"/>
      <c r="AC158" s="38"/>
      <c r="AD158" s="38"/>
      <c r="AE158" s="38"/>
      <c r="AT158" s="19" t="s">
        <v>208</v>
      </c>
      <c r="AU158" s="19" t="s">
        <v>91</v>
      </c>
    </row>
    <row r="159" s="2" customFormat="1" ht="14.4" customHeight="1">
      <c r="A159" s="38"/>
      <c r="B159" s="179"/>
      <c r="C159" s="180" t="s">
        <v>243</v>
      </c>
      <c r="D159" s="180" t="s">
        <v>201</v>
      </c>
      <c r="E159" s="181" t="s">
        <v>1921</v>
      </c>
      <c r="F159" s="182" t="s">
        <v>1922</v>
      </c>
      <c r="G159" s="183" t="s">
        <v>204</v>
      </c>
      <c r="H159" s="184">
        <v>29.809999999999999</v>
      </c>
      <c r="I159" s="185"/>
      <c r="J159" s="186">
        <f>ROUND(I159*H159,2)</f>
        <v>0</v>
      </c>
      <c r="K159" s="182" t="s">
        <v>205</v>
      </c>
      <c r="L159" s="39"/>
      <c r="M159" s="187" t="s">
        <v>1</v>
      </c>
      <c r="N159" s="188" t="s">
        <v>46</v>
      </c>
      <c r="O159" s="77"/>
      <c r="P159" s="189">
        <f>O159*H159</f>
        <v>0</v>
      </c>
      <c r="Q159" s="189">
        <v>0.00069999999999999999</v>
      </c>
      <c r="R159" s="189">
        <f>Q159*H159</f>
        <v>0.020867</v>
      </c>
      <c r="S159" s="189">
        <v>0</v>
      </c>
      <c r="T159" s="190">
        <f>S159*H159</f>
        <v>0</v>
      </c>
      <c r="U159" s="38"/>
      <c r="V159" s="38"/>
      <c r="W159" s="38"/>
      <c r="X159" s="38"/>
      <c r="Y159" s="38"/>
      <c r="Z159" s="38"/>
      <c r="AA159" s="38"/>
      <c r="AB159" s="38"/>
      <c r="AC159" s="38"/>
      <c r="AD159" s="38"/>
      <c r="AE159" s="38"/>
      <c r="AR159" s="191" t="s">
        <v>206</v>
      </c>
      <c r="AT159" s="191" t="s">
        <v>201</v>
      </c>
      <c r="AU159" s="191" t="s">
        <v>91</v>
      </c>
      <c r="AY159" s="19" t="s">
        <v>199</v>
      </c>
      <c r="BE159" s="192">
        <f>IF(N159="základní",J159,0)</f>
        <v>0</v>
      </c>
      <c r="BF159" s="192">
        <f>IF(N159="snížená",J159,0)</f>
        <v>0</v>
      </c>
      <c r="BG159" s="192">
        <f>IF(N159="zákl. přenesená",J159,0)</f>
        <v>0</v>
      </c>
      <c r="BH159" s="192">
        <f>IF(N159="sníž. přenesená",J159,0)</f>
        <v>0</v>
      </c>
      <c r="BI159" s="192">
        <f>IF(N159="nulová",J159,0)</f>
        <v>0</v>
      </c>
      <c r="BJ159" s="19" t="s">
        <v>89</v>
      </c>
      <c r="BK159" s="192">
        <f>ROUND(I159*H159,2)</f>
        <v>0</v>
      </c>
      <c r="BL159" s="19" t="s">
        <v>206</v>
      </c>
      <c r="BM159" s="191" t="s">
        <v>3138</v>
      </c>
    </row>
    <row r="160" s="2" customFormat="1">
      <c r="A160" s="38"/>
      <c r="B160" s="39"/>
      <c r="C160" s="38"/>
      <c r="D160" s="193" t="s">
        <v>208</v>
      </c>
      <c r="E160" s="38"/>
      <c r="F160" s="194" t="s">
        <v>3139</v>
      </c>
      <c r="G160" s="38"/>
      <c r="H160" s="38"/>
      <c r="I160" s="195"/>
      <c r="J160" s="38"/>
      <c r="K160" s="38"/>
      <c r="L160" s="39"/>
      <c r="M160" s="196"/>
      <c r="N160" s="197"/>
      <c r="O160" s="77"/>
      <c r="P160" s="77"/>
      <c r="Q160" s="77"/>
      <c r="R160" s="77"/>
      <c r="S160" s="77"/>
      <c r="T160" s="78"/>
      <c r="U160" s="38"/>
      <c r="V160" s="38"/>
      <c r="W160" s="38"/>
      <c r="X160" s="38"/>
      <c r="Y160" s="38"/>
      <c r="Z160" s="38"/>
      <c r="AA160" s="38"/>
      <c r="AB160" s="38"/>
      <c r="AC160" s="38"/>
      <c r="AD160" s="38"/>
      <c r="AE160" s="38"/>
      <c r="AT160" s="19" t="s">
        <v>208</v>
      </c>
      <c r="AU160" s="19" t="s">
        <v>91</v>
      </c>
    </row>
    <row r="161" s="2" customFormat="1">
      <c r="A161" s="38"/>
      <c r="B161" s="39"/>
      <c r="C161" s="38"/>
      <c r="D161" s="193" t="s">
        <v>210</v>
      </c>
      <c r="E161" s="38"/>
      <c r="F161" s="198" t="s">
        <v>1925</v>
      </c>
      <c r="G161" s="38"/>
      <c r="H161" s="38"/>
      <c r="I161" s="195"/>
      <c r="J161" s="38"/>
      <c r="K161" s="38"/>
      <c r="L161" s="39"/>
      <c r="M161" s="196"/>
      <c r="N161" s="197"/>
      <c r="O161" s="77"/>
      <c r="P161" s="77"/>
      <c r="Q161" s="77"/>
      <c r="R161" s="77"/>
      <c r="S161" s="77"/>
      <c r="T161" s="78"/>
      <c r="U161" s="38"/>
      <c r="V161" s="38"/>
      <c r="W161" s="38"/>
      <c r="X161" s="38"/>
      <c r="Y161" s="38"/>
      <c r="Z161" s="38"/>
      <c r="AA161" s="38"/>
      <c r="AB161" s="38"/>
      <c r="AC161" s="38"/>
      <c r="AD161" s="38"/>
      <c r="AE161" s="38"/>
      <c r="AT161" s="19" t="s">
        <v>210</v>
      </c>
      <c r="AU161" s="19" t="s">
        <v>91</v>
      </c>
    </row>
    <row r="162" s="13" customFormat="1">
      <c r="A162" s="13"/>
      <c r="B162" s="199"/>
      <c r="C162" s="13"/>
      <c r="D162" s="193" t="s">
        <v>212</v>
      </c>
      <c r="E162" s="200" t="s">
        <v>1</v>
      </c>
      <c r="F162" s="201" t="s">
        <v>3140</v>
      </c>
      <c r="G162" s="13"/>
      <c r="H162" s="202">
        <v>16.48</v>
      </c>
      <c r="I162" s="203"/>
      <c r="J162" s="13"/>
      <c r="K162" s="13"/>
      <c r="L162" s="199"/>
      <c r="M162" s="204"/>
      <c r="N162" s="205"/>
      <c r="O162" s="205"/>
      <c r="P162" s="205"/>
      <c r="Q162" s="205"/>
      <c r="R162" s="205"/>
      <c r="S162" s="205"/>
      <c r="T162" s="206"/>
      <c r="U162" s="13"/>
      <c r="V162" s="13"/>
      <c r="W162" s="13"/>
      <c r="X162" s="13"/>
      <c r="Y162" s="13"/>
      <c r="Z162" s="13"/>
      <c r="AA162" s="13"/>
      <c r="AB162" s="13"/>
      <c r="AC162" s="13"/>
      <c r="AD162" s="13"/>
      <c r="AE162" s="13"/>
      <c r="AT162" s="200" t="s">
        <v>212</v>
      </c>
      <c r="AU162" s="200" t="s">
        <v>91</v>
      </c>
      <c r="AV162" s="13" t="s">
        <v>91</v>
      </c>
      <c r="AW162" s="13" t="s">
        <v>36</v>
      </c>
      <c r="AX162" s="13" t="s">
        <v>81</v>
      </c>
      <c r="AY162" s="200" t="s">
        <v>199</v>
      </c>
    </row>
    <row r="163" s="13" customFormat="1">
      <c r="A163" s="13"/>
      <c r="B163" s="199"/>
      <c r="C163" s="13"/>
      <c r="D163" s="193" t="s">
        <v>212</v>
      </c>
      <c r="E163" s="200" t="s">
        <v>1</v>
      </c>
      <c r="F163" s="201" t="s">
        <v>3141</v>
      </c>
      <c r="G163" s="13"/>
      <c r="H163" s="202">
        <v>13.33</v>
      </c>
      <c r="I163" s="203"/>
      <c r="J163" s="13"/>
      <c r="K163" s="13"/>
      <c r="L163" s="199"/>
      <c r="M163" s="204"/>
      <c r="N163" s="205"/>
      <c r="O163" s="205"/>
      <c r="P163" s="205"/>
      <c r="Q163" s="205"/>
      <c r="R163" s="205"/>
      <c r="S163" s="205"/>
      <c r="T163" s="206"/>
      <c r="U163" s="13"/>
      <c r="V163" s="13"/>
      <c r="W163" s="13"/>
      <c r="X163" s="13"/>
      <c r="Y163" s="13"/>
      <c r="Z163" s="13"/>
      <c r="AA163" s="13"/>
      <c r="AB163" s="13"/>
      <c r="AC163" s="13"/>
      <c r="AD163" s="13"/>
      <c r="AE163" s="13"/>
      <c r="AT163" s="200" t="s">
        <v>212</v>
      </c>
      <c r="AU163" s="200" t="s">
        <v>91</v>
      </c>
      <c r="AV163" s="13" t="s">
        <v>91</v>
      </c>
      <c r="AW163" s="13" t="s">
        <v>36</v>
      </c>
      <c r="AX163" s="13" t="s">
        <v>81</v>
      </c>
      <c r="AY163" s="200" t="s">
        <v>199</v>
      </c>
    </row>
    <row r="164" s="15" customFormat="1">
      <c r="A164" s="15"/>
      <c r="B164" s="214"/>
      <c r="C164" s="15"/>
      <c r="D164" s="193" t="s">
        <v>212</v>
      </c>
      <c r="E164" s="215" t="s">
        <v>1</v>
      </c>
      <c r="F164" s="216" t="s">
        <v>234</v>
      </c>
      <c r="G164" s="15"/>
      <c r="H164" s="217">
        <v>29.809999999999999</v>
      </c>
      <c r="I164" s="218"/>
      <c r="J164" s="15"/>
      <c r="K164" s="15"/>
      <c r="L164" s="214"/>
      <c r="M164" s="219"/>
      <c r="N164" s="220"/>
      <c r="O164" s="220"/>
      <c r="P164" s="220"/>
      <c r="Q164" s="220"/>
      <c r="R164" s="220"/>
      <c r="S164" s="220"/>
      <c r="T164" s="221"/>
      <c r="U164" s="15"/>
      <c r="V164" s="15"/>
      <c r="W164" s="15"/>
      <c r="X164" s="15"/>
      <c r="Y164" s="15"/>
      <c r="Z164" s="15"/>
      <c r="AA164" s="15"/>
      <c r="AB164" s="15"/>
      <c r="AC164" s="15"/>
      <c r="AD164" s="15"/>
      <c r="AE164" s="15"/>
      <c r="AT164" s="215" t="s">
        <v>212</v>
      </c>
      <c r="AU164" s="215" t="s">
        <v>91</v>
      </c>
      <c r="AV164" s="15" t="s">
        <v>206</v>
      </c>
      <c r="AW164" s="15" t="s">
        <v>36</v>
      </c>
      <c r="AX164" s="15" t="s">
        <v>89</v>
      </c>
      <c r="AY164" s="215" t="s">
        <v>199</v>
      </c>
    </row>
    <row r="165" s="2" customFormat="1" ht="14.4" customHeight="1">
      <c r="A165" s="38"/>
      <c r="B165" s="179"/>
      <c r="C165" s="180" t="s">
        <v>252</v>
      </c>
      <c r="D165" s="180" t="s">
        <v>201</v>
      </c>
      <c r="E165" s="181" t="s">
        <v>1928</v>
      </c>
      <c r="F165" s="182" t="s">
        <v>1929</v>
      </c>
      <c r="G165" s="183" t="s">
        <v>204</v>
      </c>
      <c r="H165" s="184">
        <v>29.809999999999999</v>
      </c>
      <c r="I165" s="185"/>
      <c r="J165" s="186">
        <f>ROUND(I165*H165,2)</f>
        <v>0</v>
      </c>
      <c r="K165" s="182" t="s">
        <v>205</v>
      </c>
      <c r="L165" s="39"/>
      <c r="M165" s="187" t="s">
        <v>1</v>
      </c>
      <c r="N165" s="188" t="s">
        <v>46</v>
      </c>
      <c r="O165" s="77"/>
      <c r="P165" s="189">
        <f>O165*H165</f>
        <v>0</v>
      </c>
      <c r="Q165" s="189">
        <v>0</v>
      </c>
      <c r="R165" s="189">
        <f>Q165*H165</f>
        <v>0</v>
      </c>
      <c r="S165" s="189">
        <v>0</v>
      </c>
      <c r="T165" s="190">
        <f>S165*H165</f>
        <v>0</v>
      </c>
      <c r="U165" s="38"/>
      <c r="V165" s="38"/>
      <c r="W165" s="38"/>
      <c r="X165" s="38"/>
      <c r="Y165" s="38"/>
      <c r="Z165" s="38"/>
      <c r="AA165" s="38"/>
      <c r="AB165" s="38"/>
      <c r="AC165" s="38"/>
      <c r="AD165" s="38"/>
      <c r="AE165" s="38"/>
      <c r="AR165" s="191" t="s">
        <v>206</v>
      </c>
      <c r="AT165" s="191" t="s">
        <v>201</v>
      </c>
      <c r="AU165" s="191" t="s">
        <v>91</v>
      </c>
      <c r="AY165" s="19" t="s">
        <v>199</v>
      </c>
      <c r="BE165" s="192">
        <f>IF(N165="základní",J165,0)</f>
        <v>0</v>
      </c>
      <c r="BF165" s="192">
        <f>IF(N165="snížená",J165,0)</f>
        <v>0</v>
      </c>
      <c r="BG165" s="192">
        <f>IF(N165="zákl. přenesená",J165,0)</f>
        <v>0</v>
      </c>
      <c r="BH165" s="192">
        <f>IF(N165="sníž. přenesená",J165,0)</f>
        <v>0</v>
      </c>
      <c r="BI165" s="192">
        <f>IF(N165="nulová",J165,0)</f>
        <v>0</v>
      </c>
      <c r="BJ165" s="19" t="s">
        <v>89</v>
      </c>
      <c r="BK165" s="192">
        <f>ROUND(I165*H165,2)</f>
        <v>0</v>
      </c>
      <c r="BL165" s="19" t="s">
        <v>206</v>
      </c>
      <c r="BM165" s="191" t="s">
        <v>3142</v>
      </c>
    </row>
    <row r="166" s="2" customFormat="1">
      <c r="A166" s="38"/>
      <c r="B166" s="39"/>
      <c r="C166" s="38"/>
      <c r="D166" s="193" t="s">
        <v>208</v>
      </c>
      <c r="E166" s="38"/>
      <c r="F166" s="194" t="s">
        <v>3143</v>
      </c>
      <c r="G166" s="38"/>
      <c r="H166" s="38"/>
      <c r="I166" s="195"/>
      <c r="J166" s="38"/>
      <c r="K166" s="38"/>
      <c r="L166" s="39"/>
      <c r="M166" s="196"/>
      <c r="N166" s="197"/>
      <c r="O166" s="77"/>
      <c r="P166" s="77"/>
      <c r="Q166" s="77"/>
      <c r="R166" s="77"/>
      <c r="S166" s="77"/>
      <c r="T166" s="78"/>
      <c r="U166" s="38"/>
      <c r="V166" s="38"/>
      <c r="W166" s="38"/>
      <c r="X166" s="38"/>
      <c r="Y166" s="38"/>
      <c r="Z166" s="38"/>
      <c r="AA166" s="38"/>
      <c r="AB166" s="38"/>
      <c r="AC166" s="38"/>
      <c r="AD166" s="38"/>
      <c r="AE166" s="38"/>
      <c r="AT166" s="19" t="s">
        <v>208</v>
      </c>
      <c r="AU166" s="19" t="s">
        <v>91</v>
      </c>
    </row>
    <row r="167" s="2" customFormat="1" ht="14.4" customHeight="1">
      <c r="A167" s="38"/>
      <c r="B167" s="179"/>
      <c r="C167" s="180" t="s">
        <v>259</v>
      </c>
      <c r="D167" s="180" t="s">
        <v>201</v>
      </c>
      <c r="E167" s="181" t="s">
        <v>3144</v>
      </c>
      <c r="F167" s="182" t="s">
        <v>3145</v>
      </c>
      <c r="G167" s="183" t="s">
        <v>228</v>
      </c>
      <c r="H167" s="184">
        <v>29.440000000000001</v>
      </c>
      <c r="I167" s="185"/>
      <c r="J167" s="186">
        <f>ROUND(I167*H167,2)</f>
        <v>0</v>
      </c>
      <c r="K167" s="182" t="s">
        <v>205</v>
      </c>
      <c r="L167" s="39"/>
      <c r="M167" s="187" t="s">
        <v>1</v>
      </c>
      <c r="N167" s="188" t="s">
        <v>46</v>
      </c>
      <c r="O167" s="77"/>
      <c r="P167" s="189">
        <f>O167*H167</f>
        <v>0</v>
      </c>
      <c r="Q167" s="189">
        <v>0.00046000000000000001</v>
      </c>
      <c r="R167" s="189">
        <f>Q167*H167</f>
        <v>0.013542400000000001</v>
      </c>
      <c r="S167" s="189">
        <v>0</v>
      </c>
      <c r="T167" s="190">
        <f>S167*H167</f>
        <v>0</v>
      </c>
      <c r="U167" s="38"/>
      <c r="V167" s="38"/>
      <c r="W167" s="38"/>
      <c r="X167" s="38"/>
      <c r="Y167" s="38"/>
      <c r="Z167" s="38"/>
      <c r="AA167" s="38"/>
      <c r="AB167" s="38"/>
      <c r="AC167" s="38"/>
      <c r="AD167" s="38"/>
      <c r="AE167" s="38"/>
      <c r="AR167" s="191" t="s">
        <v>206</v>
      </c>
      <c r="AT167" s="191" t="s">
        <v>201</v>
      </c>
      <c r="AU167" s="191" t="s">
        <v>91</v>
      </c>
      <c r="AY167" s="19" t="s">
        <v>199</v>
      </c>
      <c r="BE167" s="192">
        <f>IF(N167="základní",J167,0)</f>
        <v>0</v>
      </c>
      <c r="BF167" s="192">
        <f>IF(N167="snížená",J167,0)</f>
        <v>0</v>
      </c>
      <c r="BG167" s="192">
        <f>IF(N167="zákl. přenesená",J167,0)</f>
        <v>0</v>
      </c>
      <c r="BH167" s="192">
        <f>IF(N167="sníž. přenesená",J167,0)</f>
        <v>0</v>
      </c>
      <c r="BI167" s="192">
        <f>IF(N167="nulová",J167,0)</f>
        <v>0</v>
      </c>
      <c r="BJ167" s="19" t="s">
        <v>89</v>
      </c>
      <c r="BK167" s="192">
        <f>ROUND(I167*H167,2)</f>
        <v>0</v>
      </c>
      <c r="BL167" s="19" t="s">
        <v>206</v>
      </c>
      <c r="BM167" s="191" t="s">
        <v>3146</v>
      </c>
    </row>
    <row r="168" s="2" customFormat="1">
      <c r="A168" s="38"/>
      <c r="B168" s="39"/>
      <c r="C168" s="38"/>
      <c r="D168" s="193" t="s">
        <v>208</v>
      </c>
      <c r="E168" s="38"/>
      <c r="F168" s="194" t="s">
        <v>3147</v>
      </c>
      <c r="G168" s="38"/>
      <c r="H168" s="38"/>
      <c r="I168" s="195"/>
      <c r="J168" s="38"/>
      <c r="K168" s="38"/>
      <c r="L168" s="39"/>
      <c r="M168" s="196"/>
      <c r="N168" s="197"/>
      <c r="O168" s="77"/>
      <c r="P168" s="77"/>
      <c r="Q168" s="77"/>
      <c r="R168" s="77"/>
      <c r="S168" s="77"/>
      <c r="T168" s="78"/>
      <c r="U168" s="38"/>
      <c r="V168" s="38"/>
      <c r="W168" s="38"/>
      <c r="X168" s="38"/>
      <c r="Y168" s="38"/>
      <c r="Z168" s="38"/>
      <c r="AA168" s="38"/>
      <c r="AB168" s="38"/>
      <c r="AC168" s="38"/>
      <c r="AD168" s="38"/>
      <c r="AE168" s="38"/>
      <c r="AT168" s="19" t="s">
        <v>208</v>
      </c>
      <c r="AU168" s="19" t="s">
        <v>91</v>
      </c>
    </row>
    <row r="169" s="2" customFormat="1">
      <c r="A169" s="38"/>
      <c r="B169" s="39"/>
      <c r="C169" s="38"/>
      <c r="D169" s="193" t="s">
        <v>210</v>
      </c>
      <c r="E169" s="38"/>
      <c r="F169" s="198" t="s">
        <v>3148</v>
      </c>
      <c r="G169" s="38"/>
      <c r="H169" s="38"/>
      <c r="I169" s="195"/>
      <c r="J169" s="38"/>
      <c r="K169" s="38"/>
      <c r="L169" s="39"/>
      <c r="M169" s="196"/>
      <c r="N169" s="197"/>
      <c r="O169" s="77"/>
      <c r="P169" s="77"/>
      <c r="Q169" s="77"/>
      <c r="R169" s="77"/>
      <c r="S169" s="77"/>
      <c r="T169" s="78"/>
      <c r="U169" s="38"/>
      <c r="V169" s="38"/>
      <c r="W169" s="38"/>
      <c r="X169" s="38"/>
      <c r="Y169" s="38"/>
      <c r="Z169" s="38"/>
      <c r="AA169" s="38"/>
      <c r="AB169" s="38"/>
      <c r="AC169" s="38"/>
      <c r="AD169" s="38"/>
      <c r="AE169" s="38"/>
      <c r="AT169" s="19" t="s">
        <v>210</v>
      </c>
      <c r="AU169" s="19" t="s">
        <v>91</v>
      </c>
    </row>
    <row r="170" s="2" customFormat="1" ht="24.15" customHeight="1">
      <c r="A170" s="38"/>
      <c r="B170" s="179"/>
      <c r="C170" s="180" t="s">
        <v>271</v>
      </c>
      <c r="D170" s="180" t="s">
        <v>201</v>
      </c>
      <c r="E170" s="181" t="s">
        <v>3149</v>
      </c>
      <c r="F170" s="182" t="s">
        <v>3150</v>
      </c>
      <c r="G170" s="183" t="s">
        <v>228</v>
      </c>
      <c r="H170" s="184">
        <v>29.440000000000001</v>
      </c>
      <c r="I170" s="185"/>
      <c r="J170" s="186">
        <f>ROUND(I170*H170,2)</f>
        <v>0</v>
      </c>
      <c r="K170" s="182" t="s">
        <v>205</v>
      </c>
      <c r="L170" s="39"/>
      <c r="M170" s="187" t="s">
        <v>1</v>
      </c>
      <c r="N170" s="188" t="s">
        <v>46</v>
      </c>
      <c r="O170" s="77"/>
      <c r="P170" s="189">
        <f>O170*H170</f>
        <v>0</v>
      </c>
      <c r="Q170" s="189">
        <v>0</v>
      </c>
      <c r="R170" s="189">
        <f>Q170*H170</f>
        <v>0</v>
      </c>
      <c r="S170" s="189">
        <v>0</v>
      </c>
      <c r="T170" s="190">
        <f>S170*H170</f>
        <v>0</v>
      </c>
      <c r="U170" s="38"/>
      <c r="V170" s="38"/>
      <c r="W170" s="38"/>
      <c r="X170" s="38"/>
      <c r="Y170" s="38"/>
      <c r="Z170" s="38"/>
      <c r="AA170" s="38"/>
      <c r="AB170" s="38"/>
      <c r="AC170" s="38"/>
      <c r="AD170" s="38"/>
      <c r="AE170" s="38"/>
      <c r="AR170" s="191" t="s">
        <v>206</v>
      </c>
      <c r="AT170" s="191" t="s">
        <v>201</v>
      </c>
      <c r="AU170" s="191" t="s">
        <v>91</v>
      </c>
      <c r="AY170" s="19" t="s">
        <v>199</v>
      </c>
      <c r="BE170" s="192">
        <f>IF(N170="základní",J170,0)</f>
        <v>0</v>
      </c>
      <c r="BF170" s="192">
        <f>IF(N170="snížená",J170,0)</f>
        <v>0</v>
      </c>
      <c r="BG170" s="192">
        <f>IF(N170="zákl. přenesená",J170,0)</f>
        <v>0</v>
      </c>
      <c r="BH170" s="192">
        <f>IF(N170="sníž. přenesená",J170,0)</f>
        <v>0</v>
      </c>
      <c r="BI170" s="192">
        <f>IF(N170="nulová",J170,0)</f>
        <v>0</v>
      </c>
      <c r="BJ170" s="19" t="s">
        <v>89</v>
      </c>
      <c r="BK170" s="192">
        <f>ROUND(I170*H170,2)</f>
        <v>0</v>
      </c>
      <c r="BL170" s="19" t="s">
        <v>206</v>
      </c>
      <c r="BM170" s="191" t="s">
        <v>3151</v>
      </c>
    </row>
    <row r="171" s="2" customFormat="1">
      <c r="A171" s="38"/>
      <c r="B171" s="39"/>
      <c r="C171" s="38"/>
      <c r="D171" s="193" t="s">
        <v>208</v>
      </c>
      <c r="E171" s="38"/>
      <c r="F171" s="194" t="s">
        <v>3152</v>
      </c>
      <c r="G171" s="38"/>
      <c r="H171" s="38"/>
      <c r="I171" s="195"/>
      <c r="J171" s="38"/>
      <c r="K171" s="38"/>
      <c r="L171" s="39"/>
      <c r="M171" s="196"/>
      <c r="N171" s="197"/>
      <c r="O171" s="77"/>
      <c r="P171" s="77"/>
      <c r="Q171" s="77"/>
      <c r="R171" s="77"/>
      <c r="S171" s="77"/>
      <c r="T171" s="78"/>
      <c r="U171" s="38"/>
      <c r="V171" s="38"/>
      <c r="W171" s="38"/>
      <c r="X171" s="38"/>
      <c r="Y171" s="38"/>
      <c r="Z171" s="38"/>
      <c r="AA171" s="38"/>
      <c r="AB171" s="38"/>
      <c r="AC171" s="38"/>
      <c r="AD171" s="38"/>
      <c r="AE171" s="38"/>
      <c r="AT171" s="19" t="s">
        <v>208</v>
      </c>
      <c r="AU171" s="19" t="s">
        <v>91</v>
      </c>
    </row>
    <row r="172" s="2" customFormat="1" ht="14.4" customHeight="1">
      <c r="A172" s="38"/>
      <c r="B172" s="179"/>
      <c r="C172" s="180" t="s">
        <v>279</v>
      </c>
      <c r="D172" s="180" t="s">
        <v>201</v>
      </c>
      <c r="E172" s="181" t="s">
        <v>3153</v>
      </c>
      <c r="F172" s="182" t="s">
        <v>3154</v>
      </c>
      <c r="G172" s="183" t="s">
        <v>204</v>
      </c>
      <c r="H172" s="184">
        <v>50</v>
      </c>
      <c r="I172" s="185"/>
      <c r="J172" s="186">
        <f>ROUND(I172*H172,2)</f>
        <v>0</v>
      </c>
      <c r="K172" s="182" t="s">
        <v>246</v>
      </c>
      <c r="L172" s="39"/>
      <c r="M172" s="187" t="s">
        <v>1</v>
      </c>
      <c r="N172" s="188" t="s">
        <v>46</v>
      </c>
      <c r="O172" s="77"/>
      <c r="P172" s="189">
        <f>O172*H172</f>
        <v>0</v>
      </c>
      <c r="Q172" s="189">
        <v>0</v>
      </c>
      <c r="R172" s="189">
        <f>Q172*H172</f>
        <v>0</v>
      </c>
      <c r="S172" s="189">
        <v>0</v>
      </c>
      <c r="T172" s="190">
        <f>S172*H172</f>
        <v>0</v>
      </c>
      <c r="U172" s="38"/>
      <c r="V172" s="38"/>
      <c r="W172" s="38"/>
      <c r="X172" s="38"/>
      <c r="Y172" s="38"/>
      <c r="Z172" s="38"/>
      <c r="AA172" s="38"/>
      <c r="AB172" s="38"/>
      <c r="AC172" s="38"/>
      <c r="AD172" s="38"/>
      <c r="AE172" s="38"/>
      <c r="AR172" s="191" t="s">
        <v>206</v>
      </c>
      <c r="AT172" s="191" t="s">
        <v>201</v>
      </c>
      <c r="AU172" s="191" t="s">
        <v>91</v>
      </c>
      <c r="AY172" s="19" t="s">
        <v>199</v>
      </c>
      <c r="BE172" s="192">
        <f>IF(N172="základní",J172,0)</f>
        <v>0</v>
      </c>
      <c r="BF172" s="192">
        <f>IF(N172="snížená",J172,0)</f>
        <v>0</v>
      </c>
      <c r="BG172" s="192">
        <f>IF(N172="zákl. přenesená",J172,0)</f>
        <v>0</v>
      </c>
      <c r="BH172" s="192">
        <f>IF(N172="sníž. přenesená",J172,0)</f>
        <v>0</v>
      </c>
      <c r="BI172" s="192">
        <f>IF(N172="nulová",J172,0)</f>
        <v>0</v>
      </c>
      <c r="BJ172" s="19" t="s">
        <v>89</v>
      </c>
      <c r="BK172" s="192">
        <f>ROUND(I172*H172,2)</f>
        <v>0</v>
      </c>
      <c r="BL172" s="19" t="s">
        <v>206</v>
      </c>
      <c r="BM172" s="191" t="s">
        <v>3155</v>
      </c>
    </row>
    <row r="173" s="2" customFormat="1" ht="24.15" customHeight="1">
      <c r="A173" s="38"/>
      <c r="B173" s="179"/>
      <c r="C173" s="180" t="s">
        <v>284</v>
      </c>
      <c r="D173" s="180" t="s">
        <v>201</v>
      </c>
      <c r="E173" s="181" t="s">
        <v>719</v>
      </c>
      <c r="F173" s="182" t="s">
        <v>720</v>
      </c>
      <c r="G173" s="183" t="s">
        <v>228</v>
      </c>
      <c r="H173" s="184">
        <v>44.759999999999998</v>
      </c>
      <c r="I173" s="185"/>
      <c r="J173" s="186">
        <f>ROUND(I173*H173,2)</f>
        <v>0</v>
      </c>
      <c r="K173" s="182" t="s">
        <v>205</v>
      </c>
      <c r="L173" s="39"/>
      <c r="M173" s="187" t="s">
        <v>1</v>
      </c>
      <c r="N173" s="188" t="s">
        <v>46</v>
      </c>
      <c r="O173" s="77"/>
      <c r="P173" s="189">
        <f>O173*H173</f>
        <v>0</v>
      </c>
      <c r="Q173" s="189">
        <v>0</v>
      </c>
      <c r="R173" s="189">
        <f>Q173*H173</f>
        <v>0</v>
      </c>
      <c r="S173" s="189">
        <v>0</v>
      </c>
      <c r="T173" s="190">
        <f>S173*H173</f>
        <v>0</v>
      </c>
      <c r="U173" s="38"/>
      <c r="V173" s="38"/>
      <c r="W173" s="38"/>
      <c r="X173" s="38"/>
      <c r="Y173" s="38"/>
      <c r="Z173" s="38"/>
      <c r="AA173" s="38"/>
      <c r="AB173" s="38"/>
      <c r="AC173" s="38"/>
      <c r="AD173" s="38"/>
      <c r="AE173" s="38"/>
      <c r="AR173" s="191" t="s">
        <v>206</v>
      </c>
      <c r="AT173" s="191" t="s">
        <v>201</v>
      </c>
      <c r="AU173" s="191" t="s">
        <v>91</v>
      </c>
      <c r="AY173" s="19" t="s">
        <v>199</v>
      </c>
      <c r="BE173" s="192">
        <f>IF(N173="základní",J173,0)</f>
        <v>0</v>
      </c>
      <c r="BF173" s="192">
        <f>IF(N173="snížená",J173,0)</f>
        <v>0</v>
      </c>
      <c r="BG173" s="192">
        <f>IF(N173="zákl. přenesená",J173,0)</f>
        <v>0</v>
      </c>
      <c r="BH173" s="192">
        <f>IF(N173="sníž. přenesená",J173,0)</f>
        <v>0</v>
      </c>
      <c r="BI173" s="192">
        <f>IF(N173="nulová",J173,0)</f>
        <v>0</v>
      </c>
      <c r="BJ173" s="19" t="s">
        <v>89</v>
      </c>
      <c r="BK173" s="192">
        <f>ROUND(I173*H173,2)</f>
        <v>0</v>
      </c>
      <c r="BL173" s="19" t="s">
        <v>206</v>
      </c>
      <c r="BM173" s="191" t="s">
        <v>3156</v>
      </c>
    </row>
    <row r="174" s="2" customFormat="1">
      <c r="A174" s="38"/>
      <c r="B174" s="39"/>
      <c r="C174" s="38"/>
      <c r="D174" s="193" t="s">
        <v>208</v>
      </c>
      <c r="E174" s="38"/>
      <c r="F174" s="194" t="s">
        <v>722</v>
      </c>
      <c r="G174" s="38"/>
      <c r="H174" s="38"/>
      <c r="I174" s="195"/>
      <c r="J174" s="38"/>
      <c r="K174" s="38"/>
      <c r="L174" s="39"/>
      <c r="M174" s="196"/>
      <c r="N174" s="197"/>
      <c r="O174" s="77"/>
      <c r="P174" s="77"/>
      <c r="Q174" s="77"/>
      <c r="R174" s="77"/>
      <c r="S174" s="77"/>
      <c r="T174" s="78"/>
      <c r="U174" s="38"/>
      <c r="V174" s="38"/>
      <c r="W174" s="38"/>
      <c r="X174" s="38"/>
      <c r="Y174" s="38"/>
      <c r="Z174" s="38"/>
      <c r="AA174" s="38"/>
      <c r="AB174" s="38"/>
      <c r="AC174" s="38"/>
      <c r="AD174" s="38"/>
      <c r="AE174" s="38"/>
      <c r="AT174" s="19" t="s">
        <v>208</v>
      </c>
      <c r="AU174" s="19" t="s">
        <v>91</v>
      </c>
    </row>
    <row r="175" s="2" customFormat="1">
      <c r="A175" s="38"/>
      <c r="B175" s="39"/>
      <c r="C175" s="38"/>
      <c r="D175" s="193" t="s">
        <v>210</v>
      </c>
      <c r="E175" s="38"/>
      <c r="F175" s="198" t="s">
        <v>723</v>
      </c>
      <c r="G175" s="38"/>
      <c r="H175" s="38"/>
      <c r="I175" s="195"/>
      <c r="J175" s="38"/>
      <c r="K175" s="38"/>
      <c r="L175" s="39"/>
      <c r="M175" s="196"/>
      <c r="N175" s="197"/>
      <c r="O175" s="77"/>
      <c r="P175" s="77"/>
      <c r="Q175" s="77"/>
      <c r="R175" s="77"/>
      <c r="S175" s="77"/>
      <c r="T175" s="78"/>
      <c r="U175" s="38"/>
      <c r="V175" s="38"/>
      <c r="W175" s="38"/>
      <c r="X175" s="38"/>
      <c r="Y175" s="38"/>
      <c r="Z175" s="38"/>
      <c r="AA175" s="38"/>
      <c r="AB175" s="38"/>
      <c r="AC175" s="38"/>
      <c r="AD175" s="38"/>
      <c r="AE175" s="38"/>
      <c r="AT175" s="19" t="s">
        <v>210</v>
      </c>
      <c r="AU175" s="19" t="s">
        <v>91</v>
      </c>
    </row>
    <row r="176" s="14" customFormat="1">
      <c r="A176" s="14"/>
      <c r="B176" s="207"/>
      <c r="C176" s="14"/>
      <c r="D176" s="193" t="s">
        <v>212</v>
      </c>
      <c r="E176" s="208" t="s">
        <v>1</v>
      </c>
      <c r="F176" s="209" t="s">
        <v>724</v>
      </c>
      <c r="G176" s="14"/>
      <c r="H176" s="208" t="s">
        <v>1</v>
      </c>
      <c r="I176" s="210"/>
      <c r="J176" s="14"/>
      <c r="K176" s="14"/>
      <c r="L176" s="207"/>
      <c r="M176" s="211"/>
      <c r="N176" s="212"/>
      <c r="O176" s="212"/>
      <c r="P176" s="212"/>
      <c r="Q176" s="212"/>
      <c r="R176" s="212"/>
      <c r="S176" s="212"/>
      <c r="T176" s="213"/>
      <c r="U176" s="14"/>
      <c r="V176" s="14"/>
      <c r="W176" s="14"/>
      <c r="X176" s="14"/>
      <c r="Y176" s="14"/>
      <c r="Z176" s="14"/>
      <c r="AA176" s="14"/>
      <c r="AB176" s="14"/>
      <c r="AC176" s="14"/>
      <c r="AD176" s="14"/>
      <c r="AE176" s="14"/>
      <c r="AT176" s="208" t="s">
        <v>212</v>
      </c>
      <c r="AU176" s="208" t="s">
        <v>91</v>
      </c>
      <c r="AV176" s="14" t="s">
        <v>89</v>
      </c>
      <c r="AW176" s="14" t="s">
        <v>36</v>
      </c>
      <c r="AX176" s="14" t="s">
        <v>81</v>
      </c>
      <c r="AY176" s="208" t="s">
        <v>199</v>
      </c>
    </row>
    <row r="177" s="13" customFormat="1">
      <c r="A177" s="13"/>
      <c r="B177" s="199"/>
      <c r="C177" s="13"/>
      <c r="D177" s="193" t="s">
        <v>212</v>
      </c>
      <c r="E177" s="200" t="s">
        <v>1</v>
      </c>
      <c r="F177" s="201" t="s">
        <v>3157</v>
      </c>
      <c r="G177" s="13"/>
      <c r="H177" s="202">
        <v>44.759999999999998</v>
      </c>
      <c r="I177" s="203"/>
      <c r="J177" s="13"/>
      <c r="K177" s="13"/>
      <c r="L177" s="199"/>
      <c r="M177" s="204"/>
      <c r="N177" s="205"/>
      <c r="O177" s="205"/>
      <c r="P177" s="205"/>
      <c r="Q177" s="205"/>
      <c r="R177" s="205"/>
      <c r="S177" s="205"/>
      <c r="T177" s="206"/>
      <c r="U177" s="13"/>
      <c r="V177" s="13"/>
      <c r="W177" s="13"/>
      <c r="X177" s="13"/>
      <c r="Y177" s="13"/>
      <c r="Z177" s="13"/>
      <c r="AA177" s="13"/>
      <c r="AB177" s="13"/>
      <c r="AC177" s="13"/>
      <c r="AD177" s="13"/>
      <c r="AE177" s="13"/>
      <c r="AT177" s="200" t="s">
        <v>212</v>
      </c>
      <c r="AU177" s="200" t="s">
        <v>91</v>
      </c>
      <c r="AV177" s="13" t="s">
        <v>91</v>
      </c>
      <c r="AW177" s="13" t="s">
        <v>36</v>
      </c>
      <c r="AX177" s="13" t="s">
        <v>81</v>
      </c>
      <c r="AY177" s="200" t="s">
        <v>199</v>
      </c>
    </row>
    <row r="178" s="15" customFormat="1">
      <c r="A178" s="15"/>
      <c r="B178" s="214"/>
      <c r="C178" s="15"/>
      <c r="D178" s="193" t="s">
        <v>212</v>
      </c>
      <c r="E178" s="215" t="s">
        <v>1</v>
      </c>
      <c r="F178" s="216" t="s">
        <v>234</v>
      </c>
      <c r="G178" s="15"/>
      <c r="H178" s="217">
        <v>44.759999999999998</v>
      </c>
      <c r="I178" s="218"/>
      <c r="J178" s="15"/>
      <c r="K178" s="15"/>
      <c r="L178" s="214"/>
      <c r="M178" s="219"/>
      <c r="N178" s="220"/>
      <c r="O178" s="220"/>
      <c r="P178" s="220"/>
      <c r="Q178" s="220"/>
      <c r="R178" s="220"/>
      <c r="S178" s="220"/>
      <c r="T178" s="221"/>
      <c r="U178" s="15"/>
      <c r="V178" s="15"/>
      <c r="W178" s="15"/>
      <c r="X178" s="15"/>
      <c r="Y178" s="15"/>
      <c r="Z178" s="15"/>
      <c r="AA178" s="15"/>
      <c r="AB178" s="15"/>
      <c r="AC178" s="15"/>
      <c r="AD178" s="15"/>
      <c r="AE178" s="15"/>
      <c r="AT178" s="215" t="s">
        <v>212</v>
      </c>
      <c r="AU178" s="215" t="s">
        <v>91</v>
      </c>
      <c r="AV178" s="15" t="s">
        <v>206</v>
      </c>
      <c r="AW178" s="15" t="s">
        <v>36</v>
      </c>
      <c r="AX178" s="15" t="s">
        <v>89</v>
      </c>
      <c r="AY178" s="215" t="s">
        <v>199</v>
      </c>
    </row>
    <row r="179" s="2" customFormat="1" ht="14.4" customHeight="1">
      <c r="A179" s="38"/>
      <c r="B179" s="179"/>
      <c r="C179" s="180" t="s">
        <v>290</v>
      </c>
      <c r="D179" s="180" t="s">
        <v>201</v>
      </c>
      <c r="E179" s="181" t="s">
        <v>732</v>
      </c>
      <c r="F179" s="182" t="s">
        <v>733</v>
      </c>
      <c r="G179" s="183" t="s">
        <v>228</v>
      </c>
      <c r="H179" s="184">
        <v>13.060000000000001</v>
      </c>
      <c r="I179" s="185"/>
      <c r="J179" s="186">
        <f>ROUND(I179*H179,2)</f>
        <v>0</v>
      </c>
      <c r="K179" s="182" t="s">
        <v>246</v>
      </c>
      <c r="L179" s="39"/>
      <c r="M179" s="187" t="s">
        <v>1</v>
      </c>
      <c r="N179" s="188" t="s">
        <v>46</v>
      </c>
      <c r="O179" s="77"/>
      <c r="P179" s="189">
        <f>O179*H179</f>
        <v>0</v>
      </c>
      <c r="Q179" s="189">
        <v>0</v>
      </c>
      <c r="R179" s="189">
        <f>Q179*H179</f>
        <v>0</v>
      </c>
      <c r="S179" s="189">
        <v>0</v>
      </c>
      <c r="T179" s="190">
        <f>S179*H179</f>
        <v>0</v>
      </c>
      <c r="U179" s="38"/>
      <c r="V179" s="38"/>
      <c r="W179" s="38"/>
      <c r="X179" s="38"/>
      <c r="Y179" s="38"/>
      <c r="Z179" s="38"/>
      <c r="AA179" s="38"/>
      <c r="AB179" s="38"/>
      <c r="AC179" s="38"/>
      <c r="AD179" s="38"/>
      <c r="AE179" s="38"/>
      <c r="AR179" s="191" t="s">
        <v>206</v>
      </c>
      <c r="AT179" s="191" t="s">
        <v>201</v>
      </c>
      <c r="AU179" s="191" t="s">
        <v>91</v>
      </c>
      <c r="AY179" s="19" t="s">
        <v>199</v>
      </c>
      <c r="BE179" s="192">
        <f>IF(N179="základní",J179,0)</f>
        <v>0</v>
      </c>
      <c r="BF179" s="192">
        <f>IF(N179="snížená",J179,0)</f>
        <v>0</v>
      </c>
      <c r="BG179" s="192">
        <f>IF(N179="zákl. přenesená",J179,0)</f>
        <v>0</v>
      </c>
      <c r="BH179" s="192">
        <f>IF(N179="sníž. přenesená",J179,0)</f>
        <v>0</v>
      </c>
      <c r="BI179" s="192">
        <f>IF(N179="nulová",J179,0)</f>
        <v>0</v>
      </c>
      <c r="BJ179" s="19" t="s">
        <v>89</v>
      </c>
      <c r="BK179" s="192">
        <f>ROUND(I179*H179,2)</f>
        <v>0</v>
      </c>
      <c r="BL179" s="19" t="s">
        <v>206</v>
      </c>
      <c r="BM179" s="191" t="s">
        <v>3158</v>
      </c>
    </row>
    <row r="180" s="2" customFormat="1">
      <c r="A180" s="38"/>
      <c r="B180" s="39"/>
      <c r="C180" s="38"/>
      <c r="D180" s="193" t="s">
        <v>248</v>
      </c>
      <c r="E180" s="38"/>
      <c r="F180" s="198" t="s">
        <v>735</v>
      </c>
      <c r="G180" s="38"/>
      <c r="H180" s="38"/>
      <c r="I180" s="195"/>
      <c r="J180" s="38"/>
      <c r="K180" s="38"/>
      <c r="L180" s="39"/>
      <c r="M180" s="196"/>
      <c r="N180" s="197"/>
      <c r="O180" s="77"/>
      <c r="P180" s="77"/>
      <c r="Q180" s="77"/>
      <c r="R180" s="77"/>
      <c r="S180" s="77"/>
      <c r="T180" s="78"/>
      <c r="U180" s="38"/>
      <c r="V180" s="38"/>
      <c r="W180" s="38"/>
      <c r="X180" s="38"/>
      <c r="Y180" s="38"/>
      <c r="Z180" s="38"/>
      <c r="AA180" s="38"/>
      <c r="AB180" s="38"/>
      <c r="AC180" s="38"/>
      <c r="AD180" s="38"/>
      <c r="AE180" s="38"/>
      <c r="AT180" s="19" t="s">
        <v>248</v>
      </c>
      <c r="AU180" s="19" t="s">
        <v>91</v>
      </c>
    </row>
    <row r="181" s="2" customFormat="1" ht="24.15" customHeight="1">
      <c r="A181" s="38"/>
      <c r="B181" s="179"/>
      <c r="C181" s="180" t="s">
        <v>298</v>
      </c>
      <c r="D181" s="180" t="s">
        <v>201</v>
      </c>
      <c r="E181" s="181" t="s">
        <v>2235</v>
      </c>
      <c r="F181" s="182" t="s">
        <v>2236</v>
      </c>
      <c r="G181" s="183" t="s">
        <v>228</v>
      </c>
      <c r="H181" s="184">
        <v>22.379999999999999</v>
      </c>
      <c r="I181" s="185"/>
      <c r="J181" s="186">
        <f>ROUND(I181*H181,2)</f>
        <v>0</v>
      </c>
      <c r="K181" s="182" t="s">
        <v>205</v>
      </c>
      <c r="L181" s="39"/>
      <c r="M181" s="187" t="s">
        <v>1</v>
      </c>
      <c r="N181" s="188" t="s">
        <v>46</v>
      </c>
      <c r="O181" s="77"/>
      <c r="P181" s="189">
        <f>O181*H181</f>
        <v>0</v>
      </c>
      <c r="Q181" s="189">
        <v>0</v>
      </c>
      <c r="R181" s="189">
        <f>Q181*H181</f>
        <v>0</v>
      </c>
      <c r="S181" s="189">
        <v>0</v>
      </c>
      <c r="T181" s="190">
        <f>S181*H181</f>
        <v>0</v>
      </c>
      <c r="U181" s="38"/>
      <c r="V181" s="38"/>
      <c r="W181" s="38"/>
      <c r="X181" s="38"/>
      <c r="Y181" s="38"/>
      <c r="Z181" s="38"/>
      <c r="AA181" s="38"/>
      <c r="AB181" s="38"/>
      <c r="AC181" s="38"/>
      <c r="AD181" s="38"/>
      <c r="AE181" s="38"/>
      <c r="AR181" s="191" t="s">
        <v>206</v>
      </c>
      <c r="AT181" s="191" t="s">
        <v>201</v>
      </c>
      <c r="AU181" s="191" t="s">
        <v>91</v>
      </c>
      <c r="AY181" s="19" t="s">
        <v>199</v>
      </c>
      <c r="BE181" s="192">
        <f>IF(N181="základní",J181,0)</f>
        <v>0</v>
      </c>
      <c r="BF181" s="192">
        <f>IF(N181="snížená",J181,0)</f>
        <v>0</v>
      </c>
      <c r="BG181" s="192">
        <f>IF(N181="zákl. přenesená",J181,0)</f>
        <v>0</v>
      </c>
      <c r="BH181" s="192">
        <f>IF(N181="sníž. přenesená",J181,0)</f>
        <v>0</v>
      </c>
      <c r="BI181" s="192">
        <f>IF(N181="nulová",J181,0)</f>
        <v>0</v>
      </c>
      <c r="BJ181" s="19" t="s">
        <v>89</v>
      </c>
      <c r="BK181" s="192">
        <f>ROUND(I181*H181,2)</f>
        <v>0</v>
      </c>
      <c r="BL181" s="19" t="s">
        <v>206</v>
      </c>
      <c r="BM181" s="191" t="s">
        <v>3159</v>
      </c>
    </row>
    <row r="182" s="2" customFormat="1">
      <c r="A182" s="38"/>
      <c r="B182" s="39"/>
      <c r="C182" s="38"/>
      <c r="D182" s="193" t="s">
        <v>208</v>
      </c>
      <c r="E182" s="38"/>
      <c r="F182" s="194" t="s">
        <v>2238</v>
      </c>
      <c r="G182" s="38"/>
      <c r="H182" s="38"/>
      <c r="I182" s="195"/>
      <c r="J182" s="38"/>
      <c r="K182" s="38"/>
      <c r="L182" s="39"/>
      <c r="M182" s="196"/>
      <c r="N182" s="197"/>
      <c r="O182" s="77"/>
      <c r="P182" s="77"/>
      <c r="Q182" s="77"/>
      <c r="R182" s="77"/>
      <c r="S182" s="77"/>
      <c r="T182" s="78"/>
      <c r="U182" s="38"/>
      <c r="V182" s="38"/>
      <c r="W182" s="38"/>
      <c r="X182" s="38"/>
      <c r="Y182" s="38"/>
      <c r="Z182" s="38"/>
      <c r="AA182" s="38"/>
      <c r="AB182" s="38"/>
      <c r="AC182" s="38"/>
      <c r="AD182" s="38"/>
      <c r="AE182" s="38"/>
      <c r="AT182" s="19" t="s">
        <v>208</v>
      </c>
      <c r="AU182" s="19" t="s">
        <v>91</v>
      </c>
    </row>
    <row r="183" s="2" customFormat="1">
      <c r="A183" s="38"/>
      <c r="B183" s="39"/>
      <c r="C183" s="38"/>
      <c r="D183" s="193" t="s">
        <v>210</v>
      </c>
      <c r="E183" s="38"/>
      <c r="F183" s="198" t="s">
        <v>742</v>
      </c>
      <c r="G183" s="38"/>
      <c r="H183" s="38"/>
      <c r="I183" s="195"/>
      <c r="J183" s="38"/>
      <c r="K183" s="38"/>
      <c r="L183" s="39"/>
      <c r="M183" s="196"/>
      <c r="N183" s="197"/>
      <c r="O183" s="77"/>
      <c r="P183" s="77"/>
      <c r="Q183" s="77"/>
      <c r="R183" s="77"/>
      <c r="S183" s="77"/>
      <c r="T183" s="78"/>
      <c r="U183" s="38"/>
      <c r="V183" s="38"/>
      <c r="W183" s="38"/>
      <c r="X183" s="38"/>
      <c r="Y183" s="38"/>
      <c r="Z183" s="38"/>
      <c r="AA183" s="38"/>
      <c r="AB183" s="38"/>
      <c r="AC183" s="38"/>
      <c r="AD183" s="38"/>
      <c r="AE183" s="38"/>
      <c r="AT183" s="19" t="s">
        <v>210</v>
      </c>
      <c r="AU183" s="19" t="s">
        <v>91</v>
      </c>
    </row>
    <row r="184" s="14" customFormat="1">
      <c r="A184" s="14"/>
      <c r="B184" s="207"/>
      <c r="C184" s="14"/>
      <c r="D184" s="193" t="s">
        <v>212</v>
      </c>
      <c r="E184" s="208" t="s">
        <v>1</v>
      </c>
      <c r="F184" s="209" t="s">
        <v>743</v>
      </c>
      <c r="G184" s="14"/>
      <c r="H184" s="208" t="s">
        <v>1</v>
      </c>
      <c r="I184" s="210"/>
      <c r="J184" s="14"/>
      <c r="K184" s="14"/>
      <c r="L184" s="207"/>
      <c r="M184" s="211"/>
      <c r="N184" s="212"/>
      <c r="O184" s="212"/>
      <c r="P184" s="212"/>
      <c r="Q184" s="212"/>
      <c r="R184" s="212"/>
      <c r="S184" s="212"/>
      <c r="T184" s="213"/>
      <c r="U184" s="14"/>
      <c r="V184" s="14"/>
      <c r="W184" s="14"/>
      <c r="X184" s="14"/>
      <c r="Y184" s="14"/>
      <c r="Z184" s="14"/>
      <c r="AA184" s="14"/>
      <c r="AB184" s="14"/>
      <c r="AC184" s="14"/>
      <c r="AD184" s="14"/>
      <c r="AE184" s="14"/>
      <c r="AT184" s="208" t="s">
        <v>212</v>
      </c>
      <c r="AU184" s="208" t="s">
        <v>91</v>
      </c>
      <c r="AV184" s="14" t="s">
        <v>89</v>
      </c>
      <c r="AW184" s="14" t="s">
        <v>36</v>
      </c>
      <c r="AX184" s="14" t="s">
        <v>81</v>
      </c>
      <c r="AY184" s="208" t="s">
        <v>199</v>
      </c>
    </row>
    <row r="185" s="13" customFormat="1">
      <c r="A185" s="13"/>
      <c r="B185" s="199"/>
      <c r="C185" s="13"/>
      <c r="D185" s="193" t="s">
        <v>212</v>
      </c>
      <c r="E185" s="200" t="s">
        <v>1</v>
      </c>
      <c r="F185" s="201" t="s">
        <v>3160</v>
      </c>
      <c r="G185" s="13"/>
      <c r="H185" s="202">
        <v>22.379999999999999</v>
      </c>
      <c r="I185" s="203"/>
      <c r="J185" s="13"/>
      <c r="K185" s="13"/>
      <c r="L185" s="199"/>
      <c r="M185" s="204"/>
      <c r="N185" s="205"/>
      <c r="O185" s="205"/>
      <c r="P185" s="205"/>
      <c r="Q185" s="205"/>
      <c r="R185" s="205"/>
      <c r="S185" s="205"/>
      <c r="T185" s="206"/>
      <c r="U185" s="13"/>
      <c r="V185" s="13"/>
      <c r="W185" s="13"/>
      <c r="X185" s="13"/>
      <c r="Y185" s="13"/>
      <c r="Z185" s="13"/>
      <c r="AA185" s="13"/>
      <c r="AB185" s="13"/>
      <c r="AC185" s="13"/>
      <c r="AD185" s="13"/>
      <c r="AE185" s="13"/>
      <c r="AT185" s="200" t="s">
        <v>212</v>
      </c>
      <c r="AU185" s="200" t="s">
        <v>91</v>
      </c>
      <c r="AV185" s="13" t="s">
        <v>91</v>
      </c>
      <c r="AW185" s="13" t="s">
        <v>36</v>
      </c>
      <c r="AX185" s="13" t="s">
        <v>81</v>
      </c>
      <c r="AY185" s="200" t="s">
        <v>199</v>
      </c>
    </row>
    <row r="186" s="15" customFormat="1">
      <c r="A186" s="15"/>
      <c r="B186" s="214"/>
      <c r="C186" s="15"/>
      <c r="D186" s="193" t="s">
        <v>212</v>
      </c>
      <c r="E186" s="215" t="s">
        <v>1</v>
      </c>
      <c r="F186" s="216" t="s">
        <v>234</v>
      </c>
      <c r="G186" s="15"/>
      <c r="H186" s="217">
        <v>22.379999999999999</v>
      </c>
      <c r="I186" s="218"/>
      <c r="J186" s="15"/>
      <c r="K186" s="15"/>
      <c r="L186" s="214"/>
      <c r="M186" s="219"/>
      <c r="N186" s="220"/>
      <c r="O186" s="220"/>
      <c r="P186" s="220"/>
      <c r="Q186" s="220"/>
      <c r="R186" s="220"/>
      <c r="S186" s="220"/>
      <c r="T186" s="221"/>
      <c r="U186" s="15"/>
      <c r="V186" s="15"/>
      <c r="W186" s="15"/>
      <c r="X186" s="15"/>
      <c r="Y186" s="15"/>
      <c r="Z186" s="15"/>
      <c r="AA186" s="15"/>
      <c r="AB186" s="15"/>
      <c r="AC186" s="15"/>
      <c r="AD186" s="15"/>
      <c r="AE186" s="15"/>
      <c r="AT186" s="215" t="s">
        <v>212</v>
      </c>
      <c r="AU186" s="215" t="s">
        <v>91</v>
      </c>
      <c r="AV186" s="15" t="s">
        <v>206</v>
      </c>
      <c r="AW186" s="15" t="s">
        <v>36</v>
      </c>
      <c r="AX186" s="15" t="s">
        <v>89</v>
      </c>
      <c r="AY186" s="215" t="s">
        <v>199</v>
      </c>
    </row>
    <row r="187" s="2" customFormat="1" ht="24.15" customHeight="1">
      <c r="A187" s="38"/>
      <c r="B187" s="179"/>
      <c r="C187" s="180" t="s">
        <v>306</v>
      </c>
      <c r="D187" s="180" t="s">
        <v>201</v>
      </c>
      <c r="E187" s="181" t="s">
        <v>291</v>
      </c>
      <c r="F187" s="182" t="s">
        <v>292</v>
      </c>
      <c r="G187" s="183" t="s">
        <v>228</v>
      </c>
      <c r="H187" s="184">
        <v>22.379999999999999</v>
      </c>
      <c r="I187" s="185"/>
      <c r="J187" s="186">
        <f>ROUND(I187*H187,2)</f>
        <v>0</v>
      </c>
      <c r="K187" s="182" t="s">
        <v>205</v>
      </c>
      <c r="L187" s="39"/>
      <c r="M187" s="187" t="s">
        <v>1</v>
      </c>
      <c r="N187" s="188" t="s">
        <v>46</v>
      </c>
      <c r="O187" s="77"/>
      <c r="P187" s="189">
        <f>O187*H187</f>
        <v>0</v>
      </c>
      <c r="Q187" s="189">
        <v>0</v>
      </c>
      <c r="R187" s="189">
        <f>Q187*H187</f>
        <v>0</v>
      </c>
      <c r="S187" s="189">
        <v>0</v>
      </c>
      <c r="T187" s="190">
        <f>S187*H187</f>
        <v>0</v>
      </c>
      <c r="U187" s="38"/>
      <c r="V187" s="38"/>
      <c r="W187" s="38"/>
      <c r="X187" s="38"/>
      <c r="Y187" s="38"/>
      <c r="Z187" s="38"/>
      <c r="AA187" s="38"/>
      <c r="AB187" s="38"/>
      <c r="AC187" s="38"/>
      <c r="AD187" s="38"/>
      <c r="AE187" s="38"/>
      <c r="AR187" s="191" t="s">
        <v>206</v>
      </c>
      <c r="AT187" s="191" t="s">
        <v>201</v>
      </c>
      <c r="AU187" s="191" t="s">
        <v>91</v>
      </c>
      <c r="AY187" s="19" t="s">
        <v>199</v>
      </c>
      <c r="BE187" s="192">
        <f>IF(N187="základní",J187,0)</f>
        <v>0</v>
      </c>
      <c r="BF187" s="192">
        <f>IF(N187="snížená",J187,0)</f>
        <v>0</v>
      </c>
      <c r="BG187" s="192">
        <f>IF(N187="zákl. přenesená",J187,0)</f>
        <v>0</v>
      </c>
      <c r="BH187" s="192">
        <f>IF(N187="sníž. přenesená",J187,0)</f>
        <v>0</v>
      </c>
      <c r="BI187" s="192">
        <f>IF(N187="nulová",J187,0)</f>
        <v>0</v>
      </c>
      <c r="BJ187" s="19" t="s">
        <v>89</v>
      </c>
      <c r="BK187" s="192">
        <f>ROUND(I187*H187,2)</f>
        <v>0</v>
      </c>
      <c r="BL187" s="19" t="s">
        <v>206</v>
      </c>
      <c r="BM187" s="191" t="s">
        <v>3161</v>
      </c>
    </row>
    <row r="188" s="2" customFormat="1">
      <c r="A188" s="38"/>
      <c r="B188" s="39"/>
      <c r="C188" s="38"/>
      <c r="D188" s="193" t="s">
        <v>208</v>
      </c>
      <c r="E188" s="38"/>
      <c r="F188" s="194" t="s">
        <v>294</v>
      </c>
      <c r="G188" s="38"/>
      <c r="H188" s="38"/>
      <c r="I188" s="195"/>
      <c r="J188" s="38"/>
      <c r="K188" s="38"/>
      <c r="L188" s="39"/>
      <c r="M188" s="196"/>
      <c r="N188" s="197"/>
      <c r="O188" s="77"/>
      <c r="P188" s="77"/>
      <c r="Q188" s="77"/>
      <c r="R188" s="77"/>
      <c r="S188" s="77"/>
      <c r="T188" s="78"/>
      <c r="U188" s="38"/>
      <c r="V188" s="38"/>
      <c r="W188" s="38"/>
      <c r="X188" s="38"/>
      <c r="Y188" s="38"/>
      <c r="Z188" s="38"/>
      <c r="AA188" s="38"/>
      <c r="AB188" s="38"/>
      <c r="AC188" s="38"/>
      <c r="AD188" s="38"/>
      <c r="AE188" s="38"/>
      <c r="AT188" s="19" t="s">
        <v>208</v>
      </c>
      <c r="AU188" s="19" t="s">
        <v>91</v>
      </c>
    </row>
    <row r="189" s="2" customFormat="1">
      <c r="A189" s="38"/>
      <c r="B189" s="39"/>
      <c r="C189" s="38"/>
      <c r="D189" s="193" t="s">
        <v>210</v>
      </c>
      <c r="E189" s="38"/>
      <c r="F189" s="198" t="s">
        <v>295</v>
      </c>
      <c r="G189" s="38"/>
      <c r="H189" s="38"/>
      <c r="I189" s="195"/>
      <c r="J189" s="38"/>
      <c r="K189" s="38"/>
      <c r="L189" s="39"/>
      <c r="M189" s="196"/>
      <c r="N189" s="197"/>
      <c r="O189" s="77"/>
      <c r="P189" s="77"/>
      <c r="Q189" s="77"/>
      <c r="R189" s="77"/>
      <c r="S189" s="77"/>
      <c r="T189" s="78"/>
      <c r="U189" s="38"/>
      <c r="V189" s="38"/>
      <c r="W189" s="38"/>
      <c r="X189" s="38"/>
      <c r="Y189" s="38"/>
      <c r="Z189" s="38"/>
      <c r="AA189" s="38"/>
      <c r="AB189" s="38"/>
      <c r="AC189" s="38"/>
      <c r="AD189" s="38"/>
      <c r="AE189" s="38"/>
      <c r="AT189" s="19" t="s">
        <v>210</v>
      </c>
      <c r="AU189" s="19" t="s">
        <v>91</v>
      </c>
    </row>
    <row r="190" s="14" customFormat="1">
      <c r="A190" s="14"/>
      <c r="B190" s="207"/>
      <c r="C190" s="14"/>
      <c r="D190" s="193" t="s">
        <v>212</v>
      </c>
      <c r="E190" s="208" t="s">
        <v>1</v>
      </c>
      <c r="F190" s="209" t="s">
        <v>3162</v>
      </c>
      <c r="G190" s="14"/>
      <c r="H190" s="208" t="s">
        <v>1</v>
      </c>
      <c r="I190" s="210"/>
      <c r="J190" s="14"/>
      <c r="K190" s="14"/>
      <c r="L190" s="207"/>
      <c r="M190" s="211"/>
      <c r="N190" s="212"/>
      <c r="O190" s="212"/>
      <c r="P190" s="212"/>
      <c r="Q190" s="212"/>
      <c r="R190" s="212"/>
      <c r="S190" s="212"/>
      <c r="T190" s="213"/>
      <c r="U190" s="14"/>
      <c r="V190" s="14"/>
      <c r="W190" s="14"/>
      <c r="X190" s="14"/>
      <c r="Y190" s="14"/>
      <c r="Z190" s="14"/>
      <c r="AA190" s="14"/>
      <c r="AB190" s="14"/>
      <c r="AC190" s="14"/>
      <c r="AD190" s="14"/>
      <c r="AE190" s="14"/>
      <c r="AT190" s="208" t="s">
        <v>212</v>
      </c>
      <c r="AU190" s="208" t="s">
        <v>91</v>
      </c>
      <c r="AV190" s="14" t="s">
        <v>89</v>
      </c>
      <c r="AW190" s="14" t="s">
        <v>36</v>
      </c>
      <c r="AX190" s="14" t="s">
        <v>81</v>
      </c>
      <c r="AY190" s="208" t="s">
        <v>199</v>
      </c>
    </row>
    <row r="191" s="13" customFormat="1">
      <c r="A191" s="13"/>
      <c r="B191" s="199"/>
      <c r="C191" s="13"/>
      <c r="D191" s="193" t="s">
        <v>212</v>
      </c>
      <c r="E191" s="200" t="s">
        <v>1</v>
      </c>
      <c r="F191" s="201" t="s">
        <v>3163</v>
      </c>
      <c r="G191" s="13"/>
      <c r="H191" s="202">
        <v>11.98</v>
      </c>
      <c r="I191" s="203"/>
      <c r="J191" s="13"/>
      <c r="K191" s="13"/>
      <c r="L191" s="199"/>
      <c r="M191" s="204"/>
      <c r="N191" s="205"/>
      <c r="O191" s="205"/>
      <c r="P191" s="205"/>
      <c r="Q191" s="205"/>
      <c r="R191" s="205"/>
      <c r="S191" s="205"/>
      <c r="T191" s="206"/>
      <c r="U191" s="13"/>
      <c r="V191" s="13"/>
      <c r="W191" s="13"/>
      <c r="X191" s="13"/>
      <c r="Y191" s="13"/>
      <c r="Z191" s="13"/>
      <c r="AA191" s="13"/>
      <c r="AB191" s="13"/>
      <c r="AC191" s="13"/>
      <c r="AD191" s="13"/>
      <c r="AE191" s="13"/>
      <c r="AT191" s="200" t="s">
        <v>212</v>
      </c>
      <c r="AU191" s="200" t="s">
        <v>91</v>
      </c>
      <c r="AV191" s="13" t="s">
        <v>91</v>
      </c>
      <c r="AW191" s="13" t="s">
        <v>36</v>
      </c>
      <c r="AX191" s="13" t="s">
        <v>81</v>
      </c>
      <c r="AY191" s="200" t="s">
        <v>199</v>
      </c>
    </row>
    <row r="192" s="13" customFormat="1">
      <c r="A192" s="13"/>
      <c r="B192" s="199"/>
      <c r="C192" s="13"/>
      <c r="D192" s="193" t="s">
        <v>212</v>
      </c>
      <c r="E192" s="200" t="s">
        <v>1</v>
      </c>
      <c r="F192" s="201" t="s">
        <v>3164</v>
      </c>
      <c r="G192" s="13"/>
      <c r="H192" s="202">
        <v>10.4</v>
      </c>
      <c r="I192" s="203"/>
      <c r="J192" s="13"/>
      <c r="K192" s="13"/>
      <c r="L192" s="199"/>
      <c r="M192" s="204"/>
      <c r="N192" s="205"/>
      <c r="O192" s="205"/>
      <c r="P192" s="205"/>
      <c r="Q192" s="205"/>
      <c r="R192" s="205"/>
      <c r="S192" s="205"/>
      <c r="T192" s="206"/>
      <c r="U192" s="13"/>
      <c r="V192" s="13"/>
      <c r="W192" s="13"/>
      <c r="X192" s="13"/>
      <c r="Y192" s="13"/>
      <c r="Z192" s="13"/>
      <c r="AA192" s="13"/>
      <c r="AB192" s="13"/>
      <c r="AC192" s="13"/>
      <c r="AD192" s="13"/>
      <c r="AE192" s="13"/>
      <c r="AT192" s="200" t="s">
        <v>212</v>
      </c>
      <c r="AU192" s="200" t="s">
        <v>91</v>
      </c>
      <c r="AV192" s="13" t="s">
        <v>91</v>
      </c>
      <c r="AW192" s="13" t="s">
        <v>36</v>
      </c>
      <c r="AX192" s="13" t="s">
        <v>81</v>
      </c>
      <c r="AY192" s="200" t="s">
        <v>199</v>
      </c>
    </row>
    <row r="193" s="15" customFormat="1">
      <c r="A193" s="15"/>
      <c r="B193" s="214"/>
      <c r="C193" s="15"/>
      <c r="D193" s="193" t="s">
        <v>212</v>
      </c>
      <c r="E193" s="215" t="s">
        <v>1</v>
      </c>
      <c r="F193" s="216" t="s">
        <v>234</v>
      </c>
      <c r="G193" s="15"/>
      <c r="H193" s="217">
        <v>22.379999999999999</v>
      </c>
      <c r="I193" s="218"/>
      <c r="J193" s="15"/>
      <c r="K193" s="15"/>
      <c r="L193" s="214"/>
      <c r="M193" s="219"/>
      <c r="N193" s="220"/>
      <c r="O193" s="220"/>
      <c r="P193" s="220"/>
      <c r="Q193" s="220"/>
      <c r="R193" s="220"/>
      <c r="S193" s="220"/>
      <c r="T193" s="221"/>
      <c r="U193" s="15"/>
      <c r="V193" s="15"/>
      <c r="W193" s="15"/>
      <c r="X193" s="15"/>
      <c r="Y193" s="15"/>
      <c r="Z193" s="15"/>
      <c r="AA193" s="15"/>
      <c r="AB193" s="15"/>
      <c r="AC193" s="15"/>
      <c r="AD193" s="15"/>
      <c r="AE193" s="15"/>
      <c r="AT193" s="215" t="s">
        <v>212</v>
      </c>
      <c r="AU193" s="215" t="s">
        <v>91</v>
      </c>
      <c r="AV193" s="15" t="s">
        <v>206</v>
      </c>
      <c r="AW193" s="15" t="s">
        <v>36</v>
      </c>
      <c r="AX193" s="15" t="s">
        <v>89</v>
      </c>
      <c r="AY193" s="215" t="s">
        <v>199</v>
      </c>
    </row>
    <row r="194" s="12" customFormat="1" ht="22.8" customHeight="1">
      <c r="A194" s="12"/>
      <c r="B194" s="166"/>
      <c r="C194" s="12"/>
      <c r="D194" s="167" t="s">
        <v>80</v>
      </c>
      <c r="E194" s="177" t="s">
        <v>235</v>
      </c>
      <c r="F194" s="177" t="s">
        <v>487</v>
      </c>
      <c r="G194" s="12"/>
      <c r="H194" s="12"/>
      <c r="I194" s="169"/>
      <c r="J194" s="178">
        <f>BK194</f>
        <v>0</v>
      </c>
      <c r="K194" s="12"/>
      <c r="L194" s="166"/>
      <c r="M194" s="171"/>
      <c r="N194" s="172"/>
      <c r="O194" s="172"/>
      <c r="P194" s="173">
        <f>SUM(P195:P214)</f>
        <v>0</v>
      </c>
      <c r="Q194" s="172"/>
      <c r="R194" s="173">
        <f>SUM(R195:R214)</f>
        <v>4.8300000000000001</v>
      </c>
      <c r="S194" s="172"/>
      <c r="T194" s="174">
        <f>SUM(T195:T214)</f>
        <v>0</v>
      </c>
      <c r="U194" s="12"/>
      <c r="V194" s="12"/>
      <c r="W194" s="12"/>
      <c r="X194" s="12"/>
      <c r="Y194" s="12"/>
      <c r="Z194" s="12"/>
      <c r="AA194" s="12"/>
      <c r="AB194" s="12"/>
      <c r="AC194" s="12"/>
      <c r="AD194" s="12"/>
      <c r="AE194" s="12"/>
      <c r="AR194" s="167" t="s">
        <v>89</v>
      </c>
      <c r="AT194" s="175" t="s">
        <v>80</v>
      </c>
      <c r="AU194" s="175" t="s">
        <v>89</v>
      </c>
      <c r="AY194" s="167" t="s">
        <v>199</v>
      </c>
      <c r="BK194" s="176">
        <f>SUM(BK195:BK214)</f>
        <v>0</v>
      </c>
    </row>
    <row r="195" s="2" customFormat="1" ht="14.4" customHeight="1">
      <c r="A195" s="38"/>
      <c r="B195" s="179"/>
      <c r="C195" s="180" t="s">
        <v>8</v>
      </c>
      <c r="D195" s="180" t="s">
        <v>201</v>
      </c>
      <c r="E195" s="181" t="s">
        <v>3165</v>
      </c>
      <c r="F195" s="182" t="s">
        <v>3166</v>
      </c>
      <c r="G195" s="183" t="s">
        <v>204</v>
      </c>
      <c r="H195" s="184">
        <v>14</v>
      </c>
      <c r="I195" s="185"/>
      <c r="J195" s="186">
        <f>ROUND(I195*H195,2)</f>
        <v>0</v>
      </c>
      <c r="K195" s="182" t="s">
        <v>205</v>
      </c>
      <c r="L195" s="39"/>
      <c r="M195" s="187" t="s">
        <v>1</v>
      </c>
      <c r="N195" s="188" t="s">
        <v>46</v>
      </c>
      <c r="O195" s="77"/>
      <c r="P195" s="189">
        <f>O195*H195</f>
        <v>0</v>
      </c>
      <c r="Q195" s="189">
        <v>0.34499999999999997</v>
      </c>
      <c r="R195" s="189">
        <f>Q195*H195</f>
        <v>4.8300000000000001</v>
      </c>
      <c r="S195" s="189">
        <v>0</v>
      </c>
      <c r="T195" s="190">
        <f>S195*H195</f>
        <v>0</v>
      </c>
      <c r="U195" s="38"/>
      <c r="V195" s="38"/>
      <c r="W195" s="38"/>
      <c r="X195" s="38"/>
      <c r="Y195" s="38"/>
      <c r="Z195" s="38"/>
      <c r="AA195" s="38"/>
      <c r="AB195" s="38"/>
      <c r="AC195" s="38"/>
      <c r="AD195" s="38"/>
      <c r="AE195" s="38"/>
      <c r="AR195" s="191" t="s">
        <v>206</v>
      </c>
      <c r="AT195" s="191" t="s">
        <v>201</v>
      </c>
      <c r="AU195" s="191" t="s">
        <v>91</v>
      </c>
      <c r="AY195" s="19" t="s">
        <v>199</v>
      </c>
      <c r="BE195" s="192">
        <f>IF(N195="základní",J195,0)</f>
        <v>0</v>
      </c>
      <c r="BF195" s="192">
        <f>IF(N195="snížená",J195,0)</f>
        <v>0</v>
      </c>
      <c r="BG195" s="192">
        <f>IF(N195="zákl. přenesená",J195,0)</f>
        <v>0</v>
      </c>
      <c r="BH195" s="192">
        <f>IF(N195="sníž. přenesená",J195,0)</f>
        <v>0</v>
      </c>
      <c r="BI195" s="192">
        <f>IF(N195="nulová",J195,0)</f>
        <v>0</v>
      </c>
      <c r="BJ195" s="19" t="s">
        <v>89</v>
      </c>
      <c r="BK195" s="192">
        <f>ROUND(I195*H195,2)</f>
        <v>0</v>
      </c>
      <c r="BL195" s="19" t="s">
        <v>206</v>
      </c>
      <c r="BM195" s="191" t="s">
        <v>3167</v>
      </c>
    </row>
    <row r="196" s="2" customFormat="1">
      <c r="A196" s="38"/>
      <c r="B196" s="39"/>
      <c r="C196" s="38"/>
      <c r="D196" s="193" t="s">
        <v>208</v>
      </c>
      <c r="E196" s="38"/>
      <c r="F196" s="194" t="s">
        <v>3168</v>
      </c>
      <c r="G196" s="38"/>
      <c r="H196" s="38"/>
      <c r="I196" s="195"/>
      <c r="J196" s="38"/>
      <c r="K196" s="38"/>
      <c r="L196" s="39"/>
      <c r="M196" s="196"/>
      <c r="N196" s="197"/>
      <c r="O196" s="77"/>
      <c r="P196" s="77"/>
      <c r="Q196" s="77"/>
      <c r="R196" s="77"/>
      <c r="S196" s="77"/>
      <c r="T196" s="78"/>
      <c r="U196" s="38"/>
      <c r="V196" s="38"/>
      <c r="W196" s="38"/>
      <c r="X196" s="38"/>
      <c r="Y196" s="38"/>
      <c r="Z196" s="38"/>
      <c r="AA196" s="38"/>
      <c r="AB196" s="38"/>
      <c r="AC196" s="38"/>
      <c r="AD196" s="38"/>
      <c r="AE196" s="38"/>
      <c r="AT196" s="19" t="s">
        <v>208</v>
      </c>
      <c r="AU196" s="19" t="s">
        <v>91</v>
      </c>
    </row>
    <row r="197" s="14" customFormat="1">
      <c r="A197" s="14"/>
      <c r="B197" s="207"/>
      <c r="C197" s="14"/>
      <c r="D197" s="193" t="s">
        <v>212</v>
      </c>
      <c r="E197" s="208" t="s">
        <v>1</v>
      </c>
      <c r="F197" s="209" t="s">
        <v>3169</v>
      </c>
      <c r="G197" s="14"/>
      <c r="H197" s="208" t="s">
        <v>1</v>
      </c>
      <c r="I197" s="210"/>
      <c r="J197" s="14"/>
      <c r="K197" s="14"/>
      <c r="L197" s="207"/>
      <c r="M197" s="211"/>
      <c r="N197" s="212"/>
      <c r="O197" s="212"/>
      <c r="P197" s="212"/>
      <c r="Q197" s="212"/>
      <c r="R197" s="212"/>
      <c r="S197" s="212"/>
      <c r="T197" s="213"/>
      <c r="U197" s="14"/>
      <c r="V197" s="14"/>
      <c r="W197" s="14"/>
      <c r="X197" s="14"/>
      <c r="Y197" s="14"/>
      <c r="Z197" s="14"/>
      <c r="AA197" s="14"/>
      <c r="AB197" s="14"/>
      <c r="AC197" s="14"/>
      <c r="AD197" s="14"/>
      <c r="AE197" s="14"/>
      <c r="AT197" s="208" t="s">
        <v>212</v>
      </c>
      <c r="AU197" s="208" t="s">
        <v>91</v>
      </c>
      <c r="AV197" s="14" t="s">
        <v>89</v>
      </c>
      <c r="AW197" s="14" t="s">
        <v>36</v>
      </c>
      <c r="AX197" s="14" t="s">
        <v>81</v>
      </c>
      <c r="AY197" s="208" t="s">
        <v>199</v>
      </c>
    </row>
    <row r="198" s="14" customFormat="1">
      <c r="A198" s="14"/>
      <c r="B198" s="207"/>
      <c r="C198" s="14"/>
      <c r="D198" s="193" t="s">
        <v>212</v>
      </c>
      <c r="E198" s="208" t="s">
        <v>1</v>
      </c>
      <c r="F198" s="209" t="s">
        <v>3170</v>
      </c>
      <c r="G198" s="14"/>
      <c r="H198" s="208" t="s">
        <v>1</v>
      </c>
      <c r="I198" s="210"/>
      <c r="J198" s="14"/>
      <c r="K198" s="14"/>
      <c r="L198" s="207"/>
      <c r="M198" s="211"/>
      <c r="N198" s="212"/>
      <c r="O198" s="212"/>
      <c r="P198" s="212"/>
      <c r="Q198" s="212"/>
      <c r="R198" s="212"/>
      <c r="S198" s="212"/>
      <c r="T198" s="213"/>
      <c r="U198" s="14"/>
      <c r="V198" s="14"/>
      <c r="W198" s="14"/>
      <c r="X198" s="14"/>
      <c r="Y198" s="14"/>
      <c r="Z198" s="14"/>
      <c r="AA198" s="14"/>
      <c r="AB198" s="14"/>
      <c r="AC198" s="14"/>
      <c r="AD198" s="14"/>
      <c r="AE198" s="14"/>
      <c r="AT198" s="208" t="s">
        <v>212</v>
      </c>
      <c r="AU198" s="208" t="s">
        <v>91</v>
      </c>
      <c r="AV198" s="14" t="s">
        <v>89</v>
      </c>
      <c r="AW198" s="14" t="s">
        <v>36</v>
      </c>
      <c r="AX198" s="14" t="s">
        <v>81</v>
      </c>
      <c r="AY198" s="208" t="s">
        <v>199</v>
      </c>
    </row>
    <row r="199" s="13" customFormat="1">
      <c r="A199" s="13"/>
      <c r="B199" s="199"/>
      <c r="C199" s="13"/>
      <c r="D199" s="193" t="s">
        <v>212</v>
      </c>
      <c r="E199" s="200" t="s">
        <v>1</v>
      </c>
      <c r="F199" s="201" t="s">
        <v>3122</v>
      </c>
      <c r="G199" s="13"/>
      <c r="H199" s="202">
        <v>7</v>
      </c>
      <c r="I199" s="203"/>
      <c r="J199" s="13"/>
      <c r="K199" s="13"/>
      <c r="L199" s="199"/>
      <c r="M199" s="204"/>
      <c r="N199" s="205"/>
      <c r="O199" s="205"/>
      <c r="P199" s="205"/>
      <c r="Q199" s="205"/>
      <c r="R199" s="205"/>
      <c r="S199" s="205"/>
      <c r="T199" s="206"/>
      <c r="U199" s="13"/>
      <c r="V199" s="13"/>
      <c r="W199" s="13"/>
      <c r="X199" s="13"/>
      <c r="Y199" s="13"/>
      <c r="Z199" s="13"/>
      <c r="AA199" s="13"/>
      <c r="AB199" s="13"/>
      <c r="AC199" s="13"/>
      <c r="AD199" s="13"/>
      <c r="AE199" s="13"/>
      <c r="AT199" s="200" t="s">
        <v>212</v>
      </c>
      <c r="AU199" s="200" t="s">
        <v>91</v>
      </c>
      <c r="AV199" s="13" t="s">
        <v>91</v>
      </c>
      <c r="AW199" s="13" t="s">
        <v>36</v>
      </c>
      <c r="AX199" s="13" t="s">
        <v>81</v>
      </c>
      <c r="AY199" s="200" t="s">
        <v>199</v>
      </c>
    </row>
    <row r="200" s="14" customFormat="1">
      <c r="A200" s="14"/>
      <c r="B200" s="207"/>
      <c r="C200" s="14"/>
      <c r="D200" s="193" t="s">
        <v>212</v>
      </c>
      <c r="E200" s="208" t="s">
        <v>1</v>
      </c>
      <c r="F200" s="209" t="s">
        <v>3171</v>
      </c>
      <c r="G200" s="14"/>
      <c r="H200" s="208" t="s">
        <v>1</v>
      </c>
      <c r="I200" s="210"/>
      <c r="J200" s="14"/>
      <c r="K200" s="14"/>
      <c r="L200" s="207"/>
      <c r="M200" s="211"/>
      <c r="N200" s="212"/>
      <c r="O200" s="212"/>
      <c r="P200" s="212"/>
      <c r="Q200" s="212"/>
      <c r="R200" s="212"/>
      <c r="S200" s="212"/>
      <c r="T200" s="213"/>
      <c r="U200" s="14"/>
      <c r="V200" s="14"/>
      <c r="W200" s="14"/>
      <c r="X200" s="14"/>
      <c r="Y200" s="14"/>
      <c r="Z200" s="14"/>
      <c r="AA200" s="14"/>
      <c r="AB200" s="14"/>
      <c r="AC200" s="14"/>
      <c r="AD200" s="14"/>
      <c r="AE200" s="14"/>
      <c r="AT200" s="208" t="s">
        <v>212</v>
      </c>
      <c r="AU200" s="208" t="s">
        <v>91</v>
      </c>
      <c r="AV200" s="14" t="s">
        <v>89</v>
      </c>
      <c r="AW200" s="14" t="s">
        <v>36</v>
      </c>
      <c r="AX200" s="14" t="s">
        <v>81</v>
      </c>
      <c r="AY200" s="208" t="s">
        <v>199</v>
      </c>
    </row>
    <row r="201" s="13" customFormat="1">
      <c r="A201" s="13"/>
      <c r="B201" s="199"/>
      <c r="C201" s="13"/>
      <c r="D201" s="193" t="s">
        <v>212</v>
      </c>
      <c r="E201" s="200" t="s">
        <v>1</v>
      </c>
      <c r="F201" s="201" t="s">
        <v>3122</v>
      </c>
      <c r="G201" s="13"/>
      <c r="H201" s="202">
        <v>7</v>
      </c>
      <c r="I201" s="203"/>
      <c r="J201" s="13"/>
      <c r="K201" s="13"/>
      <c r="L201" s="199"/>
      <c r="M201" s="204"/>
      <c r="N201" s="205"/>
      <c r="O201" s="205"/>
      <c r="P201" s="205"/>
      <c r="Q201" s="205"/>
      <c r="R201" s="205"/>
      <c r="S201" s="205"/>
      <c r="T201" s="206"/>
      <c r="U201" s="13"/>
      <c r="V201" s="13"/>
      <c r="W201" s="13"/>
      <c r="X201" s="13"/>
      <c r="Y201" s="13"/>
      <c r="Z201" s="13"/>
      <c r="AA201" s="13"/>
      <c r="AB201" s="13"/>
      <c r="AC201" s="13"/>
      <c r="AD201" s="13"/>
      <c r="AE201" s="13"/>
      <c r="AT201" s="200" t="s">
        <v>212</v>
      </c>
      <c r="AU201" s="200" t="s">
        <v>91</v>
      </c>
      <c r="AV201" s="13" t="s">
        <v>91</v>
      </c>
      <c r="AW201" s="13" t="s">
        <v>36</v>
      </c>
      <c r="AX201" s="13" t="s">
        <v>81</v>
      </c>
      <c r="AY201" s="200" t="s">
        <v>199</v>
      </c>
    </row>
    <row r="202" s="15" customFormat="1">
      <c r="A202" s="15"/>
      <c r="B202" s="214"/>
      <c r="C202" s="15"/>
      <c r="D202" s="193" t="s">
        <v>212</v>
      </c>
      <c r="E202" s="215" t="s">
        <v>1</v>
      </c>
      <c r="F202" s="216" t="s">
        <v>234</v>
      </c>
      <c r="G202" s="15"/>
      <c r="H202" s="217">
        <v>14</v>
      </c>
      <c r="I202" s="218"/>
      <c r="J202" s="15"/>
      <c r="K202" s="15"/>
      <c r="L202" s="214"/>
      <c r="M202" s="219"/>
      <c r="N202" s="220"/>
      <c r="O202" s="220"/>
      <c r="P202" s="220"/>
      <c r="Q202" s="220"/>
      <c r="R202" s="220"/>
      <c r="S202" s="220"/>
      <c r="T202" s="221"/>
      <c r="U202" s="15"/>
      <c r="V202" s="15"/>
      <c r="W202" s="15"/>
      <c r="X202" s="15"/>
      <c r="Y202" s="15"/>
      <c r="Z202" s="15"/>
      <c r="AA202" s="15"/>
      <c r="AB202" s="15"/>
      <c r="AC202" s="15"/>
      <c r="AD202" s="15"/>
      <c r="AE202" s="15"/>
      <c r="AT202" s="215" t="s">
        <v>212</v>
      </c>
      <c r="AU202" s="215" t="s">
        <v>91</v>
      </c>
      <c r="AV202" s="15" t="s">
        <v>206</v>
      </c>
      <c r="AW202" s="15" t="s">
        <v>36</v>
      </c>
      <c r="AX202" s="15" t="s">
        <v>89</v>
      </c>
      <c r="AY202" s="215" t="s">
        <v>199</v>
      </c>
    </row>
    <row r="203" s="2" customFormat="1" ht="24.15" customHeight="1">
      <c r="A203" s="38"/>
      <c r="B203" s="179"/>
      <c r="C203" s="180" t="s">
        <v>318</v>
      </c>
      <c r="D203" s="180" t="s">
        <v>201</v>
      </c>
      <c r="E203" s="181" t="s">
        <v>3172</v>
      </c>
      <c r="F203" s="182" t="s">
        <v>3173</v>
      </c>
      <c r="G203" s="183" t="s">
        <v>204</v>
      </c>
      <c r="H203" s="184">
        <v>7</v>
      </c>
      <c r="I203" s="185"/>
      <c r="J203" s="186">
        <f>ROUND(I203*H203,2)</f>
        <v>0</v>
      </c>
      <c r="K203" s="182" t="s">
        <v>205</v>
      </c>
      <c r="L203" s="39"/>
      <c r="M203" s="187" t="s">
        <v>1</v>
      </c>
      <c r="N203" s="188" t="s">
        <v>46</v>
      </c>
      <c r="O203" s="77"/>
      <c r="P203" s="189">
        <f>O203*H203</f>
        <v>0</v>
      </c>
      <c r="Q203" s="189">
        <v>0</v>
      </c>
      <c r="R203" s="189">
        <f>Q203*H203</f>
        <v>0</v>
      </c>
      <c r="S203" s="189">
        <v>0</v>
      </c>
      <c r="T203" s="190">
        <f>S203*H203</f>
        <v>0</v>
      </c>
      <c r="U203" s="38"/>
      <c r="V203" s="38"/>
      <c r="W203" s="38"/>
      <c r="X203" s="38"/>
      <c r="Y203" s="38"/>
      <c r="Z203" s="38"/>
      <c r="AA203" s="38"/>
      <c r="AB203" s="38"/>
      <c r="AC203" s="38"/>
      <c r="AD203" s="38"/>
      <c r="AE203" s="38"/>
      <c r="AR203" s="191" t="s">
        <v>206</v>
      </c>
      <c r="AT203" s="191" t="s">
        <v>201</v>
      </c>
      <c r="AU203" s="191" t="s">
        <v>91</v>
      </c>
      <c r="AY203" s="19" t="s">
        <v>199</v>
      </c>
      <c r="BE203" s="192">
        <f>IF(N203="základní",J203,0)</f>
        <v>0</v>
      </c>
      <c r="BF203" s="192">
        <f>IF(N203="snížená",J203,0)</f>
        <v>0</v>
      </c>
      <c r="BG203" s="192">
        <f>IF(N203="zákl. přenesená",J203,0)</f>
        <v>0</v>
      </c>
      <c r="BH203" s="192">
        <f>IF(N203="sníž. přenesená",J203,0)</f>
        <v>0</v>
      </c>
      <c r="BI203" s="192">
        <f>IF(N203="nulová",J203,0)</f>
        <v>0</v>
      </c>
      <c r="BJ203" s="19" t="s">
        <v>89</v>
      </c>
      <c r="BK203" s="192">
        <f>ROUND(I203*H203,2)</f>
        <v>0</v>
      </c>
      <c r="BL203" s="19" t="s">
        <v>206</v>
      </c>
      <c r="BM203" s="191" t="s">
        <v>3174</v>
      </c>
    </row>
    <row r="204" s="2" customFormat="1">
      <c r="A204" s="38"/>
      <c r="B204" s="39"/>
      <c r="C204" s="38"/>
      <c r="D204" s="193" t="s">
        <v>208</v>
      </c>
      <c r="E204" s="38"/>
      <c r="F204" s="194" t="s">
        <v>3175</v>
      </c>
      <c r="G204" s="38"/>
      <c r="H204" s="38"/>
      <c r="I204" s="195"/>
      <c r="J204" s="38"/>
      <c r="K204" s="38"/>
      <c r="L204" s="39"/>
      <c r="M204" s="196"/>
      <c r="N204" s="197"/>
      <c r="O204" s="77"/>
      <c r="P204" s="77"/>
      <c r="Q204" s="77"/>
      <c r="R204" s="77"/>
      <c r="S204" s="77"/>
      <c r="T204" s="78"/>
      <c r="U204" s="38"/>
      <c r="V204" s="38"/>
      <c r="W204" s="38"/>
      <c r="X204" s="38"/>
      <c r="Y204" s="38"/>
      <c r="Z204" s="38"/>
      <c r="AA204" s="38"/>
      <c r="AB204" s="38"/>
      <c r="AC204" s="38"/>
      <c r="AD204" s="38"/>
      <c r="AE204" s="38"/>
      <c r="AT204" s="19" t="s">
        <v>208</v>
      </c>
      <c r="AU204" s="19" t="s">
        <v>91</v>
      </c>
    </row>
    <row r="205" s="2" customFormat="1">
      <c r="A205" s="38"/>
      <c r="B205" s="39"/>
      <c r="C205" s="38"/>
      <c r="D205" s="193" t="s">
        <v>210</v>
      </c>
      <c r="E205" s="38"/>
      <c r="F205" s="198" t="s">
        <v>506</v>
      </c>
      <c r="G205" s="38"/>
      <c r="H205" s="38"/>
      <c r="I205" s="195"/>
      <c r="J205" s="38"/>
      <c r="K205" s="38"/>
      <c r="L205" s="39"/>
      <c r="M205" s="196"/>
      <c r="N205" s="197"/>
      <c r="O205" s="77"/>
      <c r="P205" s="77"/>
      <c r="Q205" s="77"/>
      <c r="R205" s="77"/>
      <c r="S205" s="77"/>
      <c r="T205" s="78"/>
      <c r="U205" s="38"/>
      <c r="V205" s="38"/>
      <c r="W205" s="38"/>
      <c r="X205" s="38"/>
      <c r="Y205" s="38"/>
      <c r="Z205" s="38"/>
      <c r="AA205" s="38"/>
      <c r="AB205" s="38"/>
      <c r="AC205" s="38"/>
      <c r="AD205" s="38"/>
      <c r="AE205" s="38"/>
      <c r="AT205" s="19" t="s">
        <v>210</v>
      </c>
      <c r="AU205" s="19" t="s">
        <v>91</v>
      </c>
    </row>
    <row r="206" s="14" customFormat="1">
      <c r="A206" s="14"/>
      <c r="B206" s="207"/>
      <c r="C206" s="14"/>
      <c r="D206" s="193" t="s">
        <v>212</v>
      </c>
      <c r="E206" s="208" t="s">
        <v>1</v>
      </c>
      <c r="F206" s="209" t="s">
        <v>3169</v>
      </c>
      <c r="G206" s="14"/>
      <c r="H206" s="208" t="s">
        <v>1</v>
      </c>
      <c r="I206" s="210"/>
      <c r="J206" s="14"/>
      <c r="K206" s="14"/>
      <c r="L206" s="207"/>
      <c r="M206" s="211"/>
      <c r="N206" s="212"/>
      <c r="O206" s="212"/>
      <c r="P206" s="212"/>
      <c r="Q206" s="212"/>
      <c r="R206" s="212"/>
      <c r="S206" s="212"/>
      <c r="T206" s="213"/>
      <c r="U206" s="14"/>
      <c r="V206" s="14"/>
      <c r="W206" s="14"/>
      <c r="X206" s="14"/>
      <c r="Y206" s="14"/>
      <c r="Z206" s="14"/>
      <c r="AA206" s="14"/>
      <c r="AB206" s="14"/>
      <c r="AC206" s="14"/>
      <c r="AD206" s="14"/>
      <c r="AE206" s="14"/>
      <c r="AT206" s="208" t="s">
        <v>212</v>
      </c>
      <c r="AU206" s="208" t="s">
        <v>91</v>
      </c>
      <c r="AV206" s="14" t="s">
        <v>89</v>
      </c>
      <c r="AW206" s="14" t="s">
        <v>36</v>
      </c>
      <c r="AX206" s="14" t="s">
        <v>81</v>
      </c>
      <c r="AY206" s="208" t="s">
        <v>199</v>
      </c>
    </row>
    <row r="207" s="13" customFormat="1">
      <c r="A207" s="13"/>
      <c r="B207" s="199"/>
      <c r="C207" s="13"/>
      <c r="D207" s="193" t="s">
        <v>212</v>
      </c>
      <c r="E207" s="200" t="s">
        <v>1</v>
      </c>
      <c r="F207" s="201" t="s">
        <v>3122</v>
      </c>
      <c r="G207" s="13"/>
      <c r="H207" s="202">
        <v>7</v>
      </c>
      <c r="I207" s="203"/>
      <c r="J207" s="13"/>
      <c r="K207" s="13"/>
      <c r="L207" s="199"/>
      <c r="M207" s="204"/>
      <c r="N207" s="205"/>
      <c r="O207" s="205"/>
      <c r="P207" s="205"/>
      <c r="Q207" s="205"/>
      <c r="R207" s="205"/>
      <c r="S207" s="205"/>
      <c r="T207" s="206"/>
      <c r="U207" s="13"/>
      <c r="V207" s="13"/>
      <c r="W207" s="13"/>
      <c r="X207" s="13"/>
      <c r="Y207" s="13"/>
      <c r="Z207" s="13"/>
      <c r="AA207" s="13"/>
      <c r="AB207" s="13"/>
      <c r="AC207" s="13"/>
      <c r="AD207" s="13"/>
      <c r="AE207" s="13"/>
      <c r="AT207" s="200" t="s">
        <v>212</v>
      </c>
      <c r="AU207" s="200" t="s">
        <v>91</v>
      </c>
      <c r="AV207" s="13" t="s">
        <v>91</v>
      </c>
      <c r="AW207" s="13" t="s">
        <v>36</v>
      </c>
      <c r="AX207" s="13" t="s">
        <v>81</v>
      </c>
      <c r="AY207" s="200" t="s">
        <v>199</v>
      </c>
    </row>
    <row r="208" s="15" customFormat="1">
      <c r="A208" s="15"/>
      <c r="B208" s="214"/>
      <c r="C208" s="15"/>
      <c r="D208" s="193" t="s">
        <v>212</v>
      </c>
      <c r="E208" s="215" t="s">
        <v>1</v>
      </c>
      <c r="F208" s="216" t="s">
        <v>234</v>
      </c>
      <c r="G208" s="15"/>
      <c r="H208" s="217">
        <v>7</v>
      </c>
      <c r="I208" s="218"/>
      <c r="J208" s="15"/>
      <c r="K208" s="15"/>
      <c r="L208" s="214"/>
      <c r="M208" s="219"/>
      <c r="N208" s="220"/>
      <c r="O208" s="220"/>
      <c r="P208" s="220"/>
      <c r="Q208" s="220"/>
      <c r="R208" s="220"/>
      <c r="S208" s="220"/>
      <c r="T208" s="221"/>
      <c r="U208" s="15"/>
      <c r="V208" s="15"/>
      <c r="W208" s="15"/>
      <c r="X208" s="15"/>
      <c r="Y208" s="15"/>
      <c r="Z208" s="15"/>
      <c r="AA208" s="15"/>
      <c r="AB208" s="15"/>
      <c r="AC208" s="15"/>
      <c r="AD208" s="15"/>
      <c r="AE208" s="15"/>
      <c r="AT208" s="215" t="s">
        <v>212</v>
      </c>
      <c r="AU208" s="215" t="s">
        <v>91</v>
      </c>
      <c r="AV208" s="15" t="s">
        <v>206</v>
      </c>
      <c r="AW208" s="15" t="s">
        <v>36</v>
      </c>
      <c r="AX208" s="15" t="s">
        <v>89</v>
      </c>
      <c r="AY208" s="215" t="s">
        <v>199</v>
      </c>
    </row>
    <row r="209" s="2" customFormat="1" ht="24.15" customHeight="1">
      <c r="A209" s="38"/>
      <c r="B209" s="179"/>
      <c r="C209" s="180" t="s">
        <v>325</v>
      </c>
      <c r="D209" s="180" t="s">
        <v>201</v>
      </c>
      <c r="E209" s="181" t="s">
        <v>3176</v>
      </c>
      <c r="F209" s="182" t="s">
        <v>3177</v>
      </c>
      <c r="G209" s="183" t="s">
        <v>204</v>
      </c>
      <c r="H209" s="184">
        <v>7</v>
      </c>
      <c r="I209" s="185"/>
      <c r="J209" s="186">
        <f>ROUND(I209*H209,2)</f>
        <v>0</v>
      </c>
      <c r="K209" s="182" t="s">
        <v>205</v>
      </c>
      <c r="L209" s="39"/>
      <c r="M209" s="187" t="s">
        <v>1</v>
      </c>
      <c r="N209" s="188" t="s">
        <v>46</v>
      </c>
      <c r="O209" s="77"/>
      <c r="P209" s="189">
        <f>O209*H209</f>
        <v>0</v>
      </c>
      <c r="Q209" s="189">
        <v>0</v>
      </c>
      <c r="R209" s="189">
        <f>Q209*H209</f>
        <v>0</v>
      </c>
      <c r="S209" s="189">
        <v>0</v>
      </c>
      <c r="T209" s="190">
        <f>S209*H209</f>
        <v>0</v>
      </c>
      <c r="U209" s="38"/>
      <c r="V209" s="38"/>
      <c r="W209" s="38"/>
      <c r="X209" s="38"/>
      <c r="Y209" s="38"/>
      <c r="Z209" s="38"/>
      <c r="AA209" s="38"/>
      <c r="AB209" s="38"/>
      <c r="AC209" s="38"/>
      <c r="AD209" s="38"/>
      <c r="AE209" s="38"/>
      <c r="AR209" s="191" t="s">
        <v>206</v>
      </c>
      <c r="AT209" s="191" t="s">
        <v>201</v>
      </c>
      <c r="AU209" s="191" t="s">
        <v>91</v>
      </c>
      <c r="AY209" s="19" t="s">
        <v>199</v>
      </c>
      <c r="BE209" s="192">
        <f>IF(N209="základní",J209,0)</f>
        <v>0</v>
      </c>
      <c r="BF209" s="192">
        <f>IF(N209="snížená",J209,0)</f>
        <v>0</v>
      </c>
      <c r="BG209" s="192">
        <f>IF(N209="zákl. přenesená",J209,0)</f>
        <v>0</v>
      </c>
      <c r="BH209" s="192">
        <f>IF(N209="sníž. přenesená",J209,0)</f>
        <v>0</v>
      </c>
      <c r="BI209" s="192">
        <f>IF(N209="nulová",J209,0)</f>
        <v>0</v>
      </c>
      <c r="BJ209" s="19" t="s">
        <v>89</v>
      </c>
      <c r="BK209" s="192">
        <f>ROUND(I209*H209,2)</f>
        <v>0</v>
      </c>
      <c r="BL209" s="19" t="s">
        <v>206</v>
      </c>
      <c r="BM209" s="191" t="s">
        <v>3178</v>
      </c>
    </row>
    <row r="210" s="2" customFormat="1">
      <c r="A210" s="38"/>
      <c r="B210" s="39"/>
      <c r="C210" s="38"/>
      <c r="D210" s="193" t="s">
        <v>208</v>
      </c>
      <c r="E210" s="38"/>
      <c r="F210" s="194" t="s">
        <v>3179</v>
      </c>
      <c r="G210" s="38"/>
      <c r="H210" s="38"/>
      <c r="I210" s="195"/>
      <c r="J210" s="38"/>
      <c r="K210" s="38"/>
      <c r="L210" s="39"/>
      <c r="M210" s="196"/>
      <c r="N210" s="197"/>
      <c r="O210" s="77"/>
      <c r="P210" s="77"/>
      <c r="Q210" s="77"/>
      <c r="R210" s="77"/>
      <c r="S210" s="77"/>
      <c r="T210" s="78"/>
      <c r="U210" s="38"/>
      <c r="V210" s="38"/>
      <c r="W210" s="38"/>
      <c r="X210" s="38"/>
      <c r="Y210" s="38"/>
      <c r="Z210" s="38"/>
      <c r="AA210" s="38"/>
      <c r="AB210" s="38"/>
      <c r="AC210" s="38"/>
      <c r="AD210" s="38"/>
      <c r="AE210" s="38"/>
      <c r="AT210" s="19" t="s">
        <v>208</v>
      </c>
      <c r="AU210" s="19" t="s">
        <v>91</v>
      </c>
    </row>
    <row r="211" s="2" customFormat="1">
      <c r="A211" s="38"/>
      <c r="B211" s="39"/>
      <c r="C211" s="38"/>
      <c r="D211" s="193" t="s">
        <v>210</v>
      </c>
      <c r="E211" s="38"/>
      <c r="F211" s="198" t="s">
        <v>523</v>
      </c>
      <c r="G211" s="38"/>
      <c r="H211" s="38"/>
      <c r="I211" s="195"/>
      <c r="J211" s="38"/>
      <c r="K211" s="38"/>
      <c r="L211" s="39"/>
      <c r="M211" s="196"/>
      <c r="N211" s="197"/>
      <c r="O211" s="77"/>
      <c r="P211" s="77"/>
      <c r="Q211" s="77"/>
      <c r="R211" s="77"/>
      <c r="S211" s="77"/>
      <c r="T211" s="78"/>
      <c r="U211" s="38"/>
      <c r="V211" s="38"/>
      <c r="W211" s="38"/>
      <c r="X211" s="38"/>
      <c r="Y211" s="38"/>
      <c r="Z211" s="38"/>
      <c r="AA211" s="38"/>
      <c r="AB211" s="38"/>
      <c r="AC211" s="38"/>
      <c r="AD211" s="38"/>
      <c r="AE211" s="38"/>
      <c r="AT211" s="19" t="s">
        <v>210</v>
      </c>
      <c r="AU211" s="19" t="s">
        <v>91</v>
      </c>
    </row>
    <row r="212" s="14" customFormat="1">
      <c r="A212" s="14"/>
      <c r="B212" s="207"/>
      <c r="C212" s="14"/>
      <c r="D212" s="193" t="s">
        <v>212</v>
      </c>
      <c r="E212" s="208" t="s">
        <v>1</v>
      </c>
      <c r="F212" s="209" t="s">
        <v>3169</v>
      </c>
      <c r="G212" s="14"/>
      <c r="H212" s="208" t="s">
        <v>1</v>
      </c>
      <c r="I212" s="210"/>
      <c r="J212" s="14"/>
      <c r="K212" s="14"/>
      <c r="L212" s="207"/>
      <c r="M212" s="211"/>
      <c r="N212" s="212"/>
      <c r="O212" s="212"/>
      <c r="P212" s="212"/>
      <c r="Q212" s="212"/>
      <c r="R212" s="212"/>
      <c r="S212" s="212"/>
      <c r="T212" s="213"/>
      <c r="U212" s="14"/>
      <c r="V212" s="14"/>
      <c r="W212" s="14"/>
      <c r="X212" s="14"/>
      <c r="Y212" s="14"/>
      <c r="Z212" s="14"/>
      <c r="AA212" s="14"/>
      <c r="AB212" s="14"/>
      <c r="AC212" s="14"/>
      <c r="AD212" s="14"/>
      <c r="AE212" s="14"/>
      <c r="AT212" s="208" t="s">
        <v>212</v>
      </c>
      <c r="AU212" s="208" t="s">
        <v>91</v>
      </c>
      <c r="AV212" s="14" t="s">
        <v>89</v>
      </c>
      <c r="AW212" s="14" t="s">
        <v>36</v>
      </c>
      <c r="AX212" s="14" t="s">
        <v>81</v>
      </c>
      <c r="AY212" s="208" t="s">
        <v>199</v>
      </c>
    </row>
    <row r="213" s="13" customFormat="1">
      <c r="A213" s="13"/>
      <c r="B213" s="199"/>
      <c r="C213" s="13"/>
      <c r="D213" s="193" t="s">
        <v>212</v>
      </c>
      <c r="E213" s="200" t="s">
        <v>1</v>
      </c>
      <c r="F213" s="201" t="s">
        <v>3122</v>
      </c>
      <c r="G213" s="13"/>
      <c r="H213" s="202">
        <v>7</v>
      </c>
      <c r="I213" s="203"/>
      <c r="J213" s="13"/>
      <c r="K213" s="13"/>
      <c r="L213" s="199"/>
      <c r="M213" s="204"/>
      <c r="N213" s="205"/>
      <c r="O213" s="205"/>
      <c r="P213" s="205"/>
      <c r="Q213" s="205"/>
      <c r="R213" s="205"/>
      <c r="S213" s="205"/>
      <c r="T213" s="206"/>
      <c r="U213" s="13"/>
      <c r="V213" s="13"/>
      <c r="W213" s="13"/>
      <c r="X213" s="13"/>
      <c r="Y213" s="13"/>
      <c r="Z213" s="13"/>
      <c r="AA213" s="13"/>
      <c r="AB213" s="13"/>
      <c r="AC213" s="13"/>
      <c r="AD213" s="13"/>
      <c r="AE213" s="13"/>
      <c r="AT213" s="200" t="s">
        <v>212</v>
      </c>
      <c r="AU213" s="200" t="s">
        <v>91</v>
      </c>
      <c r="AV213" s="13" t="s">
        <v>91</v>
      </c>
      <c r="AW213" s="13" t="s">
        <v>36</v>
      </c>
      <c r="AX213" s="13" t="s">
        <v>81</v>
      </c>
      <c r="AY213" s="200" t="s">
        <v>199</v>
      </c>
    </row>
    <row r="214" s="15" customFormat="1">
      <c r="A214" s="15"/>
      <c r="B214" s="214"/>
      <c r="C214" s="15"/>
      <c r="D214" s="193" t="s">
        <v>212</v>
      </c>
      <c r="E214" s="215" t="s">
        <v>1</v>
      </c>
      <c r="F214" s="216" t="s">
        <v>234</v>
      </c>
      <c r="G214" s="15"/>
      <c r="H214" s="217">
        <v>7</v>
      </c>
      <c r="I214" s="218"/>
      <c r="J214" s="15"/>
      <c r="K214" s="15"/>
      <c r="L214" s="214"/>
      <c r="M214" s="219"/>
      <c r="N214" s="220"/>
      <c r="O214" s="220"/>
      <c r="P214" s="220"/>
      <c r="Q214" s="220"/>
      <c r="R214" s="220"/>
      <c r="S214" s="220"/>
      <c r="T214" s="221"/>
      <c r="U214" s="15"/>
      <c r="V214" s="15"/>
      <c r="W214" s="15"/>
      <c r="X214" s="15"/>
      <c r="Y214" s="15"/>
      <c r="Z214" s="15"/>
      <c r="AA214" s="15"/>
      <c r="AB214" s="15"/>
      <c r="AC214" s="15"/>
      <c r="AD214" s="15"/>
      <c r="AE214" s="15"/>
      <c r="AT214" s="215" t="s">
        <v>212</v>
      </c>
      <c r="AU214" s="215" t="s">
        <v>91</v>
      </c>
      <c r="AV214" s="15" t="s">
        <v>206</v>
      </c>
      <c r="AW214" s="15" t="s">
        <v>36</v>
      </c>
      <c r="AX214" s="15" t="s">
        <v>89</v>
      </c>
      <c r="AY214" s="215" t="s">
        <v>199</v>
      </c>
    </row>
    <row r="215" s="12" customFormat="1" ht="22.8" customHeight="1">
      <c r="A215" s="12"/>
      <c r="B215" s="166"/>
      <c r="C215" s="12"/>
      <c r="D215" s="167" t="s">
        <v>80</v>
      </c>
      <c r="E215" s="177" t="s">
        <v>259</v>
      </c>
      <c r="F215" s="177" t="s">
        <v>544</v>
      </c>
      <c r="G215" s="12"/>
      <c r="H215" s="12"/>
      <c r="I215" s="169"/>
      <c r="J215" s="178">
        <f>BK215</f>
        <v>0</v>
      </c>
      <c r="K215" s="12"/>
      <c r="L215" s="166"/>
      <c r="M215" s="171"/>
      <c r="N215" s="172"/>
      <c r="O215" s="172"/>
      <c r="P215" s="173">
        <f>SUM(P216:P239)</f>
        <v>0</v>
      </c>
      <c r="Q215" s="172"/>
      <c r="R215" s="173">
        <f>SUM(R216:R239)</f>
        <v>4.2640000000000002</v>
      </c>
      <c r="S215" s="172"/>
      <c r="T215" s="174">
        <f>SUM(T216:T239)</f>
        <v>0</v>
      </c>
      <c r="U215" s="12"/>
      <c r="V215" s="12"/>
      <c r="W215" s="12"/>
      <c r="X215" s="12"/>
      <c r="Y215" s="12"/>
      <c r="Z215" s="12"/>
      <c r="AA215" s="12"/>
      <c r="AB215" s="12"/>
      <c r="AC215" s="12"/>
      <c r="AD215" s="12"/>
      <c r="AE215" s="12"/>
      <c r="AR215" s="167" t="s">
        <v>89</v>
      </c>
      <c r="AT215" s="175" t="s">
        <v>80</v>
      </c>
      <c r="AU215" s="175" t="s">
        <v>89</v>
      </c>
      <c r="AY215" s="167" t="s">
        <v>199</v>
      </c>
      <c r="BK215" s="176">
        <f>SUM(BK216:BK239)</f>
        <v>0</v>
      </c>
    </row>
    <row r="216" s="2" customFormat="1" ht="24.15" customHeight="1">
      <c r="A216" s="38"/>
      <c r="B216" s="179"/>
      <c r="C216" s="180" t="s">
        <v>331</v>
      </c>
      <c r="D216" s="180" t="s">
        <v>201</v>
      </c>
      <c r="E216" s="181" t="s">
        <v>3180</v>
      </c>
      <c r="F216" s="182" t="s">
        <v>3181</v>
      </c>
      <c r="G216" s="183" t="s">
        <v>404</v>
      </c>
      <c r="H216" s="184">
        <v>2</v>
      </c>
      <c r="I216" s="185"/>
      <c r="J216" s="186">
        <f>ROUND(I216*H216,2)</f>
        <v>0</v>
      </c>
      <c r="K216" s="182" t="s">
        <v>246</v>
      </c>
      <c r="L216" s="39"/>
      <c r="M216" s="187" t="s">
        <v>1</v>
      </c>
      <c r="N216" s="188" t="s">
        <v>46</v>
      </c>
      <c r="O216" s="77"/>
      <c r="P216" s="189">
        <f>O216*H216</f>
        <v>0</v>
      </c>
      <c r="Q216" s="189">
        <v>0.81200000000000006</v>
      </c>
      <c r="R216" s="189">
        <f>Q216*H216</f>
        <v>1.6240000000000001</v>
      </c>
      <c r="S216" s="189">
        <v>0</v>
      </c>
      <c r="T216" s="190">
        <f>S216*H216</f>
        <v>0</v>
      </c>
      <c r="U216" s="38"/>
      <c r="V216" s="38"/>
      <c r="W216" s="38"/>
      <c r="X216" s="38"/>
      <c r="Y216" s="38"/>
      <c r="Z216" s="38"/>
      <c r="AA216" s="38"/>
      <c r="AB216" s="38"/>
      <c r="AC216" s="38"/>
      <c r="AD216" s="38"/>
      <c r="AE216" s="38"/>
      <c r="AR216" s="191" t="s">
        <v>206</v>
      </c>
      <c r="AT216" s="191" t="s">
        <v>201</v>
      </c>
      <c r="AU216" s="191" t="s">
        <v>91</v>
      </c>
      <c r="AY216" s="19" t="s">
        <v>199</v>
      </c>
      <c r="BE216" s="192">
        <f>IF(N216="základní",J216,0)</f>
        <v>0</v>
      </c>
      <c r="BF216" s="192">
        <f>IF(N216="snížená",J216,0)</f>
        <v>0</v>
      </c>
      <c r="BG216" s="192">
        <f>IF(N216="zákl. přenesená",J216,0)</f>
        <v>0</v>
      </c>
      <c r="BH216" s="192">
        <f>IF(N216="sníž. přenesená",J216,0)</f>
        <v>0</v>
      </c>
      <c r="BI216" s="192">
        <f>IF(N216="nulová",J216,0)</f>
        <v>0</v>
      </c>
      <c r="BJ216" s="19" t="s">
        <v>89</v>
      </c>
      <c r="BK216" s="192">
        <f>ROUND(I216*H216,2)</f>
        <v>0</v>
      </c>
      <c r="BL216" s="19" t="s">
        <v>206</v>
      </c>
      <c r="BM216" s="191" t="s">
        <v>3182</v>
      </c>
    </row>
    <row r="217" s="2" customFormat="1">
      <c r="A217" s="38"/>
      <c r="B217" s="39"/>
      <c r="C217" s="38"/>
      <c r="D217" s="193" t="s">
        <v>248</v>
      </c>
      <c r="E217" s="38"/>
      <c r="F217" s="198" t="s">
        <v>3183</v>
      </c>
      <c r="G217" s="38"/>
      <c r="H217" s="38"/>
      <c r="I217" s="195"/>
      <c r="J217" s="38"/>
      <c r="K217" s="38"/>
      <c r="L217" s="39"/>
      <c r="M217" s="196"/>
      <c r="N217" s="197"/>
      <c r="O217" s="77"/>
      <c r="P217" s="77"/>
      <c r="Q217" s="77"/>
      <c r="R217" s="77"/>
      <c r="S217" s="77"/>
      <c r="T217" s="78"/>
      <c r="U217" s="38"/>
      <c r="V217" s="38"/>
      <c r="W217" s="38"/>
      <c r="X217" s="38"/>
      <c r="Y217" s="38"/>
      <c r="Z217" s="38"/>
      <c r="AA217" s="38"/>
      <c r="AB217" s="38"/>
      <c r="AC217" s="38"/>
      <c r="AD217" s="38"/>
      <c r="AE217" s="38"/>
      <c r="AT217" s="19" t="s">
        <v>248</v>
      </c>
      <c r="AU217" s="19" t="s">
        <v>91</v>
      </c>
    </row>
    <row r="218" s="14" customFormat="1">
      <c r="A218" s="14"/>
      <c r="B218" s="207"/>
      <c r="C218" s="14"/>
      <c r="D218" s="193" t="s">
        <v>212</v>
      </c>
      <c r="E218" s="208" t="s">
        <v>1</v>
      </c>
      <c r="F218" s="209" t="s">
        <v>3184</v>
      </c>
      <c r="G218" s="14"/>
      <c r="H218" s="208" t="s">
        <v>1</v>
      </c>
      <c r="I218" s="210"/>
      <c r="J218" s="14"/>
      <c r="K218" s="14"/>
      <c r="L218" s="207"/>
      <c r="M218" s="211"/>
      <c r="N218" s="212"/>
      <c r="O218" s="212"/>
      <c r="P218" s="212"/>
      <c r="Q218" s="212"/>
      <c r="R218" s="212"/>
      <c r="S218" s="212"/>
      <c r="T218" s="213"/>
      <c r="U218" s="14"/>
      <c r="V218" s="14"/>
      <c r="W218" s="14"/>
      <c r="X218" s="14"/>
      <c r="Y218" s="14"/>
      <c r="Z218" s="14"/>
      <c r="AA218" s="14"/>
      <c r="AB218" s="14"/>
      <c r="AC218" s="14"/>
      <c r="AD218" s="14"/>
      <c r="AE218" s="14"/>
      <c r="AT218" s="208" t="s">
        <v>212</v>
      </c>
      <c r="AU218" s="208" t="s">
        <v>91</v>
      </c>
      <c r="AV218" s="14" t="s">
        <v>89</v>
      </c>
      <c r="AW218" s="14" t="s">
        <v>36</v>
      </c>
      <c r="AX218" s="14" t="s">
        <v>81</v>
      </c>
      <c r="AY218" s="208" t="s">
        <v>199</v>
      </c>
    </row>
    <row r="219" s="13" customFormat="1">
      <c r="A219" s="13"/>
      <c r="B219" s="199"/>
      <c r="C219" s="13"/>
      <c r="D219" s="193" t="s">
        <v>212</v>
      </c>
      <c r="E219" s="200" t="s">
        <v>1</v>
      </c>
      <c r="F219" s="201" t="s">
        <v>1649</v>
      </c>
      <c r="G219" s="13"/>
      <c r="H219" s="202">
        <v>2</v>
      </c>
      <c r="I219" s="203"/>
      <c r="J219" s="13"/>
      <c r="K219" s="13"/>
      <c r="L219" s="199"/>
      <c r="M219" s="204"/>
      <c r="N219" s="205"/>
      <c r="O219" s="205"/>
      <c r="P219" s="205"/>
      <c r="Q219" s="205"/>
      <c r="R219" s="205"/>
      <c r="S219" s="205"/>
      <c r="T219" s="206"/>
      <c r="U219" s="13"/>
      <c r="V219" s="13"/>
      <c r="W219" s="13"/>
      <c r="X219" s="13"/>
      <c r="Y219" s="13"/>
      <c r="Z219" s="13"/>
      <c r="AA219" s="13"/>
      <c r="AB219" s="13"/>
      <c r="AC219" s="13"/>
      <c r="AD219" s="13"/>
      <c r="AE219" s="13"/>
      <c r="AT219" s="200" t="s">
        <v>212</v>
      </c>
      <c r="AU219" s="200" t="s">
        <v>91</v>
      </c>
      <c r="AV219" s="13" t="s">
        <v>91</v>
      </c>
      <c r="AW219" s="13" t="s">
        <v>36</v>
      </c>
      <c r="AX219" s="13" t="s">
        <v>81</v>
      </c>
      <c r="AY219" s="200" t="s">
        <v>199</v>
      </c>
    </row>
    <row r="220" s="15" customFormat="1">
      <c r="A220" s="15"/>
      <c r="B220" s="214"/>
      <c r="C220" s="15"/>
      <c r="D220" s="193" t="s">
        <v>212</v>
      </c>
      <c r="E220" s="215" t="s">
        <v>1</v>
      </c>
      <c r="F220" s="216" t="s">
        <v>234</v>
      </c>
      <c r="G220" s="15"/>
      <c r="H220" s="217">
        <v>2</v>
      </c>
      <c r="I220" s="218"/>
      <c r="J220" s="15"/>
      <c r="K220" s="15"/>
      <c r="L220" s="214"/>
      <c r="M220" s="219"/>
      <c r="N220" s="220"/>
      <c r="O220" s="220"/>
      <c r="P220" s="220"/>
      <c r="Q220" s="220"/>
      <c r="R220" s="220"/>
      <c r="S220" s="220"/>
      <c r="T220" s="221"/>
      <c r="U220" s="15"/>
      <c r="V220" s="15"/>
      <c r="W220" s="15"/>
      <c r="X220" s="15"/>
      <c r="Y220" s="15"/>
      <c r="Z220" s="15"/>
      <c r="AA220" s="15"/>
      <c r="AB220" s="15"/>
      <c r="AC220" s="15"/>
      <c r="AD220" s="15"/>
      <c r="AE220" s="15"/>
      <c r="AT220" s="215" t="s">
        <v>212</v>
      </c>
      <c r="AU220" s="215" t="s">
        <v>91</v>
      </c>
      <c r="AV220" s="15" t="s">
        <v>206</v>
      </c>
      <c r="AW220" s="15" t="s">
        <v>36</v>
      </c>
      <c r="AX220" s="15" t="s">
        <v>89</v>
      </c>
      <c r="AY220" s="215" t="s">
        <v>199</v>
      </c>
    </row>
    <row r="221" s="2" customFormat="1" ht="24.15" customHeight="1">
      <c r="A221" s="38"/>
      <c r="B221" s="179"/>
      <c r="C221" s="180" t="s">
        <v>337</v>
      </c>
      <c r="D221" s="180" t="s">
        <v>201</v>
      </c>
      <c r="E221" s="181" t="s">
        <v>3185</v>
      </c>
      <c r="F221" s="182" t="s">
        <v>3186</v>
      </c>
      <c r="G221" s="183" t="s">
        <v>548</v>
      </c>
      <c r="H221" s="184">
        <v>2</v>
      </c>
      <c r="I221" s="185"/>
      <c r="J221" s="186">
        <f>ROUND(I221*H221,2)</f>
        <v>0</v>
      </c>
      <c r="K221" s="182" t="s">
        <v>246</v>
      </c>
      <c r="L221" s="39"/>
      <c r="M221" s="187" t="s">
        <v>1</v>
      </c>
      <c r="N221" s="188" t="s">
        <v>46</v>
      </c>
      <c r="O221" s="77"/>
      <c r="P221" s="189">
        <f>O221*H221</f>
        <v>0</v>
      </c>
      <c r="Q221" s="189">
        <v>1.3200000000000001</v>
      </c>
      <c r="R221" s="189">
        <f>Q221*H221</f>
        <v>2.6400000000000001</v>
      </c>
      <c r="S221" s="189">
        <v>0</v>
      </c>
      <c r="T221" s="190">
        <f>S221*H221</f>
        <v>0</v>
      </c>
      <c r="U221" s="38"/>
      <c r="V221" s="38"/>
      <c r="W221" s="38"/>
      <c r="X221" s="38"/>
      <c r="Y221" s="38"/>
      <c r="Z221" s="38"/>
      <c r="AA221" s="38"/>
      <c r="AB221" s="38"/>
      <c r="AC221" s="38"/>
      <c r="AD221" s="38"/>
      <c r="AE221" s="38"/>
      <c r="AR221" s="191" t="s">
        <v>206</v>
      </c>
      <c r="AT221" s="191" t="s">
        <v>201</v>
      </c>
      <c r="AU221" s="191" t="s">
        <v>91</v>
      </c>
      <c r="AY221" s="19" t="s">
        <v>199</v>
      </c>
      <c r="BE221" s="192">
        <f>IF(N221="základní",J221,0)</f>
        <v>0</v>
      </c>
      <c r="BF221" s="192">
        <f>IF(N221="snížená",J221,0)</f>
        <v>0</v>
      </c>
      <c r="BG221" s="192">
        <f>IF(N221="zákl. přenesená",J221,0)</f>
        <v>0</v>
      </c>
      <c r="BH221" s="192">
        <f>IF(N221="sníž. přenesená",J221,0)</f>
        <v>0</v>
      </c>
      <c r="BI221" s="192">
        <f>IF(N221="nulová",J221,0)</f>
        <v>0</v>
      </c>
      <c r="BJ221" s="19" t="s">
        <v>89</v>
      </c>
      <c r="BK221" s="192">
        <f>ROUND(I221*H221,2)</f>
        <v>0</v>
      </c>
      <c r="BL221" s="19" t="s">
        <v>206</v>
      </c>
      <c r="BM221" s="191" t="s">
        <v>3187</v>
      </c>
    </row>
    <row r="222" s="2" customFormat="1">
      <c r="A222" s="38"/>
      <c r="B222" s="39"/>
      <c r="C222" s="38"/>
      <c r="D222" s="193" t="s">
        <v>248</v>
      </c>
      <c r="E222" s="38"/>
      <c r="F222" s="198" t="s">
        <v>3188</v>
      </c>
      <c r="G222" s="38"/>
      <c r="H222" s="38"/>
      <c r="I222" s="195"/>
      <c r="J222" s="38"/>
      <c r="K222" s="38"/>
      <c r="L222" s="39"/>
      <c r="M222" s="196"/>
      <c r="N222" s="197"/>
      <c r="O222" s="77"/>
      <c r="P222" s="77"/>
      <c r="Q222" s="77"/>
      <c r="R222" s="77"/>
      <c r="S222" s="77"/>
      <c r="T222" s="78"/>
      <c r="U222" s="38"/>
      <c r="V222" s="38"/>
      <c r="W222" s="38"/>
      <c r="X222" s="38"/>
      <c r="Y222" s="38"/>
      <c r="Z222" s="38"/>
      <c r="AA222" s="38"/>
      <c r="AB222" s="38"/>
      <c r="AC222" s="38"/>
      <c r="AD222" s="38"/>
      <c r="AE222" s="38"/>
      <c r="AT222" s="19" t="s">
        <v>248</v>
      </c>
      <c r="AU222" s="19" t="s">
        <v>91</v>
      </c>
    </row>
    <row r="223" s="14" customFormat="1">
      <c r="A223" s="14"/>
      <c r="B223" s="207"/>
      <c r="C223" s="14"/>
      <c r="D223" s="193" t="s">
        <v>212</v>
      </c>
      <c r="E223" s="208" t="s">
        <v>1</v>
      </c>
      <c r="F223" s="209" t="s">
        <v>3189</v>
      </c>
      <c r="G223" s="14"/>
      <c r="H223" s="208" t="s">
        <v>1</v>
      </c>
      <c r="I223" s="210"/>
      <c r="J223" s="14"/>
      <c r="K223" s="14"/>
      <c r="L223" s="207"/>
      <c r="M223" s="211"/>
      <c r="N223" s="212"/>
      <c r="O223" s="212"/>
      <c r="P223" s="212"/>
      <c r="Q223" s="212"/>
      <c r="R223" s="212"/>
      <c r="S223" s="212"/>
      <c r="T223" s="213"/>
      <c r="U223" s="14"/>
      <c r="V223" s="14"/>
      <c r="W223" s="14"/>
      <c r="X223" s="14"/>
      <c r="Y223" s="14"/>
      <c r="Z223" s="14"/>
      <c r="AA223" s="14"/>
      <c r="AB223" s="14"/>
      <c r="AC223" s="14"/>
      <c r="AD223" s="14"/>
      <c r="AE223" s="14"/>
      <c r="AT223" s="208" t="s">
        <v>212</v>
      </c>
      <c r="AU223" s="208" t="s">
        <v>91</v>
      </c>
      <c r="AV223" s="14" t="s">
        <v>89</v>
      </c>
      <c r="AW223" s="14" t="s">
        <v>36</v>
      </c>
      <c r="AX223" s="14" t="s">
        <v>81</v>
      </c>
      <c r="AY223" s="208" t="s">
        <v>199</v>
      </c>
    </row>
    <row r="224" s="14" customFormat="1">
      <c r="A224" s="14"/>
      <c r="B224" s="207"/>
      <c r="C224" s="14"/>
      <c r="D224" s="193" t="s">
        <v>212</v>
      </c>
      <c r="E224" s="208" t="s">
        <v>1</v>
      </c>
      <c r="F224" s="209" t="s">
        <v>3190</v>
      </c>
      <c r="G224" s="14"/>
      <c r="H224" s="208" t="s">
        <v>1</v>
      </c>
      <c r="I224" s="210"/>
      <c r="J224" s="14"/>
      <c r="K224" s="14"/>
      <c r="L224" s="207"/>
      <c r="M224" s="211"/>
      <c r="N224" s="212"/>
      <c r="O224" s="212"/>
      <c r="P224" s="212"/>
      <c r="Q224" s="212"/>
      <c r="R224" s="212"/>
      <c r="S224" s="212"/>
      <c r="T224" s="213"/>
      <c r="U224" s="14"/>
      <c r="V224" s="14"/>
      <c r="W224" s="14"/>
      <c r="X224" s="14"/>
      <c r="Y224" s="14"/>
      <c r="Z224" s="14"/>
      <c r="AA224" s="14"/>
      <c r="AB224" s="14"/>
      <c r="AC224" s="14"/>
      <c r="AD224" s="14"/>
      <c r="AE224" s="14"/>
      <c r="AT224" s="208" t="s">
        <v>212</v>
      </c>
      <c r="AU224" s="208" t="s">
        <v>91</v>
      </c>
      <c r="AV224" s="14" t="s">
        <v>89</v>
      </c>
      <c r="AW224" s="14" t="s">
        <v>36</v>
      </c>
      <c r="AX224" s="14" t="s">
        <v>81</v>
      </c>
      <c r="AY224" s="208" t="s">
        <v>199</v>
      </c>
    </row>
    <row r="225" s="14" customFormat="1">
      <c r="A225" s="14"/>
      <c r="B225" s="207"/>
      <c r="C225" s="14"/>
      <c r="D225" s="193" t="s">
        <v>212</v>
      </c>
      <c r="E225" s="208" t="s">
        <v>1</v>
      </c>
      <c r="F225" s="209" t="s">
        <v>3191</v>
      </c>
      <c r="G225" s="14"/>
      <c r="H225" s="208" t="s">
        <v>1</v>
      </c>
      <c r="I225" s="210"/>
      <c r="J225" s="14"/>
      <c r="K225" s="14"/>
      <c r="L225" s="207"/>
      <c r="M225" s="211"/>
      <c r="N225" s="212"/>
      <c r="O225" s="212"/>
      <c r="P225" s="212"/>
      <c r="Q225" s="212"/>
      <c r="R225" s="212"/>
      <c r="S225" s="212"/>
      <c r="T225" s="213"/>
      <c r="U225" s="14"/>
      <c r="V225" s="14"/>
      <c r="W225" s="14"/>
      <c r="X225" s="14"/>
      <c r="Y225" s="14"/>
      <c r="Z225" s="14"/>
      <c r="AA225" s="14"/>
      <c r="AB225" s="14"/>
      <c r="AC225" s="14"/>
      <c r="AD225" s="14"/>
      <c r="AE225" s="14"/>
      <c r="AT225" s="208" t="s">
        <v>212</v>
      </c>
      <c r="AU225" s="208" t="s">
        <v>91</v>
      </c>
      <c r="AV225" s="14" t="s">
        <v>89</v>
      </c>
      <c r="AW225" s="14" t="s">
        <v>36</v>
      </c>
      <c r="AX225" s="14" t="s">
        <v>81</v>
      </c>
      <c r="AY225" s="208" t="s">
        <v>199</v>
      </c>
    </row>
    <row r="226" s="14" customFormat="1">
      <c r="A226" s="14"/>
      <c r="B226" s="207"/>
      <c r="C226" s="14"/>
      <c r="D226" s="193" t="s">
        <v>212</v>
      </c>
      <c r="E226" s="208" t="s">
        <v>1</v>
      </c>
      <c r="F226" s="209" t="s">
        <v>3192</v>
      </c>
      <c r="G226" s="14"/>
      <c r="H226" s="208" t="s">
        <v>1</v>
      </c>
      <c r="I226" s="210"/>
      <c r="J226" s="14"/>
      <c r="K226" s="14"/>
      <c r="L226" s="207"/>
      <c r="M226" s="211"/>
      <c r="N226" s="212"/>
      <c r="O226" s="212"/>
      <c r="P226" s="212"/>
      <c r="Q226" s="212"/>
      <c r="R226" s="212"/>
      <c r="S226" s="212"/>
      <c r="T226" s="213"/>
      <c r="U226" s="14"/>
      <c r="V226" s="14"/>
      <c r="W226" s="14"/>
      <c r="X226" s="14"/>
      <c r="Y226" s="14"/>
      <c r="Z226" s="14"/>
      <c r="AA226" s="14"/>
      <c r="AB226" s="14"/>
      <c r="AC226" s="14"/>
      <c r="AD226" s="14"/>
      <c r="AE226" s="14"/>
      <c r="AT226" s="208" t="s">
        <v>212</v>
      </c>
      <c r="AU226" s="208" t="s">
        <v>91</v>
      </c>
      <c r="AV226" s="14" t="s">
        <v>89</v>
      </c>
      <c r="AW226" s="14" t="s">
        <v>36</v>
      </c>
      <c r="AX226" s="14" t="s">
        <v>81</v>
      </c>
      <c r="AY226" s="208" t="s">
        <v>199</v>
      </c>
    </row>
    <row r="227" s="14" customFormat="1">
      <c r="A227" s="14"/>
      <c r="B227" s="207"/>
      <c r="C227" s="14"/>
      <c r="D227" s="193" t="s">
        <v>212</v>
      </c>
      <c r="E227" s="208" t="s">
        <v>1</v>
      </c>
      <c r="F227" s="209" t="s">
        <v>3193</v>
      </c>
      <c r="G227" s="14"/>
      <c r="H227" s="208" t="s">
        <v>1</v>
      </c>
      <c r="I227" s="210"/>
      <c r="J227" s="14"/>
      <c r="K227" s="14"/>
      <c r="L227" s="207"/>
      <c r="M227" s="211"/>
      <c r="N227" s="212"/>
      <c r="O227" s="212"/>
      <c r="P227" s="212"/>
      <c r="Q227" s="212"/>
      <c r="R227" s="212"/>
      <c r="S227" s="212"/>
      <c r="T227" s="213"/>
      <c r="U227" s="14"/>
      <c r="V227" s="14"/>
      <c r="W227" s="14"/>
      <c r="X227" s="14"/>
      <c r="Y227" s="14"/>
      <c r="Z227" s="14"/>
      <c r="AA227" s="14"/>
      <c r="AB227" s="14"/>
      <c r="AC227" s="14"/>
      <c r="AD227" s="14"/>
      <c r="AE227" s="14"/>
      <c r="AT227" s="208" t="s">
        <v>212</v>
      </c>
      <c r="AU227" s="208" t="s">
        <v>91</v>
      </c>
      <c r="AV227" s="14" t="s">
        <v>89</v>
      </c>
      <c r="AW227" s="14" t="s">
        <v>36</v>
      </c>
      <c r="AX227" s="14" t="s">
        <v>81</v>
      </c>
      <c r="AY227" s="208" t="s">
        <v>199</v>
      </c>
    </row>
    <row r="228" s="14" customFormat="1">
      <c r="A228" s="14"/>
      <c r="B228" s="207"/>
      <c r="C228" s="14"/>
      <c r="D228" s="193" t="s">
        <v>212</v>
      </c>
      <c r="E228" s="208" t="s">
        <v>1</v>
      </c>
      <c r="F228" s="209" t="s">
        <v>3194</v>
      </c>
      <c r="G228" s="14"/>
      <c r="H228" s="208" t="s">
        <v>1</v>
      </c>
      <c r="I228" s="210"/>
      <c r="J228" s="14"/>
      <c r="K228" s="14"/>
      <c r="L228" s="207"/>
      <c r="M228" s="211"/>
      <c r="N228" s="212"/>
      <c r="O228" s="212"/>
      <c r="P228" s="212"/>
      <c r="Q228" s="212"/>
      <c r="R228" s="212"/>
      <c r="S228" s="212"/>
      <c r="T228" s="213"/>
      <c r="U228" s="14"/>
      <c r="V228" s="14"/>
      <c r="W228" s="14"/>
      <c r="X228" s="14"/>
      <c r="Y228" s="14"/>
      <c r="Z228" s="14"/>
      <c r="AA228" s="14"/>
      <c r="AB228" s="14"/>
      <c r="AC228" s="14"/>
      <c r="AD228" s="14"/>
      <c r="AE228" s="14"/>
      <c r="AT228" s="208" t="s">
        <v>212</v>
      </c>
      <c r="AU228" s="208" t="s">
        <v>91</v>
      </c>
      <c r="AV228" s="14" t="s">
        <v>89</v>
      </c>
      <c r="AW228" s="14" t="s">
        <v>36</v>
      </c>
      <c r="AX228" s="14" t="s">
        <v>81</v>
      </c>
      <c r="AY228" s="208" t="s">
        <v>199</v>
      </c>
    </row>
    <row r="229" s="14" customFormat="1">
      <c r="A229" s="14"/>
      <c r="B229" s="207"/>
      <c r="C229" s="14"/>
      <c r="D229" s="193" t="s">
        <v>212</v>
      </c>
      <c r="E229" s="208" t="s">
        <v>1</v>
      </c>
      <c r="F229" s="209" t="s">
        <v>3195</v>
      </c>
      <c r="G229" s="14"/>
      <c r="H229" s="208" t="s">
        <v>1</v>
      </c>
      <c r="I229" s="210"/>
      <c r="J229" s="14"/>
      <c r="K229" s="14"/>
      <c r="L229" s="207"/>
      <c r="M229" s="211"/>
      <c r="N229" s="212"/>
      <c r="O229" s="212"/>
      <c r="P229" s="212"/>
      <c r="Q229" s="212"/>
      <c r="R229" s="212"/>
      <c r="S229" s="212"/>
      <c r="T229" s="213"/>
      <c r="U229" s="14"/>
      <c r="V229" s="14"/>
      <c r="W229" s="14"/>
      <c r="X229" s="14"/>
      <c r="Y229" s="14"/>
      <c r="Z229" s="14"/>
      <c r="AA229" s="14"/>
      <c r="AB229" s="14"/>
      <c r="AC229" s="14"/>
      <c r="AD229" s="14"/>
      <c r="AE229" s="14"/>
      <c r="AT229" s="208" t="s">
        <v>212</v>
      </c>
      <c r="AU229" s="208" t="s">
        <v>91</v>
      </c>
      <c r="AV229" s="14" t="s">
        <v>89</v>
      </c>
      <c r="AW229" s="14" t="s">
        <v>36</v>
      </c>
      <c r="AX229" s="14" t="s">
        <v>81</v>
      </c>
      <c r="AY229" s="208" t="s">
        <v>199</v>
      </c>
    </row>
    <row r="230" s="14" customFormat="1">
      <c r="A230" s="14"/>
      <c r="B230" s="207"/>
      <c r="C230" s="14"/>
      <c r="D230" s="193" t="s">
        <v>212</v>
      </c>
      <c r="E230" s="208" t="s">
        <v>1</v>
      </c>
      <c r="F230" s="209" t="s">
        <v>3196</v>
      </c>
      <c r="G230" s="14"/>
      <c r="H230" s="208" t="s">
        <v>1</v>
      </c>
      <c r="I230" s="210"/>
      <c r="J230" s="14"/>
      <c r="K230" s="14"/>
      <c r="L230" s="207"/>
      <c r="M230" s="211"/>
      <c r="N230" s="212"/>
      <c r="O230" s="212"/>
      <c r="P230" s="212"/>
      <c r="Q230" s="212"/>
      <c r="R230" s="212"/>
      <c r="S230" s="212"/>
      <c r="T230" s="213"/>
      <c r="U230" s="14"/>
      <c r="V230" s="14"/>
      <c r="W230" s="14"/>
      <c r="X230" s="14"/>
      <c r="Y230" s="14"/>
      <c r="Z230" s="14"/>
      <c r="AA230" s="14"/>
      <c r="AB230" s="14"/>
      <c r="AC230" s="14"/>
      <c r="AD230" s="14"/>
      <c r="AE230" s="14"/>
      <c r="AT230" s="208" t="s">
        <v>212</v>
      </c>
      <c r="AU230" s="208" t="s">
        <v>91</v>
      </c>
      <c r="AV230" s="14" t="s">
        <v>89</v>
      </c>
      <c r="AW230" s="14" t="s">
        <v>36</v>
      </c>
      <c r="AX230" s="14" t="s">
        <v>81</v>
      </c>
      <c r="AY230" s="208" t="s">
        <v>199</v>
      </c>
    </row>
    <row r="231" s="14" customFormat="1">
      <c r="A231" s="14"/>
      <c r="B231" s="207"/>
      <c r="C231" s="14"/>
      <c r="D231" s="193" t="s">
        <v>212</v>
      </c>
      <c r="E231" s="208" t="s">
        <v>1</v>
      </c>
      <c r="F231" s="209" t="s">
        <v>3197</v>
      </c>
      <c r="G231" s="14"/>
      <c r="H231" s="208" t="s">
        <v>1</v>
      </c>
      <c r="I231" s="210"/>
      <c r="J231" s="14"/>
      <c r="K231" s="14"/>
      <c r="L231" s="207"/>
      <c r="M231" s="211"/>
      <c r="N231" s="212"/>
      <c r="O231" s="212"/>
      <c r="P231" s="212"/>
      <c r="Q231" s="212"/>
      <c r="R231" s="212"/>
      <c r="S231" s="212"/>
      <c r="T231" s="213"/>
      <c r="U231" s="14"/>
      <c r="V231" s="14"/>
      <c r="W231" s="14"/>
      <c r="X231" s="14"/>
      <c r="Y231" s="14"/>
      <c r="Z231" s="14"/>
      <c r="AA231" s="14"/>
      <c r="AB231" s="14"/>
      <c r="AC231" s="14"/>
      <c r="AD231" s="14"/>
      <c r="AE231" s="14"/>
      <c r="AT231" s="208" t="s">
        <v>212</v>
      </c>
      <c r="AU231" s="208" t="s">
        <v>91</v>
      </c>
      <c r="AV231" s="14" t="s">
        <v>89</v>
      </c>
      <c r="AW231" s="14" t="s">
        <v>36</v>
      </c>
      <c r="AX231" s="14" t="s">
        <v>81</v>
      </c>
      <c r="AY231" s="208" t="s">
        <v>199</v>
      </c>
    </row>
    <row r="232" s="14" customFormat="1">
      <c r="A232" s="14"/>
      <c r="B232" s="207"/>
      <c r="C232" s="14"/>
      <c r="D232" s="193" t="s">
        <v>212</v>
      </c>
      <c r="E232" s="208" t="s">
        <v>1</v>
      </c>
      <c r="F232" s="209" t="s">
        <v>3198</v>
      </c>
      <c r="G232" s="14"/>
      <c r="H232" s="208" t="s">
        <v>1</v>
      </c>
      <c r="I232" s="210"/>
      <c r="J232" s="14"/>
      <c r="K232" s="14"/>
      <c r="L232" s="207"/>
      <c r="M232" s="211"/>
      <c r="N232" s="212"/>
      <c r="O232" s="212"/>
      <c r="P232" s="212"/>
      <c r="Q232" s="212"/>
      <c r="R232" s="212"/>
      <c r="S232" s="212"/>
      <c r="T232" s="213"/>
      <c r="U232" s="14"/>
      <c r="V232" s="14"/>
      <c r="W232" s="14"/>
      <c r="X232" s="14"/>
      <c r="Y232" s="14"/>
      <c r="Z232" s="14"/>
      <c r="AA232" s="14"/>
      <c r="AB232" s="14"/>
      <c r="AC232" s="14"/>
      <c r="AD232" s="14"/>
      <c r="AE232" s="14"/>
      <c r="AT232" s="208" t="s">
        <v>212</v>
      </c>
      <c r="AU232" s="208" t="s">
        <v>91</v>
      </c>
      <c r="AV232" s="14" t="s">
        <v>89</v>
      </c>
      <c r="AW232" s="14" t="s">
        <v>36</v>
      </c>
      <c r="AX232" s="14" t="s">
        <v>81</v>
      </c>
      <c r="AY232" s="208" t="s">
        <v>199</v>
      </c>
    </row>
    <row r="233" s="13" customFormat="1">
      <c r="A233" s="13"/>
      <c r="B233" s="199"/>
      <c r="C233" s="13"/>
      <c r="D233" s="193" t="s">
        <v>212</v>
      </c>
      <c r="E233" s="200" t="s">
        <v>1</v>
      </c>
      <c r="F233" s="201" t="s">
        <v>3199</v>
      </c>
      <c r="G233" s="13"/>
      <c r="H233" s="202">
        <v>2</v>
      </c>
      <c r="I233" s="203"/>
      <c r="J233" s="13"/>
      <c r="K233" s="13"/>
      <c r="L233" s="199"/>
      <c r="M233" s="204"/>
      <c r="N233" s="205"/>
      <c r="O233" s="205"/>
      <c r="P233" s="205"/>
      <c r="Q233" s="205"/>
      <c r="R233" s="205"/>
      <c r="S233" s="205"/>
      <c r="T233" s="206"/>
      <c r="U233" s="13"/>
      <c r="V233" s="13"/>
      <c r="W233" s="13"/>
      <c r="X233" s="13"/>
      <c r="Y233" s="13"/>
      <c r="Z233" s="13"/>
      <c r="AA233" s="13"/>
      <c r="AB233" s="13"/>
      <c r="AC233" s="13"/>
      <c r="AD233" s="13"/>
      <c r="AE233" s="13"/>
      <c r="AT233" s="200" t="s">
        <v>212</v>
      </c>
      <c r="AU233" s="200" t="s">
        <v>91</v>
      </c>
      <c r="AV233" s="13" t="s">
        <v>91</v>
      </c>
      <c r="AW233" s="13" t="s">
        <v>36</v>
      </c>
      <c r="AX233" s="13" t="s">
        <v>89</v>
      </c>
      <c r="AY233" s="200" t="s">
        <v>199</v>
      </c>
    </row>
    <row r="234" s="2" customFormat="1" ht="24.15" customHeight="1">
      <c r="A234" s="38"/>
      <c r="B234" s="179"/>
      <c r="C234" s="180" t="s">
        <v>342</v>
      </c>
      <c r="D234" s="180" t="s">
        <v>201</v>
      </c>
      <c r="E234" s="181" t="s">
        <v>3200</v>
      </c>
      <c r="F234" s="182" t="s">
        <v>3201</v>
      </c>
      <c r="G234" s="183" t="s">
        <v>228</v>
      </c>
      <c r="H234" s="184">
        <v>19</v>
      </c>
      <c r="I234" s="185"/>
      <c r="J234" s="186">
        <f>ROUND(I234*H234,2)</f>
        <v>0</v>
      </c>
      <c r="K234" s="182" t="s">
        <v>205</v>
      </c>
      <c r="L234" s="39"/>
      <c r="M234" s="187" t="s">
        <v>1</v>
      </c>
      <c r="N234" s="188" t="s">
        <v>46</v>
      </c>
      <c r="O234" s="77"/>
      <c r="P234" s="189">
        <f>O234*H234</f>
        <v>0</v>
      </c>
      <c r="Q234" s="189">
        <v>0</v>
      </c>
      <c r="R234" s="189">
        <f>Q234*H234</f>
        <v>0</v>
      </c>
      <c r="S234" s="189">
        <v>0</v>
      </c>
      <c r="T234" s="190">
        <f>S234*H234</f>
        <v>0</v>
      </c>
      <c r="U234" s="38"/>
      <c r="V234" s="38"/>
      <c r="W234" s="38"/>
      <c r="X234" s="38"/>
      <c r="Y234" s="38"/>
      <c r="Z234" s="38"/>
      <c r="AA234" s="38"/>
      <c r="AB234" s="38"/>
      <c r="AC234" s="38"/>
      <c r="AD234" s="38"/>
      <c r="AE234" s="38"/>
      <c r="AR234" s="191" t="s">
        <v>206</v>
      </c>
      <c r="AT234" s="191" t="s">
        <v>201</v>
      </c>
      <c r="AU234" s="191" t="s">
        <v>91</v>
      </c>
      <c r="AY234" s="19" t="s">
        <v>199</v>
      </c>
      <c r="BE234" s="192">
        <f>IF(N234="základní",J234,0)</f>
        <v>0</v>
      </c>
      <c r="BF234" s="192">
        <f>IF(N234="snížená",J234,0)</f>
        <v>0</v>
      </c>
      <c r="BG234" s="192">
        <f>IF(N234="zákl. přenesená",J234,0)</f>
        <v>0</v>
      </c>
      <c r="BH234" s="192">
        <f>IF(N234="sníž. přenesená",J234,0)</f>
        <v>0</v>
      </c>
      <c r="BI234" s="192">
        <f>IF(N234="nulová",J234,0)</f>
        <v>0</v>
      </c>
      <c r="BJ234" s="19" t="s">
        <v>89</v>
      </c>
      <c r="BK234" s="192">
        <f>ROUND(I234*H234,2)</f>
        <v>0</v>
      </c>
      <c r="BL234" s="19" t="s">
        <v>206</v>
      </c>
      <c r="BM234" s="191" t="s">
        <v>3202</v>
      </c>
    </row>
    <row r="235" s="2" customFormat="1">
      <c r="A235" s="38"/>
      <c r="B235" s="39"/>
      <c r="C235" s="38"/>
      <c r="D235" s="193" t="s">
        <v>208</v>
      </c>
      <c r="E235" s="38"/>
      <c r="F235" s="194" t="s">
        <v>3203</v>
      </c>
      <c r="G235" s="38"/>
      <c r="H235" s="38"/>
      <c r="I235" s="195"/>
      <c r="J235" s="38"/>
      <c r="K235" s="38"/>
      <c r="L235" s="39"/>
      <c r="M235" s="196"/>
      <c r="N235" s="197"/>
      <c r="O235" s="77"/>
      <c r="P235" s="77"/>
      <c r="Q235" s="77"/>
      <c r="R235" s="77"/>
      <c r="S235" s="77"/>
      <c r="T235" s="78"/>
      <c r="U235" s="38"/>
      <c r="V235" s="38"/>
      <c r="W235" s="38"/>
      <c r="X235" s="38"/>
      <c r="Y235" s="38"/>
      <c r="Z235" s="38"/>
      <c r="AA235" s="38"/>
      <c r="AB235" s="38"/>
      <c r="AC235" s="38"/>
      <c r="AD235" s="38"/>
      <c r="AE235" s="38"/>
      <c r="AT235" s="19" t="s">
        <v>208</v>
      </c>
      <c r="AU235" s="19" t="s">
        <v>91</v>
      </c>
    </row>
    <row r="236" s="2" customFormat="1">
      <c r="A236" s="38"/>
      <c r="B236" s="39"/>
      <c r="C236" s="38"/>
      <c r="D236" s="193" t="s">
        <v>210</v>
      </c>
      <c r="E236" s="38"/>
      <c r="F236" s="198" t="s">
        <v>3204</v>
      </c>
      <c r="G236" s="38"/>
      <c r="H236" s="38"/>
      <c r="I236" s="195"/>
      <c r="J236" s="38"/>
      <c r="K236" s="38"/>
      <c r="L236" s="39"/>
      <c r="M236" s="196"/>
      <c r="N236" s="197"/>
      <c r="O236" s="77"/>
      <c r="P236" s="77"/>
      <c r="Q236" s="77"/>
      <c r="R236" s="77"/>
      <c r="S236" s="77"/>
      <c r="T236" s="78"/>
      <c r="U236" s="38"/>
      <c r="V236" s="38"/>
      <c r="W236" s="38"/>
      <c r="X236" s="38"/>
      <c r="Y236" s="38"/>
      <c r="Z236" s="38"/>
      <c r="AA236" s="38"/>
      <c r="AB236" s="38"/>
      <c r="AC236" s="38"/>
      <c r="AD236" s="38"/>
      <c r="AE236" s="38"/>
      <c r="AT236" s="19" t="s">
        <v>210</v>
      </c>
      <c r="AU236" s="19" t="s">
        <v>91</v>
      </c>
    </row>
    <row r="237" s="14" customFormat="1">
      <c r="A237" s="14"/>
      <c r="B237" s="207"/>
      <c r="C237" s="14"/>
      <c r="D237" s="193" t="s">
        <v>212</v>
      </c>
      <c r="E237" s="208" t="s">
        <v>1</v>
      </c>
      <c r="F237" s="209" t="s">
        <v>3205</v>
      </c>
      <c r="G237" s="14"/>
      <c r="H237" s="208" t="s">
        <v>1</v>
      </c>
      <c r="I237" s="210"/>
      <c r="J237" s="14"/>
      <c r="K237" s="14"/>
      <c r="L237" s="207"/>
      <c r="M237" s="211"/>
      <c r="N237" s="212"/>
      <c r="O237" s="212"/>
      <c r="P237" s="212"/>
      <c r="Q237" s="212"/>
      <c r="R237" s="212"/>
      <c r="S237" s="212"/>
      <c r="T237" s="213"/>
      <c r="U237" s="14"/>
      <c r="V237" s="14"/>
      <c r="W237" s="14"/>
      <c r="X237" s="14"/>
      <c r="Y237" s="14"/>
      <c r="Z237" s="14"/>
      <c r="AA237" s="14"/>
      <c r="AB237" s="14"/>
      <c r="AC237" s="14"/>
      <c r="AD237" s="14"/>
      <c r="AE237" s="14"/>
      <c r="AT237" s="208" t="s">
        <v>212</v>
      </c>
      <c r="AU237" s="208" t="s">
        <v>91</v>
      </c>
      <c r="AV237" s="14" t="s">
        <v>89</v>
      </c>
      <c r="AW237" s="14" t="s">
        <v>36</v>
      </c>
      <c r="AX237" s="14" t="s">
        <v>81</v>
      </c>
      <c r="AY237" s="208" t="s">
        <v>199</v>
      </c>
    </row>
    <row r="238" s="13" customFormat="1">
      <c r="A238" s="13"/>
      <c r="B238" s="199"/>
      <c r="C238" s="13"/>
      <c r="D238" s="193" t="s">
        <v>212</v>
      </c>
      <c r="E238" s="200" t="s">
        <v>1</v>
      </c>
      <c r="F238" s="201" t="s">
        <v>3206</v>
      </c>
      <c r="G238" s="13"/>
      <c r="H238" s="202">
        <v>19</v>
      </c>
      <c r="I238" s="203"/>
      <c r="J238" s="13"/>
      <c r="K238" s="13"/>
      <c r="L238" s="199"/>
      <c r="M238" s="204"/>
      <c r="N238" s="205"/>
      <c r="O238" s="205"/>
      <c r="P238" s="205"/>
      <c r="Q238" s="205"/>
      <c r="R238" s="205"/>
      <c r="S238" s="205"/>
      <c r="T238" s="206"/>
      <c r="U238" s="13"/>
      <c r="V238" s="13"/>
      <c r="W238" s="13"/>
      <c r="X238" s="13"/>
      <c r="Y238" s="13"/>
      <c r="Z238" s="13"/>
      <c r="AA238" s="13"/>
      <c r="AB238" s="13"/>
      <c r="AC238" s="13"/>
      <c r="AD238" s="13"/>
      <c r="AE238" s="13"/>
      <c r="AT238" s="200" t="s">
        <v>212</v>
      </c>
      <c r="AU238" s="200" t="s">
        <v>91</v>
      </c>
      <c r="AV238" s="13" t="s">
        <v>91</v>
      </c>
      <c r="AW238" s="13" t="s">
        <v>36</v>
      </c>
      <c r="AX238" s="13" t="s">
        <v>81</v>
      </c>
      <c r="AY238" s="200" t="s">
        <v>199</v>
      </c>
    </row>
    <row r="239" s="15" customFormat="1">
      <c r="A239" s="15"/>
      <c r="B239" s="214"/>
      <c r="C239" s="15"/>
      <c r="D239" s="193" t="s">
        <v>212</v>
      </c>
      <c r="E239" s="215" t="s">
        <v>1</v>
      </c>
      <c r="F239" s="216" t="s">
        <v>234</v>
      </c>
      <c r="G239" s="15"/>
      <c r="H239" s="217">
        <v>19</v>
      </c>
      <c r="I239" s="218"/>
      <c r="J239" s="15"/>
      <c r="K239" s="15"/>
      <c r="L239" s="214"/>
      <c r="M239" s="219"/>
      <c r="N239" s="220"/>
      <c r="O239" s="220"/>
      <c r="P239" s="220"/>
      <c r="Q239" s="220"/>
      <c r="R239" s="220"/>
      <c r="S239" s="220"/>
      <c r="T239" s="221"/>
      <c r="U239" s="15"/>
      <c r="V239" s="15"/>
      <c r="W239" s="15"/>
      <c r="X239" s="15"/>
      <c r="Y239" s="15"/>
      <c r="Z239" s="15"/>
      <c r="AA239" s="15"/>
      <c r="AB239" s="15"/>
      <c r="AC239" s="15"/>
      <c r="AD239" s="15"/>
      <c r="AE239" s="15"/>
      <c r="AT239" s="215" t="s">
        <v>212</v>
      </c>
      <c r="AU239" s="215" t="s">
        <v>91</v>
      </c>
      <c r="AV239" s="15" t="s">
        <v>206</v>
      </c>
      <c r="AW239" s="15" t="s">
        <v>36</v>
      </c>
      <c r="AX239" s="15" t="s">
        <v>89</v>
      </c>
      <c r="AY239" s="215" t="s">
        <v>199</v>
      </c>
    </row>
    <row r="240" s="12" customFormat="1" ht="22.8" customHeight="1">
      <c r="A240" s="12"/>
      <c r="B240" s="166"/>
      <c r="C240" s="12"/>
      <c r="D240" s="167" t="s">
        <v>80</v>
      </c>
      <c r="E240" s="177" t="s">
        <v>271</v>
      </c>
      <c r="F240" s="177" t="s">
        <v>1638</v>
      </c>
      <c r="G240" s="12"/>
      <c r="H240" s="12"/>
      <c r="I240" s="169"/>
      <c r="J240" s="178">
        <f>BK240</f>
        <v>0</v>
      </c>
      <c r="K240" s="12"/>
      <c r="L240" s="166"/>
      <c r="M240" s="171"/>
      <c r="N240" s="172"/>
      <c r="O240" s="172"/>
      <c r="P240" s="173">
        <f>SUM(P241:P248)</f>
        <v>0</v>
      </c>
      <c r="Q240" s="172"/>
      <c r="R240" s="173">
        <f>SUM(R241:R248)</f>
        <v>0</v>
      </c>
      <c r="S240" s="172"/>
      <c r="T240" s="174">
        <f>SUM(T241:T248)</f>
        <v>38</v>
      </c>
      <c r="U240" s="12"/>
      <c r="V240" s="12"/>
      <c r="W240" s="12"/>
      <c r="X240" s="12"/>
      <c r="Y240" s="12"/>
      <c r="Z240" s="12"/>
      <c r="AA240" s="12"/>
      <c r="AB240" s="12"/>
      <c r="AC240" s="12"/>
      <c r="AD240" s="12"/>
      <c r="AE240" s="12"/>
      <c r="AR240" s="167" t="s">
        <v>89</v>
      </c>
      <c r="AT240" s="175" t="s">
        <v>80</v>
      </c>
      <c r="AU240" s="175" t="s">
        <v>89</v>
      </c>
      <c r="AY240" s="167" t="s">
        <v>199</v>
      </c>
      <c r="BK240" s="176">
        <f>SUM(BK241:BK248)</f>
        <v>0</v>
      </c>
    </row>
    <row r="241" s="2" customFormat="1" ht="14.4" customHeight="1">
      <c r="A241" s="38"/>
      <c r="B241" s="179"/>
      <c r="C241" s="180" t="s">
        <v>7</v>
      </c>
      <c r="D241" s="180" t="s">
        <v>201</v>
      </c>
      <c r="E241" s="181" t="s">
        <v>3207</v>
      </c>
      <c r="F241" s="182" t="s">
        <v>3208</v>
      </c>
      <c r="G241" s="183" t="s">
        <v>345</v>
      </c>
      <c r="H241" s="184">
        <v>14</v>
      </c>
      <c r="I241" s="185"/>
      <c r="J241" s="186">
        <f>ROUND(I241*H241,2)</f>
        <v>0</v>
      </c>
      <c r="K241" s="182" t="s">
        <v>205</v>
      </c>
      <c r="L241" s="39"/>
      <c r="M241" s="187" t="s">
        <v>1</v>
      </c>
      <c r="N241" s="188" t="s">
        <v>46</v>
      </c>
      <c r="O241" s="77"/>
      <c r="P241" s="189">
        <f>O241*H241</f>
        <v>0</v>
      </c>
      <c r="Q241" s="189">
        <v>0</v>
      </c>
      <c r="R241" s="189">
        <f>Q241*H241</f>
        <v>0</v>
      </c>
      <c r="S241" s="189">
        <v>0</v>
      </c>
      <c r="T241" s="190">
        <f>S241*H241</f>
        <v>0</v>
      </c>
      <c r="U241" s="38"/>
      <c r="V241" s="38"/>
      <c r="W241" s="38"/>
      <c r="X241" s="38"/>
      <c r="Y241" s="38"/>
      <c r="Z241" s="38"/>
      <c r="AA241" s="38"/>
      <c r="AB241" s="38"/>
      <c r="AC241" s="38"/>
      <c r="AD241" s="38"/>
      <c r="AE241" s="38"/>
      <c r="AR241" s="191" t="s">
        <v>206</v>
      </c>
      <c r="AT241" s="191" t="s">
        <v>201</v>
      </c>
      <c r="AU241" s="191" t="s">
        <v>91</v>
      </c>
      <c r="AY241" s="19" t="s">
        <v>199</v>
      </c>
      <c r="BE241" s="192">
        <f>IF(N241="základní",J241,0)</f>
        <v>0</v>
      </c>
      <c r="BF241" s="192">
        <f>IF(N241="snížená",J241,0)</f>
        <v>0</v>
      </c>
      <c r="BG241" s="192">
        <f>IF(N241="zákl. přenesená",J241,0)</f>
        <v>0</v>
      </c>
      <c r="BH241" s="192">
        <f>IF(N241="sníž. přenesená",J241,0)</f>
        <v>0</v>
      </c>
      <c r="BI241" s="192">
        <f>IF(N241="nulová",J241,0)</f>
        <v>0</v>
      </c>
      <c r="BJ241" s="19" t="s">
        <v>89</v>
      </c>
      <c r="BK241" s="192">
        <f>ROUND(I241*H241,2)</f>
        <v>0</v>
      </c>
      <c r="BL241" s="19" t="s">
        <v>206</v>
      </c>
      <c r="BM241" s="191" t="s">
        <v>3209</v>
      </c>
    </row>
    <row r="242" s="2" customFormat="1">
      <c r="A242" s="38"/>
      <c r="B242" s="39"/>
      <c r="C242" s="38"/>
      <c r="D242" s="193" t="s">
        <v>208</v>
      </c>
      <c r="E242" s="38"/>
      <c r="F242" s="194" t="s">
        <v>3210</v>
      </c>
      <c r="G242" s="38"/>
      <c r="H242" s="38"/>
      <c r="I242" s="195"/>
      <c r="J242" s="38"/>
      <c r="K242" s="38"/>
      <c r="L242" s="39"/>
      <c r="M242" s="196"/>
      <c r="N242" s="197"/>
      <c r="O242" s="77"/>
      <c r="P242" s="77"/>
      <c r="Q242" s="77"/>
      <c r="R242" s="77"/>
      <c r="S242" s="77"/>
      <c r="T242" s="78"/>
      <c r="U242" s="38"/>
      <c r="V242" s="38"/>
      <c r="W242" s="38"/>
      <c r="X242" s="38"/>
      <c r="Y242" s="38"/>
      <c r="Z242" s="38"/>
      <c r="AA242" s="38"/>
      <c r="AB242" s="38"/>
      <c r="AC242" s="38"/>
      <c r="AD242" s="38"/>
      <c r="AE242" s="38"/>
      <c r="AT242" s="19" t="s">
        <v>208</v>
      </c>
      <c r="AU242" s="19" t="s">
        <v>91</v>
      </c>
    </row>
    <row r="243" s="2" customFormat="1">
      <c r="A243" s="38"/>
      <c r="B243" s="39"/>
      <c r="C243" s="38"/>
      <c r="D243" s="193" t="s">
        <v>210</v>
      </c>
      <c r="E243" s="38"/>
      <c r="F243" s="198" t="s">
        <v>1668</v>
      </c>
      <c r="G243" s="38"/>
      <c r="H243" s="38"/>
      <c r="I243" s="195"/>
      <c r="J243" s="38"/>
      <c r="K243" s="38"/>
      <c r="L243" s="39"/>
      <c r="M243" s="196"/>
      <c r="N243" s="197"/>
      <c r="O243" s="77"/>
      <c r="P243" s="77"/>
      <c r="Q243" s="77"/>
      <c r="R243" s="77"/>
      <c r="S243" s="77"/>
      <c r="T243" s="78"/>
      <c r="U243" s="38"/>
      <c r="V243" s="38"/>
      <c r="W243" s="38"/>
      <c r="X243" s="38"/>
      <c r="Y243" s="38"/>
      <c r="Z243" s="38"/>
      <c r="AA243" s="38"/>
      <c r="AB243" s="38"/>
      <c r="AC243" s="38"/>
      <c r="AD243" s="38"/>
      <c r="AE243" s="38"/>
      <c r="AT243" s="19" t="s">
        <v>210</v>
      </c>
      <c r="AU243" s="19" t="s">
        <v>91</v>
      </c>
    </row>
    <row r="244" s="2" customFormat="1" ht="24.15" customHeight="1">
      <c r="A244" s="38"/>
      <c r="B244" s="179"/>
      <c r="C244" s="180" t="s">
        <v>354</v>
      </c>
      <c r="D244" s="180" t="s">
        <v>201</v>
      </c>
      <c r="E244" s="181" t="s">
        <v>3211</v>
      </c>
      <c r="F244" s="182" t="s">
        <v>3212</v>
      </c>
      <c r="G244" s="183" t="s">
        <v>228</v>
      </c>
      <c r="H244" s="184">
        <v>19</v>
      </c>
      <c r="I244" s="185"/>
      <c r="J244" s="186">
        <f>ROUND(I244*H244,2)</f>
        <v>0</v>
      </c>
      <c r="K244" s="182" t="s">
        <v>246</v>
      </c>
      <c r="L244" s="39"/>
      <c r="M244" s="187" t="s">
        <v>1</v>
      </c>
      <c r="N244" s="188" t="s">
        <v>46</v>
      </c>
      <c r="O244" s="77"/>
      <c r="P244" s="189">
        <f>O244*H244</f>
        <v>0</v>
      </c>
      <c r="Q244" s="189">
        <v>0</v>
      </c>
      <c r="R244" s="189">
        <f>Q244*H244</f>
        <v>0</v>
      </c>
      <c r="S244" s="189">
        <v>2</v>
      </c>
      <c r="T244" s="190">
        <f>S244*H244</f>
        <v>38</v>
      </c>
      <c r="U244" s="38"/>
      <c r="V244" s="38"/>
      <c r="W244" s="38"/>
      <c r="X244" s="38"/>
      <c r="Y244" s="38"/>
      <c r="Z244" s="38"/>
      <c r="AA244" s="38"/>
      <c r="AB244" s="38"/>
      <c r="AC244" s="38"/>
      <c r="AD244" s="38"/>
      <c r="AE244" s="38"/>
      <c r="AR244" s="191" t="s">
        <v>206</v>
      </c>
      <c r="AT244" s="191" t="s">
        <v>201</v>
      </c>
      <c r="AU244" s="191" t="s">
        <v>91</v>
      </c>
      <c r="AY244" s="19" t="s">
        <v>199</v>
      </c>
      <c r="BE244" s="192">
        <f>IF(N244="základní",J244,0)</f>
        <v>0</v>
      </c>
      <c r="BF244" s="192">
        <f>IF(N244="snížená",J244,0)</f>
        <v>0</v>
      </c>
      <c r="BG244" s="192">
        <f>IF(N244="zákl. přenesená",J244,0)</f>
        <v>0</v>
      </c>
      <c r="BH244" s="192">
        <f>IF(N244="sníž. přenesená",J244,0)</f>
        <v>0</v>
      </c>
      <c r="BI244" s="192">
        <f>IF(N244="nulová",J244,0)</f>
        <v>0</v>
      </c>
      <c r="BJ244" s="19" t="s">
        <v>89</v>
      </c>
      <c r="BK244" s="192">
        <f>ROUND(I244*H244,2)</f>
        <v>0</v>
      </c>
      <c r="BL244" s="19" t="s">
        <v>206</v>
      </c>
      <c r="BM244" s="191" t="s">
        <v>3213</v>
      </c>
    </row>
    <row r="245" s="2" customFormat="1">
      <c r="A245" s="38"/>
      <c r="B245" s="39"/>
      <c r="C245" s="38"/>
      <c r="D245" s="193" t="s">
        <v>208</v>
      </c>
      <c r="E245" s="38"/>
      <c r="F245" s="194" t="s">
        <v>2679</v>
      </c>
      <c r="G245" s="38"/>
      <c r="H245" s="38"/>
      <c r="I245" s="195"/>
      <c r="J245" s="38"/>
      <c r="K245" s="38"/>
      <c r="L245" s="39"/>
      <c r="M245" s="196"/>
      <c r="N245" s="197"/>
      <c r="O245" s="77"/>
      <c r="P245" s="77"/>
      <c r="Q245" s="77"/>
      <c r="R245" s="77"/>
      <c r="S245" s="77"/>
      <c r="T245" s="78"/>
      <c r="U245" s="38"/>
      <c r="V245" s="38"/>
      <c r="W245" s="38"/>
      <c r="X245" s="38"/>
      <c r="Y245" s="38"/>
      <c r="Z245" s="38"/>
      <c r="AA245" s="38"/>
      <c r="AB245" s="38"/>
      <c r="AC245" s="38"/>
      <c r="AD245" s="38"/>
      <c r="AE245" s="38"/>
      <c r="AT245" s="19" t="s">
        <v>208</v>
      </c>
      <c r="AU245" s="19" t="s">
        <v>91</v>
      </c>
    </row>
    <row r="246" s="14" customFormat="1">
      <c r="A246" s="14"/>
      <c r="B246" s="207"/>
      <c r="C246" s="14"/>
      <c r="D246" s="193" t="s">
        <v>212</v>
      </c>
      <c r="E246" s="208" t="s">
        <v>1</v>
      </c>
      <c r="F246" s="209" t="s">
        <v>3212</v>
      </c>
      <c r="G246" s="14"/>
      <c r="H246" s="208" t="s">
        <v>1</v>
      </c>
      <c r="I246" s="210"/>
      <c r="J246" s="14"/>
      <c r="K246" s="14"/>
      <c r="L246" s="207"/>
      <c r="M246" s="211"/>
      <c r="N246" s="212"/>
      <c r="O246" s="212"/>
      <c r="P246" s="212"/>
      <c r="Q246" s="212"/>
      <c r="R246" s="212"/>
      <c r="S246" s="212"/>
      <c r="T246" s="213"/>
      <c r="U246" s="14"/>
      <c r="V246" s="14"/>
      <c r="W246" s="14"/>
      <c r="X246" s="14"/>
      <c r="Y246" s="14"/>
      <c r="Z246" s="14"/>
      <c r="AA246" s="14"/>
      <c r="AB246" s="14"/>
      <c r="AC246" s="14"/>
      <c r="AD246" s="14"/>
      <c r="AE246" s="14"/>
      <c r="AT246" s="208" t="s">
        <v>212</v>
      </c>
      <c r="AU246" s="208" t="s">
        <v>91</v>
      </c>
      <c r="AV246" s="14" t="s">
        <v>89</v>
      </c>
      <c r="AW246" s="14" t="s">
        <v>36</v>
      </c>
      <c r="AX246" s="14" t="s">
        <v>81</v>
      </c>
      <c r="AY246" s="208" t="s">
        <v>199</v>
      </c>
    </row>
    <row r="247" s="13" customFormat="1">
      <c r="A247" s="13"/>
      <c r="B247" s="199"/>
      <c r="C247" s="13"/>
      <c r="D247" s="193" t="s">
        <v>212</v>
      </c>
      <c r="E247" s="200" t="s">
        <v>1</v>
      </c>
      <c r="F247" s="201" t="s">
        <v>3206</v>
      </c>
      <c r="G247" s="13"/>
      <c r="H247" s="202">
        <v>19</v>
      </c>
      <c r="I247" s="203"/>
      <c r="J247" s="13"/>
      <c r="K247" s="13"/>
      <c r="L247" s="199"/>
      <c r="M247" s="204"/>
      <c r="N247" s="205"/>
      <c r="O247" s="205"/>
      <c r="P247" s="205"/>
      <c r="Q247" s="205"/>
      <c r="R247" s="205"/>
      <c r="S247" s="205"/>
      <c r="T247" s="206"/>
      <c r="U247" s="13"/>
      <c r="V247" s="13"/>
      <c r="W247" s="13"/>
      <c r="X247" s="13"/>
      <c r="Y247" s="13"/>
      <c r="Z247" s="13"/>
      <c r="AA247" s="13"/>
      <c r="AB247" s="13"/>
      <c r="AC247" s="13"/>
      <c r="AD247" s="13"/>
      <c r="AE247" s="13"/>
      <c r="AT247" s="200" t="s">
        <v>212</v>
      </c>
      <c r="AU247" s="200" t="s">
        <v>91</v>
      </c>
      <c r="AV247" s="13" t="s">
        <v>91</v>
      </c>
      <c r="AW247" s="13" t="s">
        <v>36</v>
      </c>
      <c r="AX247" s="13" t="s">
        <v>81</v>
      </c>
      <c r="AY247" s="200" t="s">
        <v>199</v>
      </c>
    </row>
    <row r="248" s="15" customFormat="1">
      <c r="A248" s="15"/>
      <c r="B248" s="214"/>
      <c r="C248" s="15"/>
      <c r="D248" s="193" t="s">
        <v>212</v>
      </c>
      <c r="E248" s="215" t="s">
        <v>1</v>
      </c>
      <c r="F248" s="216" t="s">
        <v>234</v>
      </c>
      <c r="G248" s="15"/>
      <c r="H248" s="217">
        <v>19</v>
      </c>
      <c r="I248" s="218"/>
      <c r="J248" s="15"/>
      <c r="K248" s="15"/>
      <c r="L248" s="214"/>
      <c r="M248" s="219"/>
      <c r="N248" s="220"/>
      <c r="O248" s="220"/>
      <c r="P248" s="220"/>
      <c r="Q248" s="220"/>
      <c r="R248" s="220"/>
      <c r="S248" s="220"/>
      <c r="T248" s="221"/>
      <c r="U248" s="15"/>
      <c r="V248" s="15"/>
      <c r="W248" s="15"/>
      <c r="X248" s="15"/>
      <c r="Y248" s="15"/>
      <c r="Z248" s="15"/>
      <c r="AA248" s="15"/>
      <c r="AB248" s="15"/>
      <c r="AC248" s="15"/>
      <c r="AD248" s="15"/>
      <c r="AE248" s="15"/>
      <c r="AT248" s="215" t="s">
        <v>212</v>
      </c>
      <c r="AU248" s="215" t="s">
        <v>91</v>
      </c>
      <c r="AV248" s="15" t="s">
        <v>206</v>
      </c>
      <c r="AW248" s="15" t="s">
        <v>36</v>
      </c>
      <c r="AX248" s="15" t="s">
        <v>89</v>
      </c>
      <c r="AY248" s="215" t="s">
        <v>199</v>
      </c>
    </row>
    <row r="249" s="12" customFormat="1" ht="22.8" customHeight="1">
      <c r="A249" s="12"/>
      <c r="B249" s="166"/>
      <c r="C249" s="12"/>
      <c r="D249" s="167" t="s">
        <v>80</v>
      </c>
      <c r="E249" s="177" t="s">
        <v>613</v>
      </c>
      <c r="F249" s="177" t="s">
        <v>614</v>
      </c>
      <c r="G249" s="12"/>
      <c r="H249" s="12"/>
      <c r="I249" s="169"/>
      <c r="J249" s="178">
        <f>BK249</f>
        <v>0</v>
      </c>
      <c r="K249" s="12"/>
      <c r="L249" s="166"/>
      <c r="M249" s="171"/>
      <c r="N249" s="172"/>
      <c r="O249" s="172"/>
      <c r="P249" s="173">
        <f>SUM(P250:P254)</f>
        <v>0</v>
      </c>
      <c r="Q249" s="172"/>
      <c r="R249" s="173">
        <f>SUM(R250:R254)</f>
        <v>0</v>
      </c>
      <c r="S249" s="172"/>
      <c r="T249" s="174">
        <f>SUM(T250:T254)</f>
        <v>0</v>
      </c>
      <c r="U249" s="12"/>
      <c r="V249" s="12"/>
      <c r="W249" s="12"/>
      <c r="X249" s="12"/>
      <c r="Y249" s="12"/>
      <c r="Z249" s="12"/>
      <c r="AA249" s="12"/>
      <c r="AB249" s="12"/>
      <c r="AC249" s="12"/>
      <c r="AD249" s="12"/>
      <c r="AE249" s="12"/>
      <c r="AR249" s="167" t="s">
        <v>89</v>
      </c>
      <c r="AT249" s="175" t="s">
        <v>80</v>
      </c>
      <c r="AU249" s="175" t="s">
        <v>89</v>
      </c>
      <c r="AY249" s="167" t="s">
        <v>199</v>
      </c>
      <c r="BK249" s="176">
        <f>SUM(BK250:BK254)</f>
        <v>0</v>
      </c>
    </row>
    <row r="250" s="2" customFormat="1" ht="24.15" customHeight="1">
      <c r="A250" s="38"/>
      <c r="B250" s="179"/>
      <c r="C250" s="180" t="s">
        <v>360</v>
      </c>
      <c r="D250" s="180" t="s">
        <v>201</v>
      </c>
      <c r="E250" s="181" t="s">
        <v>616</v>
      </c>
      <c r="F250" s="182" t="s">
        <v>617</v>
      </c>
      <c r="G250" s="183" t="s">
        <v>275</v>
      </c>
      <c r="H250" s="184">
        <v>0.68600000000000005</v>
      </c>
      <c r="I250" s="185"/>
      <c r="J250" s="186">
        <f>ROUND(I250*H250,2)</f>
        <v>0</v>
      </c>
      <c r="K250" s="182" t="s">
        <v>246</v>
      </c>
      <c r="L250" s="39"/>
      <c r="M250" s="187" t="s">
        <v>1</v>
      </c>
      <c r="N250" s="188" t="s">
        <v>46</v>
      </c>
      <c r="O250" s="77"/>
      <c r="P250" s="189">
        <f>O250*H250</f>
        <v>0</v>
      </c>
      <c r="Q250" s="189">
        <v>0</v>
      </c>
      <c r="R250" s="189">
        <f>Q250*H250</f>
        <v>0</v>
      </c>
      <c r="S250" s="189">
        <v>0</v>
      </c>
      <c r="T250" s="190">
        <f>S250*H250</f>
        <v>0</v>
      </c>
      <c r="U250" s="38"/>
      <c r="V250" s="38"/>
      <c r="W250" s="38"/>
      <c r="X250" s="38"/>
      <c r="Y250" s="38"/>
      <c r="Z250" s="38"/>
      <c r="AA250" s="38"/>
      <c r="AB250" s="38"/>
      <c r="AC250" s="38"/>
      <c r="AD250" s="38"/>
      <c r="AE250" s="38"/>
      <c r="AR250" s="191" t="s">
        <v>206</v>
      </c>
      <c r="AT250" s="191" t="s">
        <v>201</v>
      </c>
      <c r="AU250" s="191" t="s">
        <v>91</v>
      </c>
      <c r="AY250" s="19" t="s">
        <v>199</v>
      </c>
      <c r="BE250" s="192">
        <f>IF(N250="základní",J250,0)</f>
        <v>0</v>
      </c>
      <c r="BF250" s="192">
        <f>IF(N250="snížená",J250,0)</f>
        <v>0</v>
      </c>
      <c r="BG250" s="192">
        <f>IF(N250="zákl. přenesená",J250,0)</f>
        <v>0</v>
      </c>
      <c r="BH250" s="192">
        <f>IF(N250="sníž. přenesená",J250,0)</f>
        <v>0</v>
      </c>
      <c r="BI250" s="192">
        <f>IF(N250="nulová",J250,0)</f>
        <v>0</v>
      </c>
      <c r="BJ250" s="19" t="s">
        <v>89</v>
      </c>
      <c r="BK250" s="192">
        <f>ROUND(I250*H250,2)</f>
        <v>0</v>
      </c>
      <c r="BL250" s="19" t="s">
        <v>206</v>
      </c>
      <c r="BM250" s="191" t="s">
        <v>3106</v>
      </c>
    </row>
    <row r="251" s="13" customFormat="1">
      <c r="A251" s="13"/>
      <c r="B251" s="199"/>
      <c r="C251" s="13"/>
      <c r="D251" s="193" t="s">
        <v>212</v>
      </c>
      <c r="E251" s="200" t="s">
        <v>1</v>
      </c>
      <c r="F251" s="201" t="s">
        <v>3214</v>
      </c>
      <c r="G251" s="13"/>
      <c r="H251" s="202">
        <v>0.68600000000000005</v>
      </c>
      <c r="I251" s="203"/>
      <c r="J251" s="13"/>
      <c r="K251" s="13"/>
      <c r="L251" s="199"/>
      <c r="M251" s="204"/>
      <c r="N251" s="205"/>
      <c r="O251" s="205"/>
      <c r="P251" s="205"/>
      <c r="Q251" s="205"/>
      <c r="R251" s="205"/>
      <c r="S251" s="205"/>
      <c r="T251" s="206"/>
      <c r="U251" s="13"/>
      <c r="V251" s="13"/>
      <c r="W251" s="13"/>
      <c r="X251" s="13"/>
      <c r="Y251" s="13"/>
      <c r="Z251" s="13"/>
      <c r="AA251" s="13"/>
      <c r="AB251" s="13"/>
      <c r="AC251" s="13"/>
      <c r="AD251" s="13"/>
      <c r="AE251" s="13"/>
      <c r="AT251" s="200" t="s">
        <v>212</v>
      </c>
      <c r="AU251" s="200" t="s">
        <v>91</v>
      </c>
      <c r="AV251" s="13" t="s">
        <v>91</v>
      </c>
      <c r="AW251" s="13" t="s">
        <v>36</v>
      </c>
      <c r="AX251" s="13" t="s">
        <v>81</v>
      </c>
      <c r="AY251" s="200" t="s">
        <v>199</v>
      </c>
    </row>
    <row r="252" s="15" customFormat="1">
      <c r="A252" s="15"/>
      <c r="B252" s="214"/>
      <c r="C252" s="15"/>
      <c r="D252" s="193" t="s">
        <v>212</v>
      </c>
      <c r="E252" s="215" t="s">
        <v>1</v>
      </c>
      <c r="F252" s="216" t="s">
        <v>234</v>
      </c>
      <c r="G252" s="15"/>
      <c r="H252" s="217">
        <v>0.68600000000000005</v>
      </c>
      <c r="I252" s="218"/>
      <c r="J252" s="15"/>
      <c r="K252" s="15"/>
      <c r="L252" s="214"/>
      <c r="M252" s="219"/>
      <c r="N252" s="220"/>
      <c r="O252" s="220"/>
      <c r="P252" s="220"/>
      <c r="Q252" s="220"/>
      <c r="R252" s="220"/>
      <c r="S252" s="220"/>
      <c r="T252" s="221"/>
      <c r="U252" s="15"/>
      <c r="V252" s="15"/>
      <c r="W252" s="15"/>
      <c r="X252" s="15"/>
      <c r="Y252" s="15"/>
      <c r="Z252" s="15"/>
      <c r="AA252" s="15"/>
      <c r="AB252" s="15"/>
      <c r="AC252" s="15"/>
      <c r="AD252" s="15"/>
      <c r="AE252" s="15"/>
      <c r="AT252" s="215" t="s">
        <v>212</v>
      </c>
      <c r="AU252" s="215" t="s">
        <v>91</v>
      </c>
      <c r="AV252" s="15" t="s">
        <v>206</v>
      </c>
      <c r="AW252" s="15" t="s">
        <v>36</v>
      </c>
      <c r="AX252" s="15" t="s">
        <v>89</v>
      </c>
      <c r="AY252" s="215" t="s">
        <v>199</v>
      </c>
    </row>
    <row r="253" s="2" customFormat="1" ht="24.15" customHeight="1">
      <c r="A253" s="38"/>
      <c r="B253" s="179"/>
      <c r="C253" s="180" t="s">
        <v>368</v>
      </c>
      <c r="D253" s="180" t="s">
        <v>201</v>
      </c>
      <c r="E253" s="181" t="s">
        <v>622</v>
      </c>
      <c r="F253" s="182" t="s">
        <v>623</v>
      </c>
      <c r="G253" s="183" t="s">
        <v>275</v>
      </c>
      <c r="H253" s="184">
        <v>3.0800000000000001</v>
      </c>
      <c r="I253" s="185"/>
      <c r="J253" s="186">
        <f>ROUND(I253*H253,2)</f>
        <v>0</v>
      </c>
      <c r="K253" s="182" t="s">
        <v>246</v>
      </c>
      <c r="L253" s="39"/>
      <c r="M253" s="187" t="s">
        <v>1</v>
      </c>
      <c r="N253" s="188" t="s">
        <v>46</v>
      </c>
      <c r="O253" s="77"/>
      <c r="P253" s="189">
        <f>O253*H253</f>
        <v>0</v>
      </c>
      <c r="Q253" s="189">
        <v>0</v>
      </c>
      <c r="R253" s="189">
        <f>Q253*H253</f>
        <v>0</v>
      </c>
      <c r="S253" s="189">
        <v>0</v>
      </c>
      <c r="T253" s="190">
        <f>S253*H253</f>
        <v>0</v>
      </c>
      <c r="U253" s="38"/>
      <c r="V253" s="38"/>
      <c r="W253" s="38"/>
      <c r="X253" s="38"/>
      <c r="Y253" s="38"/>
      <c r="Z253" s="38"/>
      <c r="AA253" s="38"/>
      <c r="AB253" s="38"/>
      <c r="AC253" s="38"/>
      <c r="AD253" s="38"/>
      <c r="AE253" s="38"/>
      <c r="AR253" s="191" t="s">
        <v>206</v>
      </c>
      <c r="AT253" s="191" t="s">
        <v>201</v>
      </c>
      <c r="AU253" s="191" t="s">
        <v>91</v>
      </c>
      <c r="AY253" s="19" t="s">
        <v>199</v>
      </c>
      <c r="BE253" s="192">
        <f>IF(N253="základní",J253,0)</f>
        <v>0</v>
      </c>
      <c r="BF253" s="192">
        <f>IF(N253="snížená",J253,0)</f>
        <v>0</v>
      </c>
      <c r="BG253" s="192">
        <f>IF(N253="zákl. přenesená",J253,0)</f>
        <v>0</v>
      </c>
      <c r="BH253" s="192">
        <f>IF(N253="sníž. přenesená",J253,0)</f>
        <v>0</v>
      </c>
      <c r="BI253" s="192">
        <f>IF(N253="nulová",J253,0)</f>
        <v>0</v>
      </c>
      <c r="BJ253" s="19" t="s">
        <v>89</v>
      </c>
      <c r="BK253" s="192">
        <f>ROUND(I253*H253,2)</f>
        <v>0</v>
      </c>
      <c r="BL253" s="19" t="s">
        <v>206</v>
      </c>
      <c r="BM253" s="191" t="s">
        <v>3215</v>
      </c>
    </row>
    <row r="254" s="13" customFormat="1">
      <c r="A254" s="13"/>
      <c r="B254" s="199"/>
      <c r="C254" s="13"/>
      <c r="D254" s="193" t="s">
        <v>212</v>
      </c>
      <c r="E254" s="200" t="s">
        <v>1</v>
      </c>
      <c r="F254" s="201" t="s">
        <v>3216</v>
      </c>
      <c r="G254" s="13"/>
      <c r="H254" s="202">
        <v>3.0800000000000001</v>
      </c>
      <c r="I254" s="203"/>
      <c r="J254" s="13"/>
      <c r="K254" s="13"/>
      <c r="L254" s="199"/>
      <c r="M254" s="204"/>
      <c r="N254" s="205"/>
      <c r="O254" s="205"/>
      <c r="P254" s="205"/>
      <c r="Q254" s="205"/>
      <c r="R254" s="205"/>
      <c r="S254" s="205"/>
      <c r="T254" s="206"/>
      <c r="U254" s="13"/>
      <c r="V254" s="13"/>
      <c r="W254" s="13"/>
      <c r="X254" s="13"/>
      <c r="Y254" s="13"/>
      <c r="Z254" s="13"/>
      <c r="AA254" s="13"/>
      <c r="AB254" s="13"/>
      <c r="AC254" s="13"/>
      <c r="AD254" s="13"/>
      <c r="AE254" s="13"/>
      <c r="AT254" s="200" t="s">
        <v>212</v>
      </c>
      <c r="AU254" s="200" t="s">
        <v>91</v>
      </c>
      <c r="AV254" s="13" t="s">
        <v>91</v>
      </c>
      <c r="AW254" s="13" t="s">
        <v>36</v>
      </c>
      <c r="AX254" s="13" t="s">
        <v>89</v>
      </c>
      <c r="AY254" s="200" t="s">
        <v>199</v>
      </c>
    </row>
    <row r="255" s="12" customFormat="1" ht="22.8" customHeight="1">
      <c r="A255" s="12"/>
      <c r="B255" s="166"/>
      <c r="C255" s="12"/>
      <c r="D255" s="167" t="s">
        <v>80</v>
      </c>
      <c r="E255" s="177" t="s">
        <v>627</v>
      </c>
      <c r="F255" s="177" t="s">
        <v>628</v>
      </c>
      <c r="G255" s="12"/>
      <c r="H255" s="12"/>
      <c r="I255" s="169"/>
      <c r="J255" s="178">
        <f>BK255</f>
        <v>0</v>
      </c>
      <c r="K255" s="12"/>
      <c r="L255" s="166"/>
      <c r="M255" s="171"/>
      <c r="N255" s="172"/>
      <c r="O255" s="172"/>
      <c r="P255" s="173">
        <f>SUM(P256:P259)</f>
        <v>0</v>
      </c>
      <c r="Q255" s="172"/>
      <c r="R255" s="173">
        <f>SUM(R256:R259)</f>
        <v>0</v>
      </c>
      <c r="S255" s="172"/>
      <c r="T255" s="174">
        <f>SUM(T256:T259)</f>
        <v>0</v>
      </c>
      <c r="U255" s="12"/>
      <c r="V255" s="12"/>
      <c r="W255" s="12"/>
      <c r="X255" s="12"/>
      <c r="Y255" s="12"/>
      <c r="Z255" s="12"/>
      <c r="AA255" s="12"/>
      <c r="AB255" s="12"/>
      <c r="AC255" s="12"/>
      <c r="AD255" s="12"/>
      <c r="AE255" s="12"/>
      <c r="AR255" s="167" t="s">
        <v>89</v>
      </c>
      <c r="AT255" s="175" t="s">
        <v>80</v>
      </c>
      <c r="AU255" s="175" t="s">
        <v>89</v>
      </c>
      <c r="AY255" s="167" t="s">
        <v>199</v>
      </c>
      <c r="BK255" s="176">
        <f>SUM(BK256:BK259)</f>
        <v>0</v>
      </c>
    </row>
    <row r="256" s="2" customFormat="1" ht="14.4" customHeight="1">
      <c r="A256" s="38"/>
      <c r="B256" s="179"/>
      <c r="C256" s="180" t="s">
        <v>376</v>
      </c>
      <c r="D256" s="180" t="s">
        <v>201</v>
      </c>
      <c r="E256" s="181" t="s">
        <v>630</v>
      </c>
      <c r="F256" s="182" t="s">
        <v>631</v>
      </c>
      <c r="G256" s="183" t="s">
        <v>275</v>
      </c>
      <c r="H256" s="184">
        <v>9.2599999999999998</v>
      </c>
      <c r="I256" s="185"/>
      <c r="J256" s="186">
        <f>ROUND(I256*H256,2)</f>
        <v>0</v>
      </c>
      <c r="K256" s="182" t="s">
        <v>205</v>
      </c>
      <c r="L256" s="39"/>
      <c r="M256" s="187" t="s">
        <v>1</v>
      </c>
      <c r="N256" s="188" t="s">
        <v>46</v>
      </c>
      <c r="O256" s="77"/>
      <c r="P256" s="189">
        <f>O256*H256</f>
        <v>0</v>
      </c>
      <c r="Q256" s="189">
        <v>0</v>
      </c>
      <c r="R256" s="189">
        <f>Q256*H256</f>
        <v>0</v>
      </c>
      <c r="S256" s="189">
        <v>0</v>
      </c>
      <c r="T256" s="190">
        <f>S256*H256</f>
        <v>0</v>
      </c>
      <c r="U256" s="38"/>
      <c r="V256" s="38"/>
      <c r="W256" s="38"/>
      <c r="X256" s="38"/>
      <c r="Y256" s="38"/>
      <c r="Z256" s="38"/>
      <c r="AA256" s="38"/>
      <c r="AB256" s="38"/>
      <c r="AC256" s="38"/>
      <c r="AD256" s="38"/>
      <c r="AE256" s="38"/>
      <c r="AR256" s="191" t="s">
        <v>206</v>
      </c>
      <c r="AT256" s="191" t="s">
        <v>201</v>
      </c>
      <c r="AU256" s="191" t="s">
        <v>91</v>
      </c>
      <c r="AY256" s="19" t="s">
        <v>199</v>
      </c>
      <c r="BE256" s="192">
        <f>IF(N256="základní",J256,0)</f>
        <v>0</v>
      </c>
      <c r="BF256" s="192">
        <f>IF(N256="snížená",J256,0)</f>
        <v>0</v>
      </c>
      <c r="BG256" s="192">
        <f>IF(N256="zákl. přenesená",J256,0)</f>
        <v>0</v>
      </c>
      <c r="BH256" s="192">
        <f>IF(N256="sníž. přenesená",J256,0)</f>
        <v>0</v>
      </c>
      <c r="BI256" s="192">
        <f>IF(N256="nulová",J256,0)</f>
        <v>0</v>
      </c>
      <c r="BJ256" s="19" t="s">
        <v>89</v>
      </c>
      <c r="BK256" s="192">
        <f>ROUND(I256*H256,2)</f>
        <v>0</v>
      </c>
      <c r="BL256" s="19" t="s">
        <v>206</v>
      </c>
      <c r="BM256" s="191" t="s">
        <v>3217</v>
      </c>
    </row>
    <row r="257" s="2" customFormat="1">
      <c r="A257" s="38"/>
      <c r="B257" s="39"/>
      <c r="C257" s="38"/>
      <c r="D257" s="193" t="s">
        <v>208</v>
      </c>
      <c r="E257" s="38"/>
      <c r="F257" s="194" t="s">
        <v>633</v>
      </c>
      <c r="G257" s="38"/>
      <c r="H257" s="38"/>
      <c r="I257" s="195"/>
      <c r="J257" s="38"/>
      <c r="K257" s="38"/>
      <c r="L257" s="39"/>
      <c r="M257" s="196"/>
      <c r="N257" s="197"/>
      <c r="O257" s="77"/>
      <c r="P257" s="77"/>
      <c r="Q257" s="77"/>
      <c r="R257" s="77"/>
      <c r="S257" s="77"/>
      <c r="T257" s="78"/>
      <c r="U257" s="38"/>
      <c r="V257" s="38"/>
      <c r="W257" s="38"/>
      <c r="X257" s="38"/>
      <c r="Y257" s="38"/>
      <c r="Z257" s="38"/>
      <c r="AA257" s="38"/>
      <c r="AB257" s="38"/>
      <c r="AC257" s="38"/>
      <c r="AD257" s="38"/>
      <c r="AE257" s="38"/>
      <c r="AT257" s="19" t="s">
        <v>208</v>
      </c>
      <c r="AU257" s="19" t="s">
        <v>91</v>
      </c>
    </row>
    <row r="258" s="2" customFormat="1" ht="24.15" customHeight="1">
      <c r="A258" s="38"/>
      <c r="B258" s="179"/>
      <c r="C258" s="180" t="s">
        <v>382</v>
      </c>
      <c r="D258" s="180" t="s">
        <v>201</v>
      </c>
      <c r="E258" s="181" t="s">
        <v>635</v>
      </c>
      <c r="F258" s="182" t="s">
        <v>636</v>
      </c>
      <c r="G258" s="183" t="s">
        <v>275</v>
      </c>
      <c r="H258" s="184">
        <v>9.2599999999999998</v>
      </c>
      <c r="I258" s="185"/>
      <c r="J258" s="186">
        <f>ROUND(I258*H258,2)</f>
        <v>0</v>
      </c>
      <c r="K258" s="182" t="s">
        <v>205</v>
      </c>
      <c r="L258" s="39"/>
      <c r="M258" s="187" t="s">
        <v>1</v>
      </c>
      <c r="N258" s="188" t="s">
        <v>46</v>
      </c>
      <c r="O258" s="77"/>
      <c r="P258" s="189">
        <f>O258*H258</f>
        <v>0</v>
      </c>
      <c r="Q258" s="189">
        <v>0</v>
      </c>
      <c r="R258" s="189">
        <f>Q258*H258</f>
        <v>0</v>
      </c>
      <c r="S258" s="189">
        <v>0</v>
      </c>
      <c r="T258" s="190">
        <f>S258*H258</f>
        <v>0</v>
      </c>
      <c r="U258" s="38"/>
      <c r="V258" s="38"/>
      <c r="W258" s="38"/>
      <c r="X258" s="38"/>
      <c r="Y258" s="38"/>
      <c r="Z258" s="38"/>
      <c r="AA258" s="38"/>
      <c r="AB258" s="38"/>
      <c r="AC258" s="38"/>
      <c r="AD258" s="38"/>
      <c r="AE258" s="38"/>
      <c r="AR258" s="191" t="s">
        <v>206</v>
      </c>
      <c r="AT258" s="191" t="s">
        <v>201</v>
      </c>
      <c r="AU258" s="191" t="s">
        <v>91</v>
      </c>
      <c r="AY258" s="19" t="s">
        <v>199</v>
      </c>
      <c r="BE258" s="192">
        <f>IF(N258="základní",J258,0)</f>
        <v>0</v>
      </c>
      <c r="BF258" s="192">
        <f>IF(N258="snížená",J258,0)</f>
        <v>0</v>
      </c>
      <c r="BG258" s="192">
        <f>IF(N258="zákl. přenesená",J258,0)</f>
        <v>0</v>
      </c>
      <c r="BH258" s="192">
        <f>IF(N258="sníž. přenesená",J258,0)</f>
        <v>0</v>
      </c>
      <c r="BI258" s="192">
        <f>IF(N258="nulová",J258,0)</f>
        <v>0</v>
      </c>
      <c r="BJ258" s="19" t="s">
        <v>89</v>
      </c>
      <c r="BK258" s="192">
        <f>ROUND(I258*H258,2)</f>
        <v>0</v>
      </c>
      <c r="BL258" s="19" t="s">
        <v>206</v>
      </c>
      <c r="BM258" s="191" t="s">
        <v>3218</v>
      </c>
    </row>
    <row r="259" s="2" customFormat="1">
      <c r="A259" s="38"/>
      <c r="B259" s="39"/>
      <c r="C259" s="38"/>
      <c r="D259" s="193" t="s">
        <v>208</v>
      </c>
      <c r="E259" s="38"/>
      <c r="F259" s="194" t="s">
        <v>638</v>
      </c>
      <c r="G259" s="38"/>
      <c r="H259" s="38"/>
      <c r="I259" s="195"/>
      <c r="J259" s="38"/>
      <c r="K259" s="38"/>
      <c r="L259" s="39"/>
      <c r="M259" s="196"/>
      <c r="N259" s="197"/>
      <c r="O259" s="77"/>
      <c r="P259" s="77"/>
      <c r="Q259" s="77"/>
      <c r="R259" s="77"/>
      <c r="S259" s="77"/>
      <c r="T259" s="78"/>
      <c r="U259" s="38"/>
      <c r="V259" s="38"/>
      <c r="W259" s="38"/>
      <c r="X259" s="38"/>
      <c r="Y259" s="38"/>
      <c r="Z259" s="38"/>
      <c r="AA259" s="38"/>
      <c r="AB259" s="38"/>
      <c r="AC259" s="38"/>
      <c r="AD259" s="38"/>
      <c r="AE259" s="38"/>
      <c r="AT259" s="19" t="s">
        <v>208</v>
      </c>
      <c r="AU259" s="19" t="s">
        <v>91</v>
      </c>
    </row>
    <row r="260" s="12" customFormat="1" ht="25.92" customHeight="1">
      <c r="A260" s="12"/>
      <c r="B260" s="166"/>
      <c r="C260" s="12"/>
      <c r="D260" s="167" t="s">
        <v>80</v>
      </c>
      <c r="E260" s="168" t="s">
        <v>272</v>
      </c>
      <c r="F260" s="168" t="s">
        <v>1756</v>
      </c>
      <c r="G260" s="12"/>
      <c r="H260" s="12"/>
      <c r="I260" s="169"/>
      <c r="J260" s="170">
        <f>BK260</f>
        <v>0</v>
      </c>
      <c r="K260" s="12"/>
      <c r="L260" s="166"/>
      <c r="M260" s="171"/>
      <c r="N260" s="172"/>
      <c r="O260" s="172"/>
      <c r="P260" s="173">
        <f>P261</f>
        <v>0</v>
      </c>
      <c r="Q260" s="172"/>
      <c r="R260" s="173">
        <f>R261</f>
        <v>2.2273899999999998</v>
      </c>
      <c r="S260" s="172"/>
      <c r="T260" s="174">
        <f>T261</f>
        <v>0</v>
      </c>
      <c r="U260" s="12"/>
      <c r="V260" s="12"/>
      <c r="W260" s="12"/>
      <c r="X260" s="12"/>
      <c r="Y260" s="12"/>
      <c r="Z260" s="12"/>
      <c r="AA260" s="12"/>
      <c r="AB260" s="12"/>
      <c r="AC260" s="12"/>
      <c r="AD260" s="12"/>
      <c r="AE260" s="12"/>
      <c r="AR260" s="167" t="s">
        <v>221</v>
      </c>
      <c r="AT260" s="175" t="s">
        <v>80</v>
      </c>
      <c r="AU260" s="175" t="s">
        <v>81</v>
      </c>
      <c r="AY260" s="167" t="s">
        <v>199</v>
      </c>
      <c r="BK260" s="176">
        <f>BK261</f>
        <v>0</v>
      </c>
    </row>
    <row r="261" s="12" customFormat="1" ht="22.8" customHeight="1">
      <c r="A261" s="12"/>
      <c r="B261" s="166"/>
      <c r="C261" s="12"/>
      <c r="D261" s="167" t="s">
        <v>80</v>
      </c>
      <c r="E261" s="177" t="s">
        <v>3219</v>
      </c>
      <c r="F261" s="177" t="s">
        <v>3220</v>
      </c>
      <c r="G261" s="12"/>
      <c r="H261" s="12"/>
      <c r="I261" s="169"/>
      <c r="J261" s="178">
        <f>BK261</f>
        <v>0</v>
      </c>
      <c r="K261" s="12"/>
      <c r="L261" s="166"/>
      <c r="M261" s="171"/>
      <c r="N261" s="172"/>
      <c r="O261" s="172"/>
      <c r="P261" s="173">
        <f>SUM(P262:P284)</f>
        <v>0</v>
      </c>
      <c r="Q261" s="172"/>
      <c r="R261" s="173">
        <f>SUM(R262:R284)</f>
        <v>2.2273899999999998</v>
      </c>
      <c r="S261" s="172"/>
      <c r="T261" s="174">
        <f>SUM(T262:T284)</f>
        <v>0</v>
      </c>
      <c r="U261" s="12"/>
      <c r="V261" s="12"/>
      <c r="W261" s="12"/>
      <c r="X261" s="12"/>
      <c r="Y261" s="12"/>
      <c r="Z261" s="12"/>
      <c r="AA261" s="12"/>
      <c r="AB261" s="12"/>
      <c r="AC261" s="12"/>
      <c r="AD261" s="12"/>
      <c r="AE261" s="12"/>
      <c r="AR261" s="167" t="s">
        <v>221</v>
      </c>
      <c r="AT261" s="175" t="s">
        <v>80</v>
      </c>
      <c r="AU261" s="175" t="s">
        <v>89</v>
      </c>
      <c r="AY261" s="167" t="s">
        <v>199</v>
      </c>
      <c r="BK261" s="176">
        <f>SUM(BK262:BK284)</f>
        <v>0</v>
      </c>
    </row>
    <row r="262" s="2" customFormat="1" ht="24.15" customHeight="1">
      <c r="A262" s="38"/>
      <c r="B262" s="179"/>
      <c r="C262" s="180" t="s">
        <v>390</v>
      </c>
      <c r="D262" s="180" t="s">
        <v>201</v>
      </c>
      <c r="E262" s="181" t="s">
        <v>3221</v>
      </c>
      <c r="F262" s="182" t="s">
        <v>3222</v>
      </c>
      <c r="G262" s="183" t="s">
        <v>3223</v>
      </c>
      <c r="H262" s="184">
        <v>0.10000000000000001</v>
      </c>
      <c r="I262" s="185"/>
      <c r="J262" s="186">
        <f>ROUND(I262*H262,2)</f>
        <v>0</v>
      </c>
      <c r="K262" s="182" t="s">
        <v>246</v>
      </c>
      <c r="L262" s="39"/>
      <c r="M262" s="187" t="s">
        <v>1</v>
      </c>
      <c r="N262" s="188" t="s">
        <v>46</v>
      </c>
      <c r="O262" s="77"/>
      <c r="P262" s="189">
        <f>O262*H262</f>
        <v>0</v>
      </c>
      <c r="Q262" s="189">
        <v>0.0088000000000000005</v>
      </c>
      <c r="R262" s="189">
        <f>Q262*H262</f>
        <v>0.00088000000000000014</v>
      </c>
      <c r="S262" s="189">
        <v>0</v>
      </c>
      <c r="T262" s="190">
        <f>S262*H262</f>
        <v>0</v>
      </c>
      <c r="U262" s="38"/>
      <c r="V262" s="38"/>
      <c r="W262" s="38"/>
      <c r="X262" s="38"/>
      <c r="Y262" s="38"/>
      <c r="Z262" s="38"/>
      <c r="AA262" s="38"/>
      <c r="AB262" s="38"/>
      <c r="AC262" s="38"/>
      <c r="AD262" s="38"/>
      <c r="AE262" s="38"/>
      <c r="AR262" s="191" t="s">
        <v>659</v>
      </c>
      <c r="AT262" s="191" t="s">
        <v>201</v>
      </c>
      <c r="AU262" s="191" t="s">
        <v>91</v>
      </c>
      <c r="AY262" s="19" t="s">
        <v>199</v>
      </c>
      <c r="BE262" s="192">
        <f>IF(N262="základní",J262,0)</f>
        <v>0</v>
      </c>
      <c r="BF262" s="192">
        <f>IF(N262="snížená",J262,0)</f>
        <v>0</v>
      </c>
      <c r="BG262" s="192">
        <f>IF(N262="zákl. přenesená",J262,0)</f>
        <v>0</v>
      </c>
      <c r="BH262" s="192">
        <f>IF(N262="sníž. přenesená",J262,0)</f>
        <v>0</v>
      </c>
      <c r="BI262" s="192">
        <f>IF(N262="nulová",J262,0)</f>
        <v>0</v>
      </c>
      <c r="BJ262" s="19" t="s">
        <v>89</v>
      </c>
      <c r="BK262" s="192">
        <f>ROUND(I262*H262,2)</f>
        <v>0</v>
      </c>
      <c r="BL262" s="19" t="s">
        <v>659</v>
      </c>
      <c r="BM262" s="191" t="s">
        <v>3224</v>
      </c>
    </row>
    <row r="263" s="2" customFormat="1" ht="14.4" customHeight="1">
      <c r="A263" s="38"/>
      <c r="B263" s="179"/>
      <c r="C263" s="180" t="s">
        <v>401</v>
      </c>
      <c r="D263" s="180" t="s">
        <v>201</v>
      </c>
      <c r="E263" s="181" t="s">
        <v>3225</v>
      </c>
      <c r="F263" s="182" t="s">
        <v>3226</v>
      </c>
      <c r="G263" s="183" t="s">
        <v>3223</v>
      </c>
      <c r="H263" s="184">
        <v>0.10000000000000001</v>
      </c>
      <c r="I263" s="185"/>
      <c r="J263" s="186">
        <f>ROUND(I263*H263,2)</f>
        <v>0</v>
      </c>
      <c r="K263" s="182" t="s">
        <v>246</v>
      </c>
      <c r="L263" s="39"/>
      <c r="M263" s="187" t="s">
        <v>1</v>
      </c>
      <c r="N263" s="188" t="s">
        <v>46</v>
      </c>
      <c r="O263" s="77"/>
      <c r="P263" s="189">
        <f>O263*H263</f>
        <v>0</v>
      </c>
      <c r="Q263" s="189">
        <v>0.0088000000000000005</v>
      </c>
      <c r="R263" s="189">
        <f>Q263*H263</f>
        <v>0.00088000000000000014</v>
      </c>
      <c r="S263" s="189">
        <v>0</v>
      </c>
      <c r="T263" s="190">
        <f>S263*H263</f>
        <v>0</v>
      </c>
      <c r="U263" s="38"/>
      <c r="V263" s="38"/>
      <c r="W263" s="38"/>
      <c r="X263" s="38"/>
      <c r="Y263" s="38"/>
      <c r="Z263" s="38"/>
      <c r="AA263" s="38"/>
      <c r="AB263" s="38"/>
      <c r="AC263" s="38"/>
      <c r="AD263" s="38"/>
      <c r="AE263" s="38"/>
      <c r="AR263" s="191" t="s">
        <v>659</v>
      </c>
      <c r="AT263" s="191" t="s">
        <v>201</v>
      </c>
      <c r="AU263" s="191" t="s">
        <v>91</v>
      </c>
      <c r="AY263" s="19" t="s">
        <v>199</v>
      </c>
      <c r="BE263" s="192">
        <f>IF(N263="základní",J263,0)</f>
        <v>0</v>
      </c>
      <c r="BF263" s="192">
        <f>IF(N263="snížená",J263,0)</f>
        <v>0</v>
      </c>
      <c r="BG263" s="192">
        <f>IF(N263="zákl. přenesená",J263,0)</f>
        <v>0</v>
      </c>
      <c r="BH263" s="192">
        <f>IF(N263="sníž. přenesená",J263,0)</f>
        <v>0</v>
      </c>
      <c r="BI263" s="192">
        <f>IF(N263="nulová",J263,0)</f>
        <v>0</v>
      </c>
      <c r="BJ263" s="19" t="s">
        <v>89</v>
      </c>
      <c r="BK263" s="192">
        <f>ROUND(I263*H263,2)</f>
        <v>0</v>
      </c>
      <c r="BL263" s="19" t="s">
        <v>659</v>
      </c>
      <c r="BM263" s="191" t="s">
        <v>3227</v>
      </c>
    </row>
    <row r="264" s="2" customFormat="1" ht="24.15" customHeight="1">
      <c r="A264" s="38"/>
      <c r="B264" s="179"/>
      <c r="C264" s="180" t="s">
        <v>406</v>
      </c>
      <c r="D264" s="180" t="s">
        <v>201</v>
      </c>
      <c r="E264" s="181" t="s">
        <v>3228</v>
      </c>
      <c r="F264" s="182" t="s">
        <v>3229</v>
      </c>
      <c r="G264" s="183" t="s">
        <v>345</v>
      </c>
      <c r="H264" s="184">
        <v>2</v>
      </c>
      <c r="I264" s="185"/>
      <c r="J264" s="186">
        <f>ROUND(I264*H264,2)</f>
        <v>0</v>
      </c>
      <c r="K264" s="182" t="s">
        <v>246</v>
      </c>
      <c r="L264" s="39"/>
      <c r="M264" s="187" t="s">
        <v>1</v>
      </c>
      <c r="N264" s="188" t="s">
        <v>46</v>
      </c>
      <c r="O264" s="77"/>
      <c r="P264" s="189">
        <f>O264*H264</f>
        <v>0</v>
      </c>
      <c r="Q264" s="189">
        <v>0</v>
      </c>
      <c r="R264" s="189">
        <f>Q264*H264</f>
        <v>0</v>
      </c>
      <c r="S264" s="189">
        <v>0</v>
      </c>
      <c r="T264" s="190">
        <f>S264*H264</f>
        <v>0</v>
      </c>
      <c r="U264" s="38"/>
      <c r="V264" s="38"/>
      <c r="W264" s="38"/>
      <c r="X264" s="38"/>
      <c r="Y264" s="38"/>
      <c r="Z264" s="38"/>
      <c r="AA264" s="38"/>
      <c r="AB264" s="38"/>
      <c r="AC264" s="38"/>
      <c r="AD264" s="38"/>
      <c r="AE264" s="38"/>
      <c r="AR264" s="191" t="s">
        <v>659</v>
      </c>
      <c r="AT264" s="191" t="s">
        <v>201</v>
      </c>
      <c r="AU264" s="191" t="s">
        <v>91</v>
      </c>
      <c r="AY264" s="19" t="s">
        <v>199</v>
      </c>
      <c r="BE264" s="192">
        <f>IF(N264="základní",J264,0)</f>
        <v>0</v>
      </c>
      <c r="BF264" s="192">
        <f>IF(N264="snížená",J264,0)</f>
        <v>0</v>
      </c>
      <c r="BG264" s="192">
        <f>IF(N264="zákl. přenesená",J264,0)</f>
        <v>0</v>
      </c>
      <c r="BH264" s="192">
        <f>IF(N264="sníž. přenesená",J264,0)</f>
        <v>0</v>
      </c>
      <c r="BI264" s="192">
        <f>IF(N264="nulová",J264,0)</f>
        <v>0</v>
      </c>
      <c r="BJ264" s="19" t="s">
        <v>89</v>
      </c>
      <c r="BK264" s="192">
        <f>ROUND(I264*H264,2)</f>
        <v>0</v>
      </c>
      <c r="BL264" s="19" t="s">
        <v>659</v>
      </c>
      <c r="BM264" s="191" t="s">
        <v>3230</v>
      </c>
    </row>
    <row r="265" s="2" customFormat="1" ht="24.15" customHeight="1">
      <c r="A265" s="38"/>
      <c r="B265" s="179"/>
      <c r="C265" s="180" t="s">
        <v>414</v>
      </c>
      <c r="D265" s="180" t="s">
        <v>201</v>
      </c>
      <c r="E265" s="181" t="s">
        <v>3231</v>
      </c>
      <c r="F265" s="182" t="s">
        <v>3232</v>
      </c>
      <c r="G265" s="183" t="s">
        <v>345</v>
      </c>
      <c r="H265" s="184">
        <v>31</v>
      </c>
      <c r="I265" s="185"/>
      <c r="J265" s="186">
        <f>ROUND(I265*H265,2)</f>
        <v>0</v>
      </c>
      <c r="K265" s="182" t="s">
        <v>246</v>
      </c>
      <c r="L265" s="39"/>
      <c r="M265" s="187" t="s">
        <v>1</v>
      </c>
      <c r="N265" s="188" t="s">
        <v>46</v>
      </c>
      <c r="O265" s="77"/>
      <c r="P265" s="189">
        <f>O265*H265</f>
        <v>0</v>
      </c>
      <c r="Q265" s="189">
        <v>0</v>
      </c>
      <c r="R265" s="189">
        <f>Q265*H265</f>
        <v>0</v>
      </c>
      <c r="S265" s="189">
        <v>0</v>
      </c>
      <c r="T265" s="190">
        <f>S265*H265</f>
        <v>0</v>
      </c>
      <c r="U265" s="38"/>
      <c r="V265" s="38"/>
      <c r="W265" s="38"/>
      <c r="X265" s="38"/>
      <c r="Y265" s="38"/>
      <c r="Z265" s="38"/>
      <c r="AA265" s="38"/>
      <c r="AB265" s="38"/>
      <c r="AC265" s="38"/>
      <c r="AD265" s="38"/>
      <c r="AE265" s="38"/>
      <c r="AR265" s="191" t="s">
        <v>659</v>
      </c>
      <c r="AT265" s="191" t="s">
        <v>201</v>
      </c>
      <c r="AU265" s="191" t="s">
        <v>91</v>
      </c>
      <c r="AY265" s="19" t="s">
        <v>199</v>
      </c>
      <c r="BE265" s="192">
        <f>IF(N265="základní",J265,0)</f>
        <v>0</v>
      </c>
      <c r="BF265" s="192">
        <f>IF(N265="snížená",J265,0)</f>
        <v>0</v>
      </c>
      <c r="BG265" s="192">
        <f>IF(N265="zákl. přenesená",J265,0)</f>
        <v>0</v>
      </c>
      <c r="BH265" s="192">
        <f>IF(N265="sníž. přenesená",J265,0)</f>
        <v>0</v>
      </c>
      <c r="BI265" s="192">
        <f>IF(N265="nulová",J265,0)</f>
        <v>0</v>
      </c>
      <c r="BJ265" s="19" t="s">
        <v>89</v>
      </c>
      <c r="BK265" s="192">
        <f>ROUND(I265*H265,2)</f>
        <v>0</v>
      </c>
      <c r="BL265" s="19" t="s">
        <v>659</v>
      </c>
      <c r="BM265" s="191" t="s">
        <v>3233</v>
      </c>
    </row>
    <row r="266" s="2" customFormat="1">
      <c r="A266" s="38"/>
      <c r="B266" s="39"/>
      <c r="C266" s="38"/>
      <c r="D266" s="193" t="s">
        <v>208</v>
      </c>
      <c r="E266" s="38"/>
      <c r="F266" s="194" t="s">
        <v>3234</v>
      </c>
      <c r="G266" s="38"/>
      <c r="H266" s="38"/>
      <c r="I266" s="195"/>
      <c r="J266" s="38"/>
      <c r="K266" s="38"/>
      <c r="L266" s="39"/>
      <c r="M266" s="196"/>
      <c r="N266" s="197"/>
      <c r="O266" s="77"/>
      <c r="P266" s="77"/>
      <c r="Q266" s="77"/>
      <c r="R266" s="77"/>
      <c r="S266" s="77"/>
      <c r="T266" s="78"/>
      <c r="U266" s="38"/>
      <c r="V266" s="38"/>
      <c r="W266" s="38"/>
      <c r="X266" s="38"/>
      <c r="Y266" s="38"/>
      <c r="Z266" s="38"/>
      <c r="AA266" s="38"/>
      <c r="AB266" s="38"/>
      <c r="AC266" s="38"/>
      <c r="AD266" s="38"/>
      <c r="AE266" s="38"/>
      <c r="AT266" s="19" t="s">
        <v>208</v>
      </c>
      <c r="AU266" s="19" t="s">
        <v>91</v>
      </c>
    </row>
    <row r="267" s="2" customFormat="1">
      <c r="A267" s="38"/>
      <c r="B267" s="39"/>
      <c r="C267" s="38"/>
      <c r="D267" s="193" t="s">
        <v>210</v>
      </c>
      <c r="E267" s="38"/>
      <c r="F267" s="198" t="s">
        <v>3235</v>
      </c>
      <c r="G267" s="38"/>
      <c r="H267" s="38"/>
      <c r="I267" s="195"/>
      <c r="J267" s="38"/>
      <c r="K267" s="38"/>
      <c r="L267" s="39"/>
      <c r="M267" s="196"/>
      <c r="N267" s="197"/>
      <c r="O267" s="77"/>
      <c r="P267" s="77"/>
      <c r="Q267" s="77"/>
      <c r="R267" s="77"/>
      <c r="S267" s="77"/>
      <c r="T267" s="78"/>
      <c r="U267" s="38"/>
      <c r="V267" s="38"/>
      <c r="W267" s="38"/>
      <c r="X267" s="38"/>
      <c r="Y267" s="38"/>
      <c r="Z267" s="38"/>
      <c r="AA267" s="38"/>
      <c r="AB267" s="38"/>
      <c r="AC267" s="38"/>
      <c r="AD267" s="38"/>
      <c r="AE267" s="38"/>
      <c r="AT267" s="19" t="s">
        <v>210</v>
      </c>
      <c r="AU267" s="19" t="s">
        <v>91</v>
      </c>
    </row>
    <row r="268" s="2" customFormat="1" ht="24.15" customHeight="1">
      <c r="A268" s="38"/>
      <c r="B268" s="179"/>
      <c r="C268" s="180" t="s">
        <v>422</v>
      </c>
      <c r="D268" s="180" t="s">
        <v>201</v>
      </c>
      <c r="E268" s="181" t="s">
        <v>3236</v>
      </c>
      <c r="F268" s="182" t="s">
        <v>3237</v>
      </c>
      <c r="G268" s="183" t="s">
        <v>345</v>
      </c>
      <c r="H268" s="184">
        <v>7</v>
      </c>
      <c r="I268" s="185"/>
      <c r="J268" s="186">
        <f>ROUND(I268*H268,2)</f>
        <v>0</v>
      </c>
      <c r="K268" s="182" t="s">
        <v>246</v>
      </c>
      <c r="L268" s="39"/>
      <c r="M268" s="187" t="s">
        <v>1</v>
      </c>
      <c r="N268" s="188" t="s">
        <v>46</v>
      </c>
      <c r="O268" s="77"/>
      <c r="P268" s="189">
        <f>O268*H268</f>
        <v>0</v>
      </c>
      <c r="Q268" s="189">
        <v>0</v>
      </c>
      <c r="R268" s="189">
        <f>Q268*H268</f>
        <v>0</v>
      </c>
      <c r="S268" s="189">
        <v>0</v>
      </c>
      <c r="T268" s="190">
        <f>S268*H268</f>
        <v>0</v>
      </c>
      <c r="U268" s="38"/>
      <c r="V268" s="38"/>
      <c r="W268" s="38"/>
      <c r="X268" s="38"/>
      <c r="Y268" s="38"/>
      <c r="Z268" s="38"/>
      <c r="AA268" s="38"/>
      <c r="AB268" s="38"/>
      <c r="AC268" s="38"/>
      <c r="AD268" s="38"/>
      <c r="AE268" s="38"/>
      <c r="AR268" s="191" t="s">
        <v>659</v>
      </c>
      <c r="AT268" s="191" t="s">
        <v>201</v>
      </c>
      <c r="AU268" s="191" t="s">
        <v>91</v>
      </c>
      <c r="AY268" s="19" t="s">
        <v>199</v>
      </c>
      <c r="BE268" s="192">
        <f>IF(N268="základní",J268,0)</f>
        <v>0</v>
      </c>
      <c r="BF268" s="192">
        <f>IF(N268="snížená",J268,0)</f>
        <v>0</v>
      </c>
      <c r="BG268" s="192">
        <f>IF(N268="zákl. přenesená",J268,0)</f>
        <v>0</v>
      </c>
      <c r="BH268" s="192">
        <f>IF(N268="sníž. přenesená",J268,0)</f>
        <v>0</v>
      </c>
      <c r="BI268" s="192">
        <f>IF(N268="nulová",J268,0)</f>
        <v>0</v>
      </c>
      <c r="BJ268" s="19" t="s">
        <v>89</v>
      </c>
      <c r="BK268" s="192">
        <f>ROUND(I268*H268,2)</f>
        <v>0</v>
      </c>
      <c r="BL268" s="19" t="s">
        <v>659</v>
      </c>
      <c r="BM268" s="191" t="s">
        <v>3238</v>
      </c>
    </row>
    <row r="269" s="2" customFormat="1" ht="14.4" customHeight="1">
      <c r="A269" s="38"/>
      <c r="B269" s="179"/>
      <c r="C269" s="180" t="s">
        <v>427</v>
      </c>
      <c r="D269" s="180" t="s">
        <v>201</v>
      </c>
      <c r="E269" s="181" t="s">
        <v>3239</v>
      </c>
      <c r="F269" s="182" t="s">
        <v>3240</v>
      </c>
      <c r="G269" s="183" t="s">
        <v>345</v>
      </c>
      <c r="H269" s="184">
        <v>40</v>
      </c>
      <c r="I269" s="185"/>
      <c r="J269" s="186">
        <f>ROUND(I269*H269,2)</f>
        <v>0</v>
      </c>
      <c r="K269" s="182" t="s">
        <v>246</v>
      </c>
      <c r="L269" s="39"/>
      <c r="M269" s="187" t="s">
        <v>1</v>
      </c>
      <c r="N269" s="188" t="s">
        <v>46</v>
      </c>
      <c r="O269" s="77"/>
      <c r="P269" s="189">
        <f>O269*H269</f>
        <v>0</v>
      </c>
      <c r="Q269" s="189">
        <v>0</v>
      </c>
      <c r="R269" s="189">
        <f>Q269*H269</f>
        <v>0</v>
      </c>
      <c r="S269" s="189">
        <v>0</v>
      </c>
      <c r="T269" s="190">
        <f>S269*H269</f>
        <v>0</v>
      </c>
      <c r="U269" s="38"/>
      <c r="V269" s="38"/>
      <c r="W269" s="38"/>
      <c r="X269" s="38"/>
      <c r="Y269" s="38"/>
      <c r="Z269" s="38"/>
      <c r="AA269" s="38"/>
      <c r="AB269" s="38"/>
      <c r="AC269" s="38"/>
      <c r="AD269" s="38"/>
      <c r="AE269" s="38"/>
      <c r="AR269" s="191" t="s">
        <v>659</v>
      </c>
      <c r="AT269" s="191" t="s">
        <v>201</v>
      </c>
      <c r="AU269" s="191" t="s">
        <v>91</v>
      </c>
      <c r="AY269" s="19" t="s">
        <v>199</v>
      </c>
      <c r="BE269" s="192">
        <f>IF(N269="základní",J269,0)</f>
        <v>0</v>
      </c>
      <c r="BF269" s="192">
        <f>IF(N269="snížená",J269,0)</f>
        <v>0</v>
      </c>
      <c r="BG269" s="192">
        <f>IF(N269="zákl. přenesená",J269,0)</f>
        <v>0</v>
      </c>
      <c r="BH269" s="192">
        <f>IF(N269="sníž. přenesená",J269,0)</f>
        <v>0</v>
      </c>
      <c r="BI269" s="192">
        <f>IF(N269="nulová",J269,0)</f>
        <v>0</v>
      </c>
      <c r="BJ269" s="19" t="s">
        <v>89</v>
      </c>
      <c r="BK269" s="192">
        <f>ROUND(I269*H269,2)</f>
        <v>0</v>
      </c>
      <c r="BL269" s="19" t="s">
        <v>659</v>
      </c>
      <c r="BM269" s="191" t="s">
        <v>3241</v>
      </c>
    </row>
    <row r="270" s="2" customFormat="1" ht="14.4" customHeight="1">
      <c r="A270" s="38"/>
      <c r="B270" s="179"/>
      <c r="C270" s="222" t="s">
        <v>435</v>
      </c>
      <c r="D270" s="222" t="s">
        <v>272</v>
      </c>
      <c r="E270" s="223" t="s">
        <v>3242</v>
      </c>
      <c r="F270" s="224" t="s">
        <v>3243</v>
      </c>
      <c r="G270" s="225" t="s">
        <v>275</v>
      </c>
      <c r="H270" s="226">
        <v>2</v>
      </c>
      <c r="I270" s="227"/>
      <c r="J270" s="228">
        <f>ROUND(I270*H270,2)</f>
        <v>0</v>
      </c>
      <c r="K270" s="224" t="s">
        <v>205</v>
      </c>
      <c r="L270" s="229"/>
      <c r="M270" s="230" t="s">
        <v>1</v>
      </c>
      <c r="N270" s="231" t="s">
        <v>46</v>
      </c>
      <c r="O270" s="77"/>
      <c r="P270" s="189">
        <f>O270*H270</f>
        <v>0</v>
      </c>
      <c r="Q270" s="189">
        <v>1</v>
      </c>
      <c r="R270" s="189">
        <f>Q270*H270</f>
        <v>2</v>
      </c>
      <c r="S270" s="189">
        <v>0</v>
      </c>
      <c r="T270" s="190">
        <f>S270*H270</f>
        <v>0</v>
      </c>
      <c r="U270" s="38"/>
      <c r="V270" s="38"/>
      <c r="W270" s="38"/>
      <c r="X270" s="38"/>
      <c r="Y270" s="38"/>
      <c r="Z270" s="38"/>
      <c r="AA270" s="38"/>
      <c r="AB270" s="38"/>
      <c r="AC270" s="38"/>
      <c r="AD270" s="38"/>
      <c r="AE270" s="38"/>
      <c r="AR270" s="191" t="s">
        <v>3244</v>
      </c>
      <c r="AT270" s="191" t="s">
        <v>272</v>
      </c>
      <c r="AU270" s="191" t="s">
        <v>91</v>
      </c>
      <c r="AY270" s="19" t="s">
        <v>199</v>
      </c>
      <c r="BE270" s="192">
        <f>IF(N270="základní",J270,0)</f>
        <v>0</v>
      </c>
      <c r="BF270" s="192">
        <f>IF(N270="snížená",J270,0)</f>
        <v>0</v>
      </c>
      <c r="BG270" s="192">
        <f>IF(N270="zákl. přenesená",J270,0)</f>
        <v>0</v>
      </c>
      <c r="BH270" s="192">
        <f>IF(N270="sníž. přenesená",J270,0)</f>
        <v>0</v>
      </c>
      <c r="BI270" s="192">
        <f>IF(N270="nulová",J270,0)</f>
        <v>0</v>
      </c>
      <c r="BJ270" s="19" t="s">
        <v>89</v>
      </c>
      <c r="BK270" s="192">
        <f>ROUND(I270*H270,2)</f>
        <v>0</v>
      </c>
      <c r="BL270" s="19" t="s">
        <v>659</v>
      </c>
      <c r="BM270" s="191" t="s">
        <v>3245</v>
      </c>
    </row>
    <row r="271" s="2" customFormat="1">
      <c r="A271" s="38"/>
      <c r="B271" s="39"/>
      <c r="C271" s="38"/>
      <c r="D271" s="193" t="s">
        <v>208</v>
      </c>
      <c r="E271" s="38"/>
      <c r="F271" s="194" t="s">
        <v>3243</v>
      </c>
      <c r="G271" s="38"/>
      <c r="H271" s="38"/>
      <c r="I271" s="195"/>
      <c r="J271" s="38"/>
      <c r="K271" s="38"/>
      <c r="L271" s="39"/>
      <c r="M271" s="196"/>
      <c r="N271" s="197"/>
      <c r="O271" s="77"/>
      <c r="P271" s="77"/>
      <c r="Q271" s="77"/>
      <c r="R271" s="77"/>
      <c r="S271" s="77"/>
      <c r="T271" s="78"/>
      <c r="U271" s="38"/>
      <c r="V271" s="38"/>
      <c r="W271" s="38"/>
      <c r="X271" s="38"/>
      <c r="Y271" s="38"/>
      <c r="Z271" s="38"/>
      <c r="AA271" s="38"/>
      <c r="AB271" s="38"/>
      <c r="AC271" s="38"/>
      <c r="AD271" s="38"/>
      <c r="AE271" s="38"/>
      <c r="AT271" s="19" t="s">
        <v>208</v>
      </c>
      <c r="AU271" s="19" t="s">
        <v>91</v>
      </c>
    </row>
    <row r="272" s="2" customFormat="1" ht="24.15" customHeight="1">
      <c r="A272" s="38"/>
      <c r="B272" s="179"/>
      <c r="C272" s="180" t="s">
        <v>444</v>
      </c>
      <c r="D272" s="180" t="s">
        <v>201</v>
      </c>
      <c r="E272" s="181" t="s">
        <v>3246</v>
      </c>
      <c r="F272" s="182" t="s">
        <v>3247</v>
      </c>
      <c r="G272" s="183" t="s">
        <v>345</v>
      </c>
      <c r="H272" s="184">
        <v>1</v>
      </c>
      <c r="I272" s="185"/>
      <c r="J272" s="186">
        <f>ROUND(I272*H272,2)</f>
        <v>0</v>
      </c>
      <c r="K272" s="182" t="s">
        <v>246</v>
      </c>
      <c r="L272" s="39"/>
      <c r="M272" s="187" t="s">
        <v>1</v>
      </c>
      <c r="N272" s="188" t="s">
        <v>46</v>
      </c>
      <c r="O272" s="77"/>
      <c r="P272" s="189">
        <f>O272*H272</f>
        <v>0</v>
      </c>
      <c r="Q272" s="189">
        <v>0.22563</v>
      </c>
      <c r="R272" s="189">
        <f>Q272*H272</f>
        <v>0.22563</v>
      </c>
      <c r="S272" s="189">
        <v>0</v>
      </c>
      <c r="T272" s="190">
        <f>S272*H272</f>
        <v>0</v>
      </c>
      <c r="U272" s="38"/>
      <c r="V272" s="38"/>
      <c r="W272" s="38"/>
      <c r="X272" s="38"/>
      <c r="Y272" s="38"/>
      <c r="Z272" s="38"/>
      <c r="AA272" s="38"/>
      <c r="AB272" s="38"/>
      <c r="AC272" s="38"/>
      <c r="AD272" s="38"/>
      <c r="AE272" s="38"/>
      <c r="AR272" s="191" t="s">
        <v>659</v>
      </c>
      <c r="AT272" s="191" t="s">
        <v>201</v>
      </c>
      <c r="AU272" s="191" t="s">
        <v>91</v>
      </c>
      <c r="AY272" s="19" t="s">
        <v>199</v>
      </c>
      <c r="BE272" s="192">
        <f>IF(N272="základní",J272,0)</f>
        <v>0</v>
      </c>
      <c r="BF272" s="192">
        <f>IF(N272="snížená",J272,0)</f>
        <v>0</v>
      </c>
      <c r="BG272" s="192">
        <f>IF(N272="zákl. přenesená",J272,0)</f>
        <v>0</v>
      </c>
      <c r="BH272" s="192">
        <f>IF(N272="sníž. přenesená",J272,0)</f>
        <v>0</v>
      </c>
      <c r="BI272" s="192">
        <f>IF(N272="nulová",J272,0)</f>
        <v>0</v>
      </c>
      <c r="BJ272" s="19" t="s">
        <v>89</v>
      </c>
      <c r="BK272" s="192">
        <f>ROUND(I272*H272,2)</f>
        <v>0</v>
      </c>
      <c r="BL272" s="19" t="s">
        <v>659</v>
      </c>
      <c r="BM272" s="191" t="s">
        <v>3248</v>
      </c>
    </row>
    <row r="273" s="2" customFormat="1" ht="24.15" customHeight="1">
      <c r="A273" s="38"/>
      <c r="B273" s="179"/>
      <c r="C273" s="180" t="s">
        <v>452</v>
      </c>
      <c r="D273" s="180" t="s">
        <v>201</v>
      </c>
      <c r="E273" s="181" t="s">
        <v>3249</v>
      </c>
      <c r="F273" s="182" t="s">
        <v>3250</v>
      </c>
      <c r="G273" s="183" t="s">
        <v>345</v>
      </c>
      <c r="H273" s="184">
        <v>33</v>
      </c>
      <c r="I273" s="185"/>
      <c r="J273" s="186">
        <f>ROUND(I273*H273,2)</f>
        <v>0</v>
      </c>
      <c r="K273" s="182" t="s">
        <v>205</v>
      </c>
      <c r="L273" s="39"/>
      <c r="M273" s="187" t="s">
        <v>1</v>
      </c>
      <c r="N273" s="188" t="s">
        <v>46</v>
      </c>
      <c r="O273" s="77"/>
      <c r="P273" s="189">
        <f>O273*H273</f>
        <v>0</v>
      </c>
      <c r="Q273" s="189">
        <v>0</v>
      </c>
      <c r="R273" s="189">
        <f>Q273*H273</f>
        <v>0</v>
      </c>
      <c r="S273" s="189">
        <v>0</v>
      </c>
      <c r="T273" s="190">
        <f>S273*H273</f>
        <v>0</v>
      </c>
      <c r="U273" s="38"/>
      <c r="V273" s="38"/>
      <c r="W273" s="38"/>
      <c r="X273" s="38"/>
      <c r="Y273" s="38"/>
      <c r="Z273" s="38"/>
      <c r="AA273" s="38"/>
      <c r="AB273" s="38"/>
      <c r="AC273" s="38"/>
      <c r="AD273" s="38"/>
      <c r="AE273" s="38"/>
      <c r="AR273" s="191" t="s">
        <v>659</v>
      </c>
      <c r="AT273" s="191" t="s">
        <v>201</v>
      </c>
      <c r="AU273" s="191" t="s">
        <v>91</v>
      </c>
      <c r="AY273" s="19" t="s">
        <v>199</v>
      </c>
      <c r="BE273" s="192">
        <f>IF(N273="základní",J273,0)</f>
        <v>0</v>
      </c>
      <c r="BF273" s="192">
        <f>IF(N273="snížená",J273,0)</f>
        <v>0</v>
      </c>
      <c r="BG273" s="192">
        <f>IF(N273="zákl. přenesená",J273,0)</f>
        <v>0</v>
      </c>
      <c r="BH273" s="192">
        <f>IF(N273="sníž. přenesená",J273,0)</f>
        <v>0</v>
      </c>
      <c r="BI273" s="192">
        <f>IF(N273="nulová",J273,0)</f>
        <v>0</v>
      </c>
      <c r="BJ273" s="19" t="s">
        <v>89</v>
      </c>
      <c r="BK273" s="192">
        <f>ROUND(I273*H273,2)</f>
        <v>0</v>
      </c>
      <c r="BL273" s="19" t="s">
        <v>659</v>
      </c>
      <c r="BM273" s="191" t="s">
        <v>3251</v>
      </c>
    </row>
    <row r="274" s="2" customFormat="1">
      <c r="A274" s="38"/>
      <c r="B274" s="39"/>
      <c r="C274" s="38"/>
      <c r="D274" s="193" t="s">
        <v>208</v>
      </c>
      <c r="E274" s="38"/>
      <c r="F274" s="194" t="s">
        <v>3252</v>
      </c>
      <c r="G274" s="38"/>
      <c r="H274" s="38"/>
      <c r="I274" s="195"/>
      <c r="J274" s="38"/>
      <c r="K274" s="38"/>
      <c r="L274" s="39"/>
      <c r="M274" s="196"/>
      <c r="N274" s="197"/>
      <c r="O274" s="77"/>
      <c r="P274" s="77"/>
      <c r="Q274" s="77"/>
      <c r="R274" s="77"/>
      <c r="S274" s="77"/>
      <c r="T274" s="78"/>
      <c r="U274" s="38"/>
      <c r="V274" s="38"/>
      <c r="W274" s="38"/>
      <c r="X274" s="38"/>
      <c r="Y274" s="38"/>
      <c r="Z274" s="38"/>
      <c r="AA274" s="38"/>
      <c r="AB274" s="38"/>
      <c r="AC274" s="38"/>
      <c r="AD274" s="38"/>
      <c r="AE274" s="38"/>
      <c r="AT274" s="19" t="s">
        <v>208</v>
      </c>
      <c r="AU274" s="19" t="s">
        <v>91</v>
      </c>
    </row>
    <row r="275" s="2" customFormat="1" ht="24.15" customHeight="1">
      <c r="A275" s="38"/>
      <c r="B275" s="179"/>
      <c r="C275" s="180" t="s">
        <v>460</v>
      </c>
      <c r="D275" s="180" t="s">
        <v>201</v>
      </c>
      <c r="E275" s="181" t="s">
        <v>3253</v>
      </c>
      <c r="F275" s="182" t="s">
        <v>3254</v>
      </c>
      <c r="G275" s="183" t="s">
        <v>345</v>
      </c>
      <c r="H275" s="184">
        <v>7</v>
      </c>
      <c r="I275" s="185"/>
      <c r="J275" s="186">
        <f>ROUND(I275*H275,2)</f>
        <v>0</v>
      </c>
      <c r="K275" s="182" t="s">
        <v>205</v>
      </c>
      <c r="L275" s="39"/>
      <c r="M275" s="187" t="s">
        <v>1</v>
      </c>
      <c r="N275" s="188" t="s">
        <v>46</v>
      </c>
      <c r="O275" s="77"/>
      <c r="P275" s="189">
        <f>O275*H275</f>
        <v>0</v>
      </c>
      <c r="Q275" s="189">
        <v>0</v>
      </c>
      <c r="R275" s="189">
        <f>Q275*H275</f>
        <v>0</v>
      </c>
      <c r="S275" s="189">
        <v>0</v>
      </c>
      <c r="T275" s="190">
        <f>S275*H275</f>
        <v>0</v>
      </c>
      <c r="U275" s="38"/>
      <c r="V275" s="38"/>
      <c r="W275" s="38"/>
      <c r="X275" s="38"/>
      <c r="Y275" s="38"/>
      <c r="Z275" s="38"/>
      <c r="AA275" s="38"/>
      <c r="AB275" s="38"/>
      <c r="AC275" s="38"/>
      <c r="AD275" s="38"/>
      <c r="AE275" s="38"/>
      <c r="AR275" s="191" t="s">
        <v>659</v>
      </c>
      <c r="AT275" s="191" t="s">
        <v>201</v>
      </c>
      <c r="AU275" s="191" t="s">
        <v>91</v>
      </c>
      <c r="AY275" s="19" t="s">
        <v>199</v>
      </c>
      <c r="BE275" s="192">
        <f>IF(N275="základní",J275,0)</f>
        <v>0</v>
      </c>
      <c r="BF275" s="192">
        <f>IF(N275="snížená",J275,0)</f>
        <v>0</v>
      </c>
      <c r="BG275" s="192">
        <f>IF(N275="zákl. přenesená",J275,0)</f>
        <v>0</v>
      </c>
      <c r="BH275" s="192">
        <f>IF(N275="sníž. přenesená",J275,0)</f>
        <v>0</v>
      </c>
      <c r="BI275" s="192">
        <f>IF(N275="nulová",J275,0)</f>
        <v>0</v>
      </c>
      <c r="BJ275" s="19" t="s">
        <v>89</v>
      </c>
      <c r="BK275" s="192">
        <f>ROUND(I275*H275,2)</f>
        <v>0</v>
      </c>
      <c r="BL275" s="19" t="s">
        <v>659</v>
      </c>
      <c r="BM275" s="191" t="s">
        <v>3255</v>
      </c>
    </row>
    <row r="276" s="2" customFormat="1">
      <c r="A276" s="38"/>
      <c r="B276" s="39"/>
      <c r="C276" s="38"/>
      <c r="D276" s="193" t="s">
        <v>208</v>
      </c>
      <c r="E276" s="38"/>
      <c r="F276" s="194" t="s">
        <v>3256</v>
      </c>
      <c r="G276" s="38"/>
      <c r="H276" s="38"/>
      <c r="I276" s="195"/>
      <c r="J276" s="38"/>
      <c r="K276" s="38"/>
      <c r="L276" s="39"/>
      <c r="M276" s="196"/>
      <c r="N276" s="197"/>
      <c r="O276" s="77"/>
      <c r="P276" s="77"/>
      <c r="Q276" s="77"/>
      <c r="R276" s="77"/>
      <c r="S276" s="77"/>
      <c r="T276" s="78"/>
      <c r="U276" s="38"/>
      <c r="V276" s="38"/>
      <c r="W276" s="38"/>
      <c r="X276" s="38"/>
      <c r="Y276" s="38"/>
      <c r="Z276" s="38"/>
      <c r="AA276" s="38"/>
      <c r="AB276" s="38"/>
      <c r="AC276" s="38"/>
      <c r="AD276" s="38"/>
      <c r="AE276" s="38"/>
      <c r="AT276" s="19" t="s">
        <v>208</v>
      </c>
      <c r="AU276" s="19" t="s">
        <v>91</v>
      </c>
    </row>
    <row r="277" s="2" customFormat="1" ht="14.4" customHeight="1">
      <c r="A277" s="38"/>
      <c r="B277" s="179"/>
      <c r="C277" s="180" t="s">
        <v>468</v>
      </c>
      <c r="D277" s="180" t="s">
        <v>201</v>
      </c>
      <c r="E277" s="181" t="s">
        <v>3257</v>
      </c>
      <c r="F277" s="182" t="s">
        <v>3258</v>
      </c>
      <c r="G277" s="183" t="s">
        <v>204</v>
      </c>
      <c r="H277" s="184">
        <v>100</v>
      </c>
      <c r="I277" s="185"/>
      <c r="J277" s="186">
        <f>ROUND(I277*H277,2)</f>
        <v>0</v>
      </c>
      <c r="K277" s="182" t="s">
        <v>205</v>
      </c>
      <c r="L277" s="39"/>
      <c r="M277" s="187" t="s">
        <v>1</v>
      </c>
      <c r="N277" s="188" t="s">
        <v>46</v>
      </c>
      <c r="O277" s="77"/>
      <c r="P277" s="189">
        <f>O277*H277</f>
        <v>0</v>
      </c>
      <c r="Q277" s="189">
        <v>0</v>
      </c>
      <c r="R277" s="189">
        <f>Q277*H277</f>
        <v>0</v>
      </c>
      <c r="S277" s="189">
        <v>0</v>
      </c>
      <c r="T277" s="190">
        <f>S277*H277</f>
        <v>0</v>
      </c>
      <c r="U277" s="38"/>
      <c r="V277" s="38"/>
      <c r="W277" s="38"/>
      <c r="X277" s="38"/>
      <c r="Y277" s="38"/>
      <c r="Z277" s="38"/>
      <c r="AA277" s="38"/>
      <c r="AB277" s="38"/>
      <c r="AC277" s="38"/>
      <c r="AD277" s="38"/>
      <c r="AE277" s="38"/>
      <c r="AR277" s="191" t="s">
        <v>659</v>
      </c>
      <c r="AT277" s="191" t="s">
        <v>201</v>
      </c>
      <c r="AU277" s="191" t="s">
        <v>91</v>
      </c>
      <c r="AY277" s="19" t="s">
        <v>199</v>
      </c>
      <c r="BE277" s="192">
        <f>IF(N277="základní",J277,0)</f>
        <v>0</v>
      </c>
      <c r="BF277" s="192">
        <f>IF(N277="snížená",J277,0)</f>
        <v>0</v>
      </c>
      <c r="BG277" s="192">
        <f>IF(N277="zákl. přenesená",J277,0)</f>
        <v>0</v>
      </c>
      <c r="BH277" s="192">
        <f>IF(N277="sníž. přenesená",J277,0)</f>
        <v>0</v>
      </c>
      <c r="BI277" s="192">
        <f>IF(N277="nulová",J277,0)</f>
        <v>0</v>
      </c>
      <c r="BJ277" s="19" t="s">
        <v>89</v>
      </c>
      <c r="BK277" s="192">
        <f>ROUND(I277*H277,2)</f>
        <v>0</v>
      </c>
      <c r="BL277" s="19" t="s">
        <v>659</v>
      </c>
      <c r="BM277" s="191" t="s">
        <v>3259</v>
      </c>
    </row>
    <row r="278" s="2" customFormat="1">
      <c r="A278" s="38"/>
      <c r="B278" s="39"/>
      <c r="C278" s="38"/>
      <c r="D278" s="193" t="s">
        <v>208</v>
      </c>
      <c r="E278" s="38"/>
      <c r="F278" s="194" t="s">
        <v>3260</v>
      </c>
      <c r="G278" s="38"/>
      <c r="H278" s="38"/>
      <c r="I278" s="195"/>
      <c r="J278" s="38"/>
      <c r="K278" s="38"/>
      <c r="L278" s="39"/>
      <c r="M278" s="196"/>
      <c r="N278" s="197"/>
      <c r="O278" s="77"/>
      <c r="P278" s="77"/>
      <c r="Q278" s="77"/>
      <c r="R278" s="77"/>
      <c r="S278" s="77"/>
      <c r="T278" s="78"/>
      <c r="U278" s="38"/>
      <c r="V278" s="38"/>
      <c r="W278" s="38"/>
      <c r="X278" s="38"/>
      <c r="Y278" s="38"/>
      <c r="Z278" s="38"/>
      <c r="AA278" s="38"/>
      <c r="AB278" s="38"/>
      <c r="AC278" s="38"/>
      <c r="AD278" s="38"/>
      <c r="AE278" s="38"/>
      <c r="AT278" s="19" t="s">
        <v>208</v>
      </c>
      <c r="AU278" s="19" t="s">
        <v>91</v>
      </c>
    </row>
    <row r="279" s="2" customFormat="1">
      <c r="A279" s="38"/>
      <c r="B279" s="39"/>
      <c r="C279" s="38"/>
      <c r="D279" s="193" t="s">
        <v>210</v>
      </c>
      <c r="E279" s="38"/>
      <c r="F279" s="198" t="s">
        <v>3261</v>
      </c>
      <c r="G279" s="38"/>
      <c r="H279" s="38"/>
      <c r="I279" s="195"/>
      <c r="J279" s="38"/>
      <c r="K279" s="38"/>
      <c r="L279" s="39"/>
      <c r="M279" s="196"/>
      <c r="N279" s="197"/>
      <c r="O279" s="77"/>
      <c r="P279" s="77"/>
      <c r="Q279" s="77"/>
      <c r="R279" s="77"/>
      <c r="S279" s="77"/>
      <c r="T279" s="78"/>
      <c r="U279" s="38"/>
      <c r="V279" s="38"/>
      <c r="W279" s="38"/>
      <c r="X279" s="38"/>
      <c r="Y279" s="38"/>
      <c r="Z279" s="38"/>
      <c r="AA279" s="38"/>
      <c r="AB279" s="38"/>
      <c r="AC279" s="38"/>
      <c r="AD279" s="38"/>
      <c r="AE279" s="38"/>
      <c r="AT279" s="19" t="s">
        <v>210</v>
      </c>
      <c r="AU279" s="19" t="s">
        <v>91</v>
      </c>
    </row>
    <row r="280" s="2" customFormat="1" ht="24.15" customHeight="1">
      <c r="A280" s="38"/>
      <c r="B280" s="179"/>
      <c r="C280" s="180" t="s">
        <v>475</v>
      </c>
      <c r="D280" s="180" t="s">
        <v>201</v>
      </c>
      <c r="E280" s="181" t="s">
        <v>3262</v>
      </c>
      <c r="F280" s="182" t="s">
        <v>3263</v>
      </c>
      <c r="G280" s="183" t="s">
        <v>548</v>
      </c>
      <c r="H280" s="184">
        <v>1</v>
      </c>
      <c r="I280" s="185"/>
      <c r="J280" s="186">
        <f>ROUND(I280*H280,2)</f>
        <v>0</v>
      </c>
      <c r="K280" s="182" t="s">
        <v>246</v>
      </c>
      <c r="L280" s="39"/>
      <c r="M280" s="187" t="s">
        <v>1</v>
      </c>
      <c r="N280" s="188" t="s">
        <v>46</v>
      </c>
      <c r="O280" s="77"/>
      <c r="P280" s="189">
        <f>O280*H280</f>
        <v>0</v>
      </c>
      <c r="Q280" s="189">
        <v>0</v>
      </c>
      <c r="R280" s="189">
        <f>Q280*H280</f>
        <v>0</v>
      </c>
      <c r="S280" s="189">
        <v>0</v>
      </c>
      <c r="T280" s="190">
        <f>S280*H280</f>
        <v>0</v>
      </c>
      <c r="U280" s="38"/>
      <c r="V280" s="38"/>
      <c r="W280" s="38"/>
      <c r="X280" s="38"/>
      <c r="Y280" s="38"/>
      <c r="Z280" s="38"/>
      <c r="AA280" s="38"/>
      <c r="AB280" s="38"/>
      <c r="AC280" s="38"/>
      <c r="AD280" s="38"/>
      <c r="AE280" s="38"/>
      <c r="AR280" s="191" t="s">
        <v>659</v>
      </c>
      <c r="AT280" s="191" t="s">
        <v>201</v>
      </c>
      <c r="AU280" s="191" t="s">
        <v>91</v>
      </c>
      <c r="AY280" s="19" t="s">
        <v>199</v>
      </c>
      <c r="BE280" s="192">
        <f>IF(N280="základní",J280,0)</f>
        <v>0</v>
      </c>
      <c r="BF280" s="192">
        <f>IF(N280="snížená",J280,0)</f>
        <v>0</v>
      </c>
      <c r="BG280" s="192">
        <f>IF(N280="zákl. přenesená",J280,0)</f>
        <v>0</v>
      </c>
      <c r="BH280" s="192">
        <f>IF(N280="sníž. přenesená",J280,0)</f>
        <v>0</v>
      </c>
      <c r="BI280" s="192">
        <f>IF(N280="nulová",J280,0)</f>
        <v>0</v>
      </c>
      <c r="BJ280" s="19" t="s">
        <v>89</v>
      </c>
      <c r="BK280" s="192">
        <f>ROUND(I280*H280,2)</f>
        <v>0</v>
      </c>
      <c r="BL280" s="19" t="s">
        <v>659</v>
      </c>
      <c r="BM280" s="191" t="s">
        <v>3264</v>
      </c>
    </row>
    <row r="281" s="2" customFormat="1" ht="24.15" customHeight="1">
      <c r="A281" s="38"/>
      <c r="B281" s="179"/>
      <c r="C281" s="180" t="s">
        <v>481</v>
      </c>
      <c r="D281" s="180" t="s">
        <v>201</v>
      </c>
      <c r="E281" s="181" t="s">
        <v>3265</v>
      </c>
      <c r="F281" s="182" t="s">
        <v>3266</v>
      </c>
      <c r="G281" s="183" t="s">
        <v>548</v>
      </c>
      <c r="H281" s="184">
        <v>1</v>
      </c>
      <c r="I281" s="185"/>
      <c r="J281" s="186">
        <f>ROUND(I281*H281,2)</f>
        <v>0</v>
      </c>
      <c r="K281" s="182" t="s">
        <v>246</v>
      </c>
      <c r="L281" s="39"/>
      <c r="M281" s="187" t="s">
        <v>1</v>
      </c>
      <c r="N281" s="188" t="s">
        <v>46</v>
      </c>
      <c r="O281" s="77"/>
      <c r="P281" s="189">
        <f>O281*H281</f>
        <v>0</v>
      </c>
      <c r="Q281" s="189">
        <v>0</v>
      </c>
      <c r="R281" s="189">
        <f>Q281*H281</f>
        <v>0</v>
      </c>
      <c r="S281" s="189">
        <v>0</v>
      </c>
      <c r="T281" s="190">
        <f>S281*H281</f>
        <v>0</v>
      </c>
      <c r="U281" s="38"/>
      <c r="V281" s="38"/>
      <c r="W281" s="38"/>
      <c r="X281" s="38"/>
      <c r="Y281" s="38"/>
      <c r="Z281" s="38"/>
      <c r="AA281" s="38"/>
      <c r="AB281" s="38"/>
      <c r="AC281" s="38"/>
      <c r="AD281" s="38"/>
      <c r="AE281" s="38"/>
      <c r="AR281" s="191" t="s">
        <v>659</v>
      </c>
      <c r="AT281" s="191" t="s">
        <v>201</v>
      </c>
      <c r="AU281" s="191" t="s">
        <v>91</v>
      </c>
      <c r="AY281" s="19" t="s">
        <v>199</v>
      </c>
      <c r="BE281" s="192">
        <f>IF(N281="základní",J281,0)</f>
        <v>0</v>
      </c>
      <c r="BF281" s="192">
        <f>IF(N281="snížená",J281,0)</f>
        <v>0</v>
      </c>
      <c r="BG281" s="192">
        <f>IF(N281="zákl. přenesená",J281,0)</f>
        <v>0</v>
      </c>
      <c r="BH281" s="192">
        <f>IF(N281="sníž. přenesená",J281,0)</f>
        <v>0</v>
      </c>
      <c r="BI281" s="192">
        <f>IF(N281="nulová",J281,0)</f>
        <v>0</v>
      </c>
      <c r="BJ281" s="19" t="s">
        <v>89</v>
      </c>
      <c r="BK281" s="192">
        <f>ROUND(I281*H281,2)</f>
        <v>0</v>
      </c>
      <c r="BL281" s="19" t="s">
        <v>659</v>
      </c>
      <c r="BM281" s="191" t="s">
        <v>3267</v>
      </c>
    </row>
    <row r="282" s="2" customFormat="1" ht="24.15" customHeight="1">
      <c r="A282" s="38"/>
      <c r="B282" s="179"/>
      <c r="C282" s="180" t="s">
        <v>488</v>
      </c>
      <c r="D282" s="180" t="s">
        <v>201</v>
      </c>
      <c r="E282" s="181" t="s">
        <v>3268</v>
      </c>
      <c r="F282" s="182" t="s">
        <v>3269</v>
      </c>
      <c r="G282" s="183" t="s">
        <v>548</v>
      </c>
      <c r="H282" s="184">
        <v>1</v>
      </c>
      <c r="I282" s="185"/>
      <c r="J282" s="186">
        <f>ROUND(I282*H282,2)</f>
        <v>0</v>
      </c>
      <c r="K282" s="182" t="s">
        <v>246</v>
      </c>
      <c r="L282" s="39"/>
      <c r="M282" s="187" t="s">
        <v>1</v>
      </c>
      <c r="N282" s="188" t="s">
        <v>46</v>
      </c>
      <c r="O282" s="77"/>
      <c r="P282" s="189">
        <f>O282*H282</f>
        <v>0</v>
      </c>
      <c r="Q282" s="189">
        <v>0</v>
      </c>
      <c r="R282" s="189">
        <f>Q282*H282</f>
        <v>0</v>
      </c>
      <c r="S282" s="189">
        <v>0</v>
      </c>
      <c r="T282" s="190">
        <f>S282*H282</f>
        <v>0</v>
      </c>
      <c r="U282" s="38"/>
      <c r="V282" s="38"/>
      <c r="W282" s="38"/>
      <c r="X282" s="38"/>
      <c r="Y282" s="38"/>
      <c r="Z282" s="38"/>
      <c r="AA282" s="38"/>
      <c r="AB282" s="38"/>
      <c r="AC282" s="38"/>
      <c r="AD282" s="38"/>
      <c r="AE282" s="38"/>
      <c r="AR282" s="191" t="s">
        <v>659</v>
      </c>
      <c r="AT282" s="191" t="s">
        <v>201</v>
      </c>
      <c r="AU282" s="191" t="s">
        <v>91</v>
      </c>
      <c r="AY282" s="19" t="s">
        <v>199</v>
      </c>
      <c r="BE282" s="192">
        <f>IF(N282="základní",J282,0)</f>
        <v>0</v>
      </c>
      <c r="BF282" s="192">
        <f>IF(N282="snížená",J282,0)</f>
        <v>0</v>
      </c>
      <c r="BG282" s="192">
        <f>IF(N282="zákl. přenesená",J282,0)</f>
        <v>0</v>
      </c>
      <c r="BH282" s="192">
        <f>IF(N282="sníž. přenesená",J282,0)</f>
        <v>0</v>
      </c>
      <c r="BI282" s="192">
        <f>IF(N282="nulová",J282,0)</f>
        <v>0</v>
      </c>
      <c r="BJ282" s="19" t="s">
        <v>89</v>
      </c>
      <c r="BK282" s="192">
        <f>ROUND(I282*H282,2)</f>
        <v>0</v>
      </c>
      <c r="BL282" s="19" t="s">
        <v>659</v>
      </c>
      <c r="BM282" s="191" t="s">
        <v>3270</v>
      </c>
    </row>
    <row r="283" s="2" customFormat="1" ht="14.4" customHeight="1">
      <c r="A283" s="38"/>
      <c r="B283" s="179"/>
      <c r="C283" s="180" t="s">
        <v>494</v>
      </c>
      <c r="D283" s="180" t="s">
        <v>201</v>
      </c>
      <c r="E283" s="181" t="s">
        <v>3271</v>
      </c>
      <c r="F283" s="182" t="s">
        <v>3272</v>
      </c>
      <c r="G283" s="183" t="s">
        <v>548</v>
      </c>
      <c r="H283" s="184">
        <v>1</v>
      </c>
      <c r="I283" s="185"/>
      <c r="J283" s="186">
        <f>ROUND(I283*H283,2)</f>
        <v>0</v>
      </c>
      <c r="K283" s="182" t="s">
        <v>246</v>
      </c>
      <c r="L283" s="39"/>
      <c r="M283" s="187" t="s">
        <v>1</v>
      </c>
      <c r="N283" s="188" t="s">
        <v>46</v>
      </c>
      <c r="O283" s="77"/>
      <c r="P283" s="189">
        <f>O283*H283</f>
        <v>0</v>
      </c>
      <c r="Q283" s="189">
        <v>0</v>
      </c>
      <c r="R283" s="189">
        <f>Q283*H283</f>
        <v>0</v>
      </c>
      <c r="S283" s="189">
        <v>0</v>
      </c>
      <c r="T283" s="190">
        <f>S283*H283</f>
        <v>0</v>
      </c>
      <c r="U283" s="38"/>
      <c r="V283" s="38"/>
      <c r="W283" s="38"/>
      <c r="X283" s="38"/>
      <c r="Y283" s="38"/>
      <c r="Z283" s="38"/>
      <c r="AA283" s="38"/>
      <c r="AB283" s="38"/>
      <c r="AC283" s="38"/>
      <c r="AD283" s="38"/>
      <c r="AE283" s="38"/>
      <c r="AR283" s="191" t="s">
        <v>659</v>
      </c>
      <c r="AT283" s="191" t="s">
        <v>201</v>
      </c>
      <c r="AU283" s="191" t="s">
        <v>91</v>
      </c>
      <c r="AY283" s="19" t="s">
        <v>199</v>
      </c>
      <c r="BE283" s="192">
        <f>IF(N283="základní",J283,0)</f>
        <v>0</v>
      </c>
      <c r="BF283" s="192">
        <f>IF(N283="snížená",J283,0)</f>
        <v>0</v>
      </c>
      <c r="BG283" s="192">
        <f>IF(N283="zákl. přenesená",J283,0)</f>
        <v>0</v>
      </c>
      <c r="BH283" s="192">
        <f>IF(N283="sníž. přenesená",J283,0)</f>
        <v>0</v>
      </c>
      <c r="BI283" s="192">
        <f>IF(N283="nulová",J283,0)</f>
        <v>0</v>
      </c>
      <c r="BJ283" s="19" t="s">
        <v>89</v>
      </c>
      <c r="BK283" s="192">
        <f>ROUND(I283*H283,2)</f>
        <v>0</v>
      </c>
      <c r="BL283" s="19" t="s">
        <v>659</v>
      </c>
      <c r="BM283" s="191" t="s">
        <v>3273</v>
      </c>
    </row>
    <row r="284" s="2" customFormat="1" ht="24.15" customHeight="1">
      <c r="A284" s="38"/>
      <c r="B284" s="179"/>
      <c r="C284" s="180" t="s">
        <v>501</v>
      </c>
      <c r="D284" s="180" t="s">
        <v>201</v>
      </c>
      <c r="E284" s="181" t="s">
        <v>3274</v>
      </c>
      <c r="F284" s="182" t="s">
        <v>3275</v>
      </c>
      <c r="G284" s="183" t="s">
        <v>548</v>
      </c>
      <c r="H284" s="184">
        <v>1</v>
      </c>
      <c r="I284" s="185"/>
      <c r="J284" s="186">
        <f>ROUND(I284*H284,2)</f>
        <v>0</v>
      </c>
      <c r="K284" s="182" t="s">
        <v>246</v>
      </c>
      <c r="L284" s="39"/>
      <c r="M284" s="187" t="s">
        <v>1</v>
      </c>
      <c r="N284" s="188" t="s">
        <v>46</v>
      </c>
      <c r="O284" s="77"/>
      <c r="P284" s="189">
        <f>O284*H284</f>
        <v>0</v>
      </c>
      <c r="Q284" s="189">
        <v>0</v>
      </c>
      <c r="R284" s="189">
        <f>Q284*H284</f>
        <v>0</v>
      </c>
      <c r="S284" s="189">
        <v>0</v>
      </c>
      <c r="T284" s="190">
        <f>S284*H284</f>
        <v>0</v>
      </c>
      <c r="U284" s="38"/>
      <c r="V284" s="38"/>
      <c r="W284" s="38"/>
      <c r="X284" s="38"/>
      <c r="Y284" s="38"/>
      <c r="Z284" s="38"/>
      <c r="AA284" s="38"/>
      <c r="AB284" s="38"/>
      <c r="AC284" s="38"/>
      <c r="AD284" s="38"/>
      <c r="AE284" s="38"/>
      <c r="AR284" s="191" t="s">
        <v>659</v>
      </c>
      <c r="AT284" s="191" t="s">
        <v>201</v>
      </c>
      <c r="AU284" s="191" t="s">
        <v>91</v>
      </c>
      <c r="AY284" s="19" t="s">
        <v>199</v>
      </c>
      <c r="BE284" s="192">
        <f>IF(N284="základní",J284,0)</f>
        <v>0</v>
      </c>
      <c r="BF284" s="192">
        <f>IF(N284="snížená",J284,0)</f>
        <v>0</v>
      </c>
      <c r="BG284" s="192">
        <f>IF(N284="zákl. přenesená",J284,0)</f>
        <v>0</v>
      </c>
      <c r="BH284" s="192">
        <f>IF(N284="sníž. přenesená",J284,0)</f>
        <v>0</v>
      </c>
      <c r="BI284" s="192">
        <f>IF(N284="nulová",J284,0)</f>
        <v>0</v>
      </c>
      <c r="BJ284" s="19" t="s">
        <v>89</v>
      </c>
      <c r="BK284" s="192">
        <f>ROUND(I284*H284,2)</f>
        <v>0</v>
      </c>
      <c r="BL284" s="19" t="s">
        <v>659</v>
      </c>
      <c r="BM284" s="191" t="s">
        <v>3276</v>
      </c>
    </row>
    <row r="285" s="12" customFormat="1" ht="25.92" customHeight="1">
      <c r="A285" s="12"/>
      <c r="B285" s="166"/>
      <c r="C285" s="12"/>
      <c r="D285" s="167" t="s">
        <v>80</v>
      </c>
      <c r="E285" s="168" t="s">
        <v>146</v>
      </c>
      <c r="F285" s="168" t="s">
        <v>147</v>
      </c>
      <c r="G285" s="12"/>
      <c r="H285" s="12"/>
      <c r="I285" s="169"/>
      <c r="J285" s="170">
        <f>BK285</f>
        <v>0</v>
      </c>
      <c r="K285" s="12"/>
      <c r="L285" s="166"/>
      <c r="M285" s="171"/>
      <c r="N285" s="172"/>
      <c r="O285" s="172"/>
      <c r="P285" s="173">
        <f>P286+P299</f>
        <v>0</v>
      </c>
      <c r="Q285" s="172"/>
      <c r="R285" s="173">
        <f>R286+R299</f>
        <v>0</v>
      </c>
      <c r="S285" s="172"/>
      <c r="T285" s="174">
        <f>T286+T299</f>
        <v>0</v>
      </c>
      <c r="U285" s="12"/>
      <c r="V285" s="12"/>
      <c r="W285" s="12"/>
      <c r="X285" s="12"/>
      <c r="Y285" s="12"/>
      <c r="Z285" s="12"/>
      <c r="AA285" s="12"/>
      <c r="AB285" s="12"/>
      <c r="AC285" s="12"/>
      <c r="AD285" s="12"/>
      <c r="AE285" s="12"/>
      <c r="AR285" s="167" t="s">
        <v>206</v>
      </c>
      <c r="AT285" s="175" t="s">
        <v>80</v>
      </c>
      <c r="AU285" s="175" t="s">
        <v>81</v>
      </c>
      <c r="AY285" s="167" t="s">
        <v>199</v>
      </c>
      <c r="BK285" s="176">
        <f>BK286+BK299</f>
        <v>0</v>
      </c>
    </row>
    <row r="286" s="12" customFormat="1" ht="22.8" customHeight="1">
      <c r="A286" s="12"/>
      <c r="B286" s="166"/>
      <c r="C286" s="12"/>
      <c r="D286" s="167" t="s">
        <v>80</v>
      </c>
      <c r="E286" s="177" t="s">
        <v>2707</v>
      </c>
      <c r="F286" s="177" t="s">
        <v>3277</v>
      </c>
      <c r="G286" s="12"/>
      <c r="H286" s="12"/>
      <c r="I286" s="169"/>
      <c r="J286" s="178">
        <f>BK286</f>
        <v>0</v>
      </c>
      <c r="K286" s="12"/>
      <c r="L286" s="166"/>
      <c r="M286" s="171"/>
      <c r="N286" s="172"/>
      <c r="O286" s="172"/>
      <c r="P286" s="173">
        <f>SUM(P287:P298)</f>
        <v>0</v>
      </c>
      <c r="Q286" s="172"/>
      <c r="R286" s="173">
        <f>SUM(R287:R298)</f>
        <v>0</v>
      </c>
      <c r="S286" s="172"/>
      <c r="T286" s="174">
        <f>SUM(T287:T298)</f>
        <v>0</v>
      </c>
      <c r="U286" s="12"/>
      <c r="V286" s="12"/>
      <c r="W286" s="12"/>
      <c r="X286" s="12"/>
      <c r="Y286" s="12"/>
      <c r="Z286" s="12"/>
      <c r="AA286" s="12"/>
      <c r="AB286" s="12"/>
      <c r="AC286" s="12"/>
      <c r="AD286" s="12"/>
      <c r="AE286" s="12"/>
      <c r="AR286" s="167" t="s">
        <v>206</v>
      </c>
      <c r="AT286" s="175" t="s">
        <v>80</v>
      </c>
      <c r="AU286" s="175" t="s">
        <v>89</v>
      </c>
      <c r="AY286" s="167" t="s">
        <v>199</v>
      </c>
      <c r="BK286" s="176">
        <f>SUM(BK287:BK298)</f>
        <v>0</v>
      </c>
    </row>
    <row r="287" s="2" customFormat="1" ht="37.8" customHeight="1">
      <c r="A287" s="38"/>
      <c r="B287" s="179"/>
      <c r="C287" s="222" t="s">
        <v>508</v>
      </c>
      <c r="D287" s="222" t="s">
        <v>272</v>
      </c>
      <c r="E287" s="223" t="s">
        <v>3278</v>
      </c>
      <c r="F287" s="224" t="s">
        <v>3279</v>
      </c>
      <c r="G287" s="225" t="s">
        <v>404</v>
      </c>
      <c r="H287" s="226">
        <v>1</v>
      </c>
      <c r="I287" s="227"/>
      <c r="J287" s="228">
        <f>ROUND(I287*H287,2)</f>
        <v>0</v>
      </c>
      <c r="K287" s="224" t="s">
        <v>246</v>
      </c>
      <c r="L287" s="229"/>
      <c r="M287" s="230" t="s">
        <v>1</v>
      </c>
      <c r="N287" s="231" t="s">
        <v>46</v>
      </c>
      <c r="O287" s="77"/>
      <c r="P287" s="189">
        <f>O287*H287</f>
        <v>0</v>
      </c>
      <c r="Q287" s="189">
        <v>0</v>
      </c>
      <c r="R287" s="189">
        <f>Q287*H287</f>
        <v>0</v>
      </c>
      <c r="S287" s="189">
        <v>0</v>
      </c>
      <c r="T287" s="190">
        <f>S287*H287</f>
        <v>0</v>
      </c>
      <c r="U287" s="38"/>
      <c r="V287" s="38"/>
      <c r="W287" s="38"/>
      <c r="X287" s="38"/>
      <c r="Y287" s="38"/>
      <c r="Z287" s="38"/>
      <c r="AA287" s="38"/>
      <c r="AB287" s="38"/>
      <c r="AC287" s="38"/>
      <c r="AD287" s="38"/>
      <c r="AE287" s="38"/>
      <c r="AR287" s="191" t="s">
        <v>427</v>
      </c>
      <c r="AT287" s="191" t="s">
        <v>272</v>
      </c>
      <c r="AU287" s="191" t="s">
        <v>91</v>
      </c>
      <c r="AY287" s="19" t="s">
        <v>199</v>
      </c>
      <c r="BE287" s="192">
        <f>IF(N287="základní",J287,0)</f>
        <v>0</v>
      </c>
      <c r="BF287" s="192">
        <f>IF(N287="snížená",J287,0)</f>
        <v>0</v>
      </c>
      <c r="BG287" s="192">
        <f>IF(N287="zákl. přenesená",J287,0)</f>
        <v>0</v>
      </c>
      <c r="BH287" s="192">
        <f>IF(N287="sníž. přenesená",J287,0)</f>
        <v>0</v>
      </c>
      <c r="BI287" s="192">
        <f>IF(N287="nulová",J287,0)</f>
        <v>0</v>
      </c>
      <c r="BJ287" s="19" t="s">
        <v>89</v>
      </c>
      <c r="BK287" s="192">
        <f>ROUND(I287*H287,2)</f>
        <v>0</v>
      </c>
      <c r="BL287" s="19" t="s">
        <v>318</v>
      </c>
      <c r="BM287" s="191" t="s">
        <v>3280</v>
      </c>
    </row>
    <row r="288" s="2" customFormat="1">
      <c r="A288" s="38"/>
      <c r="B288" s="39"/>
      <c r="C288" s="38"/>
      <c r="D288" s="193" t="s">
        <v>248</v>
      </c>
      <c r="E288" s="38"/>
      <c r="F288" s="198" t="s">
        <v>2958</v>
      </c>
      <c r="G288" s="38"/>
      <c r="H288" s="38"/>
      <c r="I288" s="195"/>
      <c r="J288" s="38"/>
      <c r="K288" s="38"/>
      <c r="L288" s="39"/>
      <c r="M288" s="196"/>
      <c r="N288" s="197"/>
      <c r="O288" s="77"/>
      <c r="P288" s="77"/>
      <c r="Q288" s="77"/>
      <c r="R288" s="77"/>
      <c r="S288" s="77"/>
      <c r="T288" s="78"/>
      <c r="U288" s="38"/>
      <c r="V288" s="38"/>
      <c r="W288" s="38"/>
      <c r="X288" s="38"/>
      <c r="Y288" s="38"/>
      <c r="Z288" s="38"/>
      <c r="AA288" s="38"/>
      <c r="AB288" s="38"/>
      <c r="AC288" s="38"/>
      <c r="AD288" s="38"/>
      <c r="AE288" s="38"/>
      <c r="AT288" s="19" t="s">
        <v>248</v>
      </c>
      <c r="AU288" s="19" t="s">
        <v>91</v>
      </c>
    </row>
    <row r="289" s="2" customFormat="1" ht="49.05" customHeight="1">
      <c r="A289" s="38"/>
      <c r="B289" s="179"/>
      <c r="C289" s="222" t="s">
        <v>513</v>
      </c>
      <c r="D289" s="222" t="s">
        <v>272</v>
      </c>
      <c r="E289" s="223" t="s">
        <v>1335</v>
      </c>
      <c r="F289" s="224" t="s">
        <v>3281</v>
      </c>
      <c r="G289" s="225" t="s">
        <v>345</v>
      </c>
      <c r="H289" s="226">
        <v>240</v>
      </c>
      <c r="I289" s="227"/>
      <c r="J289" s="228">
        <f>ROUND(I289*H289,2)</f>
        <v>0</v>
      </c>
      <c r="K289" s="224" t="s">
        <v>246</v>
      </c>
      <c r="L289" s="229"/>
      <c r="M289" s="230" t="s">
        <v>1</v>
      </c>
      <c r="N289" s="231" t="s">
        <v>46</v>
      </c>
      <c r="O289" s="77"/>
      <c r="P289" s="189">
        <f>O289*H289</f>
        <v>0</v>
      </c>
      <c r="Q289" s="189">
        <v>0</v>
      </c>
      <c r="R289" s="189">
        <f>Q289*H289</f>
        <v>0</v>
      </c>
      <c r="S289" s="189">
        <v>0</v>
      </c>
      <c r="T289" s="190">
        <f>S289*H289</f>
        <v>0</v>
      </c>
      <c r="U289" s="38"/>
      <c r="V289" s="38"/>
      <c r="W289" s="38"/>
      <c r="X289" s="38"/>
      <c r="Y289" s="38"/>
      <c r="Z289" s="38"/>
      <c r="AA289" s="38"/>
      <c r="AB289" s="38"/>
      <c r="AC289" s="38"/>
      <c r="AD289" s="38"/>
      <c r="AE289" s="38"/>
      <c r="AR289" s="191" t="s">
        <v>427</v>
      </c>
      <c r="AT289" s="191" t="s">
        <v>272</v>
      </c>
      <c r="AU289" s="191" t="s">
        <v>91</v>
      </c>
      <c r="AY289" s="19" t="s">
        <v>199</v>
      </c>
      <c r="BE289" s="192">
        <f>IF(N289="základní",J289,0)</f>
        <v>0</v>
      </c>
      <c r="BF289" s="192">
        <f>IF(N289="snížená",J289,0)</f>
        <v>0</v>
      </c>
      <c r="BG289" s="192">
        <f>IF(N289="zákl. přenesená",J289,0)</f>
        <v>0</v>
      </c>
      <c r="BH289" s="192">
        <f>IF(N289="sníž. přenesená",J289,0)</f>
        <v>0</v>
      </c>
      <c r="BI289" s="192">
        <f>IF(N289="nulová",J289,0)</f>
        <v>0</v>
      </c>
      <c r="BJ289" s="19" t="s">
        <v>89</v>
      </c>
      <c r="BK289" s="192">
        <f>ROUND(I289*H289,2)</f>
        <v>0</v>
      </c>
      <c r="BL289" s="19" t="s">
        <v>318</v>
      </c>
      <c r="BM289" s="191" t="s">
        <v>3282</v>
      </c>
    </row>
    <row r="290" s="2" customFormat="1">
      <c r="A290" s="38"/>
      <c r="B290" s="39"/>
      <c r="C290" s="38"/>
      <c r="D290" s="193" t="s">
        <v>248</v>
      </c>
      <c r="E290" s="38"/>
      <c r="F290" s="198" t="s">
        <v>2965</v>
      </c>
      <c r="G290" s="38"/>
      <c r="H290" s="38"/>
      <c r="I290" s="195"/>
      <c r="J290" s="38"/>
      <c r="K290" s="38"/>
      <c r="L290" s="39"/>
      <c r="M290" s="196"/>
      <c r="N290" s="197"/>
      <c r="O290" s="77"/>
      <c r="P290" s="77"/>
      <c r="Q290" s="77"/>
      <c r="R290" s="77"/>
      <c r="S290" s="77"/>
      <c r="T290" s="78"/>
      <c r="U290" s="38"/>
      <c r="V290" s="38"/>
      <c r="W290" s="38"/>
      <c r="X290" s="38"/>
      <c r="Y290" s="38"/>
      <c r="Z290" s="38"/>
      <c r="AA290" s="38"/>
      <c r="AB290" s="38"/>
      <c r="AC290" s="38"/>
      <c r="AD290" s="38"/>
      <c r="AE290" s="38"/>
      <c r="AT290" s="19" t="s">
        <v>248</v>
      </c>
      <c r="AU290" s="19" t="s">
        <v>91</v>
      </c>
    </row>
    <row r="291" s="2" customFormat="1" ht="14.4" customHeight="1">
      <c r="A291" s="38"/>
      <c r="B291" s="179"/>
      <c r="C291" s="222" t="s">
        <v>518</v>
      </c>
      <c r="D291" s="222" t="s">
        <v>272</v>
      </c>
      <c r="E291" s="223" t="s">
        <v>3283</v>
      </c>
      <c r="F291" s="224" t="s">
        <v>3284</v>
      </c>
      <c r="G291" s="225" t="s">
        <v>404</v>
      </c>
      <c r="H291" s="226">
        <v>4</v>
      </c>
      <c r="I291" s="227"/>
      <c r="J291" s="228">
        <f>ROUND(I291*H291,2)</f>
        <v>0</v>
      </c>
      <c r="K291" s="224" t="s">
        <v>246</v>
      </c>
      <c r="L291" s="229"/>
      <c r="M291" s="230" t="s">
        <v>1</v>
      </c>
      <c r="N291" s="231" t="s">
        <v>46</v>
      </c>
      <c r="O291" s="77"/>
      <c r="P291" s="189">
        <f>O291*H291</f>
        <v>0</v>
      </c>
      <c r="Q291" s="189">
        <v>0</v>
      </c>
      <c r="R291" s="189">
        <f>Q291*H291</f>
        <v>0</v>
      </c>
      <c r="S291" s="189">
        <v>0</v>
      </c>
      <c r="T291" s="190">
        <f>S291*H291</f>
        <v>0</v>
      </c>
      <c r="U291" s="38"/>
      <c r="V291" s="38"/>
      <c r="W291" s="38"/>
      <c r="X291" s="38"/>
      <c r="Y291" s="38"/>
      <c r="Z291" s="38"/>
      <c r="AA291" s="38"/>
      <c r="AB291" s="38"/>
      <c r="AC291" s="38"/>
      <c r="AD291" s="38"/>
      <c r="AE291" s="38"/>
      <c r="AR291" s="191" t="s">
        <v>427</v>
      </c>
      <c r="AT291" s="191" t="s">
        <v>272</v>
      </c>
      <c r="AU291" s="191" t="s">
        <v>91</v>
      </c>
      <c r="AY291" s="19" t="s">
        <v>199</v>
      </c>
      <c r="BE291" s="192">
        <f>IF(N291="základní",J291,0)</f>
        <v>0</v>
      </c>
      <c r="BF291" s="192">
        <f>IF(N291="snížená",J291,0)</f>
        <v>0</v>
      </c>
      <c r="BG291" s="192">
        <f>IF(N291="zákl. přenesená",J291,0)</f>
        <v>0</v>
      </c>
      <c r="BH291" s="192">
        <f>IF(N291="sníž. přenesená",J291,0)</f>
        <v>0</v>
      </c>
      <c r="BI291" s="192">
        <f>IF(N291="nulová",J291,0)</f>
        <v>0</v>
      </c>
      <c r="BJ291" s="19" t="s">
        <v>89</v>
      </c>
      <c r="BK291" s="192">
        <f>ROUND(I291*H291,2)</f>
        <v>0</v>
      </c>
      <c r="BL291" s="19" t="s">
        <v>318</v>
      </c>
      <c r="BM291" s="191" t="s">
        <v>3285</v>
      </c>
    </row>
    <row r="292" s="2" customFormat="1">
      <c r="A292" s="38"/>
      <c r="B292" s="39"/>
      <c r="C292" s="38"/>
      <c r="D292" s="193" t="s">
        <v>248</v>
      </c>
      <c r="E292" s="38"/>
      <c r="F292" s="198" t="s">
        <v>2965</v>
      </c>
      <c r="G292" s="38"/>
      <c r="H292" s="38"/>
      <c r="I292" s="195"/>
      <c r="J292" s="38"/>
      <c r="K292" s="38"/>
      <c r="L292" s="39"/>
      <c r="M292" s="196"/>
      <c r="N292" s="197"/>
      <c r="O292" s="77"/>
      <c r="P292" s="77"/>
      <c r="Q292" s="77"/>
      <c r="R292" s="77"/>
      <c r="S292" s="77"/>
      <c r="T292" s="78"/>
      <c r="U292" s="38"/>
      <c r="V292" s="38"/>
      <c r="W292" s="38"/>
      <c r="X292" s="38"/>
      <c r="Y292" s="38"/>
      <c r="Z292" s="38"/>
      <c r="AA292" s="38"/>
      <c r="AB292" s="38"/>
      <c r="AC292" s="38"/>
      <c r="AD292" s="38"/>
      <c r="AE292" s="38"/>
      <c r="AT292" s="19" t="s">
        <v>248</v>
      </c>
      <c r="AU292" s="19" t="s">
        <v>91</v>
      </c>
    </row>
    <row r="293" s="2" customFormat="1" ht="14.4" customHeight="1">
      <c r="A293" s="38"/>
      <c r="B293" s="179"/>
      <c r="C293" s="222" t="s">
        <v>524</v>
      </c>
      <c r="D293" s="222" t="s">
        <v>272</v>
      </c>
      <c r="E293" s="223" t="s">
        <v>3286</v>
      </c>
      <c r="F293" s="224" t="s">
        <v>3287</v>
      </c>
      <c r="G293" s="225" t="s">
        <v>345</v>
      </c>
      <c r="H293" s="226">
        <v>40</v>
      </c>
      <c r="I293" s="227"/>
      <c r="J293" s="228">
        <f>ROUND(I293*H293,2)</f>
        <v>0</v>
      </c>
      <c r="K293" s="224" t="s">
        <v>246</v>
      </c>
      <c r="L293" s="229"/>
      <c r="M293" s="230" t="s">
        <v>1</v>
      </c>
      <c r="N293" s="231" t="s">
        <v>46</v>
      </c>
      <c r="O293" s="77"/>
      <c r="P293" s="189">
        <f>O293*H293</f>
        <v>0</v>
      </c>
      <c r="Q293" s="189">
        <v>0</v>
      </c>
      <c r="R293" s="189">
        <f>Q293*H293</f>
        <v>0</v>
      </c>
      <c r="S293" s="189">
        <v>0</v>
      </c>
      <c r="T293" s="190">
        <f>S293*H293</f>
        <v>0</v>
      </c>
      <c r="U293" s="38"/>
      <c r="V293" s="38"/>
      <c r="W293" s="38"/>
      <c r="X293" s="38"/>
      <c r="Y293" s="38"/>
      <c r="Z293" s="38"/>
      <c r="AA293" s="38"/>
      <c r="AB293" s="38"/>
      <c r="AC293" s="38"/>
      <c r="AD293" s="38"/>
      <c r="AE293" s="38"/>
      <c r="AR293" s="191" t="s">
        <v>427</v>
      </c>
      <c r="AT293" s="191" t="s">
        <v>272</v>
      </c>
      <c r="AU293" s="191" t="s">
        <v>91</v>
      </c>
      <c r="AY293" s="19" t="s">
        <v>199</v>
      </c>
      <c r="BE293" s="192">
        <f>IF(N293="základní",J293,0)</f>
        <v>0</v>
      </c>
      <c r="BF293" s="192">
        <f>IF(N293="snížená",J293,0)</f>
        <v>0</v>
      </c>
      <c r="BG293" s="192">
        <f>IF(N293="zákl. přenesená",J293,0)</f>
        <v>0</v>
      </c>
      <c r="BH293" s="192">
        <f>IF(N293="sníž. přenesená",J293,0)</f>
        <v>0</v>
      </c>
      <c r="BI293" s="192">
        <f>IF(N293="nulová",J293,0)</f>
        <v>0</v>
      </c>
      <c r="BJ293" s="19" t="s">
        <v>89</v>
      </c>
      <c r="BK293" s="192">
        <f>ROUND(I293*H293,2)</f>
        <v>0</v>
      </c>
      <c r="BL293" s="19" t="s">
        <v>318</v>
      </c>
      <c r="BM293" s="191" t="s">
        <v>3288</v>
      </c>
    </row>
    <row r="294" s="2" customFormat="1">
      <c r="A294" s="38"/>
      <c r="B294" s="39"/>
      <c r="C294" s="38"/>
      <c r="D294" s="193" t="s">
        <v>248</v>
      </c>
      <c r="E294" s="38"/>
      <c r="F294" s="198" t="s">
        <v>2965</v>
      </c>
      <c r="G294" s="38"/>
      <c r="H294" s="38"/>
      <c r="I294" s="195"/>
      <c r="J294" s="38"/>
      <c r="K294" s="38"/>
      <c r="L294" s="39"/>
      <c r="M294" s="196"/>
      <c r="N294" s="197"/>
      <c r="O294" s="77"/>
      <c r="P294" s="77"/>
      <c r="Q294" s="77"/>
      <c r="R294" s="77"/>
      <c r="S294" s="77"/>
      <c r="T294" s="78"/>
      <c r="U294" s="38"/>
      <c r="V294" s="38"/>
      <c r="W294" s="38"/>
      <c r="X294" s="38"/>
      <c r="Y294" s="38"/>
      <c r="Z294" s="38"/>
      <c r="AA294" s="38"/>
      <c r="AB294" s="38"/>
      <c r="AC294" s="38"/>
      <c r="AD294" s="38"/>
      <c r="AE294" s="38"/>
      <c r="AT294" s="19" t="s">
        <v>248</v>
      </c>
      <c r="AU294" s="19" t="s">
        <v>91</v>
      </c>
    </row>
    <row r="295" s="2" customFormat="1" ht="14.4" customHeight="1">
      <c r="A295" s="38"/>
      <c r="B295" s="179"/>
      <c r="C295" s="222" t="s">
        <v>531</v>
      </c>
      <c r="D295" s="222" t="s">
        <v>272</v>
      </c>
      <c r="E295" s="223" t="s">
        <v>3289</v>
      </c>
      <c r="F295" s="224" t="s">
        <v>2844</v>
      </c>
      <c r="G295" s="225" t="s">
        <v>345</v>
      </c>
      <c r="H295" s="226">
        <v>40</v>
      </c>
      <c r="I295" s="227"/>
      <c r="J295" s="228">
        <f>ROUND(I295*H295,2)</f>
        <v>0</v>
      </c>
      <c r="K295" s="224" t="s">
        <v>246</v>
      </c>
      <c r="L295" s="229"/>
      <c r="M295" s="230" t="s">
        <v>1</v>
      </c>
      <c r="N295" s="231" t="s">
        <v>46</v>
      </c>
      <c r="O295" s="77"/>
      <c r="P295" s="189">
        <f>O295*H295</f>
        <v>0</v>
      </c>
      <c r="Q295" s="189">
        <v>0</v>
      </c>
      <c r="R295" s="189">
        <f>Q295*H295</f>
        <v>0</v>
      </c>
      <c r="S295" s="189">
        <v>0</v>
      </c>
      <c r="T295" s="190">
        <f>S295*H295</f>
        <v>0</v>
      </c>
      <c r="U295" s="38"/>
      <c r="V295" s="38"/>
      <c r="W295" s="38"/>
      <c r="X295" s="38"/>
      <c r="Y295" s="38"/>
      <c r="Z295" s="38"/>
      <c r="AA295" s="38"/>
      <c r="AB295" s="38"/>
      <c r="AC295" s="38"/>
      <c r="AD295" s="38"/>
      <c r="AE295" s="38"/>
      <c r="AR295" s="191" t="s">
        <v>427</v>
      </c>
      <c r="AT295" s="191" t="s">
        <v>272</v>
      </c>
      <c r="AU295" s="191" t="s">
        <v>91</v>
      </c>
      <c r="AY295" s="19" t="s">
        <v>199</v>
      </c>
      <c r="BE295" s="192">
        <f>IF(N295="základní",J295,0)</f>
        <v>0</v>
      </c>
      <c r="BF295" s="192">
        <f>IF(N295="snížená",J295,0)</f>
        <v>0</v>
      </c>
      <c r="BG295" s="192">
        <f>IF(N295="zákl. přenesená",J295,0)</f>
        <v>0</v>
      </c>
      <c r="BH295" s="192">
        <f>IF(N295="sníž. přenesená",J295,0)</f>
        <v>0</v>
      </c>
      <c r="BI295" s="192">
        <f>IF(N295="nulová",J295,0)</f>
        <v>0</v>
      </c>
      <c r="BJ295" s="19" t="s">
        <v>89</v>
      </c>
      <c r="BK295" s="192">
        <f>ROUND(I295*H295,2)</f>
        <v>0</v>
      </c>
      <c r="BL295" s="19" t="s">
        <v>318</v>
      </c>
      <c r="BM295" s="191" t="s">
        <v>3290</v>
      </c>
    </row>
    <row r="296" s="2" customFormat="1" ht="14.4" customHeight="1">
      <c r="A296" s="38"/>
      <c r="B296" s="179"/>
      <c r="C296" s="222" t="s">
        <v>537</v>
      </c>
      <c r="D296" s="222" t="s">
        <v>272</v>
      </c>
      <c r="E296" s="223" t="s">
        <v>3291</v>
      </c>
      <c r="F296" s="224" t="s">
        <v>2847</v>
      </c>
      <c r="G296" s="225" t="s">
        <v>404</v>
      </c>
      <c r="H296" s="226">
        <v>4</v>
      </c>
      <c r="I296" s="227"/>
      <c r="J296" s="228">
        <f>ROUND(I296*H296,2)</f>
        <v>0</v>
      </c>
      <c r="K296" s="224" t="s">
        <v>246</v>
      </c>
      <c r="L296" s="229"/>
      <c r="M296" s="230" t="s">
        <v>1</v>
      </c>
      <c r="N296" s="231" t="s">
        <v>46</v>
      </c>
      <c r="O296" s="77"/>
      <c r="P296" s="189">
        <f>O296*H296</f>
        <v>0</v>
      </c>
      <c r="Q296" s="189">
        <v>0</v>
      </c>
      <c r="R296" s="189">
        <f>Q296*H296</f>
        <v>0</v>
      </c>
      <c r="S296" s="189">
        <v>0</v>
      </c>
      <c r="T296" s="190">
        <f>S296*H296</f>
        <v>0</v>
      </c>
      <c r="U296" s="38"/>
      <c r="V296" s="38"/>
      <c r="W296" s="38"/>
      <c r="X296" s="38"/>
      <c r="Y296" s="38"/>
      <c r="Z296" s="38"/>
      <c r="AA296" s="38"/>
      <c r="AB296" s="38"/>
      <c r="AC296" s="38"/>
      <c r="AD296" s="38"/>
      <c r="AE296" s="38"/>
      <c r="AR296" s="191" t="s">
        <v>427</v>
      </c>
      <c r="AT296" s="191" t="s">
        <v>272</v>
      </c>
      <c r="AU296" s="191" t="s">
        <v>91</v>
      </c>
      <c r="AY296" s="19" t="s">
        <v>199</v>
      </c>
      <c r="BE296" s="192">
        <f>IF(N296="základní",J296,0)</f>
        <v>0</v>
      </c>
      <c r="BF296" s="192">
        <f>IF(N296="snížená",J296,0)</f>
        <v>0</v>
      </c>
      <c r="BG296" s="192">
        <f>IF(N296="zákl. přenesená",J296,0)</f>
        <v>0</v>
      </c>
      <c r="BH296" s="192">
        <f>IF(N296="sníž. přenesená",J296,0)</f>
        <v>0</v>
      </c>
      <c r="BI296" s="192">
        <f>IF(N296="nulová",J296,0)</f>
        <v>0</v>
      </c>
      <c r="BJ296" s="19" t="s">
        <v>89</v>
      </c>
      <c r="BK296" s="192">
        <f>ROUND(I296*H296,2)</f>
        <v>0</v>
      </c>
      <c r="BL296" s="19" t="s">
        <v>318</v>
      </c>
      <c r="BM296" s="191" t="s">
        <v>3292</v>
      </c>
    </row>
    <row r="297" s="2" customFormat="1" ht="14.4" customHeight="1">
      <c r="A297" s="38"/>
      <c r="B297" s="179"/>
      <c r="C297" s="222" t="s">
        <v>545</v>
      </c>
      <c r="D297" s="222" t="s">
        <v>272</v>
      </c>
      <c r="E297" s="223" t="s">
        <v>3293</v>
      </c>
      <c r="F297" s="224" t="s">
        <v>2850</v>
      </c>
      <c r="G297" s="225" t="s">
        <v>309</v>
      </c>
      <c r="H297" s="226">
        <v>1</v>
      </c>
      <c r="I297" s="227"/>
      <c r="J297" s="228">
        <f>ROUND(I297*H297,2)</f>
        <v>0</v>
      </c>
      <c r="K297" s="224" t="s">
        <v>246</v>
      </c>
      <c r="L297" s="229"/>
      <c r="M297" s="230" t="s">
        <v>1</v>
      </c>
      <c r="N297" s="231" t="s">
        <v>46</v>
      </c>
      <c r="O297" s="77"/>
      <c r="P297" s="189">
        <f>O297*H297</f>
        <v>0</v>
      </c>
      <c r="Q297" s="189">
        <v>0</v>
      </c>
      <c r="R297" s="189">
        <f>Q297*H297</f>
        <v>0</v>
      </c>
      <c r="S297" s="189">
        <v>0</v>
      </c>
      <c r="T297" s="190">
        <f>S297*H297</f>
        <v>0</v>
      </c>
      <c r="U297" s="38"/>
      <c r="V297" s="38"/>
      <c r="W297" s="38"/>
      <c r="X297" s="38"/>
      <c r="Y297" s="38"/>
      <c r="Z297" s="38"/>
      <c r="AA297" s="38"/>
      <c r="AB297" s="38"/>
      <c r="AC297" s="38"/>
      <c r="AD297" s="38"/>
      <c r="AE297" s="38"/>
      <c r="AR297" s="191" t="s">
        <v>427</v>
      </c>
      <c r="AT297" s="191" t="s">
        <v>272</v>
      </c>
      <c r="AU297" s="191" t="s">
        <v>91</v>
      </c>
      <c r="AY297" s="19" t="s">
        <v>199</v>
      </c>
      <c r="BE297" s="192">
        <f>IF(N297="základní",J297,0)</f>
        <v>0</v>
      </c>
      <c r="BF297" s="192">
        <f>IF(N297="snížená",J297,0)</f>
        <v>0</v>
      </c>
      <c r="BG297" s="192">
        <f>IF(N297="zákl. přenesená",J297,0)</f>
        <v>0</v>
      </c>
      <c r="BH297" s="192">
        <f>IF(N297="sníž. přenesená",J297,0)</f>
        <v>0</v>
      </c>
      <c r="BI297" s="192">
        <f>IF(N297="nulová",J297,0)</f>
        <v>0</v>
      </c>
      <c r="BJ297" s="19" t="s">
        <v>89</v>
      </c>
      <c r="BK297" s="192">
        <f>ROUND(I297*H297,2)</f>
        <v>0</v>
      </c>
      <c r="BL297" s="19" t="s">
        <v>318</v>
      </c>
      <c r="BM297" s="191" t="s">
        <v>3294</v>
      </c>
    </row>
    <row r="298" s="2" customFormat="1" ht="24.15" customHeight="1">
      <c r="A298" s="38"/>
      <c r="B298" s="179"/>
      <c r="C298" s="222" t="s">
        <v>554</v>
      </c>
      <c r="D298" s="222" t="s">
        <v>272</v>
      </c>
      <c r="E298" s="223" t="s">
        <v>3295</v>
      </c>
      <c r="F298" s="224" t="s">
        <v>3296</v>
      </c>
      <c r="G298" s="225" t="s">
        <v>345</v>
      </c>
      <c r="H298" s="226">
        <v>100</v>
      </c>
      <c r="I298" s="227"/>
      <c r="J298" s="228">
        <f>ROUND(I298*H298,2)</f>
        <v>0</v>
      </c>
      <c r="K298" s="224" t="s">
        <v>246</v>
      </c>
      <c r="L298" s="229"/>
      <c r="M298" s="230" t="s">
        <v>1</v>
      </c>
      <c r="N298" s="231" t="s">
        <v>46</v>
      </c>
      <c r="O298" s="77"/>
      <c r="P298" s="189">
        <f>O298*H298</f>
        <v>0</v>
      </c>
      <c r="Q298" s="189">
        <v>0</v>
      </c>
      <c r="R298" s="189">
        <f>Q298*H298</f>
        <v>0</v>
      </c>
      <c r="S298" s="189">
        <v>0</v>
      </c>
      <c r="T298" s="190">
        <f>S298*H298</f>
        <v>0</v>
      </c>
      <c r="U298" s="38"/>
      <c r="V298" s="38"/>
      <c r="W298" s="38"/>
      <c r="X298" s="38"/>
      <c r="Y298" s="38"/>
      <c r="Z298" s="38"/>
      <c r="AA298" s="38"/>
      <c r="AB298" s="38"/>
      <c r="AC298" s="38"/>
      <c r="AD298" s="38"/>
      <c r="AE298" s="38"/>
      <c r="AR298" s="191" t="s">
        <v>427</v>
      </c>
      <c r="AT298" s="191" t="s">
        <v>272</v>
      </c>
      <c r="AU298" s="191" t="s">
        <v>91</v>
      </c>
      <c r="AY298" s="19" t="s">
        <v>199</v>
      </c>
      <c r="BE298" s="192">
        <f>IF(N298="základní",J298,0)</f>
        <v>0</v>
      </c>
      <c r="BF298" s="192">
        <f>IF(N298="snížená",J298,0)</f>
        <v>0</v>
      </c>
      <c r="BG298" s="192">
        <f>IF(N298="zákl. přenesená",J298,0)</f>
        <v>0</v>
      </c>
      <c r="BH298" s="192">
        <f>IF(N298="sníž. přenesená",J298,0)</f>
        <v>0</v>
      </c>
      <c r="BI298" s="192">
        <f>IF(N298="nulová",J298,0)</f>
        <v>0</v>
      </c>
      <c r="BJ298" s="19" t="s">
        <v>89</v>
      </c>
      <c r="BK298" s="192">
        <f>ROUND(I298*H298,2)</f>
        <v>0</v>
      </c>
      <c r="BL298" s="19" t="s">
        <v>318</v>
      </c>
      <c r="BM298" s="191" t="s">
        <v>3297</v>
      </c>
    </row>
    <row r="299" s="12" customFormat="1" ht="22.8" customHeight="1">
      <c r="A299" s="12"/>
      <c r="B299" s="166"/>
      <c r="C299" s="12"/>
      <c r="D299" s="167" t="s">
        <v>80</v>
      </c>
      <c r="E299" s="177" t="s">
        <v>2765</v>
      </c>
      <c r="F299" s="177" t="s">
        <v>3298</v>
      </c>
      <c r="G299" s="12"/>
      <c r="H299" s="12"/>
      <c r="I299" s="169"/>
      <c r="J299" s="178">
        <f>BK299</f>
        <v>0</v>
      </c>
      <c r="K299" s="12"/>
      <c r="L299" s="166"/>
      <c r="M299" s="171"/>
      <c r="N299" s="172"/>
      <c r="O299" s="172"/>
      <c r="P299" s="173">
        <f>SUM(P300:P305)</f>
        <v>0</v>
      </c>
      <c r="Q299" s="172"/>
      <c r="R299" s="173">
        <f>SUM(R300:R305)</f>
        <v>0</v>
      </c>
      <c r="S299" s="172"/>
      <c r="T299" s="174">
        <f>SUM(T300:T305)</f>
        <v>0</v>
      </c>
      <c r="U299" s="12"/>
      <c r="V299" s="12"/>
      <c r="W299" s="12"/>
      <c r="X299" s="12"/>
      <c r="Y299" s="12"/>
      <c r="Z299" s="12"/>
      <c r="AA299" s="12"/>
      <c r="AB299" s="12"/>
      <c r="AC299" s="12"/>
      <c r="AD299" s="12"/>
      <c r="AE299" s="12"/>
      <c r="AR299" s="167" t="s">
        <v>206</v>
      </c>
      <c r="AT299" s="175" t="s">
        <v>80</v>
      </c>
      <c r="AU299" s="175" t="s">
        <v>89</v>
      </c>
      <c r="AY299" s="167" t="s">
        <v>199</v>
      </c>
      <c r="BK299" s="176">
        <f>SUM(BK300:BK305)</f>
        <v>0</v>
      </c>
    </row>
    <row r="300" s="2" customFormat="1" ht="14.4" customHeight="1">
      <c r="A300" s="38"/>
      <c r="B300" s="179"/>
      <c r="C300" s="180" t="s">
        <v>562</v>
      </c>
      <c r="D300" s="180" t="s">
        <v>201</v>
      </c>
      <c r="E300" s="181" t="s">
        <v>3299</v>
      </c>
      <c r="F300" s="182" t="s">
        <v>3300</v>
      </c>
      <c r="G300" s="183" t="s">
        <v>404</v>
      </c>
      <c r="H300" s="184">
        <v>1</v>
      </c>
      <c r="I300" s="185"/>
      <c r="J300" s="186">
        <f>ROUND(I300*H300,2)</f>
        <v>0</v>
      </c>
      <c r="K300" s="182" t="s">
        <v>246</v>
      </c>
      <c r="L300" s="39"/>
      <c r="M300" s="187" t="s">
        <v>1</v>
      </c>
      <c r="N300" s="188" t="s">
        <v>46</v>
      </c>
      <c r="O300" s="77"/>
      <c r="P300" s="189">
        <f>O300*H300</f>
        <v>0</v>
      </c>
      <c r="Q300" s="189">
        <v>0</v>
      </c>
      <c r="R300" s="189">
        <f>Q300*H300</f>
        <v>0</v>
      </c>
      <c r="S300" s="189">
        <v>0</v>
      </c>
      <c r="T300" s="190">
        <f>S300*H300</f>
        <v>0</v>
      </c>
      <c r="U300" s="38"/>
      <c r="V300" s="38"/>
      <c r="W300" s="38"/>
      <c r="X300" s="38"/>
      <c r="Y300" s="38"/>
      <c r="Z300" s="38"/>
      <c r="AA300" s="38"/>
      <c r="AB300" s="38"/>
      <c r="AC300" s="38"/>
      <c r="AD300" s="38"/>
      <c r="AE300" s="38"/>
      <c r="AR300" s="191" t="s">
        <v>318</v>
      </c>
      <c r="AT300" s="191" t="s">
        <v>201</v>
      </c>
      <c r="AU300" s="191" t="s">
        <v>91</v>
      </c>
      <c r="AY300" s="19" t="s">
        <v>199</v>
      </c>
      <c r="BE300" s="192">
        <f>IF(N300="základní",J300,0)</f>
        <v>0</v>
      </c>
      <c r="BF300" s="192">
        <f>IF(N300="snížená",J300,0)</f>
        <v>0</v>
      </c>
      <c r="BG300" s="192">
        <f>IF(N300="zákl. přenesená",J300,0)</f>
        <v>0</v>
      </c>
      <c r="BH300" s="192">
        <f>IF(N300="sníž. přenesená",J300,0)</f>
        <v>0</v>
      </c>
      <c r="BI300" s="192">
        <f>IF(N300="nulová",J300,0)</f>
        <v>0</v>
      </c>
      <c r="BJ300" s="19" t="s">
        <v>89</v>
      </c>
      <c r="BK300" s="192">
        <f>ROUND(I300*H300,2)</f>
        <v>0</v>
      </c>
      <c r="BL300" s="19" t="s">
        <v>318</v>
      </c>
      <c r="BM300" s="191" t="s">
        <v>3301</v>
      </c>
    </row>
    <row r="301" s="2" customFormat="1" ht="14.4" customHeight="1">
      <c r="A301" s="38"/>
      <c r="B301" s="179"/>
      <c r="C301" s="180" t="s">
        <v>569</v>
      </c>
      <c r="D301" s="180" t="s">
        <v>201</v>
      </c>
      <c r="E301" s="181" t="s">
        <v>3302</v>
      </c>
      <c r="F301" s="182" t="s">
        <v>3303</v>
      </c>
      <c r="G301" s="183" t="s">
        <v>345</v>
      </c>
      <c r="H301" s="184">
        <v>240</v>
      </c>
      <c r="I301" s="185"/>
      <c r="J301" s="186">
        <f>ROUND(I301*H301,2)</f>
        <v>0</v>
      </c>
      <c r="K301" s="182" t="s">
        <v>246</v>
      </c>
      <c r="L301" s="39"/>
      <c r="M301" s="187" t="s">
        <v>1</v>
      </c>
      <c r="N301" s="188" t="s">
        <v>46</v>
      </c>
      <c r="O301" s="77"/>
      <c r="P301" s="189">
        <f>O301*H301</f>
        <v>0</v>
      </c>
      <c r="Q301" s="189">
        <v>0</v>
      </c>
      <c r="R301" s="189">
        <f>Q301*H301</f>
        <v>0</v>
      </c>
      <c r="S301" s="189">
        <v>0</v>
      </c>
      <c r="T301" s="190">
        <f>S301*H301</f>
        <v>0</v>
      </c>
      <c r="U301" s="38"/>
      <c r="V301" s="38"/>
      <c r="W301" s="38"/>
      <c r="X301" s="38"/>
      <c r="Y301" s="38"/>
      <c r="Z301" s="38"/>
      <c r="AA301" s="38"/>
      <c r="AB301" s="38"/>
      <c r="AC301" s="38"/>
      <c r="AD301" s="38"/>
      <c r="AE301" s="38"/>
      <c r="AR301" s="191" t="s">
        <v>318</v>
      </c>
      <c r="AT301" s="191" t="s">
        <v>201</v>
      </c>
      <c r="AU301" s="191" t="s">
        <v>91</v>
      </c>
      <c r="AY301" s="19" t="s">
        <v>199</v>
      </c>
      <c r="BE301" s="192">
        <f>IF(N301="základní",J301,0)</f>
        <v>0</v>
      </c>
      <c r="BF301" s="192">
        <f>IF(N301="snížená",J301,0)</f>
        <v>0</v>
      </c>
      <c r="BG301" s="192">
        <f>IF(N301="zákl. přenesená",J301,0)</f>
        <v>0</v>
      </c>
      <c r="BH301" s="192">
        <f>IF(N301="sníž. přenesená",J301,0)</f>
        <v>0</v>
      </c>
      <c r="BI301" s="192">
        <f>IF(N301="nulová",J301,0)</f>
        <v>0</v>
      </c>
      <c r="BJ301" s="19" t="s">
        <v>89</v>
      </c>
      <c r="BK301" s="192">
        <f>ROUND(I301*H301,2)</f>
        <v>0</v>
      </c>
      <c r="BL301" s="19" t="s">
        <v>318</v>
      </c>
      <c r="BM301" s="191" t="s">
        <v>3304</v>
      </c>
    </row>
    <row r="302" s="2" customFormat="1" ht="14.4" customHeight="1">
      <c r="A302" s="38"/>
      <c r="B302" s="179"/>
      <c r="C302" s="180" t="s">
        <v>576</v>
      </c>
      <c r="D302" s="180" t="s">
        <v>201</v>
      </c>
      <c r="E302" s="181" t="s">
        <v>3305</v>
      </c>
      <c r="F302" s="182" t="s">
        <v>3306</v>
      </c>
      <c r="G302" s="183" t="s">
        <v>345</v>
      </c>
      <c r="H302" s="184">
        <v>40</v>
      </c>
      <c r="I302" s="185"/>
      <c r="J302" s="186">
        <f>ROUND(I302*H302,2)</f>
        <v>0</v>
      </c>
      <c r="K302" s="182" t="s">
        <v>246</v>
      </c>
      <c r="L302" s="39"/>
      <c r="M302" s="187" t="s">
        <v>1</v>
      </c>
      <c r="N302" s="188" t="s">
        <v>46</v>
      </c>
      <c r="O302" s="77"/>
      <c r="P302" s="189">
        <f>O302*H302</f>
        <v>0</v>
      </c>
      <c r="Q302" s="189">
        <v>0</v>
      </c>
      <c r="R302" s="189">
        <f>Q302*H302</f>
        <v>0</v>
      </c>
      <c r="S302" s="189">
        <v>0</v>
      </c>
      <c r="T302" s="190">
        <f>S302*H302</f>
        <v>0</v>
      </c>
      <c r="U302" s="38"/>
      <c r="V302" s="38"/>
      <c r="W302" s="38"/>
      <c r="X302" s="38"/>
      <c r="Y302" s="38"/>
      <c r="Z302" s="38"/>
      <c r="AA302" s="38"/>
      <c r="AB302" s="38"/>
      <c r="AC302" s="38"/>
      <c r="AD302" s="38"/>
      <c r="AE302" s="38"/>
      <c r="AR302" s="191" t="s">
        <v>318</v>
      </c>
      <c r="AT302" s="191" t="s">
        <v>201</v>
      </c>
      <c r="AU302" s="191" t="s">
        <v>91</v>
      </c>
      <c r="AY302" s="19" t="s">
        <v>199</v>
      </c>
      <c r="BE302" s="192">
        <f>IF(N302="základní",J302,0)</f>
        <v>0</v>
      </c>
      <c r="BF302" s="192">
        <f>IF(N302="snížená",J302,0)</f>
        <v>0</v>
      </c>
      <c r="BG302" s="192">
        <f>IF(N302="zákl. přenesená",J302,0)</f>
        <v>0</v>
      </c>
      <c r="BH302" s="192">
        <f>IF(N302="sníž. přenesená",J302,0)</f>
        <v>0</v>
      </c>
      <c r="BI302" s="192">
        <f>IF(N302="nulová",J302,0)</f>
        <v>0</v>
      </c>
      <c r="BJ302" s="19" t="s">
        <v>89</v>
      </c>
      <c r="BK302" s="192">
        <f>ROUND(I302*H302,2)</f>
        <v>0</v>
      </c>
      <c r="BL302" s="19" t="s">
        <v>318</v>
      </c>
      <c r="BM302" s="191" t="s">
        <v>3307</v>
      </c>
    </row>
    <row r="303" s="2" customFormat="1" ht="14.4" customHeight="1">
      <c r="A303" s="38"/>
      <c r="B303" s="179"/>
      <c r="C303" s="180" t="s">
        <v>581</v>
      </c>
      <c r="D303" s="180" t="s">
        <v>201</v>
      </c>
      <c r="E303" s="181" t="s">
        <v>3308</v>
      </c>
      <c r="F303" s="182" t="s">
        <v>3309</v>
      </c>
      <c r="G303" s="183" t="s">
        <v>404</v>
      </c>
      <c r="H303" s="184">
        <v>2</v>
      </c>
      <c r="I303" s="185"/>
      <c r="J303" s="186">
        <f>ROUND(I303*H303,2)</f>
        <v>0</v>
      </c>
      <c r="K303" s="182" t="s">
        <v>246</v>
      </c>
      <c r="L303" s="39"/>
      <c r="M303" s="187" t="s">
        <v>1</v>
      </c>
      <c r="N303" s="188" t="s">
        <v>46</v>
      </c>
      <c r="O303" s="77"/>
      <c r="P303" s="189">
        <f>O303*H303</f>
        <v>0</v>
      </c>
      <c r="Q303" s="189">
        <v>0</v>
      </c>
      <c r="R303" s="189">
        <f>Q303*H303</f>
        <v>0</v>
      </c>
      <c r="S303" s="189">
        <v>0</v>
      </c>
      <c r="T303" s="190">
        <f>S303*H303</f>
        <v>0</v>
      </c>
      <c r="U303" s="38"/>
      <c r="V303" s="38"/>
      <c r="W303" s="38"/>
      <c r="X303" s="38"/>
      <c r="Y303" s="38"/>
      <c r="Z303" s="38"/>
      <c r="AA303" s="38"/>
      <c r="AB303" s="38"/>
      <c r="AC303" s="38"/>
      <c r="AD303" s="38"/>
      <c r="AE303" s="38"/>
      <c r="AR303" s="191" t="s">
        <v>318</v>
      </c>
      <c r="AT303" s="191" t="s">
        <v>201</v>
      </c>
      <c r="AU303" s="191" t="s">
        <v>91</v>
      </c>
      <c r="AY303" s="19" t="s">
        <v>199</v>
      </c>
      <c r="BE303" s="192">
        <f>IF(N303="základní",J303,0)</f>
        <v>0</v>
      </c>
      <c r="BF303" s="192">
        <f>IF(N303="snížená",J303,0)</f>
        <v>0</v>
      </c>
      <c r="BG303" s="192">
        <f>IF(N303="zákl. přenesená",J303,0)</f>
        <v>0</v>
      </c>
      <c r="BH303" s="192">
        <f>IF(N303="sníž. přenesená",J303,0)</f>
        <v>0</v>
      </c>
      <c r="BI303" s="192">
        <f>IF(N303="nulová",J303,0)</f>
        <v>0</v>
      </c>
      <c r="BJ303" s="19" t="s">
        <v>89</v>
      </c>
      <c r="BK303" s="192">
        <f>ROUND(I303*H303,2)</f>
        <v>0</v>
      </c>
      <c r="BL303" s="19" t="s">
        <v>318</v>
      </c>
      <c r="BM303" s="191" t="s">
        <v>3310</v>
      </c>
    </row>
    <row r="304" s="2" customFormat="1" ht="14.4" customHeight="1">
      <c r="A304" s="38"/>
      <c r="B304" s="179"/>
      <c r="C304" s="180" t="s">
        <v>589</v>
      </c>
      <c r="D304" s="180" t="s">
        <v>201</v>
      </c>
      <c r="E304" s="181" t="s">
        <v>3311</v>
      </c>
      <c r="F304" s="182" t="s">
        <v>2862</v>
      </c>
      <c r="G304" s="183" t="s">
        <v>204</v>
      </c>
      <c r="H304" s="184">
        <v>0.20000000000000001</v>
      </c>
      <c r="I304" s="185"/>
      <c r="J304" s="186">
        <f>ROUND(I304*H304,2)</f>
        <v>0</v>
      </c>
      <c r="K304" s="182" t="s">
        <v>246</v>
      </c>
      <c r="L304" s="39"/>
      <c r="M304" s="187" t="s">
        <v>1</v>
      </c>
      <c r="N304" s="188" t="s">
        <v>46</v>
      </c>
      <c r="O304" s="77"/>
      <c r="P304" s="189">
        <f>O304*H304</f>
        <v>0</v>
      </c>
      <c r="Q304" s="189">
        <v>0</v>
      </c>
      <c r="R304" s="189">
        <f>Q304*H304</f>
        <v>0</v>
      </c>
      <c r="S304" s="189">
        <v>0</v>
      </c>
      <c r="T304" s="190">
        <f>S304*H304</f>
        <v>0</v>
      </c>
      <c r="U304" s="38"/>
      <c r="V304" s="38"/>
      <c r="W304" s="38"/>
      <c r="X304" s="38"/>
      <c r="Y304" s="38"/>
      <c r="Z304" s="38"/>
      <c r="AA304" s="38"/>
      <c r="AB304" s="38"/>
      <c r="AC304" s="38"/>
      <c r="AD304" s="38"/>
      <c r="AE304" s="38"/>
      <c r="AR304" s="191" t="s">
        <v>318</v>
      </c>
      <c r="AT304" s="191" t="s">
        <v>201</v>
      </c>
      <c r="AU304" s="191" t="s">
        <v>91</v>
      </c>
      <c r="AY304" s="19" t="s">
        <v>199</v>
      </c>
      <c r="BE304" s="192">
        <f>IF(N304="základní",J304,0)</f>
        <v>0</v>
      </c>
      <c r="BF304" s="192">
        <f>IF(N304="snížená",J304,0)</f>
        <v>0</v>
      </c>
      <c r="BG304" s="192">
        <f>IF(N304="zákl. přenesená",J304,0)</f>
        <v>0</v>
      </c>
      <c r="BH304" s="192">
        <f>IF(N304="sníž. přenesená",J304,0)</f>
        <v>0</v>
      </c>
      <c r="BI304" s="192">
        <f>IF(N304="nulová",J304,0)</f>
        <v>0</v>
      </c>
      <c r="BJ304" s="19" t="s">
        <v>89</v>
      </c>
      <c r="BK304" s="192">
        <f>ROUND(I304*H304,2)</f>
        <v>0</v>
      </c>
      <c r="BL304" s="19" t="s">
        <v>318</v>
      </c>
      <c r="BM304" s="191" t="s">
        <v>3312</v>
      </c>
    </row>
    <row r="305" s="2" customFormat="1" ht="14.4" customHeight="1">
      <c r="A305" s="38"/>
      <c r="B305" s="179"/>
      <c r="C305" s="180" t="s">
        <v>597</v>
      </c>
      <c r="D305" s="180" t="s">
        <v>201</v>
      </c>
      <c r="E305" s="181" t="s">
        <v>3313</v>
      </c>
      <c r="F305" s="182" t="s">
        <v>3314</v>
      </c>
      <c r="G305" s="183" t="s">
        <v>345</v>
      </c>
      <c r="H305" s="184">
        <v>100</v>
      </c>
      <c r="I305" s="185"/>
      <c r="J305" s="186">
        <f>ROUND(I305*H305,2)</f>
        <v>0</v>
      </c>
      <c r="K305" s="182" t="s">
        <v>246</v>
      </c>
      <c r="L305" s="39"/>
      <c r="M305" s="247" t="s">
        <v>1</v>
      </c>
      <c r="N305" s="248" t="s">
        <v>46</v>
      </c>
      <c r="O305" s="234"/>
      <c r="P305" s="249">
        <f>O305*H305</f>
        <v>0</v>
      </c>
      <c r="Q305" s="249">
        <v>0</v>
      </c>
      <c r="R305" s="249">
        <f>Q305*H305</f>
        <v>0</v>
      </c>
      <c r="S305" s="249">
        <v>0</v>
      </c>
      <c r="T305" s="250">
        <f>S305*H305</f>
        <v>0</v>
      </c>
      <c r="U305" s="38"/>
      <c r="V305" s="38"/>
      <c r="W305" s="38"/>
      <c r="X305" s="38"/>
      <c r="Y305" s="38"/>
      <c r="Z305" s="38"/>
      <c r="AA305" s="38"/>
      <c r="AB305" s="38"/>
      <c r="AC305" s="38"/>
      <c r="AD305" s="38"/>
      <c r="AE305" s="38"/>
      <c r="AR305" s="191" t="s">
        <v>318</v>
      </c>
      <c r="AT305" s="191" t="s">
        <v>201</v>
      </c>
      <c r="AU305" s="191" t="s">
        <v>91</v>
      </c>
      <c r="AY305" s="19" t="s">
        <v>199</v>
      </c>
      <c r="BE305" s="192">
        <f>IF(N305="základní",J305,0)</f>
        <v>0</v>
      </c>
      <c r="BF305" s="192">
        <f>IF(N305="snížená",J305,0)</f>
        <v>0</v>
      </c>
      <c r="BG305" s="192">
        <f>IF(N305="zákl. přenesená",J305,0)</f>
        <v>0</v>
      </c>
      <c r="BH305" s="192">
        <f>IF(N305="sníž. přenesená",J305,0)</f>
        <v>0</v>
      </c>
      <c r="BI305" s="192">
        <f>IF(N305="nulová",J305,0)</f>
        <v>0</v>
      </c>
      <c r="BJ305" s="19" t="s">
        <v>89</v>
      </c>
      <c r="BK305" s="192">
        <f>ROUND(I305*H305,2)</f>
        <v>0</v>
      </c>
      <c r="BL305" s="19" t="s">
        <v>318</v>
      </c>
      <c r="BM305" s="191" t="s">
        <v>3315</v>
      </c>
    </row>
    <row r="306" s="2" customFormat="1" ht="6.96" customHeight="1">
      <c r="A306" s="38"/>
      <c r="B306" s="60"/>
      <c r="C306" s="61"/>
      <c r="D306" s="61"/>
      <c r="E306" s="61"/>
      <c r="F306" s="61"/>
      <c r="G306" s="61"/>
      <c r="H306" s="61"/>
      <c r="I306" s="61"/>
      <c r="J306" s="61"/>
      <c r="K306" s="61"/>
      <c r="L306" s="39"/>
      <c r="M306" s="38"/>
      <c r="O306" s="38"/>
      <c r="P306" s="38"/>
      <c r="Q306" s="38"/>
      <c r="R306" s="38"/>
      <c r="S306" s="38"/>
      <c r="T306" s="38"/>
      <c r="U306" s="38"/>
      <c r="V306" s="38"/>
      <c r="W306" s="38"/>
      <c r="X306" s="38"/>
      <c r="Y306" s="38"/>
      <c r="Z306" s="38"/>
      <c r="AA306" s="38"/>
      <c r="AB306" s="38"/>
      <c r="AC306" s="38"/>
      <c r="AD306" s="38"/>
      <c r="AE306" s="38"/>
    </row>
  </sheetData>
  <autoFilter ref="C131:K305"/>
  <mergeCells count="12">
    <mergeCell ref="E7:H7"/>
    <mergeCell ref="E9:H9"/>
    <mergeCell ref="E11:H11"/>
    <mergeCell ref="E20:H20"/>
    <mergeCell ref="E29:H29"/>
    <mergeCell ref="E85:H85"/>
    <mergeCell ref="E87:H87"/>
    <mergeCell ref="E89:H89"/>
    <mergeCell ref="E120:H120"/>
    <mergeCell ref="E122:H122"/>
    <mergeCell ref="E124:H12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151</v>
      </c>
    </row>
    <row r="3" s="1" customFormat="1" ht="6.96" customHeight="1">
      <c r="B3" s="20"/>
      <c r="C3" s="21"/>
      <c r="D3" s="21"/>
      <c r="E3" s="21"/>
      <c r="F3" s="21"/>
      <c r="G3" s="21"/>
      <c r="H3" s="21"/>
      <c r="I3" s="21"/>
      <c r="J3" s="21"/>
      <c r="K3" s="21"/>
      <c r="L3" s="22"/>
      <c r="AT3" s="19" t="s">
        <v>91</v>
      </c>
    </row>
    <row r="4" s="1" customFormat="1" ht="24.96" customHeight="1">
      <c r="B4" s="22"/>
      <c r="D4" s="23" t="s">
        <v>158</v>
      </c>
      <c r="L4" s="22"/>
      <c r="M4" s="128" t="s">
        <v>10</v>
      </c>
      <c r="AT4" s="19" t="s">
        <v>3</v>
      </c>
    </row>
    <row r="5" s="1" customFormat="1" ht="6.96" customHeight="1">
      <c r="B5" s="22"/>
      <c r="L5" s="22"/>
    </row>
    <row r="6" s="1" customFormat="1" ht="12" customHeight="1">
      <c r="B6" s="22"/>
      <c r="D6" s="32" t="s">
        <v>16</v>
      </c>
      <c r="L6" s="22"/>
    </row>
    <row r="7" s="1" customFormat="1" ht="16.5" customHeight="1">
      <c r="B7" s="22"/>
      <c r="E7" s="129" t="str">
        <f>'Rekapitulace stavby'!K6</f>
        <v>VD Letovice, rekonstrukce VD</v>
      </c>
      <c r="F7" s="32"/>
      <c r="G7" s="32"/>
      <c r="H7" s="32"/>
      <c r="L7" s="22"/>
    </row>
    <row r="8" s="1" customFormat="1" ht="12" customHeight="1">
      <c r="B8" s="22"/>
      <c r="D8" s="32" t="s">
        <v>159</v>
      </c>
      <c r="L8" s="22"/>
    </row>
    <row r="9" s="2" customFormat="1" ht="16.5" customHeight="1">
      <c r="A9" s="38"/>
      <c r="B9" s="39"/>
      <c r="C9" s="38"/>
      <c r="D9" s="38"/>
      <c r="E9" s="129" t="s">
        <v>2477</v>
      </c>
      <c r="F9" s="38"/>
      <c r="G9" s="38"/>
      <c r="H9" s="38"/>
      <c r="I9" s="38"/>
      <c r="J9" s="38"/>
      <c r="K9" s="38"/>
      <c r="L9" s="55"/>
      <c r="S9" s="38"/>
      <c r="T9" s="38"/>
      <c r="U9" s="38"/>
      <c r="V9" s="38"/>
      <c r="W9" s="38"/>
      <c r="X9" s="38"/>
      <c r="Y9" s="38"/>
      <c r="Z9" s="38"/>
      <c r="AA9" s="38"/>
      <c r="AB9" s="38"/>
      <c r="AC9" s="38"/>
      <c r="AD9" s="38"/>
      <c r="AE9" s="38"/>
    </row>
    <row r="10" s="2" customFormat="1" ht="12" customHeight="1">
      <c r="A10" s="38"/>
      <c r="B10" s="39"/>
      <c r="C10" s="38"/>
      <c r="D10" s="32" t="s">
        <v>1101</v>
      </c>
      <c r="E10" s="38"/>
      <c r="F10" s="38"/>
      <c r="G10" s="38"/>
      <c r="H10" s="38"/>
      <c r="I10" s="38"/>
      <c r="J10" s="38"/>
      <c r="K10" s="38"/>
      <c r="L10" s="55"/>
      <c r="S10" s="38"/>
      <c r="T10" s="38"/>
      <c r="U10" s="38"/>
      <c r="V10" s="38"/>
      <c r="W10" s="38"/>
      <c r="X10" s="38"/>
      <c r="Y10" s="38"/>
      <c r="Z10" s="38"/>
      <c r="AA10" s="38"/>
      <c r="AB10" s="38"/>
      <c r="AC10" s="38"/>
      <c r="AD10" s="38"/>
      <c r="AE10" s="38"/>
    </row>
    <row r="11" s="2" customFormat="1" ht="16.5" customHeight="1">
      <c r="A11" s="38"/>
      <c r="B11" s="39"/>
      <c r="C11" s="38"/>
      <c r="D11" s="38"/>
      <c r="E11" s="67" t="s">
        <v>3316</v>
      </c>
      <c r="F11" s="38"/>
      <c r="G11" s="38"/>
      <c r="H11" s="38"/>
      <c r="I11" s="38"/>
      <c r="J11" s="38"/>
      <c r="K11" s="38"/>
      <c r="L11" s="55"/>
      <c r="S11" s="38"/>
      <c r="T11" s="38"/>
      <c r="U11" s="38"/>
      <c r="V11" s="38"/>
      <c r="W11" s="38"/>
      <c r="X11" s="38"/>
      <c r="Y11" s="38"/>
      <c r="Z11" s="38"/>
      <c r="AA11" s="38"/>
      <c r="AB11" s="38"/>
      <c r="AC11" s="38"/>
      <c r="AD11" s="38"/>
      <c r="AE11" s="38"/>
    </row>
    <row r="12" s="2" customFormat="1">
      <c r="A12" s="38"/>
      <c r="B12" s="39"/>
      <c r="C12" s="38"/>
      <c r="D12" s="38"/>
      <c r="E12" s="38"/>
      <c r="F12" s="38"/>
      <c r="G12" s="38"/>
      <c r="H12" s="38"/>
      <c r="I12" s="38"/>
      <c r="J12" s="38"/>
      <c r="K12" s="38"/>
      <c r="L12" s="55"/>
      <c r="S12" s="38"/>
      <c r="T12" s="38"/>
      <c r="U12" s="38"/>
      <c r="V12" s="38"/>
      <c r="W12" s="38"/>
      <c r="X12" s="38"/>
      <c r="Y12" s="38"/>
      <c r="Z12" s="38"/>
      <c r="AA12" s="38"/>
      <c r="AB12" s="38"/>
      <c r="AC12" s="38"/>
      <c r="AD12" s="38"/>
      <c r="AE12" s="38"/>
    </row>
    <row r="13" s="2" customFormat="1" ht="12" customHeight="1">
      <c r="A13" s="38"/>
      <c r="B13" s="39"/>
      <c r="C13" s="38"/>
      <c r="D13" s="32" t="s">
        <v>18</v>
      </c>
      <c r="E13" s="38"/>
      <c r="F13" s="27" t="s">
        <v>1</v>
      </c>
      <c r="G13" s="38"/>
      <c r="H13" s="38"/>
      <c r="I13" s="32" t="s">
        <v>19</v>
      </c>
      <c r="J13" s="27" t="s">
        <v>1</v>
      </c>
      <c r="K13" s="38"/>
      <c r="L13" s="55"/>
      <c r="S13" s="38"/>
      <c r="T13" s="38"/>
      <c r="U13" s="38"/>
      <c r="V13" s="38"/>
      <c r="W13" s="38"/>
      <c r="X13" s="38"/>
      <c r="Y13" s="38"/>
      <c r="Z13" s="38"/>
      <c r="AA13" s="38"/>
      <c r="AB13" s="38"/>
      <c r="AC13" s="38"/>
      <c r="AD13" s="38"/>
      <c r="AE13" s="38"/>
    </row>
    <row r="14" s="2" customFormat="1" ht="12" customHeight="1">
      <c r="A14" s="38"/>
      <c r="B14" s="39"/>
      <c r="C14" s="38"/>
      <c r="D14" s="32" t="s">
        <v>20</v>
      </c>
      <c r="E14" s="38"/>
      <c r="F14" s="27" t="s">
        <v>21</v>
      </c>
      <c r="G14" s="38"/>
      <c r="H14" s="38"/>
      <c r="I14" s="32" t="s">
        <v>22</v>
      </c>
      <c r="J14" s="69" t="str">
        <f>'Rekapitulace stavby'!AN8</f>
        <v>2. 12. 2020</v>
      </c>
      <c r="K14" s="38"/>
      <c r="L14" s="55"/>
      <c r="S14" s="38"/>
      <c r="T14" s="38"/>
      <c r="U14" s="38"/>
      <c r="V14" s="38"/>
      <c r="W14" s="38"/>
      <c r="X14" s="38"/>
      <c r="Y14" s="38"/>
      <c r="Z14" s="38"/>
      <c r="AA14" s="38"/>
      <c r="AB14" s="38"/>
      <c r="AC14" s="38"/>
      <c r="AD14" s="38"/>
      <c r="AE14" s="38"/>
    </row>
    <row r="15" s="2" customFormat="1" ht="10.8" customHeight="1">
      <c r="A15" s="38"/>
      <c r="B15" s="39"/>
      <c r="C15" s="38"/>
      <c r="D15" s="38"/>
      <c r="E15" s="38"/>
      <c r="F15" s="38"/>
      <c r="G15" s="38"/>
      <c r="H15" s="38"/>
      <c r="I15" s="38"/>
      <c r="J15" s="38"/>
      <c r="K15" s="38"/>
      <c r="L15" s="55"/>
      <c r="S15" s="38"/>
      <c r="T15" s="38"/>
      <c r="U15" s="38"/>
      <c r="V15" s="38"/>
      <c r="W15" s="38"/>
      <c r="X15" s="38"/>
      <c r="Y15" s="38"/>
      <c r="Z15" s="38"/>
      <c r="AA15" s="38"/>
      <c r="AB15" s="38"/>
      <c r="AC15" s="38"/>
      <c r="AD15" s="38"/>
      <c r="AE15" s="38"/>
    </row>
    <row r="16" s="2" customFormat="1" ht="12" customHeight="1">
      <c r="A16" s="38"/>
      <c r="B16" s="39"/>
      <c r="C16" s="38"/>
      <c r="D16" s="32" t="s">
        <v>24</v>
      </c>
      <c r="E16" s="38"/>
      <c r="F16" s="38"/>
      <c r="G16" s="38"/>
      <c r="H16" s="38"/>
      <c r="I16" s="32" t="s">
        <v>25</v>
      </c>
      <c r="J16" s="27" t="s">
        <v>26</v>
      </c>
      <c r="K16" s="38"/>
      <c r="L16" s="55"/>
      <c r="S16" s="38"/>
      <c r="T16" s="38"/>
      <c r="U16" s="38"/>
      <c r="V16" s="38"/>
      <c r="W16" s="38"/>
      <c r="X16" s="38"/>
      <c r="Y16" s="38"/>
      <c r="Z16" s="38"/>
      <c r="AA16" s="38"/>
      <c r="AB16" s="38"/>
      <c r="AC16" s="38"/>
      <c r="AD16" s="38"/>
      <c r="AE16" s="38"/>
    </row>
    <row r="17" s="2" customFormat="1" ht="18" customHeight="1">
      <c r="A17" s="38"/>
      <c r="B17" s="39"/>
      <c r="C17" s="38"/>
      <c r="D17" s="38"/>
      <c r="E17" s="27" t="s">
        <v>27</v>
      </c>
      <c r="F17" s="38"/>
      <c r="G17" s="38"/>
      <c r="H17" s="38"/>
      <c r="I17" s="32" t="s">
        <v>28</v>
      </c>
      <c r="J17" s="27" t="s">
        <v>29</v>
      </c>
      <c r="K17" s="38"/>
      <c r="L17" s="55"/>
      <c r="S17" s="38"/>
      <c r="T17" s="38"/>
      <c r="U17" s="38"/>
      <c r="V17" s="38"/>
      <c r="W17" s="38"/>
      <c r="X17" s="38"/>
      <c r="Y17" s="38"/>
      <c r="Z17" s="38"/>
      <c r="AA17" s="38"/>
      <c r="AB17" s="38"/>
      <c r="AC17" s="38"/>
      <c r="AD17" s="38"/>
      <c r="AE17" s="38"/>
    </row>
    <row r="18" s="2" customFormat="1" ht="6.96" customHeight="1">
      <c r="A18" s="38"/>
      <c r="B18" s="39"/>
      <c r="C18" s="38"/>
      <c r="D18" s="38"/>
      <c r="E18" s="38"/>
      <c r="F18" s="38"/>
      <c r="G18" s="38"/>
      <c r="H18" s="38"/>
      <c r="I18" s="38"/>
      <c r="J18" s="38"/>
      <c r="K18" s="38"/>
      <c r="L18" s="55"/>
      <c r="S18" s="38"/>
      <c r="T18" s="38"/>
      <c r="U18" s="38"/>
      <c r="V18" s="38"/>
      <c r="W18" s="38"/>
      <c r="X18" s="38"/>
      <c r="Y18" s="38"/>
      <c r="Z18" s="38"/>
      <c r="AA18" s="38"/>
      <c r="AB18" s="38"/>
      <c r="AC18" s="38"/>
      <c r="AD18" s="38"/>
      <c r="AE18" s="38"/>
    </row>
    <row r="19" s="2" customFormat="1" ht="12" customHeight="1">
      <c r="A19" s="38"/>
      <c r="B19" s="39"/>
      <c r="C19" s="38"/>
      <c r="D19" s="32" t="s">
        <v>30</v>
      </c>
      <c r="E19" s="38"/>
      <c r="F19" s="38"/>
      <c r="G19" s="38"/>
      <c r="H19" s="38"/>
      <c r="I19" s="32" t="s">
        <v>25</v>
      </c>
      <c r="J19" s="33" t="str">
        <f>'Rekapitulace stavby'!AN13</f>
        <v>Vyplň údaj</v>
      </c>
      <c r="K19" s="38"/>
      <c r="L19" s="55"/>
      <c r="S19" s="38"/>
      <c r="T19" s="38"/>
      <c r="U19" s="38"/>
      <c r="V19" s="38"/>
      <c r="W19" s="38"/>
      <c r="X19" s="38"/>
      <c r="Y19" s="38"/>
      <c r="Z19" s="38"/>
      <c r="AA19" s="38"/>
      <c r="AB19" s="38"/>
      <c r="AC19" s="38"/>
      <c r="AD19" s="38"/>
      <c r="AE19" s="38"/>
    </row>
    <row r="20" s="2" customFormat="1" ht="18" customHeight="1">
      <c r="A20" s="38"/>
      <c r="B20" s="39"/>
      <c r="C20" s="38"/>
      <c r="D20" s="38"/>
      <c r="E20" s="33" t="str">
        <f>'Rekapitulace stavby'!E14</f>
        <v>Vyplň údaj</v>
      </c>
      <c r="F20" s="27"/>
      <c r="G20" s="27"/>
      <c r="H20" s="27"/>
      <c r="I20" s="32" t="s">
        <v>28</v>
      </c>
      <c r="J20" s="33" t="str">
        <f>'Rekapitulace stavby'!AN14</f>
        <v>Vyplň údaj</v>
      </c>
      <c r="K20" s="38"/>
      <c r="L20" s="55"/>
      <c r="S20" s="38"/>
      <c r="T20" s="38"/>
      <c r="U20" s="38"/>
      <c r="V20" s="38"/>
      <c r="W20" s="38"/>
      <c r="X20" s="38"/>
      <c r="Y20" s="38"/>
      <c r="Z20" s="38"/>
      <c r="AA20" s="38"/>
      <c r="AB20" s="38"/>
      <c r="AC20" s="38"/>
      <c r="AD20" s="38"/>
      <c r="AE20" s="38"/>
    </row>
    <row r="21" s="2" customFormat="1" ht="6.96" customHeight="1">
      <c r="A21" s="38"/>
      <c r="B21" s="39"/>
      <c r="C21" s="38"/>
      <c r="D21" s="38"/>
      <c r="E21" s="38"/>
      <c r="F21" s="38"/>
      <c r="G21" s="38"/>
      <c r="H21" s="38"/>
      <c r="I21" s="38"/>
      <c r="J21" s="38"/>
      <c r="K21" s="38"/>
      <c r="L21" s="55"/>
      <c r="S21" s="38"/>
      <c r="T21" s="38"/>
      <c r="U21" s="38"/>
      <c r="V21" s="38"/>
      <c r="W21" s="38"/>
      <c r="X21" s="38"/>
      <c r="Y21" s="38"/>
      <c r="Z21" s="38"/>
      <c r="AA21" s="38"/>
      <c r="AB21" s="38"/>
      <c r="AC21" s="38"/>
      <c r="AD21" s="38"/>
      <c r="AE21" s="38"/>
    </row>
    <row r="22" s="2" customFormat="1" ht="12" customHeight="1">
      <c r="A22" s="38"/>
      <c r="B22" s="39"/>
      <c r="C22" s="38"/>
      <c r="D22" s="32" t="s">
        <v>32</v>
      </c>
      <c r="E22" s="38"/>
      <c r="F22" s="38"/>
      <c r="G22" s="38"/>
      <c r="H22" s="38"/>
      <c r="I22" s="32" t="s">
        <v>25</v>
      </c>
      <c r="J22" s="27" t="s">
        <v>33</v>
      </c>
      <c r="K22" s="38"/>
      <c r="L22" s="55"/>
      <c r="S22" s="38"/>
      <c r="T22" s="38"/>
      <c r="U22" s="38"/>
      <c r="V22" s="38"/>
      <c r="W22" s="38"/>
      <c r="X22" s="38"/>
      <c r="Y22" s="38"/>
      <c r="Z22" s="38"/>
      <c r="AA22" s="38"/>
      <c r="AB22" s="38"/>
      <c r="AC22" s="38"/>
      <c r="AD22" s="38"/>
      <c r="AE22" s="38"/>
    </row>
    <row r="23" s="2" customFormat="1" ht="18" customHeight="1">
      <c r="A23" s="38"/>
      <c r="B23" s="39"/>
      <c r="C23" s="38"/>
      <c r="D23" s="38"/>
      <c r="E23" s="27" t="s">
        <v>34</v>
      </c>
      <c r="F23" s="38"/>
      <c r="G23" s="38"/>
      <c r="H23" s="38"/>
      <c r="I23" s="32" t="s">
        <v>28</v>
      </c>
      <c r="J23" s="27" t="s">
        <v>35</v>
      </c>
      <c r="K23" s="38"/>
      <c r="L23" s="55"/>
      <c r="S23" s="38"/>
      <c r="T23" s="38"/>
      <c r="U23" s="38"/>
      <c r="V23" s="38"/>
      <c r="W23" s="38"/>
      <c r="X23" s="38"/>
      <c r="Y23" s="38"/>
      <c r="Z23" s="38"/>
      <c r="AA23" s="38"/>
      <c r="AB23" s="38"/>
      <c r="AC23" s="38"/>
      <c r="AD23" s="38"/>
      <c r="AE23" s="38"/>
    </row>
    <row r="24" s="2" customFormat="1" ht="6.96" customHeight="1">
      <c r="A24" s="38"/>
      <c r="B24" s="39"/>
      <c r="C24" s="38"/>
      <c r="D24" s="38"/>
      <c r="E24" s="38"/>
      <c r="F24" s="38"/>
      <c r="G24" s="38"/>
      <c r="H24" s="38"/>
      <c r="I24" s="38"/>
      <c r="J24" s="38"/>
      <c r="K24" s="38"/>
      <c r="L24" s="55"/>
      <c r="S24" s="38"/>
      <c r="T24" s="38"/>
      <c r="U24" s="38"/>
      <c r="V24" s="38"/>
      <c r="W24" s="38"/>
      <c r="X24" s="38"/>
      <c r="Y24" s="38"/>
      <c r="Z24" s="38"/>
      <c r="AA24" s="38"/>
      <c r="AB24" s="38"/>
      <c r="AC24" s="38"/>
      <c r="AD24" s="38"/>
      <c r="AE24" s="38"/>
    </row>
    <row r="25" s="2" customFormat="1" ht="12" customHeight="1">
      <c r="A25" s="38"/>
      <c r="B25" s="39"/>
      <c r="C25" s="38"/>
      <c r="D25" s="32" t="s">
        <v>37</v>
      </c>
      <c r="E25" s="38"/>
      <c r="F25" s="38"/>
      <c r="G25" s="38"/>
      <c r="H25" s="38"/>
      <c r="I25" s="32" t="s">
        <v>25</v>
      </c>
      <c r="J25" s="27" t="str">
        <f>IF('Rekapitulace stavby'!AN19="","",'Rekapitulace stavby'!AN19)</f>
        <v/>
      </c>
      <c r="K25" s="38"/>
      <c r="L25" s="55"/>
      <c r="S25" s="38"/>
      <c r="T25" s="38"/>
      <c r="U25" s="38"/>
      <c r="V25" s="38"/>
      <c r="W25" s="38"/>
      <c r="X25" s="38"/>
      <c r="Y25" s="38"/>
      <c r="Z25" s="38"/>
      <c r="AA25" s="38"/>
      <c r="AB25" s="38"/>
      <c r="AC25" s="38"/>
      <c r="AD25" s="38"/>
      <c r="AE25" s="38"/>
    </row>
    <row r="26" s="2" customFormat="1" ht="18" customHeight="1">
      <c r="A26" s="38"/>
      <c r="B26" s="39"/>
      <c r="C26" s="38"/>
      <c r="D26" s="38"/>
      <c r="E26" s="27" t="str">
        <f>IF('Rekapitulace stavby'!E20="","",'Rekapitulace stavby'!E20)</f>
        <v xml:space="preserve"> </v>
      </c>
      <c r="F26" s="38"/>
      <c r="G26" s="38"/>
      <c r="H26" s="38"/>
      <c r="I26" s="32" t="s">
        <v>28</v>
      </c>
      <c r="J26" s="27" t="str">
        <f>IF('Rekapitulace stavby'!AN20="","",'Rekapitulace stavby'!AN20)</f>
        <v/>
      </c>
      <c r="K26" s="38"/>
      <c r="L26" s="55"/>
      <c r="S26" s="38"/>
      <c r="T26" s="38"/>
      <c r="U26" s="38"/>
      <c r="V26" s="38"/>
      <c r="W26" s="38"/>
      <c r="X26" s="38"/>
      <c r="Y26" s="38"/>
      <c r="Z26" s="38"/>
      <c r="AA26" s="38"/>
      <c r="AB26" s="38"/>
      <c r="AC26" s="38"/>
      <c r="AD26" s="38"/>
      <c r="AE26" s="38"/>
    </row>
    <row r="27" s="2" customFormat="1" ht="6.96" customHeight="1">
      <c r="A27" s="38"/>
      <c r="B27" s="39"/>
      <c r="C27" s="38"/>
      <c r="D27" s="38"/>
      <c r="E27" s="38"/>
      <c r="F27" s="38"/>
      <c r="G27" s="38"/>
      <c r="H27" s="38"/>
      <c r="I27" s="38"/>
      <c r="J27" s="38"/>
      <c r="K27" s="38"/>
      <c r="L27" s="55"/>
      <c r="S27" s="38"/>
      <c r="T27" s="38"/>
      <c r="U27" s="38"/>
      <c r="V27" s="38"/>
      <c r="W27" s="38"/>
      <c r="X27" s="38"/>
      <c r="Y27" s="38"/>
      <c r="Z27" s="38"/>
      <c r="AA27" s="38"/>
      <c r="AB27" s="38"/>
      <c r="AC27" s="38"/>
      <c r="AD27" s="38"/>
      <c r="AE27" s="38"/>
    </row>
    <row r="28" s="2" customFormat="1" ht="12" customHeight="1">
      <c r="A28" s="38"/>
      <c r="B28" s="39"/>
      <c r="C28" s="38"/>
      <c r="D28" s="32" t="s">
        <v>39</v>
      </c>
      <c r="E28" s="38"/>
      <c r="F28" s="38"/>
      <c r="G28" s="38"/>
      <c r="H28" s="38"/>
      <c r="I28" s="38"/>
      <c r="J28" s="38"/>
      <c r="K28" s="38"/>
      <c r="L28" s="55"/>
      <c r="S28" s="38"/>
      <c r="T28" s="38"/>
      <c r="U28" s="38"/>
      <c r="V28" s="38"/>
      <c r="W28" s="38"/>
      <c r="X28" s="38"/>
      <c r="Y28" s="38"/>
      <c r="Z28" s="38"/>
      <c r="AA28" s="38"/>
      <c r="AB28" s="38"/>
      <c r="AC28" s="38"/>
      <c r="AD28" s="38"/>
      <c r="AE28" s="38"/>
    </row>
    <row r="29" s="8" customFormat="1" ht="16.5" customHeight="1">
      <c r="A29" s="130"/>
      <c r="B29" s="131"/>
      <c r="C29" s="130"/>
      <c r="D29" s="130"/>
      <c r="E29" s="36" t="s">
        <v>1</v>
      </c>
      <c r="F29" s="36"/>
      <c r="G29" s="36"/>
      <c r="H29" s="36"/>
      <c r="I29" s="130"/>
      <c r="J29" s="130"/>
      <c r="K29" s="130"/>
      <c r="L29" s="132"/>
      <c r="S29" s="130"/>
      <c r="T29" s="130"/>
      <c r="U29" s="130"/>
      <c r="V29" s="130"/>
      <c r="W29" s="130"/>
      <c r="X29" s="130"/>
      <c r="Y29" s="130"/>
      <c r="Z29" s="130"/>
      <c r="AA29" s="130"/>
      <c r="AB29" s="130"/>
      <c r="AC29" s="130"/>
      <c r="AD29" s="130"/>
      <c r="AE29" s="130"/>
    </row>
    <row r="30" s="2" customFormat="1" ht="6.96" customHeight="1">
      <c r="A30" s="38"/>
      <c r="B30" s="39"/>
      <c r="C30" s="38"/>
      <c r="D30" s="38"/>
      <c r="E30" s="38"/>
      <c r="F30" s="38"/>
      <c r="G30" s="38"/>
      <c r="H30" s="38"/>
      <c r="I30" s="38"/>
      <c r="J30" s="38"/>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90"/>
      <c r="J31" s="90"/>
      <c r="K31" s="90"/>
      <c r="L31" s="55"/>
      <c r="S31" s="38"/>
      <c r="T31" s="38"/>
      <c r="U31" s="38"/>
      <c r="V31" s="38"/>
      <c r="W31" s="38"/>
      <c r="X31" s="38"/>
      <c r="Y31" s="38"/>
      <c r="Z31" s="38"/>
      <c r="AA31" s="38"/>
      <c r="AB31" s="38"/>
      <c r="AC31" s="38"/>
      <c r="AD31" s="38"/>
      <c r="AE31" s="38"/>
    </row>
    <row r="32" s="2" customFormat="1" ht="25.44" customHeight="1">
      <c r="A32" s="38"/>
      <c r="B32" s="39"/>
      <c r="C32" s="38"/>
      <c r="D32" s="133" t="s">
        <v>41</v>
      </c>
      <c r="E32" s="38"/>
      <c r="F32" s="38"/>
      <c r="G32" s="38"/>
      <c r="H32" s="38"/>
      <c r="I32" s="38"/>
      <c r="J32" s="96">
        <f>ROUND(J124, 2)</f>
        <v>0</v>
      </c>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14.4" customHeight="1">
      <c r="A34" s="38"/>
      <c r="B34" s="39"/>
      <c r="C34" s="38"/>
      <c r="D34" s="38"/>
      <c r="E34" s="38"/>
      <c r="F34" s="43" t="s">
        <v>43</v>
      </c>
      <c r="G34" s="38"/>
      <c r="H34" s="38"/>
      <c r="I34" s="43" t="s">
        <v>42</v>
      </c>
      <c r="J34" s="43" t="s">
        <v>44</v>
      </c>
      <c r="K34" s="38"/>
      <c r="L34" s="55"/>
      <c r="S34" s="38"/>
      <c r="T34" s="38"/>
      <c r="U34" s="38"/>
      <c r="V34" s="38"/>
      <c r="W34" s="38"/>
      <c r="X34" s="38"/>
      <c r="Y34" s="38"/>
      <c r="Z34" s="38"/>
      <c r="AA34" s="38"/>
      <c r="AB34" s="38"/>
      <c r="AC34" s="38"/>
      <c r="AD34" s="38"/>
      <c r="AE34" s="38"/>
    </row>
    <row r="35" s="2" customFormat="1" ht="14.4" customHeight="1">
      <c r="A35" s="38"/>
      <c r="B35" s="39"/>
      <c r="C35" s="38"/>
      <c r="D35" s="134" t="s">
        <v>45</v>
      </c>
      <c r="E35" s="32" t="s">
        <v>46</v>
      </c>
      <c r="F35" s="135">
        <f>ROUND((SUM(BE124:BE278)),  2)</f>
        <v>0</v>
      </c>
      <c r="G35" s="38"/>
      <c r="H35" s="38"/>
      <c r="I35" s="136">
        <v>0.20999999999999999</v>
      </c>
      <c r="J35" s="135">
        <f>ROUND(((SUM(BE124:BE278))*I35),  2)</f>
        <v>0</v>
      </c>
      <c r="K35" s="38"/>
      <c r="L35" s="55"/>
      <c r="S35" s="38"/>
      <c r="T35" s="38"/>
      <c r="U35" s="38"/>
      <c r="V35" s="38"/>
      <c r="W35" s="38"/>
      <c r="X35" s="38"/>
      <c r="Y35" s="38"/>
      <c r="Z35" s="38"/>
      <c r="AA35" s="38"/>
      <c r="AB35" s="38"/>
      <c r="AC35" s="38"/>
      <c r="AD35" s="38"/>
      <c r="AE35" s="38"/>
    </row>
    <row r="36" s="2" customFormat="1" ht="14.4" customHeight="1">
      <c r="A36" s="38"/>
      <c r="B36" s="39"/>
      <c r="C36" s="38"/>
      <c r="D36" s="38"/>
      <c r="E36" s="32" t="s">
        <v>47</v>
      </c>
      <c r="F36" s="135">
        <f>ROUND((SUM(BF124:BF278)),  2)</f>
        <v>0</v>
      </c>
      <c r="G36" s="38"/>
      <c r="H36" s="38"/>
      <c r="I36" s="136">
        <v>0.14999999999999999</v>
      </c>
      <c r="J36" s="135">
        <f>ROUND(((SUM(BF124:BF278))*I36),  2)</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48</v>
      </c>
      <c r="F37" s="135">
        <f>ROUND((SUM(BG124:BG278)),  2)</f>
        <v>0</v>
      </c>
      <c r="G37" s="38"/>
      <c r="H37" s="38"/>
      <c r="I37" s="136">
        <v>0.20999999999999999</v>
      </c>
      <c r="J37" s="135">
        <f>0</f>
        <v>0</v>
      </c>
      <c r="K37" s="38"/>
      <c r="L37" s="55"/>
      <c r="S37" s="38"/>
      <c r="T37" s="38"/>
      <c r="U37" s="38"/>
      <c r="V37" s="38"/>
      <c r="W37" s="38"/>
      <c r="X37" s="38"/>
      <c r="Y37" s="38"/>
      <c r="Z37" s="38"/>
      <c r="AA37" s="38"/>
      <c r="AB37" s="38"/>
      <c r="AC37" s="38"/>
      <c r="AD37" s="38"/>
      <c r="AE37" s="38"/>
    </row>
    <row r="38" hidden="1" s="2" customFormat="1" ht="14.4" customHeight="1">
      <c r="A38" s="38"/>
      <c r="B38" s="39"/>
      <c r="C38" s="38"/>
      <c r="D38" s="38"/>
      <c r="E38" s="32" t="s">
        <v>49</v>
      </c>
      <c r="F38" s="135">
        <f>ROUND((SUM(BH124:BH278)),  2)</f>
        <v>0</v>
      </c>
      <c r="G38" s="38"/>
      <c r="H38" s="38"/>
      <c r="I38" s="136">
        <v>0.14999999999999999</v>
      </c>
      <c r="J38" s="135">
        <f>0</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50</v>
      </c>
      <c r="F39" s="135">
        <f>ROUND((SUM(BI124:BI278)),  2)</f>
        <v>0</v>
      </c>
      <c r="G39" s="38"/>
      <c r="H39" s="38"/>
      <c r="I39" s="136">
        <v>0</v>
      </c>
      <c r="J39" s="135">
        <f>0</f>
        <v>0</v>
      </c>
      <c r="K39" s="38"/>
      <c r="L39" s="55"/>
      <c r="S39" s="38"/>
      <c r="T39" s="38"/>
      <c r="U39" s="38"/>
      <c r="V39" s="38"/>
      <c r="W39" s="38"/>
      <c r="X39" s="38"/>
      <c r="Y39" s="38"/>
      <c r="Z39" s="38"/>
      <c r="AA39" s="38"/>
      <c r="AB39" s="38"/>
      <c r="AC39" s="38"/>
      <c r="AD39" s="38"/>
      <c r="AE39" s="38"/>
    </row>
    <row r="40" s="2" customFormat="1" ht="6.96" customHeight="1">
      <c r="A40" s="38"/>
      <c r="B40" s="39"/>
      <c r="C40" s="38"/>
      <c r="D40" s="38"/>
      <c r="E40" s="38"/>
      <c r="F40" s="38"/>
      <c r="G40" s="38"/>
      <c r="H40" s="38"/>
      <c r="I40" s="38"/>
      <c r="J40" s="38"/>
      <c r="K40" s="38"/>
      <c r="L40" s="55"/>
      <c r="S40" s="38"/>
      <c r="T40" s="38"/>
      <c r="U40" s="38"/>
      <c r="V40" s="38"/>
      <c r="W40" s="38"/>
      <c r="X40" s="38"/>
      <c r="Y40" s="38"/>
      <c r="Z40" s="38"/>
      <c r="AA40" s="38"/>
      <c r="AB40" s="38"/>
      <c r="AC40" s="38"/>
      <c r="AD40" s="38"/>
      <c r="AE40" s="38"/>
    </row>
    <row r="41" s="2" customFormat="1" ht="25.44" customHeight="1">
      <c r="A41" s="38"/>
      <c r="B41" s="39"/>
      <c r="C41" s="137"/>
      <c r="D41" s="138" t="s">
        <v>51</v>
      </c>
      <c r="E41" s="81"/>
      <c r="F41" s="81"/>
      <c r="G41" s="139" t="s">
        <v>52</v>
      </c>
      <c r="H41" s="140" t="s">
        <v>53</v>
      </c>
      <c r="I41" s="81"/>
      <c r="J41" s="141">
        <f>SUM(J32:J39)</f>
        <v>0</v>
      </c>
      <c r="K41" s="142"/>
      <c r="L41" s="55"/>
      <c r="S41" s="38"/>
      <c r="T41" s="38"/>
      <c r="U41" s="38"/>
      <c r="V41" s="38"/>
      <c r="W41" s="38"/>
      <c r="X41" s="38"/>
      <c r="Y41" s="38"/>
      <c r="Z41" s="38"/>
      <c r="AA41" s="38"/>
      <c r="AB41" s="38"/>
      <c r="AC41" s="38"/>
      <c r="AD41" s="38"/>
      <c r="AE41" s="38"/>
    </row>
    <row r="42" s="2" customFormat="1" ht="14.4"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54</v>
      </c>
      <c r="E50" s="57"/>
      <c r="F50" s="57"/>
      <c r="G50" s="56" t="s">
        <v>55</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56</v>
      </c>
      <c r="E61" s="41"/>
      <c r="F61" s="143" t="s">
        <v>57</v>
      </c>
      <c r="G61" s="58" t="s">
        <v>56</v>
      </c>
      <c r="H61" s="41"/>
      <c r="I61" s="41"/>
      <c r="J61" s="144" t="s">
        <v>57</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58</v>
      </c>
      <c r="E65" s="59"/>
      <c r="F65" s="59"/>
      <c r="G65" s="56" t="s">
        <v>59</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56</v>
      </c>
      <c r="E76" s="41"/>
      <c r="F76" s="143" t="s">
        <v>57</v>
      </c>
      <c r="G76" s="58" t="s">
        <v>56</v>
      </c>
      <c r="H76" s="41"/>
      <c r="I76" s="41"/>
      <c r="J76" s="144" t="s">
        <v>57</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162</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29" t="str">
        <f>E7</f>
        <v>VD Letovice, rekonstrukce VD</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159</v>
      </c>
      <c r="L86" s="22"/>
    </row>
    <row r="87" s="2" customFormat="1" ht="16.5" customHeight="1">
      <c r="A87" s="38"/>
      <c r="B87" s="39"/>
      <c r="C87" s="38"/>
      <c r="D87" s="38"/>
      <c r="E87" s="129" t="s">
        <v>2477</v>
      </c>
      <c r="F87" s="38"/>
      <c r="G87" s="38"/>
      <c r="H87" s="38"/>
      <c r="I87" s="38"/>
      <c r="J87" s="38"/>
      <c r="K87" s="38"/>
      <c r="L87" s="55"/>
      <c r="S87" s="38"/>
      <c r="T87" s="38"/>
      <c r="U87" s="38"/>
      <c r="V87" s="38"/>
      <c r="W87" s="38"/>
      <c r="X87" s="38"/>
      <c r="Y87" s="38"/>
      <c r="Z87" s="38"/>
      <c r="AA87" s="38"/>
      <c r="AB87" s="38"/>
      <c r="AC87" s="38"/>
      <c r="AD87" s="38"/>
      <c r="AE87" s="38"/>
    </row>
    <row r="88" s="2" customFormat="1" ht="12" customHeight="1">
      <c r="A88" s="38"/>
      <c r="B88" s="39"/>
      <c r="C88" s="32" t="s">
        <v>1101</v>
      </c>
      <c r="D88" s="38"/>
      <c r="E88" s="38"/>
      <c r="F88" s="38"/>
      <c r="G88" s="38"/>
      <c r="H88" s="38"/>
      <c r="I88" s="38"/>
      <c r="J88" s="38"/>
      <c r="K88" s="38"/>
      <c r="L88" s="55"/>
      <c r="S88" s="38"/>
      <c r="T88" s="38"/>
      <c r="U88" s="38"/>
      <c r="V88" s="38"/>
      <c r="W88" s="38"/>
      <c r="X88" s="38"/>
      <c r="Y88" s="38"/>
      <c r="Z88" s="38"/>
      <c r="AA88" s="38"/>
      <c r="AB88" s="38"/>
      <c r="AC88" s="38"/>
      <c r="AD88" s="38"/>
      <c r="AE88" s="38"/>
    </row>
    <row r="89" s="2" customFormat="1" ht="16.5" customHeight="1">
      <c r="A89" s="38"/>
      <c r="B89" s="39"/>
      <c r="C89" s="38"/>
      <c r="D89" s="38"/>
      <c r="E89" s="67" t="str">
        <f>E11</f>
        <v>SO 09.6 - Kácení dřevin</v>
      </c>
      <c r="F89" s="38"/>
      <c r="G89" s="38"/>
      <c r="H89" s="38"/>
      <c r="I89" s="38"/>
      <c r="J89" s="38"/>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2" customHeight="1">
      <c r="A91" s="38"/>
      <c r="B91" s="39"/>
      <c r="C91" s="32" t="s">
        <v>20</v>
      </c>
      <c r="D91" s="38"/>
      <c r="E91" s="38"/>
      <c r="F91" s="27" t="str">
        <f>F14</f>
        <v>VD Letovice</v>
      </c>
      <c r="G91" s="38"/>
      <c r="H91" s="38"/>
      <c r="I91" s="32" t="s">
        <v>22</v>
      </c>
      <c r="J91" s="69" t="str">
        <f>IF(J14="","",J14)</f>
        <v>2. 12. 2020</v>
      </c>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25.65" customHeight="1">
      <c r="A93" s="38"/>
      <c r="B93" s="39"/>
      <c r="C93" s="32" t="s">
        <v>24</v>
      </c>
      <c r="D93" s="38"/>
      <c r="E93" s="38"/>
      <c r="F93" s="27" t="str">
        <f>E17</f>
        <v>Povodí Moravy, s.p., Dřevařská 11, 60175 Brno</v>
      </c>
      <c r="G93" s="38"/>
      <c r="H93" s="38"/>
      <c r="I93" s="32" t="s">
        <v>32</v>
      </c>
      <c r="J93" s="36" t="str">
        <f>E23</f>
        <v>Sweco Hydroprojekt a.s.</v>
      </c>
      <c r="K93" s="38"/>
      <c r="L93" s="55"/>
      <c r="S93" s="38"/>
      <c r="T93" s="38"/>
      <c r="U93" s="38"/>
      <c r="V93" s="38"/>
      <c r="W93" s="38"/>
      <c r="X93" s="38"/>
      <c r="Y93" s="38"/>
      <c r="Z93" s="38"/>
      <c r="AA93" s="38"/>
      <c r="AB93" s="38"/>
      <c r="AC93" s="38"/>
      <c r="AD93" s="38"/>
      <c r="AE93" s="38"/>
    </row>
    <row r="94" s="2" customFormat="1" ht="15.15" customHeight="1">
      <c r="A94" s="38"/>
      <c r="B94" s="39"/>
      <c r="C94" s="32" t="s">
        <v>30</v>
      </c>
      <c r="D94" s="38"/>
      <c r="E94" s="38"/>
      <c r="F94" s="27" t="str">
        <f>IF(E20="","",E20)</f>
        <v>Vyplň údaj</v>
      </c>
      <c r="G94" s="38"/>
      <c r="H94" s="38"/>
      <c r="I94" s="32" t="s">
        <v>37</v>
      </c>
      <c r="J94" s="36" t="str">
        <f>E26</f>
        <v xml:space="preserve"> </v>
      </c>
      <c r="K94" s="38"/>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38"/>
      <c r="J95" s="38"/>
      <c r="K95" s="38"/>
      <c r="L95" s="55"/>
      <c r="S95" s="38"/>
      <c r="T95" s="38"/>
      <c r="U95" s="38"/>
      <c r="V95" s="38"/>
      <c r="W95" s="38"/>
      <c r="X95" s="38"/>
      <c r="Y95" s="38"/>
      <c r="Z95" s="38"/>
      <c r="AA95" s="38"/>
      <c r="AB95" s="38"/>
      <c r="AC95" s="38"/>
      <c r="AD95" s="38"/>
      <c r="AE95" s="38"/>
    </row>
    <row r="96" s="2" customFormat="1" ht="29.28" customHeight="1">
      <c r="A96" s="38"/>
      <c r="B96" s="39"/>
      <c r="C96" s="145" t="s">
        <v>163</v>
      </c>
      <c r="D96" s="137"/>
      <c r="E96" s="137"/>
      <c r="F96" s="137"/>
      <c r="G96" s="137"/>
      <c r="H96" s="137"/>
      <c r="I96" s="137"/>
      <c r="J96" s="146" t="s">
        <v>164</v>
      </c>
      <c r="K96" s="137"/>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2.8" customHeight="1">
      <c r="A98" s="38"/>
      <c r="B98" s="39"/>
      <c r="C98" s="147" t="s">
        <v>165</v>
      </c>
      <c r="D98" s="38"/>
      <c r="E98" s="38"/>
      <c r="F98" s="38"/>
      <c r="G98" s="38"/>
      <c r="H98" s="38"/>
      <c r="I98" s="38"/>
      <c r="J98" s="96">
        <f>J124</f>
        <v>0</v>
      </c>
      <c r="K98" s="38"/>
      <c r="L98" s="55"/>
      <c r="S98" s="38"/>
      <c r="T98" s="38"/>
      <c r="U98" s="38"/>
      <c r="V98" s="38"/>
      <c r="W98" s="38"/>
      <c r="X98" s="38"/>
      <c r="Y98" s="38"/>
      <c r="Z98" s="38"/>
      <c r="AA98" s="38"/>
      <c r="AB98" s="38"/>
      <c r="AC98" s="38"/>
      <c r="AD98" s="38"/>
      <c r="AE98" s="38"/>
      <c r="AU98" s="19" t="s">
        <v>166</v>
      </c>
    </row>
    <row r="99" s="9" customFormat="1" ht="24.96" customHeight="1">
      <c r="A99" s="9"/>
      <c r="B99" s="148"/>
      <c r="C99" s="9"/>
      <c r="D99" s="149" t="s">
        <v>167</v>
      </c>
      <c r="E99" s="150"/>
      <c r="F99" s="150"/>
      <c r="G99" s="150"/>
      <c r="H99" s="150"/>
      <c r="I99" s="150"/>
      <c r="J99" s="151">
        <f>J125</f>
        <v>0</v>
      </c>
      <c r="K99" s="9"/>
      <c r="L99" s="148"/>
      <c r="S99" s="9"/>
      <c r="T99" s="9"/>
      <c r="U99" s="9"/>
      <c r="V99" s="9"/>
      <c r="W99" s="9"/>
      <c r="X99" s="9"/>
      <c r="Y99" s="9"/>
      <c r="Z99" s="9"/>
      <c r="AA99" s="9"/>
      <c r="AB99" s="9"/>
      <c r="AC99" s="9"/>
      <c r="AD99" s="9"/>
      <c r="AE99" s="9"/>
    </row>
    <row r="100" s="10" customFormat="1" ht="19.92" customHeight="1">
      <c r="A100" s="10"/>
      <c r="B100" s="152"/>
      <c r="C100" s="10"/>
      <c r="D100" s="153" t="s">
        <v>168</v>
      </c>
      <c r="E100" s="154"/>
      <c r="F100" s="154"/>
      <c r="G100" s="154"/>
      <c r="H100" s="154"/>
      <c r="I100" s="154"/>
      <c r="J100" s="155">
        <f>J126</f>
        <v>0</v>
      </c>
      <c r="K100" s="10"/>
      <c r="L100" s="152"/>
      <c r="S100" s="10"/>
      <c r="T100" s="10"/>
      <c r="U100" s="10"/>
      <c r="V100" s="10"/>
      <c r="W100" s="10"/>
      <c r="X100" s="10"/>
      <c r="Y100" s="10"/>
      <c r="Z100" s="10"/>
      <c r="AA100" s="10"/>
      <c r="AB100" s="10"/>
      <c r="AC100" s="10"/>
      <c r="AD100" s="10"/>
      <c r="AE100" s="10"/>
    </row>
    <row r="101" s="10" customFormat="1" ht="19.92" customHeight="1">
      <c r="A101" s="10"/>
      <c r="B101" s="152"/>
      <c r="C101" s="10"/>
      <c r="D101" s="153" t="s">
        <v>180</v>
      </c>
      <c r="E101" s="154"/>
      <c r="F101" s="154"/>
      <c r="G101" s="154"/>
      <c r="H101" s="154"/>
      <c r="I101" s="154"/>
      <c r="J101" s="155">
        <f>J262</f>
        <v>0</v>
      </c>
      <c r="K101" s="10"/>
      <c r="L101" s="152"/>
      <c r="S101" s="10"/>
      <c r="T101" s="10"/>
      <c r="U101" s="10"/>
      <c r="V101" s="10"/>
      <c r="W101" s="10"/>
      <c r="X101" s="10"/>
      <c r="Y101" s="10"/>
      <c r="Z101" s="10"/>
      <c r="AA101" s="10"/>
      <c r="AB101" s="10"/>
      <c r="AC101" s="10"/>
      <c r="AD101" s="10"/>
      <c r="AE101" s="10"/>
    </row>
    <row r="102" s="10" customFormat="1" ht="19.92" customHeight="1">
      <c r="A102" s="10"/>
      <c r="B102" s="152"/>
      <c r="C102" s="10"/>
      <c r="D102" s="153" t="s">
        <v>181</v>
      </c>
      <c r="E102" s="154"/>
      <c r="F102" s="154"/>
      <c r="G102" s="154"/>
      <c r="H102" s="154"/>
      <c r="I102" s="154"/>
      <c r="J102" s="155">
        <f>J274</f>
        <v>0</v>
      </c>
      <c r="K102" s="10"/>
      <c r="L102" s="152"/>
      <c r="S102" s="10"/>
      <c r="T102" s="10"/>
      <c r="U102" s="10"/>
      <c r="V102" s="10"/>
      <c r="W102" s="10"/>
      <c r="X102" s="10"/>
      <c r="Y102" s="10"/>
      <c r="Z102" s="10"/>
      <c r="AA102" s="10"/>
      <c r="AB102" s="10"/>
      <c r="AC102" s="10"/>
      <c r="AD102" s="10"/>
      <c r="AE102" s="10"/>
    </row>
    <row r="103" s="2" customFormat="1" ht="21.84" customHeight="1">
      <c r="A103" s="38"/>
      <c r="B103" s="39"/>
      <c r="C103" s="38"/>
      <c r="D103" s="38"/>
      <c r="E103" s="38"/>
      <c r="F103" s="38"/>
      <c r="G103" s="38"/>
      <c r="H103" s="38"/>
      <c r="I103" s="38"/>
      <c r="J103" s="38"/>
      <c r="K103" s="38"/>
      <c r="L103" s="55"/>
      <c r="S103" s="38"/>
      <c r="T103" s="38"/>
      <c r="U103" s="38"/>
      <c r="V103" s="38"/>
      <c r="W103" s="38"/>
      <c r="X103" s="38"/>
      <c r="Y103" s="38"/>
      <c r="Z103" s="38"/>
      <c r="AA103" s="38"/>
      <c r="AB103" s="38"/>
      <c r="AC103" s="38"/>
      <c r="AD103" s="38"/>
      <c r="AE103" s="38"/>
    </row>
    <row r="104" s="2" customFormat="1" ht="6.96" customHeight="1">
      <c r="A104" s="38"/>
      <c r="B104" s="60"/>
      <c r="C104" s="61"/>
      <c r="D104" s="61"/>
      <c r="E104" s="61"/>
      <c r="F104" s="61"/>
      <c r="G104" s="61"/>
      <c r="H104" s="61"/>
      <c r="I104" s="61"/>
      <c r="J104" s="61"/>
      <c r="K104" s="61"/>
      <c r="L104" s="55"/>
      <c r="S104" s="38"/>
      <c r="T104" s="38"/>
      <c r="U104" s="38"/>
      <c r="V104" s="38"/>
      <c r="W104" s="38"/>
      <c r="X104" s="38"/>
      <c r="Y104" s="38"/>
      <c r="Z104" s="38"/>
      <c r="AA104" s="38"/>
      <c r="AB104" s="38"/>
      <c r="AC104" s="38"/>
      <c r="AD104" s="38"/>
      <c r="AE104" s="38"/>
    </row>
    <row r="108" s="2" customFormat="1" ht="6.96" customHeight="1">
      <c r="A108" s="38"/>
      <c r="B108" s="62"/>
      <c r="C108" s="63"/>
      <c r="D108" s="63"/>
      <c r="E108" s="63"/>
      <c r="F108" s="63"/>
      <c r="G108" s="63"/>
      <c r="H108" s="63"/>
      <c r="I108" s="63"/>
      <c r="J108" s="63"/>
      <c r="K108" s="63"/>
      <c r="L108" s="55"/>
      <c r="S108" s="38"/>
      <c r="T108" s="38"/>
      <c r="U108" s="38"/>
      <c r="V108" s="38"/>
      <c r="W108" s="38"/>
      <c r="X108" s="38"/>
      <c r="Y108" s="38"/>
      <c r="Z108" s="38"/>
      <c r="AA108" s="38"/>
      <c r="AB108" s="38"/>
      <c r="AC108" s="38"/>
      <c r="AD108" s="38"/>
      <c r="AE108" s="38"/>
    </row>
    <row r="109" s="2" customFormat="1" ht="24.96" customHeight="1">
      <c r="A109" s="38"/>
      <c r="B109" s="39"/>
      <c r="C109" s="23" t="s">
        <v>184</v>
      </c>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6.96" customHeight="1">
      <c r="A110" s="38"/>
      <c r="B110" s="39"/>
      <c r="C110" s="38"/>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2" customHeight="1">
      <c r="A111" s="38"/>
      <c r="B111" s="39"/>
      <c r="C111" s="32" t="s">
        <v>16</v>
      </c>
      <c r="D111" s="38"/>
      <c r="E111" s="38"/>
      <c r="F111" s="38"/>
      <c r="G111" s="38"/>
      <c r="H111" s="38"/>
      <c r="I111" s="38"/>
      <c r="J111" s="38"/>
      <c r="K111" s="38"/>
      <c r="L111" s="55"/>
      <c r="S111" s="38"/>
      <c r="T111" s="38"/>
      <c r="U111" s="38"/>
      <c r="V111" s="38"/>
      <c r="W111" s="38"/>
      <c r="X111" s="38"/>
      <c r="Y111" s="38"/>
      <c r="Z111" s="38"/>
      <c r="AA111" s="38"/>
      <c r="AB111" s="38"/>
      <c r="AC111" s="38"/>
      <c r="AD111" s="38"/>
      <c r="AE111" s="38"/>
    </row>
    <row r="112" s="2" customFormat="1" ht="16.5" customHeight="1">
      <c r="A112" s="38"/>
      <c r="B112" s="39"/>
      <c r="C112" s="38"/>
      <c r="D112" s="38"/>
      <c r="E112" s="129" t="str">
        <f>E7</f>
        <v>VD Letovice, rekonstrukce VD</v>
      </c>
      <c r="F112" s="32"/>
      <c r="G112" s="32"/>
      <c r="H112" s="32"/>
      <c r="I112" s="38"/>
      <c r="J112" s="38"/>
      <c r="K112" s="38"/>
      <c r="L112" s="55"/>
      <c r="S112" s="38"/>
      <c r="T112" s="38"/>
      <c r="U112" s="38"/>
      <c r="V112" s="38"/>
      <c r="W112" s="38"/>
      <c r="X112" s="38"/>
      <c r="Y112" s="38"/>
      <c r="Z112" s="38"/>
      <c r="AA112" s="38"/>
      <c r="AB112" s="38"/>
      <c r="AC112" s="38"/>
      <c r="AD112" s="38"/>
      <c r="AE112" s="38"/>
    </row>
    <row r="113" s="1" customFormat="1" ht="12" customHeight="1">
      <c r="B113" s="22"/>
      <c r="C113" s="32" t="s">
        <v>159</v>
      </c>
      <c r="L113" s="22"/>
    </row>
    <row r="114" s="2" customFormat="1" ht="16.5" customHeight="1">
      <c r="A114" s="38"/>
      <c r="B114" s="39"/>
      <c r="C114" s="38"/>
      <c r="D114" s="38"/>
      <c r="E114" s="129" t="s">
        <v>2477</v>
      </c>
      <c r="F114" s="38"/>
      <c r="G114" s="38"/>
      <c r="H114" s="38"/>
      <c r="I114" s="38"/>
      <c r="J114" s="38"/>
      <c r="K114" s="38"/>
      <c r="L114" s="55"/>
      <c r="S114" s="38"/>
      <c r="T114" s="38"/>
      <c r="U114" s="38"/>
      <c r="V114" s="38"/>
      <c r="W114" s="38"/>
      <c r="X114" s="38"/>
      <c r="Y114" s="38"/>
      <c r="Z114" s="38"/>
      <c r="AA114" s="38"/>
      <c r="AB114" s="38"/>
      <c r="AC114" s="38"/>
      <c r="AD114" s="38"/>
      <c r="AE114" s="38"/>
    </row>
    <row r="115" s="2" customFormat="1" ht="12" customHeight="1">
      <c r="A115" s="38"/>
      <c r="B115" s="39"/>
      <c r="C115" s="32" t="s">
        <v>1101</v>
      </c>
      <c r="D115" s="38"/>
      <c r="E115" s="38"/>
      <c r="F115" s="38"/>
      <c r="G115" s="38"/>
      <c r="H115" s="38"/>
      <c r="I115" s="38"/>
      <c r="J115" s="38"/>
      <c r="K115" s="38"/>
      <c r="L115" s="55"/>
      <c r="S115" s="38"/>
      <c r="T115" s="38"/>
      <c r="U115" s="38"/>
      <c r="V115" s="38"/>
      <c r="W115" s="38"/>
      <c r="X115" s="38"/>
      <c r="Y115" s="38"/>
      <c r="Z115" s="38"/>
      <c r="AA115" s="38"/>
      <c r="AB115" s="38"/>
      <c r="AC115" s="38"/>
      <c r="AD115" s="38"/>
      <c r="AE115" s="38"/>
    </row>
    <row r="116" s="2" customFormat="1" ht="16.5" customHeight="1">
      <c r="A116" s="38"/>
      <c r="B116" s="39"/>
      <c r="C116" s="38"/>
      <c r="D116" s="38"/>
      <c r="E116" s="67" t="str">
        <f>E11</f>
        <v>SO 09.6 - Kácení dřevin</v>
      </c>
      <c r="F116" s="38"/>
      <c r="G116" s="38"/>
      <c r="H116" s="38"/>
      <c r="I116" s="38"/>
      <c r="J116" s="38"/>
      <c r="K116" s="38"/>
      <c r="L116" s="55"/>
      <c r="S116" s="38"/>
      <c r="T116" s="38"/>
      <c r="U116" s="38"/>
      <c r="V116" s="38"/>
      <c r="W116" s="38"/>
      <c r="X116" s="38"/>
      <c r="Y116" s="38"/>
      <c r="Z116" s="38"/>
      <c r="AA116" s="38"/>
      <c r="AB116" s="38"/>
      <c r="AC116" s="38"/>
      <c r="AD116" s="38"/>
      <c r="AE116" s="38"/>
    </row>
    <row r="117" s="2" customFormat="1" ht="6.96" customHeight="1">
      <c r="A117" s="38"/>
      <c r="B117" s="39"/>
      <c r="C117" s="38"/>
      <c r="D117" s="38"/>
      <c r="E117" s="38"/>
      <c r="F117" s="38"/>
      <c r="G117" s="38"/>
      <c r="H117" s="38"/>
      <c r="I117" s="38"/>
      <c r="J117" s="38"/>
      <c r="K117" s="38"/>
      <c r="L117" s="55"/>
      <c r="S117" s="38"/>
      <c r="T117" s="38"/>
      <c r="U117" s="38"/>
      <c r="V117" s="38"/>
      <c r="W117" s="38"/>
      <c r="X117" s="38"/>
      <c r="Y117" s="38"/>
      <c r="Z117" s="38"/>
      <c r="AA117" s="38"/>
      <c r="AB117" s="38"/>
      <c r="AC117" s="38"/>
      <c r="AD117" s="38"/>
      <c r="AE117" s="38"/>
    </row>
    <row r="118" s="2" customFormat="1" ht="12" customHeight="1">
      <c r="A118" s="38"/>
      <c r="B118" s="39"/>
      <c r="C118" s="32" t="s">
        <v>20</v>
      </c>
      <c r="D118" s="38"/>
      <c r="E118" s="38"/>
      <c r="F118" s="27" t="str">
        <f>F14</f>
        <v>VD Letovice</v>
      </c>
      <c r="G118" s="38"/>
      <c r="H118" s="38"/>
      <c r="I118" s="32" t="s">
        <v>22</v>
      </c>
      <c r="J118" s="69" t="str">
        <f>IF(J14="","",J14)</f>
        <v>2. 12. 2020</v>
      </c>
      <c r="K118" s="38"/>
      <c r="L118" s="55"/>
      <c r="S118" s="38"/>
      <c r="T118" s="38"/>
      <c r="U118" s="38"/>
      <c r="V118" s="38"/>
      <c r="W118" s="38"/>
      <c r="X118" s="38"/>
      <c r="Y118" s="38"/>
      <c r="Z118" s="38"/>
      <c r="AA118" s="38"/>
      <c r="AB118" s="38"/>
      <c r="AC118" s="38"/>
      <c r="AD118" s="38"/>
      <c r="AE118" s="38"/>
    </row>
    <row r="119" s="2" customFormat="1" ht="6.96" customHeight="1">
      <c r="A119" s="38"/>
      <c r="B119" s="39"/>
      <c r="C119" s="38"/>
      <c r="D119" s="38"/>
      <c r="E119" s="38"/>
      <c r="F119" s="38"/>
      <c r="G119" s="38"/>
      <c r="H119" s="38"/>
      <c r="I119" s="38"/>
      <c r="J119" s="38"/>
      <c r="K119" s="38"/>
      <c r="L119" s="55"/>
      <c r="S119" s="38"/>
      <c r="T119" s="38"/>
      <c r="U119" s="38"/>
      <c r="V119" s="38"/>
      <c r="W119" s="38"/>
      <c r="X119" s="38"/>
      <c r="Y119" s="38"/>
      <c r="Z119" s="38"/>
      <c r="AA119" s="38"/>
      <c r="AB119" s="38"/>
      <c r="AC119" s="38"/>
      <c r="AD119" s="38"/>
      <c r="AE119" s="38"/>
    </row>
    <row r="120" s="2" customFormat="1" ht="25.65" customHeight="1">
      <c r="A120" s="38"/>
      <c r="B120" s="39"/>
      <c r="C120" s="32" t="s">
        <v>24</v>
      </c>
      <c r="D120" s="38"/>
      <c r="E120" s="38"/>
      <c r="F120" s="27" t="str">
        <f>E17</f>
        <v>Povodí Moravy, s.p., Dřevařská 11, 60175 Brno</v>
      </c>
      <c r="G120" s="38"/>
      <c r="H120" s="38"/>
      <c r="I120" s="32" t="s">
        <v>32</v>
      </c>
      <c r="J120" s="36" t="str">
        <f>E23</f>
        <v>Sweco Hydroprojekt a.s.</v>
      </c>
      <c r="K120" s="38"/>
      <c r="L120" s="55"/>
      <c r="S120" s="38"/>
      <c r="T120" s="38"/>
      <c r="U120" s="38"/>
      <c r="V120" s="38"/>
      <c r="W120" s="38"/>
      <c r="X120" s="38"/>
      <c r="Y120" s="38"/>
      <c r="Z120" s="38"/>
      <c r="AA120" s="38"/>
      <c r="AB120" s="38"/>
      <c r="AC120" s="38"/>
      <c r="AD120" s="38"/>
      <c r="AE120" s="38"/>
    </row>
    <row r="121" s="2" customFormat="1" ht="15.15" customHeight="1">
      <c r="A121" s="38"/>
      <c r="B121" s="39"/>
      <c r="C121" s="32" t="s">
        <v>30</v>
      </c>
      <c r="D121" s="38"/>
      <c r="E121" s="38"/>
      <c r="F121" s="27" t="str">
        <f>IF(E20="","",E20)</f>
        <v>Vyplň údaj</v>
      </c>
      <c r="G121" s="38"/>
      <c r="H121" s="38"/>
      <c r="I121" s="32" t="s">
        <v>37</v>
      </c>
      <c r="J121" s="36" t="str">
        <f>E26</f>
        <v xml:space="preserve"> </v>
      </c>
      <c r="K121" s="38"/>
      <c r="L121" s="55"/>
      <c r="S121" s="38"/>
      <c r="T121" s="38"/>
      <c r="U121" s="38"/>
      <c r="V121" s="38"/>
      <c r="W121" s="38"/>
      <c r="X121" s="38"/>
      <c r="Y121" s="38"/>
      <c r="Z121" s="38"/>
      <c r="AA121" s="38"/>
      <c r="AB121" s="38"/>
      <c r="AC121" s="38"/>
      <c r="AD121" s="38"/>
      <c r="AE121" s="38"/>
    </row>
    <row r="122" s="2" customFormat="1" ht="10.32" customHeight="1">
      <c r="A122" s="38"/>
      <c r="B122" s="39"/>
      <c r="C122" s="38"/>
      <c r="D122" s="38"/>
      <c r="E122" s="38"/>
      <c r="F122" s="38"/>
      <c r="G122" s="38"/>
      <c r="H122" s="38"/>
      <c r="I122" s="38"/>
      <c r="J122" s="38"/>
      <c r="K122" s="38"/>
      <c r="L122" s="55"/>
      <c r="S122" s="38"/>
      <c r="T122" s="38"/>
      <c r="U122" s="38"/>
      <c r="V122" s="38"/>
      <c r="W122" s="38"/>
      <c r="X122" s="38"/>
      <c r="Y122" s="38"/>
      <c r="Z122" s="38"/>
      <c r="AA122" s="38"/>
      <c r="AB122" s="38"/>
      <c r="AC122" s="38"/>
      <c r="AD122" s="38"/>
      <c r="AE122" s="38"/>
    </row>
    <row r="123" s="11" customFormat="1" ht="29.28" customHeight="1">
      <c r="A123" s="156"/>
      <c r="B123" s="157"/>
      <c r="C123" s="158" t="s">
        <v>185</v>
      </c>
      <c r="D123" s="159" t="s">
        <v>66</v>
      </c>
      <c r="E123" s="159" t="s">
        <v>62</v>
      </c>
      <c r="F123" s="159" t="s">
        <v>63</v>
      </c>
      <c r="G123" s="159" t="s">
        <v>186</v>
      </c>
      <c r="H123" s="159" t="s">
        <v>187</v>
      </c>
      <c r="I123" s="159" t="s">
        <v>188</v>
      </c>
      <c r="J123" s="159" t="s">
        <v>164</v>
      </c>
      <c r="K123" s="160" t="s">
        <v>189</v>
      </c>
      <c r="L123" s="161"/>
      <c r="M123" s="86" t="s">
        <v>1</v>
      </c>
      <c r="N123" s="87" t="s">
        <v>45</v>
      </c>
      <c r="O123" s="87" t="s">
        <v>190</v>
      </c>
      <c r="P123" s="87" t="s">
        <v>191</v>
      </c>
      <c r="Q123" s="87" t="s">
        <v>192</v>
      </c>
      <c r="R123" s="87" t="s">
        <v>193</v>
      </c>
      <c r="S123" s="87" t="s">
        <v>194</v>
      </c>
      <c r="T123" s="88" t="s">
        <v>195</v>
      </c>
      <c r="U123" s="156"/>
      <c r="V123" s="156"/>
      <c r="W123" s="156"/>
      <c r="X123" s="156"/>
      <c r="Y123" s="156"/>
      <c r="Z123" s="156"/>
      <c r="AA123" s="156"/>
      <c r="AB123" s="156"/>
      <c r="AC123" s="156"/>
      <c r="AD123" s="156"/>
      <c r="AE123" s="156"/>
    </row>
    <row r="124" s="2" customFormat="1" ht="22.8" customHeight="1">
      <c r="A124" s="38"/>
      <c r="B124" s="39"/>
      <c r="C124" s="93" t="s">
        <v>196</v>
      </c>
      <c r="D124" s="38"/>
      <c r="E124" s="38"/>
      <c r="F124" s="38"/>
      <c r="G124" s="38"/>
      <c r="H124" s="38"/>
      <c r="I124" s="38"/>
      <c r="J124" s="162">
        <f>BK124</f>
        <v>0</v>
      </c>
      <c r="K124" s="38"/>
      <c r="L124" s="39"/>
      <c r="M124" s="89"/>
      <c r="N124" s="73"/>
      <c r="O124" s="90"/>
      <c r="P124" s="163">
        <f>P125</f>
        <v>0</v>
      </c>
      <c r="Q124" s="90"/>
      <c r="R124" s="163">
        <f>R125</f>
        <v>5.2388900000000005</v>
      </c>
      <c r="S124" s="90"/>
      <c r="T124" s="164">
        <f>T125</f>
        <v>0</v>
      </c>
      <c r="U124" s="38"/>
      <c r="V124" s="38"/>
      <c r="W124" s="38"/>
      <c r="X124" s="38"/>
      <c r="Y124" s="38"/>
      <c r="Z124" s="38"/>
      <c r="AA124" s="38"/>
      <c r="AB124" s="38"/>
      <c r="AC124" s="38"/>
      <c r="AD124" s="38"/>
      <c r="AE124" s="38"/>
      <c r="AT124" s="19" t="s">
        <v>80</v>
      </c>
      <c r="AU124" s="19" t="s">
        <v>166</v>
      </c>
      <c r="BK124" s="165">
        <f>BK125</f>
        <v>0</v>
      </c>
    </row>
    <row r="125" s="12" customFormat="1" ht="25.92" customHeight="1">
      <c r="A125" s="12"/>
      <c r="B125" s="166"/>
      <c r="C125" s="12"/>
      <c r="D125" s="167" t="s">
        <v>80</v>
      </c>
      <c r="E125" s="168" t="s">
        <v>197</v>
      </c>
      <c r="F125" s="168" t="s">
        <v>198</v>
      </c>
      <c r="G125" s="12"/>
      <c r="H125" s="12"/>
      <c r="I125" s="169"/>
      <c r="J125" s="170">
        <f>BK125</f>
        <v>0</v>
      </c>
      <c r="K125" s="12"/>
      <c r="L125" s="166"/>
      <c r="M125" s="171"/>
      <c r="N125" s="172"/>
      <c r="O125" s="172"/>
      <c r="P125" s="173">
        <f>P126+P262+P274</f>
        <v>0</v>
      </c>
      <c r="Q125" s="172"/>
      <c r="R125" s="173">
        <f>R126+R262+R274</f>
        <v>5.2388900000000005</v>
      </c>
      <c r="S125" s="172"/>
      <c r="T125" s="174">
        <f>T126+T262+T274</f>
        <v>0</v>
      </c>
      <c r="U125" s="12"/>
      <c r="V125" s="12"/>
      <c r="W125" s="12"/>
      <c r="X125" s="12"/>
      <c r="Y125" s="12"/>
      <c r="Z125" s="12"/>
      <c r="AA125" s="12"/>
      <c r="AB125" s="12"/>
      <c r="AC125" s="12"/>
      <c r="AD125" s="12"/>
      <c r="AE125" s="12"/>
      <c r="AR125" s="167" t="s">
        <v>89</v>
      </c>
      <c r="AT125" s="175" t="s">
        <v>80</v>
      </c>
      <c r="AU125" s="175" t="s">
        <v>81</v>
      </c>
      <c r="AY125" s="167" t="s">
        <v>199</v>
      </c>
      <c r="BK125" s="176">
        <f>BK126+BK262+BK274</f>
        <v>0</v>
      </c>
    </row>
    <row r="126" s="12" customFormat="1" ht="22.8" customHeight="1">
      <c r="A126" s="12"/>
      <c r="B126" s="166"/>
      <c r="C126" s="12"/>
      <c r="D126" s="167" t="s">
        <v>80</v>
      </c>
      <c r="E126" s="177" t="s">
        <v>89</v>
      </c>
      <c r="F126" s="177" t="s">
        <v>200</v>
      </c>
      <c r="G126" s="12"/>
      <c r="H126" s="12"/>
      <c r="I126" s="169"/>
      <c r="J126" s="178">
        <f>BK126</f>
        <v>0</v>
      </c>
      <c r="K126" s="12"/>
      <c r="L126" s="166"/>
      <c r="M126" s="171"/>
      <c r="N126" s="172"/>
      <c r="O126" s="172"/>
      <c r="P126" s="173">
        <f>SUM(P127:P261)</f>
        <v>0</v>
      </c>
      <c r="Q126" s="172"/>
      <c r="R126" s="173">
        <f>SUM(R127:R261)</f>
        <v>5.2388900000000005</v>
      </c>
      <c r="S126" s="172"/>
      <c r="T126" s="174">
        <f>SUM(T127:T261)</f>
        <v>0</v>
      </c>
      <c r="U126" s="12"/>
      <c r="V126" s="12"/>
      <c r="W126" s="12"/>
      <c r="X126" s="12"/>
      <c r="Y126" s="12"/>
      <c r="Z126" s="12"/>
      <c r="AA126" s="12"/>
      <c r="AB126" s="12"/>
      <c r="AC126" s="12"/>
      <c r="AD126" s="12"/>
      <c r="AE126" s="12"/>
      <c r="AR126" s="167" t="s">
        <v>89</v>
      </c>
      <c r="AT126" s="175" t="s">
        <v>80</v>
      </c>
      <c r="AU126" s="175" t="s">
        <v>89</v>
      </c>
      <c r="AY126" s="167" t="s">
        <v>199</v>
      </c>
      <c r="BK126" s="176">
        <f>SUM(BK127:BK261)</f>
        <v>0</v>
      </c>
    </row>
    <row r="127" s="2" customFormat="1" ht="37.8" customHeight="1">
      <c r="A127" s="38"/>
      <c r="B127" s="179"/>
      <c r="C127" s="180" t="s">
        <v>89</v>
      </c>
      <c r="D127" s="180" t="s">
        <v>201</v>
      </c>
      <c r="E127" s="181" t="s">
        <v>3317</v>
      </c>
      <c r="F127" s="182" t="s">
        <v>3318</v>
      </c>
      <c r="G127" s="183" t="s">
        <v>204</v>
      </c>
      <c r="H127" s="184">
        <v>1506</v>
      </c>
      <c r="I127" s="185"/>
      <c r="J127" s="186">
        <f>ROUND(I127*H127,2)</f>
        <v>0</v>
      </c>
      <c r="K127" s="182" t="s">
        <v>205</v>
      </c>
      <c r="L127" s="39"/>
      <c r="M127" s="187" t="s">
        <v>1</v>
      </c>
      <c r="N127" s="188" t="s">
        <v>46</v>
      </c>
      <c r="O127" s="77"/>
      <c r="P127" s="189">
        <f>O127*H127</f>
        <v>0</v>
      </c>
      <c r="Q127" s="189">
        <v>0</v>
      </c>
      <c r="R127" s="189">
        <f>Q127*H127</f>
        <v>0</v>
      </c>
      <c r="S127" s="189">
        <v>0</v>
      </c>
      <c r="T127" s="190">
        <f>S127*H127</f>
        <v>0</v>
      </c>
      <c r="U127" s="38"/>
      <c r="V127" s="38"/>
      <c r="W127" s="38"/>
      <c r="X127" s="38"/>
      <c r="Y127" s="38"/>
      <c r="Z127" s="38"/>
      <c r="AA127" s="38"/>
      <c r="AB127" s="38"/>
      <c r="AC127" s="38"/>
      <c r="AD127" s="38"/>
      <c r="AE127" s="38"/>
      <c r="AR127" s="191" t="s">
        <v>206</v>
      </c>
      <c r="AT127" s="191" t="s">
        <v>201</v>
      </c>
      <c r="AU127" s="191" t="s">
        <v>91</v>
      </c>
      <c r="AY127" s="19" t="s">
        <v>199</v>
      </c>
      <c r="BE127" s="192">
        <f>IF(N127="základní",J127,0)</f>
        <v>0</v>
      </c>
      <c r="BF127" s="192">
        <f>IF(N127="snížená",J127,0)</f>
        <v>0</v>
      </c>
      <c r="BG127" s="192">
        <f>IF(N127="zákl. přenesená",J127,0)</f>
        <v>0</v>
      </c>
      <c r="BH127" s="192">
        <f>IF(N127="sníž. přenesená",J127,0)</f>
        <v>0</v>
      </c>
      <c r="BI127" s="192">
        <f>IF(N127="nulová",J127,0)</f>
        <v>0</v>
      </c>
      <c r="BJ127" s="19" t="s">
        <v>89</v>
      </c>
      <c r="BK127" s="192">
        <f>ROUND(I127*H127,2)</f>
        <v>0</v>
      </c>
      <c r="BL127" s="19" t="s">
        <v>206</v>
      </c>
      <c r="BM127" s="191" t="s">
        <v>3319</v>
      </c>
    </row>
    <row r="128" s="2" customFormat="1">
      <c r="A128" s="38"/>
      <c r="B128" s="39"/>
      <c r="C128" s="38"/>
      <c r="D128" s="193" t="s">
        <v>208</v>
      </c>
      <c r="E128" s="38"/>
      <c r="F128" s="194" t="s">
        <v>3320</v>
      </c>
      <c r="G128" s="38"/>
      <c r="H128" s="38"/>
      <c r="I128" s="195"/>
      <c r="J128" s="38"/>
      <c r="K128" s="38"/>
      <c r="L128" s="39"/>
      <c r="M128" s="196"/>
      <c r="N128" s="197"/>
      <c r="O128" s="77"/>
      <c r="P128" s="77"/>
      <c r="Q128" s="77"/>
      <c r="R128" s="77"/>
      <c r="S128" s="77"/>
      <c r="T128" s="78"/>
      <c r="U128" s="38"/>
      <c r="V128" s="38"/>
      <c r="W128" s="38"/>
      <c r="X128" s="38"/>
      <c r="Y128" s="38"/>
      <c r="Z128" s="38"/>
      <c r="AA128" s="38"/>
      <c r="AB128" s="38"/>
      <c r="AC128" s="38"/>
      <c r="AD128" s="38"/>
      <c r="AE128" s="38"/>
      <c r="AT128" s="19" t="s">
        <v>208</v>
      </c>
      <c r="AU128" s="19" t="s">
        <v>91</v>
      </c>
    </row>
    <row r="129" s="2" customFormat="1">
      <c r="A129" s="38"/>
      <c r="B129" s="39"/>
      <c r="C129" s="38"/>
      <c r="D129" s="193" t="s">
        <v>210</v>
      </c>
      <c r="E129" s="38"/>
      <c r="F129" s="198" t="s">
        <v>3321</v>
      </c>
      <c r="G129" s="38"/>
      <c r="H129" s="38"/>
      <c r="I129" s="195"/>
      <c r="J129" s="38"/>
      <c r="K129" s="38"/>
      <c r="L129" s="39"/>
      <c r="M129" s="196"/>
      <c r="N129" s="197"/>
      <c r="O129" s="77"/>
      <c r="P129" s="77"/>
      <c r="Q129" s="77"/>
      <c r="R129" s="77"/>
      <c r="S129" s="77"/>
      <c r="T129" s="78"/>
      <c r="U129" s="38"/>
      <c r="V129" s="38"/>
      <c r="W129" s="38"/>
      <c r="X129" s="38"/>
      <c r="Y129" s="38"/>
      <c r="Z129" s="38"/>
      <c r="AA129" s="38"/>
      <c r="AB129" s="38"/>
      <c r="AC129" s="38"/>
      <c r="AD129" s="38"/>
      <c r="AE129" s="38"/>
      <c r="AT129" s="19" t="s">
        <v>210</v>
      </c>
      <c r="AU129" s="19" t="s">
        <v>91</v>
      </c>
    </row>
    <row r="130" s="14" customFormat="1">
      <c r="A130" s="14"/>
      <c r="B130" s="207"/>
      <c r="C130" s="14"/>
      <c r="D130" s="193" t="s">
        <v>212</v>
      </c>
      <c r="E130" s="208" t="s">
        <v>1</v>
      </c>
      <c r="F130" s="209" t="s">
        <v>3322</v>
      </c>
      <c r="G130" s="14"/>
      <c r="H130" s="208" t="s">
        <v>1</v>
      </c>
      <c r="I130" s="210"/>
      <c r="J130" s="14"/>
      <c r="K130" s="14"/>
      <c r="L130" s="207"/>
      <c r="M130" s="211"/>
      <c r="N130" s="212"/>
      <c r="O130" s="212"/>
      <c r="P130" s="212"/>
      <c r="Q130" s="212"/>
      <c r="R130" s="212"/>
      <c r="S130" s="212"/>
      <c r="T130" s="213"/>
      <c r="U130" s="14"/>
      <c r="V130" s="14"/>
      <c r="W130" s="14"/>
      <c r="X130" s="14"/>
      <c r="Y130" s="14"/>
      <c r="Z130" s="14"/>
      <c r="AA130" s="14"/>
      <c r="AB130" s="14"/>
      <c r="AC130" s="14"/>
      <c r="AD130" s="14"/>
      <c r="AE130" s="14"/>
      <c r="AT130" s="208" t="s">
        <v>212</v>
      </c>
      <c r="AU130" s="208" t="s">
        <v>91</v>
      </c>
      <c r="AV130" s="14" t="s">
        <v>89</v>
      </c>
      <c r="AW130" s="14" t="s">
        <v>36</v>
      </c>
      <c r="AX130" s="14" t="s">
        <v>81</v>
      </c>
      <c r="AY130" s="208" t="s">
        <v>199</v>
      </c>
    </row>
    <row r="131" s="14" customFormat="1">
      <c r="A131" s="14"/>
      <c r="B131" s="207"/>
      <c r="C131" s="14"/>
      <c r="D131" s="193" t="s">
        <v>212</v>
      </c>
      <c r="E131" s="208" t="s">
        <v>1</v>
      </c>
      <c r="F131" s="209" t="s">
        <v>3323</v>
      </c>
      <c r="G131" s="14"/>
      <c r="H131" s="208" t="s">
        <v>1</v>
      </c>
      <c r="I131" s="210"/>
      <c r="J131" s="14"/>
      <c r="K131" s="14"/>
      <c r="L131" s="207"/>
      <c r="M131" s="211"/>
      <c r="N131" s="212"/>
      <c r="O131" s="212"/>
      <c r="P131" s="212"/>
      <c r="Q131" s="212"/>
      <c r="R131" s="212"/>
      <c r="S131" s="212"/>
      <c r="T131" s="213"/>
      <c r="U131" s="14"/>
      <c r="V131" s="14"/>
      <c r="W131" s="14"/>
      <c r="X131" s="14"/>
      <c r="Y131" s="14"/>
      <c r="Z131" s="14"/>
      <c r="AA131" s="14"/>
      <c r="AB131" s="14"/>
      <c r="AC131" s="14"/>
      <c r="AD131" s="14"/>
      <c r="AE131" s="14"/>
      <c r="AT131" s="208" t="s">
        <v>212</v>
      </c>
      <c r="AU131" s="208" t="s">
        <v>91</v>
      </c>
      <c r="AV131" s="14" t="s">
        <v>89</v>
      </c>
      <c r="AW131" s="14" t="s">
        <v>36</v>
      </c>
      <c r="AX131" s="14" t="s">
        <v>81</v>
      </c>
      <c r="AY131" s="208" t="s">
        <v>199</v>
      </c>
    </row>
    <row r="132" s="13" customFormat="1">
      <c r="A132" s="13"/>
      <c r="B132" s="199"/>
      <c r="C132" s="13"/>
      <c r="D132" s="193" t="s">
        <v>212</v>
      </c>
      <c r="E132" s="200" t="s">
        <v>1</v>
      </c>
      <c r="F132" s="201" t="s">
        <v>3324</v>
      </c>
      <c r="G132" s="13"/>
      <c r="H132" s="202">
        <v>1490</v>
      </c>
      <c r="I132" s="203"/>
      <c r="J132" s="13"/>
      <c r="K132" s="13"/>
      <c r="L132" s="199"/>
      <c r="M132" s="204"/>
      <c r="N132" s="205"/>
      <c r="O132" s="205"/>
      <c r="P132" s="205"/>
      <c r="Q132" s="205"/>
      <c r="R132" s="205"/>
      <c r="S132" s="205"/>
      <c r="T132" s="206"/>
      <c r="U132" s="13"/>
      <c r="V132" s="13"/>
      <c r="W132" s="13"/>
      <c r="X132" s="13"/>
      <c r="Y132" s="13"/>
      <c r="Z132" s="13"/>
      <c r="AA132" s="13"/>
      <c r="AB132" s="13"/>
      <c r="AC132" s="13"/>
      <c r="AD132" s="13"/>
      <c r="AE132" s="13"/>
      <c r="AT132" s="200" t="s">
        <v>212</v>
      </c>
      <c r="AU132" s="200" t="s">
        <v>91</v>
      </c>
      <c r="AV132" s="13" t="s">
        <v>91</v>
      </c>
      <c r="AW132" s="13" t="s">
        <v>36</v>
      </c>
      <c r="AX132" s="13" t="s">
        <v>81</v>
      </c>
      <c r="AY132" s="200" t="s">
        <v>199</v>
      </c>
    </row>
    <row r="133" s="14" customFormat="1">
      <c r="A133" s="14"/>
      <c r="B133" s="207"/>
      <c r="C133" s="14"/>
      <c r="D133" s="193" t="s">
        <v>212</v>
      </c>
      <c r="E133" s="208" t="s">
        <v>1</v>
      </c>
      <c r="F133" s="209" t="s">
        <v>3325</v>
      </c>
      <c r="G133" s="14"/>
      <c r="H133" s="208" t="s">
        <v>1</v>
      </c>
      <c r="I133" s="210"/>
      <c r="J133" s="14"/>
      <c r="K133" s="14"/>
      <c r="L133" s="207"/>
      <c r="M133" s="211"/>
      <c r="N133" s="212"/>
      <c r="O133" s="212"/>
      <c r="P133" s="212"/>
      <c r="Q133" s="212"/>
      <c r="R133" s="212"/>
      <c r="S133" s="212"/>
      <c r="T133" s="213"/>
      <c r="U133" s="14"/>
      <c r="V133" s="14"/>
      <c r="W133" s="14"/>
      <c r="X133" s="14"/>
      <c r="Y133" s="14"/>
      <c r="Z133" s="14"/>
      <c r="AA133" s="14"/>
      <c r="AB133" s="14"/>
      <c r="AC133" s="14"/>
      <c r="AD133" s="14"/>
      <c r="AE133" s="14"/>
      <c r="AT133" s="208" t="s">
        <v>212</v>
      </c>
      <c r="AU133" s="208" t="s">
        <v>91</v>
      </c>
      <c r="AV133" s="14" t="s">
        <v>89</v>
      </c>
      <c r="AW133" s="14" t="s">
        <v>36</v>
      </c>
      <c r="AX133" s="14" t="s">
        <v>81</v>
      </c>
      <c r="AY133" s="208" t="s">
        <v>199</v>
      </c>
    </row>
    <row r="134" s="13" customFormat="1">
      <c r="A134" s="13"/>
      <c r="B134" s="199"/>
      <c r="C134" s="13"/>
      <c r="D134" s="193" t="s">
        <v>212</v>
      </c>
      <c r="E134" s="200" t="s">
        <v>1</v>
      </c>
      <c r="F134" s="201" t="s">
        <v>3326</v>
      </c>
      <c r="G134" s="13"/>
      <c r="H134" s="202">
        <v>16</v>
      </c>
      <c r="I134" s="203"/>
      <c r="J134" s="13"/>
      <c r="K134" s="13"/>
      <c r="L134" s="199"/>
      <c r="M134" s="204"/>
      <c r="N134" s="205"/>
      <c r="O134" s="205"/>
      <c r="P134" s="205"/>
      <c r="Q134" s="205"/>
      <c r="R134" s="205"/>
      <c r="S134" s="205"/>
      <c r="T134" s="206"/>
      <c r="U134" s="13"/>
      <c r="V134" s="13"/>
      <c r="W134" s="13"/>
      <c r="X134" s="13"/>
      <c r="Y134" s="13"/>
      <c r="Z134" s="13"/>
      <c r="AA134" s="13"/>
      <c r="AB134" s="13"/>
      <c r="AC134" s="13"/>
      <c r="AD134" s="13"/>
      <c r="AE134" s="13"/>
      <c r="AT134" s="200" t="s">
        <v>212</v>
      </c>
      <c r="AU134" s="200" t="s">
        <v>91</v>
      </c>
      <c r="AV134" s="13" t="s">
        <v>91</v>
      </c>
      <c r="AW134" s="13" t="s">
        <v>36</v>
      </c>
      <c r="AX134" s="13" t="s">
        <v>81</v>
      </c>
      <c r="AY134" s="200" t="s">
        <v>199</v>
      </c>
    </row>
    <row r="135" s="15" customFormat="1">
      <c r="A135" s="15"/>
      <c r="B135" s="214"/>
      <c r="C135" s="15"/>
      <c r="D135" s="193" t="s">
        <v>212</v>
      </c>
      <c r="E135" s="215" t="s">
        <v>1</v>
      </c>
      <c r="F135" s="216" t="s">
        <v>234</v>
      </c>
      <c r="G135" s="15"/>
      <c r="H135" s="217">
        <v>1506</v>
      </c>
      <c r="I135" s="218"/>
      <c r="J135" s="15"/>
      <c r="K135" s="15"/>
      <c r="L135" s="214"/>
      <c r="M135" s="219"/>
      <c r="N135" s="220"/>
      <c r="O135" s="220"/>
      <c r="P135" s="220"/>
      <c r="Q135" s="220"/>
      <c r="R135" s="220"/>
      <c r="S135" s="220"/>
      <c r="T135" s="221"/>
      <c r="U135" s="15"/>
      <c r="V135" s="15"/>
      <c r="W135" s="15"/>
      <c r="X135" s="15"/>
      <c r="Y135" s="15"/>
      <c r="Z135" s="15"/>
      <c r="AA135" s="15"/>
      <c r="AB135" s="15"/>
      <c r="AC135" s="15"/>
      <c r="AD135" s="15"/>
      <c r="AE135" s="15"/>
      <c r="AT135" s="215" t="s">
        <v>212</v>
      </c>
      <c r="AU135" s="215" t="s">
        <v>91</v>
      </c>
      <c r="AV135" s="15" t="s">
        <v>206</v>
      </c>
      <c r="AW135" s="15" t="s">
        <v>36</v>
      </c>
      <c r="AX135" s="15" t="s">
        <v>89</v>
      </c>
      <c r="AY135" s="215" t="s">
        <v>199</v>
      </c>
    </row>
    <row r="136" s="2" customFormat="1" ht="24.15" customHeight="1">
      <c r="A136" s="38"/>
      <c r="B136" s="179"/>
      <c r="C136" s="180" t="s">
        <v>91</v>
      </c>
      <c r="D136" s="180" t="s">
        <v>201</v>
      </c>
      <c r="E136" s="181" t="s">
        <v>3327</v>
      </c>
      <c r="F136" s="182" t="s">
        <v>3328</v>
      </c>
      <c r="G136" s="183" t="s">
        <v>404</v>
      </c>
      <c r="H136" s="184">
        <v>33</v>
      </c>
      <c r="I136" s="185"/>
      <c r="J136" s="186">
        <f>ROUND(I136*H136,2)</f>
        <v>0</v>
      </c>
      <c r="K136" s="182" t="s">
        <v>205</v>
      </c>
      <c r="L136" s="39"/>
      <c r="M136" s="187" t="s">
        <v>1</v>
      </c>
      <c r="N136" s="188" t="s">
        <v>46</v>
      </c>
      <c r="O136" s="77"/>
      <c r="P136" s="189">
        <f>O136*H136</f>
        <v>0</v>
      </c>
      <c r="Q136" s="189">
        <v>0</v>
      </c>
      <c r="R136" s="189">
        <f>Q136*H136</f>
        <v>0</v>
      </c>
      <c r="S136" s="189">
        <v>0</v>
      </c>
      <c r="T136" s="190">
        <f>S136*H136</f>
        <v>0</v>
      </c>
      <c r="U136" s="38"/>
      <c r="V136" s="38"/>
      <c r="W136" s="38"/>
      <c r="X136" s="38"/>
      <c r="Y136" s="38"/>
      <c r="Z136" s="38"/>
      <c r="AA136" s="38"/>
      <c r="AB136" s="38"/>
      <c r="AC136" s="38"/>
      <c r="AD136" s="38"/>
      <c r="AE136" s="38"/>
      <c r="AR136" s="191" t="s">
        <v>206</v>
      </c>
      <c r="AT136" s="191" t="s">
        <v>201</v>
      </c>
      <c r="AU136" s="191" t="s">
        <v>91</v>
      </c>
      <c r="AY136" s="19" t="s">
        <v>199</v>
      </c>
      <c r="BE136" s="192">
        <f>IF(N136="základní",J136,0)</f>
        <v>0</v>
      </c>
      <c r="BF136" s="192">
        <f>IF(N136="snížená",J136,0)</f>
        <v>0</v>
      </c>
      <c r="BG136" s="192">
        <f>IF(N136="zákl. přenesená",J136,0)</f>
        <v>0</v>
      </c>
      <c r="BH136" s="192">
        <f>IF(N136="sníž. přenesená",J136,0)</f>
        <v>0</v>
      </c>
      <c r="BI136" s="192">
        <f>IF(N136="nulová",J136,0)</f>
        <v>0</v>
      </c>
      <c r="BJ136" s="19" t="s">
        <v>89</v>
      </c>
      <c r="BK136" s="192">
        <f>ROUND(I136*H136,2)</f>
        <v>0</v>
      </c>
      <c r="BL136" s="19" t="s">
        <v>206</v>
      </c>
      <c r="BM136" s="191" t="s">
        <v>3329</v>
      </c>
    </row>
    <row r="137" s="2" customFormat="1">
      <c r="A137" s="38"/>
      <c r="B137" s="39"/>
      <c r="C137" s="38"/>
      <c r="D137" s="193" t="s">
        <v>208</v>
      </c>
      <c r="E137" s="38"/>
      <c r="F137" s="194" t="s">
        <v>3330</v>
      </c>
      <c r="G137" s="38"/>
      <c r="H137" s="38"/>
      <c r="I137" s="195"/>
      <c r="J137" s="38"/>
      <c r="K137" s="38"/>
      <c r="L137" s="39"/>
      <c r="M137" s="196"/>
      <c r="N137" s="197"/>
      <c r="O137" s="77"/>
      <c r="P137" s="77"/>
      <c r="Q137" s="77"/>
      <c r="R137" s="77"/>
      <c r="S137" s="77"/>
      <c r="T137" s="78"/>
      <c r="U137" s="38"/>
      <c r="V137" s="38"/>
      <c r="W137" s="38"/>
      <c r="X137" s="38"/>
      <c r="Y137" s="38"/>
      <c r="Z137" s="38"/>
      <c r="AA137" s="38"/>
      <c r="AB137" s="38"/>
      <c r="AC137" s="38"/>
      <c r="AD137" s="38"/>
      <c r="AE137" s="38"/>
      <c r="AT137" s="19" t="s">
        <v>208</v>
      </c>
      <c r="AU137" s="19" t="s">
        <v>91</v>
      </c>
    </row>
    <row r="138" s="2" customFormat="1">
      <c r="A138" s="38"/>
      <c r="B138" s="39"/>
      <c r="C138" s="38"/>
      <c r="D138" s="193" t="s">
        <v>210</v>
      </c>
      <c r="E138" s="38"/>
      <c r="F138" s="198" t="s">
        <v>3331</v>
      </c>
      <c r="G138" s="38"/>
      <c r="H138" s="38"/>
      <c r="I138" s="195"/>
      <c r="J138" s="38"/>
      <c r="K138" s="38"/>
      <c r="L138" s="39"/>
      <c r="M138" s="196"/>
      <c r="N138" s="197"/>
      <c r="O138" s="77"/>
      <c r="P138" s="77"/>
      <c r="Q138" s="77"/>
      <c r="R138" s="77"/>
      <c r="S138" s="77"/>
      <c r="T138" s="78"/>
      <c r="U138" s="38"/>
      <c r="V138" s="38"/>
      <c r="W138" s="38"/>
      <c r="X138" s="38"/>
      <c r="Y138" s="38"/>
      <c r="Z138" s="38"/>
      <c r="AA138" s="38"/>
      <c r="AB138" s="38"/>
      <c r="AC138" s="38"/>
      <c r="AD138" s="38"/>
      <c r="AE138" s="38"/>
      <c r="AT138" s="19" t="s">
        <v>210</v>
      </c>
      <c r="AU138" s="19" t="s">
        <v>91</v>
      </c>
    </row>
    <row r="139" s="14" customFormat="1">
      <c r="A139" s="14"/>
      <c r="B139" s="207"/>
      <c r="C139" s="14"/>
      <c r="D139" s="193" t="s">
        <v>212</v>
      </c>
      <c r="E139" s="208" t="s">
        <v>1</v>
      </c>
      <c r="F139" s="209" t="s">
        <v>3322</v>
      </c>
      <c r="G139" s="14"/>
      <c r="H139" s="208" t="s">
        <v>1</v>
      </c>
      <c r="I139" s="210"/>
      <c r="J139" s="14"/>
      <c r="K139" s="14"/>
      <c r="L139" s="207"/>
      <c r="M139" s="211"/>
      <c r="N139" s="212"/>
      <c r="O139" s="212"/>
      <c r="P139" s="212"/>
      <c r="Q139" s="212"/>
      <c r="R139" s="212"/>
      <c r="S139" s="212"/>
      <c r="T139" s="213"/>
      <c r="U139" s="14"/>
      <c r="V139" s="14"/>
      <c r="W139" s="14"/>
      <c r="X139" s="14"/>
      <c r="Y139" s="14"/>
      <c r="Z139" s="14"/>
      <c r="AA139" s="14"/>
      <c r="AB139" s="14"/>
      <c r="AC139" s="14"/>
      <c r="AD139" s="14"/>
      <c r="AE139" s="14"/>
      <c r="AT139" s="208" t="s">
        <v>212</v>
      </c>
      <c r="AU139" s="208" t="s">
        <v>91</v>
      </c>
      <c r="AV139" s="14" t="s">
        <v>89</v>
      </c>
      <c r="AW139" s="14" t="s">
        <v>36</v>
      </c>
      <c r="AX139" s="14" t="s">
        <v>81</v>
      </c>
      <c r="AY139" s="208" t="s">
        <v>199</v>
      </c>
    </row>
    <row r="140" s="13" customFormat="1">
      <c r="A140" s="13"/>
      <c r="B140" s="199"/>
      <c r="C140" s="13"/>
      <c r="D140" s="193" t="s">
        <v>212</v>
      </c>
      <c r="E140" s="200" t="s">
        <v>1</v>
      </c>
      <c r="F140" s="201" t="s">
        <v>3332</v>
      </c>
      <c r="G140" s="13"/>
      <c r="H140" s="202">
        <v>33</v>
      </c>
      <c r="I140" s="203"/>
      <c r="J140" s="13"/>
      <c r="K140" s="13"/>
      <c r="L140" s="199"/>
      <c r="M140" s="204"/>
      <c r="N140" s="205"/>
      <c r="O140" s="205"/>
      <c r="P140" s="205"/>
      <c r="Q140" s="205"/>
      <c r="R140" s="205"/>
      <c r="S140" s="205"/>
      <c r="T140" s="206"/>
      <c r="U140" s="13"/>
      <c r="V140" s="13"/>
      <c r="W140" s="13"/>
      <c r="X140" s="13"/>
      <c r="Y140" s="13"/>
      <c r="Z140" s="13"/>
      <c r="AA140" s="13"/>
      <c r="AB140" s="13"/>
      <c r="AC140" s="13"/>
      <c r="AD140" s="13"/>
      <c r="AE140" s="13"/>
      <c r="AT140" s="200" t="s">
        <v>212</v>
      </c>
      <c r="AU140" s="200" t="s">
        <v>91</v>
      </c>
      <c r="AV140" s="13" t="s">
        <v>91</v>
      </c>
      <c r="AW140" s="13" t="s">
        <v>36</v>
      </c>
      <c r="AX140" s="13" t="s">
        <v>89</v>
      </c>
      <c r="AY140" s="200" t="s">
        <v>199</v>
      </c>
    </row>
    <row r="141" s="2" customFormat="1" ht="24.15" customHeight="1">
      <c r="A141" s="38"/>
      <c r="B141" s="179"/>
      <c r="C141" s="180" t="s">
        <v>221</v>
      </c>
      <c r="D141" s="180" t="s">
        <v>201</v>
      </c>
      <c r="E141" s="181" t="s">
        <v>3333</v>
      </c>
      <c r="F141" s="182" t="s">
        <v>3334</v>
      </c>
      <c r="G141" s="183" t="s">
        <v>404</v>
      </c>
      <c r="H141" s="184">
        <v>21</v>
      </c>
      <c r="I141" s="185"/>
      <c r="J141" s="186">
        <f>ROUND(I141*H141,2)</f>
        <v>0</v>
      </c>
      <c r="K141" s="182" t="s">
        <v>205</v>
      </c>
      <c r="L141" s="39"/>
      <c r="M141" s="187" t="s">
        <v>1</v>
      </c>
      <c r="N141" s="188" t="s">
        <v>46</v>
      </c>
      <c r="O141" s="77"/>
      <c r="P141" s="189">
        <f>O141*H141</f>
        <v>0</v>
      </c>
      <c r="Q141" s="189">
        <v>0</v>
      </c>
      <c r="R141" s="189">
        <f>Q141*H141</f>
        <v>0</v>
      </c>
      <c r="S141" s="189">
        <v>0</v>
      </c>
      <c r="T141" s="190">
        <f>S141*H141</f>
        <v>0</v>
      </c>
      <c r="U141" s="38"/>
      <c r="V141" s="38"/>
      <c r="W141" s="38"/>
      <c r="X141" s="38"/>
      <c r="Y141" s="38"/>
      <c r="Z141" s="38"/>
      <c r="AA141" s="38"/>
      <c r="AB141" s="38"/>
      <c r="AC141" s="38"/>
      <c r="AD141" s="38"/>
      <c r="AE141" s="38"/>
      <c r="AR141" s="191" t="s">
        <v>206</v>
      </c>
      <c r="AT141" s="191" t="s">
        <v>201</v>
      </c>
      <c r="AU141" s="191" t="s">
        <v>91</v>
      </c>
      <c r="AY141" s="19" t="s">
        <v>199</v>
      </c>
      <c r="BE141" s="192">
        <f>IF(N141="základní",J141,0)</f>
        <v>0</v>
      </c>
      <c r="BF141" s="192">
        <f>IF(N141="snížená",J141,0)</f>
        <v>0</v>
      </c>
      <c r="BG141" s="192">
        <f>IF(N141="zákl. přenesená",J141,0)</f>
        <v>0</v>
      </c>
      <c r="BH141" s="192">
        <f>IF(N141="sníž. přenesená",J141,0)</f>
        <v>0</v>
      </c>
      <c r="BI141" s="192">
        <f>IF(N141="nulová",J141,0)</f>
        <v>0</v>
      </c>
      <c r="BJ141" s="19" t="s">
        <v>89</v>
      </c>
      <c r="BK141" s="192">
        <f>ROUND(I141*H141,2)</f>
        <v>0</v>
      </c>
      <c r="BL141" s="19" t="s">
        <v>206</v>
      </c>
      <c r="BM141" s="191" t="s">
        <v>3335</v>
      </c>
    </row>
    <row r="142" s="2" customFormat="1">
      <c r="A142" s="38"/>
      <c r="B142" s="39"/>
      <c r="C142" s="38"/>
      <c r="D142" s="193" t="s">
        <v>208</v>
      </c>
      <c r="E142" s="38"/>
      <c r="F142" s="194" t="s">
        <v>3336</v>
      </c>
      <c r="G142" s="38"/>
      <c r="H142" s="38"/>
      <c r="I142" s="195"/>
      <c r="J142" s="38"/>
      <c r="K142" s="38"/>
      <c r="L142" s="39"/>
      <c r="M142" s="196"/>
      <c r="N142" s="197"/>
      <c r="O142" s="77"/>
      <c r="P142" s="77"/>
      <c r="Q142" s="77"/>
      <c r="R142" s="77"/>
      <c r="S142" s="77"/>
      <c r="T142" s="78"/>
      <c r="U142" s="38"/>
      <c r="V142" s="38"/>
      <c r="W142" s="38"/>
      <c r="X142" s="38"/>
      <c r="Y142" s="38"/>
      <c r="Z142" s="38"/>
      <c r="AA142" s="38"/>
      <c r="AB142" s="38"/>
      <c r="AC142" s="38"/>
      <c r="AD142" s="38"/>
      <c r="AE142" s="38"/>
      <c r="AT142" s="19" t="s">
        <v>208</v>
      </c>
      <c r="AU142" s="19" t="s">
        <v>91</v>
      </c>
    </row>
    <row r="143" s="2" customFormat="1">
      <c r="A143" s="38"/>
      <c r="B143" s="39"/>
      <c r="C143" s="38"/>
      <c r="D143" s="193" t="s">
        <v>210</v>
      </c>
      <c r="E143" s="38"/>
      <c r="F143" s="198" t="s">
        <v>3331</v>
      </c>
      <c r="G143" s="38"/>
      <c r="H143" s="38"/>
      <c r="I143" s="195"/>
      <c r="J143" s="38"/>
      <c r="K143" s="38"/>
      <c r="L143" s="39"/>
      <c r="M143" s="196"/>
      <c r="N143" s="197"/>
      <c r="O143" s="77"/>
      <c r="P143" s="77"/>
      <c r="Q143" s="77"/>
      <c r="R143" s="77"/>
      <c r="S143" s="77"/>
      <c r="T143" s="78"/>
      <c r="U143" s="38"/>
      <c r="V143" s="38"/>
      <c r="W143" s="38"/>
      <c r="X143" s="38"/>
      <c r="Y143" s="38"/>
      <c r="Z143" s="38"/>
      <c r="AA143" s="38"/>
      <c r="AB143" s="38"/>
      <c r="AC143" s="38"/>
      <c r="AD143" s="38"/>
      <c r="AE143" s="38"/>
      <c r="AT143" s="19" t="s">
        <v>210</v>
      </c>
      <c r="AU143" s="19" t="s">
        <v>91</v>
      </c>
    </row>
    <row r="144" s="14" customFormat="1">
      <c r="A144" s="14"/>
      <c r="B144" s="207"/>
      <c r="C144" s="14"/>
      <c r="D144" s="193" t="s">
        <v>212</v>
      </c>
      <c r="E144" s="208" t="s">
        <v>1</v>
      </c>
      <c r="F144" s="209" t="s">
        <v>3322</v>
      </c>
      <c r="G144" s="14"/>
      <c r="H144" s="208" t="s">
        <v>1</v>
      </c>
      <c r="I144" s="210"/>
      <c r="J144" s="14"/>
      <c r="K144" s="14"/>
      <c r="L144" s="207"/>
      <c r="M144" s="211"/>
      <c r="N144" s="212"/>
      <c r="O144" s="212"/>
      <c r="P144" s="212"/>
      <c r="Q144" s="212"/>
      <c r="R144" s="212"/>
      <c r="S144" s="212"/>
      <c r="T144" s="213"/>
      <c r="U144" s="14"/>
      <c r="V144" s="14"/>
      <c r="W144" s="14"/>
      <c r="X144" s="14"/>
      <c r="Y144" s="14"/>
      <c r="Z144" s="14"/>
      <c r="AA144" s="14"/>
      <c r="AB144" s="14"/>
      <c r="AC144" s="14"/>
      <c r="AD144" s="14"/>
      <c r="AE144" s="14"/>
      <c r="AT144" s="208" t="s">
        <v>212</v>
      </c>
      <c r="AU144" s="208" t="s">
        <v>91</v>
      </c>
      <c r="AV144" s="14" t="s">
        <v>89</v>
      </c>
      <c r="AW144" s="14" t="s">
        <v>36</v>
      </c>
      <c r="AX144" s="14" t="s">
        <v>81</v>
      </c>
      <c r="AY144" s="208" t="s">
        <v>199</v>
      </c>
    </row>
    <row r="145" s="13" customFormat="1">
      <c r="A145" s="13"/>
      <c r="B145" s="199"/>
      <c r="C145" s="13"/>
      <c r="D145" s="193" t="s">
        <v>212</v>
      </c>
      <c r="E145" s="200" t="s">
        <v>1</v>
      </c>
      <c r="F145" s="201" t="s">
        <v>3337</v>
      </c>
      <c r="G145" s="13"/>
      <c r="H145" s="202">
        <v>21</v>
      </c>
      <c r="I145" s="203"/>
      <c r="J145" s="13"/>
      <c r="K145" s="13"/>
      <c r="L145" s="199"/>
      <c r="M145" s="204"/>
      <c r="N145" s="205"/>
      <c r="O145" s="205"/>
      <c r="P145" s="205"/>
      <c r="Q145" s="205"/>
      <c r="R145" s="205"/>
      <c r="S145" s="205"/>
      <c r="T145" s="206"/>
      <c r="U145" s="13"/>
      <c r="V145" s="13"/>
      <c r="W145" s="13"/>
      <c r="X145" s="13"/>
      <c r="Y145" s="13"/>
      <c r="Z145" s="13"/>
      <c r="AA145" s="13"/>
      <c r="AB145" s="13"/>
      <c r="AC145" s="13"/>
      <c r="AD145" s="13"/>
      <c r="AE145" s="13"/>
      <c r="AT145" s="200" t="s">
        <v>212</v>
      </c>
      <c r="AU145" s="200" t="s">
        <v>91</v>
      </c>
      <c r="AV145" s="13" t="s">
        <v>91</v>
      </c>
      <c r="AW145" s="13" t="s">
        <v>36</v>
      </c>
      <c r="AX145" s="13" t="s">
        <v>89</v>
      </c>
      <c r="AY145" s="200" t="s">
        <v>199</v>
      </c>
    </row>
    <row r="146" s="2" customFormat="1" ht="24.15" customHeight="1">
      <c r="A146" s="38"/>
      <c r="B146" s="179"/>
      <c r="C146" s="180" t="s">
        <v>206</v>
      </c>
      <c r="D146" s="180" t="s">
        <v>201</v>
      </c>
      <c r="E146" s="181" t="s">
        <v>3338</v>
      </c>
      <c r="F146" s="182" t="s">
        <v>3339</v>
      </c>
      <c r="G146" s="183" t="s">
        <v>404</v>
      </c>
      <c r="H146" s="184">
        <v>6</v>
      </c>
      <c r="I146" s="185"/>
      <c r="J146" s="186">
        <f>ROUND(I146*H146,2)</f>
        <v>0</v>
      </c>
      <c r="K146" s="182" t="s">
        <v>205</v>
      </c>
      <c r="L146" s="39"/>
      <c r="M146" s="187" t="s">
        <v>1</v>
      </c>
      <c r="N146" s="188" t="s">
        <v>46</v>
      </c>
      <c r="O146" s="77"/>
      <c r="P146" s="189">
        <f>O146*H146</f>
        <v>0</v>
      </c>
      <c r="Q146" s="189">
        <v>0</v>
      </c>
      <c r="R146" s="189">
        <f>Q146*H146</f>
        <v>0</v>
      </c>
      <c r="S146" s="189">
        <v>0</v>
      </c>
      <c r="T146" s="190">
        <f>S146*H146</f>
        <v>0</v>
      </c>
      <c r="U146" s="38"/>
      <c r="V146" s="38"/>
      <c r="W146" s="38"/>
      <c r="X146" s="38"/>
      <c r="Y146" s="38"/>
      <c r="Z146" s="38"/>
      <c r="AA146" s="38"/>
      <c r="AB146" s="38"/>
      <c r="AC146" s="38"/>
      <c r="AD146" s="38"/>
      <c r="AE146" s="38"/>
      <c r="AR146" s="191" t="s">
        <v>206</v>
      </c>
      <c r="AT146" s="191" t="s">
        <v>201</v>
      </c>
      <c r="AU146" s="191" t="s">
        <v>91</v>
      </c>
      <c r="AY146" s="19" t="s">
        <v>199</v>
      </c>
      <c r="BE146" s="192">
        <f>IF(N146="základní",J146,0)</f>
        <v>0</v>
      </c>
      <c r="BF146" s="192">
        <f>IF(N146="snížená",J146,0)</f>
        <v>0</v>
      </c>
      <c r="BG146" s="192">
        <f>IF(N146="zákl. přenesená",J146,0)</f>
        <v>0</v>
      </c>
      <c r="BH146" s="192">
        <f>IF(N146="sníž. přenesená",J146,0)</f>
        <v>0</v>
      </c>
      <c r="BI146" s="192">
        <f>IF(N146="nulová",J146,0)</f>
        <v>0</v>
      </c>
      <c r="BJ146" s="19" t="s">
        <v>89</v>
      </c>
      <c r="BK146" s="192">
        <f>ROUND(I146*H146,2)</f>
        <v>0</v>
      </c>
      <c r="BL146" s="19" t="s">
        <v>206</v>
      </c>
      <c r="BM146" s="191" t="s">
        <v>3340</v>
      </c>
    </row>
    <row r="147" s="2" customFormat="1">
      <c r="A147" s="38"/>
      <c r="B147" s="39"/>
      <c r="C147" s="38"/>
      <c r="D147" s="193" t="s">
        <v>208</v>
      </c>
      <c r="E147" s="38"/>
      <c r="F147" s="194" t="s">
        <v>3341</v>
      </c>
      <c r="G147" s="38"/>
      <c r="H147" s="38"/>
      <c r="I147" s="195"/>
      <c r="J147" s="38"/>
      <c r="K147" s="38"/>
      <c r="L147" s="39"/>
      <c r="M147" s="196"/>
      <c r="N147" s="197"/>
      <c r="O147" s="77"/>
      <c r="P147" s="77"/>
      <c r="Q147" s="77"/>
      <c r="R147" s="77"/>
      <c r="S147" s="77"/>
      <c r="T147" s="78"/>
      <c r="U147" s="38"/>
      <c r="V147" s="38"/>
      <c r="W147" s="38"/>
      <c r="X147" s="38"/>
      <c r="Y147" s="38"/>
      <c r="Z147" s="38"/>
      <c r="AA147" s="38"/>
      <c r="AB147" s="38"/>
      <c r="AC147" s="38"/>
      <c r="AD147" s="38"/>
      <c r="AE147" s="38"/>
      <c r="AT147" s="19" t="s">
        <v>208</v>
      </c>
      <c r="AU147" s="19" t="s">
        <v>91</v>
      </c>
    </row>
    <row r="148" s="2" customFormat="1">
      <c r="A148" s="38"/>
      <c r="B148" s="39"/>
      <c r="C148" s="38"/>
      <c r="D148" s="193" t="s">
        <v>210</v>
      </c>
      <c r="E148" s="38"/>
      <c r="F148" s="198" t="s">
        <v>3331</v>
      </c>
      <c r="G148" s="38"/>
      <c r="H148" s="38"/>
      <c r="I148" s="195"/>
      <c r="J148" s="38"/>
      <c r="K148" s="38"/>
      <c r="L148" s="39"/>
      <c r="M148" s="196"/>
      <c r="N148" s="197"/>
      <c r="O148" s="77"/>
      <c r="P148" s="77"/>
      <c r="Q148" s="77"/>
      <c r="R148" s="77"/>
      <c r="S148" s="77"/>
      <c r="T148" s="78"/>
      <c r="U148" s="38"/>
      <c r="V148" s="38"/>
      <c r="W148" s="38"/>
      <c r="X148" s="38"/>
      <c r="Y148" s="38"/>
      <c r="Z148" s="38"/>
      <c r="AA148" s="38"/>
      <c r="AB148" s="38"/>
      <c r="AC148" s="38"/>
      <c r="AD148" s="38"/>
      <c r="AE148" s="38"/>
      <c r="AT148" s="19" t="s">
        <v>210</v>
      </c>
      <c r="AU148" s="19" t="s">
        <v>91</v>
      </c>
    </row>
    <row r="149" s="14" customFormat="1">
      <c r="A149" s="14"/>
      <c r="B149" s="207"/>
      <c r="C149" s="14"/>
      <c r="D149" s="193" t="s">
        <v>212</v>
      </c>
      <c r="E149" s="208" t="s">
        <v>1</v>
      </c>
      <c r="F149" s="209" t="s">
        <v>3322</v>
      </c>
      <c r="G149" s="14"/>
      <c r="H149" s="208" t="s">
        <v>1</v>
      </c>
      <c r="I149" s="210"/>
      <c r="J149" s="14"/>
      <c r="K149" s="14"/>
      <c r="L149" s="207"/>
      <c r="M149" s="211"/>
      <c r="N149" s="212"/>
      <c r="O149" s="212"/>
      <c r="P149" s="212"/>
      <c r="Q149" s="212"/>
      <c r="R149" s="212"/>
      <c r="S149" s="212"/>
      <c r="T149" s="213"/>
      <c r="U149" s="14"/>
      <c r="V149" s="14"/>
      <c r="W149" s="14"/>
      <c r="X149" s="14"/>
      <c r="Y149" s="14"/>
      <c r="Z149" s="14"/>
      <c r="AA149" s="14"/>
      <c r="AB149" s="14"/>
      <c r="AC149" s="14"/>
      <c r="AD149" s="14"/>
      <c r="AE149" s="14"/>
      <c r="AT149" s="208" t="s">
        <v>212</v>
      </c>
      <c r="AU149" s="208" t="s">
        <v>91</v>
      </c>
      <c r="AV149" s="14" t="s">
        <v>89</v>
      </c>
      <c r="AW149" s="14" t="s">
        <v>36</v>
      </c>
      <c r="AX149" s="14" t="s">
        <v>81</v>
      </c>
      <c r="AY149" s="208" t="s">
        <v>199</v>
      </c>
    </row>
    <row r="150" s="13" customFormat="1">
      <c r="A150" s="13"/>
      <c r="B150" s="199"/>
      <c r="C150" s="13"/>
      <c r="D150" s="193" t="s">
        <v>212</v>
      </c>
      <c r="E150" s="200" t="s">
        <v>1</v>
      </c>
      <c r="F150" s="201" t="s">
        <v>3342</v>
      </c>
      <c r="G150" s="13"/>
      <c r="H150" s="202">
        <v>6</v>
      </c>
      <c r="I150" s="203"/>
      <c r="J150" s="13"/>
      <c r="K150" s="13"/>
      <c r="L150" s="199"/>
      <c r="M150" s="204"/>
      <c r="N150" s="205"/>
      <c r="O150" s="205"/>
      <c r="P150" s="205"/>
      <c r="Q150" s="205"/>
      <c r="R150" s="205"/>
      <c r="S150" s="205"/>
      <c r="T150" s="206"/>
      <c r="U150" s="13"/>
      <c r="V150" s="13"/>
      <c r="W150" s="13"/>
      <c r="X150" s="13"/>
      <c r="Y150" s="13"/>
      <c r="Z150" s="13"/>
      <c r="AA150" s="13"/>
      <c r="AB150" s="13"/>
      <c r="AC150" s="13"/>
      <c r="AD150" s="13"/>
      <c r="AE150" s="13"/>
      <c r="AT150" s="200" t="s">
        <v>212</v>
      </c>
      <c r="AU150" s="200" t="s">
        <v>91</v>
      </c>
      <c r="AV150" s="13" t="s">
        <v>91</v>
      </c>
      <c r="AW150" s="13" t="s">
        <v>36</v>
      </c>
      <c r="AX150" s="13" t="s">
        <v>89</v>
      </c>
      <c r="AY150" s="200" t="s">
        <v>199</v>
      </c>
    </row>
    <row r="151" s="2" customFormat="1" ht="14.4" customHeight="1">
      <c r="A151" s="38"/>
      <c r="B151" s="179"/>
      <c r="C151" s="180" t="s">
        <v>235</v>
      </c>
      <c r="D151" s="180" t="s">
        <v>201</v>
      </c>
      <c r="E151" s="181" t="s">
        <v>3343</v>
      </c>
      <c r="F151" s="182" t="s">
        <v>3344</v>
      </c>
      <c r="G151" s="183" t="s">
        <v>404</v>
      </c>
      <c r="H151" s="184">
        <v>33</v>
      </c>
      <c r="I151" s="185"/>
      <c r="J151" s="186">
        <f>ROUND(I151*H151,2)</f>
        <v>0</v>
      </c>
      <c r="K151" s="182" t="s">
        <v>205</v>
      </c>
      <c r="L151" s="39"/>
      <c r="M151" s="187" t="s">
        <v>1</v>
      </c>
      <c r="N151" s="188" t="s">
        <v>46</v>
      </c>
      <c r="O151" s="77"/>
      <c r="P151" s="189">
        <f>O151*H151</f>
        <v>0</v>
      </c>
      <c r="Q151" s="189">
        <v>0</v>
      </c>
      <c r="R151" s="189">
        <f>Q151*H151</f>
        <v>0</v>
      </c>
      <c r="S151" s="189">
        <v>0</v>
      </c>
      <c r="T151" s="190">
        <f>S151*H151</f>
        <v>0</v>
      </c>
      <c r="U151" s="38"/>
      <c r="V151" s="38"/>
      <c r="W151" s="38"/>
      <c r="X151" s="38"/>
      <c r="Y151" s="38"/>
      <c r="Z151" s="38"/>
      <c r="AA151" s="38"/>
      <c r="AB151" s="38"/>
      <c r="AC151" s="38"/>
      <c r="AD151" s="38"/>
      <c r="AE151" s="38"/>
      <c r="AR151" s="191" t="s">
        <v>206</v>
      </c>
      <c r="AT151" s="191" t="s">
        <v>201</v>
      </c>
      <c r="AU151" s="191" t="s">
        <v>91</v>
      </c>
      <c r="AY151" s="19" t="s">
        <v>199</v>
      </c>
      <c r="BE151" s="192">
        <f>IF(N151="základní",J151,0)</f>
        <v>0</v>
      </c>
      <c r="BF151" s="192">
        <f>IF(N151="snížená",J151,0)</f>
        <v>0</v>
      </c>
      <c r="BG151" s="192">
        <f>IF(N151="zákl. přenesená",J151,0)</f>
        <v>0</v>
      </c>
      <c r="BH151" s="192">
        <f>IF(N151="sníž. přenesená",J151,0)</f>
        <v>0</v>
      </c>
      <c r="BI151" s="192">
        <f>IF(N151="nulová",J151,0)</f>
        <v>0</v>
      </c>
      <c r="BJ151" s="19" t="s">
        <v>89</v>
      </c>
      <c r="BK151" s="192">
        <f>ROUND(I151*H151,2)</f>
        <v>0</v>
      </c>
      <c r="BL151" s="19" t="s">
        <v>206</v>
      </c>
      <c r="BM151" s="191" t="s">
        <v>3345</v>
      </c>
    </row>
    <row r="152" s="2" customFormat="1">
      <c r="A152" s="38"/>
      <c r="B152" s="39"/>
      <c r="C152" s="38"/>
      <c r="D152" s="193" t="s">
        <v>208</v>
      </c>
      <c r="E152" s="38"/>
      <c r="F152" s="194" t="s">
        <v>3346</v>
      </c>
      <c r="G152" s="38"/>
      <c r="H152" s="38"/>
      <c r="I152" s="195"/>
      <c r="J152" s="38"/>
      <c r="K152" s="38"/>
      <c r="L152" s="39"/>
      <c r="M152" s="196"/>
      <c r="N152" s="197"/>
      <c r="O152" s="77"/>
      <c r="P152" s="77"/>
      <c r="Q152" s="77"/>
      <c r="R152" s="77"/>
      <c r="S152" s="77"/>
      <c r="T152" s="78"/>
      <c r="U152" s="38"/>
      <c r="V152" s="38"/>
      <c r="W152" s="38"/>
      <c r="X152" s="38"/>
      <c r="Y152" s="38"/>
      <c r="Z152" s="38"/>
      <c r="AA152" s="38"/>
      <c r="AB152" s="38"/>
      <c r="AC152" s="38"/>
      <c r="AD152" s="38"/>
      <c r="AE152" s="38"/>
      <c r="AT152" s="19" t="s">
        <v>208</v>
      </c>
      <c r="AU152" s="19" t="s">
        <v>91</v>
      </c>
    </row>
    <row r="153" s="2" customFormat="1">
      <c r="A153" s="38"/>
      <c r="B153" s="39"/>
      <c r="C153" s="38"/>
      <c r="D153" s="193" t="s">
        <v>210</v>
      </c>
      <c r="E153" s="38"/>
      <c r="F153" s="198" t="s">
        <v>3347</v>
      </c>
      <c r="G153" s="38"/>
      <c r="H153" s="38"/>
      <c r="I153" s="195"/>
      <c r="J153" s="38"/>
      <c r="K153" s="38"/>
      <c r="L153" s="39"/>
      <c r="M153" s="196"/>
      <c r="N153" s="197"/>
      <c r="O153" s="77"/>
      <c r="P153" s="77"/>
      <c r="Q153" s="77"/>
      <c r="R153" s="77"/>
      <c r="S153" s="77"/>
      <c r="T153" s="78"/>
      <c r="U153" s="38"/>
      <c r="V153" s="38"/>
      <c r="W153" s="38"/>
      <c r="X153" s="38"/>
      <c r="Y153" s="38"/>
      <c r="Z153" s="38"/>
      <c r="AA153" s="38"/>
      <c r="AB153" s="38"/>
      <c r="AC153" s="38"/>
      <c r="AD153" s="38"/>
      <c r="AE153" s="38"/>
      <c r="AT153" s="19" t="s">
        <v>210</v>
      </c>
      <c r="AU153" s="19" t="s">
        <v>91</v>
      </c>
    </row>
    <row r="154" s="2" customFormat="1" ht="14.4" customHeight="1">
      <c r="A154" s="38"/>
      <c r="B154" s="179"/>
      <c r="C154" s="180" t="s">
        <v>243</v>
      </c>
      <c r="D154" s="180" t="s">
        <v>201</v>
      </c>
      <c r="E154" s="181" t="s">
        <v>3348</v>
      </c>
      <c r="F154" s="182" t="s">
        <v>3349</v>
      </c>
      <c r="G154" s="183" t="s">
        <v>404</v>
      </c>
      <c r="H154" s="184">
        <v>21</v>
      </c>
      <c r="I154" s="185"/>
      <c r="J154" s="186">
        <f>ROUND(I154*H154,2)</f>
        <v>0</v>
      </c>
      <c r="K154" s="182" t="s">
        <v>205</v>
      </c>
      <c r="L154" s="39"/>
      <c r="M154" s="187" t="s">
        <v>1</v>
      </c>
      <c r="N154" s="188" t="s">
        <v>46</v>
      </c>
      <c r="O154" s="77"/>
      <c r="P154" s="189">
        <f>O154*H154</f>
        <v>0</v>
      </c>
      <c r="Q154" s="189">
        <v>0</v>
      </c>
      <c r="R154" s="189">
        <f>Q154*H154</f>
        <v>0</v>
      </c>
      <c r="S154" s="189">
        <v>0</v>
      </c>
      <c r="T154" s="190">
        <f>S154*H154</f>
        <v>0</v>
      </c>
      <c r="U154" s="38"/>
      <c r="V154" s="38"/>
      <c r="W154" s="38"/>
      <c r="X154" s="38"/>
      <c r="Y154" s="38"/>
      <c r="Z154" s="38"/>
      <c r="AA154" s="38"/>
      <c r="AB154" s="38"/>
      <c r="AC154" s="38"/>
      <c r="AD154" s="38"/>
      <c r="AE154" s="38"/>
      <c r="AR154" s="191" t="s">
        <v>206</v>
      </c>
      <c r="AT154" s="191" t="s">
        <v>201</v>
      </c>
      <c r="AU154" s="191" t="s">
        <v>91</v>
      </c>
      <c r="AY154" s="19" t="s">
        <v>199</v>
      </c>
      <c r="BE154" s="192">
        <f>IF(N154="základní",J154,0)</f>
        <v>0</v>
      </c>
      <c r="BF154" s="192">
        <f>IF(N154="snížená",J154,0)</f>
        <v>0</v>
      </c>
      <c r="BG154" s="192">
        <f>IF(N154="zákl. přenesená",J154,0)</f>
        <v>0</v>
      </c>
      <c r="BH154" s="192">
        <f>IF(N154="sníž. přenesená",J154,0)</f>
        <v>0</v>
      </c>
      <c r="BI154" s="192">
        <f>IF(N154="nulová",J154,0)</f>
        <v>0</v>
      </c>
      <c r="BJ154" s="19" t="s">
        <v>89</v>
      </c>
      <c r="BK154" s="192">
        <f>ROUND(I154*H154,2)</f>
        <v>0</v>
      </c>
      <c r="BL154" s="19" t="s">
        <v>206</v>
      </c>
      <c r="BM154" s="191" t="s">
        <v>3350</v>
      </c>
    </row>
    <row r="155" s="2" customFormat="1">
      <c r="A155" s="38"/>
      <c r="B155" s="39"/>
      <c r="C155" s="38"/>
      <c r="D155" s="193" t="s">
        <v>208</v>
      </c>
      <c r="E155" s="38"/>
      <c r="F155" s="194" t="s">
        <v>3351</v>
      </c>
      <c r="G155" s="38"/>
      <c r="H155" s="38"/>
      <c r="I155" s="195"/>
      <c r="J155" s="38"/>
      <c r="K155" s="38"/>
      <c r="L155" s="39"/>
      <c r="M155" s="196"/>
      <c r="N155" s="197"/>
      <c r="O155" s="77"/>
      <c r="P155" s="77"/>
      <c r="Q155" s="77"/>
      <c r="R155" s="77"/>
      <c r="S155" s="77"/>
      <c r="T155" s="78"/>
      <c r="U155" s="38"/>
      <c r="V155" s="38"/>
      <c r="W155" s="38"/>
      <c r="X155" s="38"/>
      <c r="Y155" s="38"/>
      <c r="Z155" s="38"/>
      <c r="AA155" s="38"/>
      <c r="AB155" s="38"/>
      <c r="AC155" s="38"/>
      <c r="AD155" s="38"/>
      <c r="AE155" s="38"/>
      <c r="AT155" s="19" t="s">
        <v>208</v>
      </c>
      <c r="AU155" s="19" t="s">
        <v>91</v>
      </c>
    </row>
    <row r="156" s="2" customFormat="1">
      <c r="A156" s="38"/>
      <c r="B156" s="39"/>
      <c r="C156" s="38"/>
      <c r="D156" s="193" t="s">
        <v>210</v>
      </c>
      <c r="E156" s="38"/>
      <c r="F156" s="198" t="s">
        <v>3347</v>
      </c>
      <c r="G156" s="38"/>
      <c r="H156" s="38"/>
      <c r="I156" s="195"/>
      <c r="J156" s="38"/>
      <c r="K156" s="38"/>
      <c r="L156" s="39"/>
      <c r="M156" s="196"/>
      <c r="N156" s="197"/>
      <c r="O156" s="77"/>
      <c r="P156" s="77"/>
      <c r="Q156" s="77"/>
      <c r="R156" s="77"/>
      <c r="S156" s="77"/>
      <c r="T156" s="78"/>
      <c r="U156" s="38"/>
      <c r="V156" s="38"/>
      <c r="W156" s="38"/>
      <c r="X156" s="38"/>
      <c r="Y156" s="38"/>
      <c r="Z156" s="38"/>
      <c r="AA156" s="38"/>
      <c r="AB156" s="38"/>
      <c r="AC156" s="38"/>
      <c r="AD156" s="38"/>
      <c r="AE156" s="38"/>
      <c r="AT156" s="19" t="s">
        <v>210</v>
      </c>
      <c r="AU156" s="19" t="s">
        <v>91</v>
      </c>
    </row>
    <row r="157" s="2" customFormat="1" ht="14.4" customHeight="1">
      <c r="A157" s="38"/>
      <c r="B157" s="179"/>
      <c r="C157" s="180" t="s">
        <v>252</v>
      </c>
      <c r="D157" s="180" t="s">
        <v>201</v>
      </c>
      <c r="E157" s="181" t="s">
        <v>3352</v>
      </c>
      <c r="F157" s="182" t="s">
        <v>3353</v>
      </c>
      <c r="G157" s="183" t="s">
        <v>404</v>
      </c>
      <c r="H157" s="184">
        <v>6</v>
      </c>
      <c r="I157" s="185"/>
      <c r="J157" s="186">
        <f>ROUND(I157*H157,2)</f>
        <v>0</v>
      </c>
      <c r="K157" s="182" t="s">
        <v>205</v>
      </c>
      <c r="L157" s="39"/>
      <c r="M157" s="187" t="s">
        <v>1</v>
      </c>
      <c r="N157" s="188" t="s">
        <v>46</v>
      </c>
      <c r="O157" s="77"/>
      <c r="P157" s="189">
        <f>O157*H157</f>
        <v>0</v>
      </c>
      <c r="Q157" s="189">
        <v>0</v>
      </c>
      <c r="R157" s="189">
        <f>Q157*H157</f>
        <v>0</v>
      </c>
      <c r="S157" s="189">
        <v>0</v>
      </c>
      <c r="T157" s="190">
        <f>S157*H157</f>
        <v>0</v>
      </c>
      <c r="U157" s="38"/>
      <c r="V157" s="38"/>
      <c r="W157" s="38"/>
      <c r="X157" s="38"/>
      <c r="Y157" s="38"/>
      <c r="Z157" s="38"/>
      <c r="AA157" s="38"/>
      <c r="AB157" s="38"/>
      <c r="AC157" s="38"/>
      <c r="AD157" s="38"/>
      <c r="AE157" s="38"/>
      <c r="AR157" s="191" t="s">
        <v>206</v>
      </c>
      <c r="AT157" s="191" t="s">
        <v>201</v>
      </c>
      <c r="AU157" s="191" t="s">
        <v>91</v>
      </c>
      <c r="AY157" s="19" t="s">
        <v>199</v>
      </c>
      <c r="BE157" s="192">
        <f>IF(N157="základní",J157,0)</f>
        <v>0</v>
      </c>
      <c r="BF157" s="192">
        <f>IF(N157="snížená",J157,0)</f>
        <v>0</v>
      </c>
      <c r="BG157" s="192">
        <f>IF(N157="zákl. přenesená",J157,0)</f>
        <v>0</v>
      </c>
      <c r="BH157" s="192">
        <f>IF(N157="sníž. přenesená",J157,0)</f>
        <v>0</v>
      </c>
      <c r="BI157" s="192">
        <f>IF(N157="nulová",J157,0)</f>
        <v>0</v>
      </c>
      <c r="BJ157" s="19" t="s">
        <v>89</v>
      </c>
      <c r="BK157" s="192">
        <f>ROUND(I157*H157,2)</f>
        <v>0</v>
      </c>
      <c r="BL157" s="19" t="s">
        <v>206</v>
      </c>
      <c r="BM157" s="191" t="s">
        <v>3354</v>
      </c>
    </row>
    <row r="158" s="2" customFormat="1">
      <c r="A158" s="38"/>
      <c r="B158" s="39"/>
      <c r="C158" s="38"/>
      <c r="D158" s="193" t="s">
        <v>208</v>
      </c>
      <c r="E158" s="38"/>
      <c r="F158" s="194" t="s">
        <v>3355</v>
      </c>
      <c r="G158" s="38"/>
      <c r="H158" s="38"/>
      <c r="I158" s="195"/>
      <c r="J158" s="38"/>
      <c r="K158" s="38"/>
      <c r="L158" s="39"/>
      <c r="M158" s="196"/>
      <c r="N158" s="197"/>
      <c r="O158" s="77"/>
      <c r="P158" s="77"/>
      <c r="Q158" s="77"/>
      <c r="R158" s="77"/>
      <c r="S158" s="77"/>
      <c r="T158" s="78"/>
      <c r="U158" s="38"/>
      <c r="V158" s="38"/>
      <c r="W158" s="38"/>
      <c r="X158" s="38"/>
      <c r="Y158" s="38"/>
      <c r="Z158" s="38"/>
      <c r="AA158" s="38"/>
      <c r="AB158" s="38"/>
      <c r="AC158" s="38"/>
      <c r="AD158" s="38"/>
      <c r="AE158" s="38"/>
      <c r="AT158" s="19" t="s">
        <v>208</v>
      </c>
      <c r="AU158" s="19" t="s">
        <v>91</v>
      </c>
    </row>
    <row r="159" s="2" customFormat="1">
      <c r="A159" s="38"/>
      <c r="B159" s="39"/>
      <c r="C159" s="38"/>
      <c r="D159" s="193" t="s">
        <v>210</v>
      </c>
      <c r="E159" s="38"/>
      <c r="F159" s="198" t="s">
        <v>3347</v>
      </c>
      <c r="G159" s="38"/>
      <c r="H159" s="38"/>
      <c r="I159" s="195"/>
      <c r="J159" s="38"/>
      <c r="K159" s="38"/>
      <c r="L159" s="39"/>
      <c r="M159" s="196"/>
      <c r="N159" s="197"/>
      <c r="O159" s="77"/>
      <c r="P159" s="77"/>
      <c r="Q159" s="77"/>
      <c r="R159" s="77"/>
      <c r="S159" s="77"/>
      <c r="T159" s="78"/>
      <c r="U159" s="38"/>
      <c r="V159" s="38"/>
      <c r="W159" s="38"/>
      <c r="X159" s="38"/>
      <c r="Y159" s="38"/>
      <c r="Z159" s="38"/>
      <c r="AA159" s="38"/>
      <c r="AB159" s="38"/>
      <c r="AC159" s="38"/>
      <c r="AD159" s="38"/>
      <c r="AE159" s="38"/>
      <c r="AT159" s="19" t="s">
        <v>210</v>
      </c>
      <c r="AU159" s="19" t="s">
        <v>91</v>
      </c>
    </row>
    <row r="160" s="2" customFormat="1" ht="24.15" customHeight="1">
      <c r="A160" s="38"/>
      <c r="B160" s="179"/>
      <c r="C160" s="180" t="s">
        <v>259</v>
      </c>
      <c r="D160" s="180" t="s">
        <v>201</v>
      </c>
      <c r="E160" s="181" t="s">
        <v>3356</v>
      </c>
      <c r="F160" s="182" t="s">
        <v>3357</v>
      </c>
      <c r="G160" s="183" t="s">
        <v>404</v>
      </c>
      <c r="H160" s="184">
        <v>33</v>
      </c>
      <c r="I160" s="185"/>
      <c r="J160" s="186">
        <f>ROUND(I160*H160,2)</f>
        <v>0</v>
      </c>
      <c r="K160" s="182" t="s">
        <v>205</v>
      </c>
      <c r="L160" s="39"/>
      <c r="M160" s="187" t="s">
        <v>1</v>
      </c>
      <c r="N160" s="188" t="s">
        <v>46</v>
      </c>
      <c r="O160" s="77"/>
      <c r="P160" s="189">
        <f>O160*H160</f>
        <v>0</v>
      </c>
      <c r="Q160" s="189">
        <v>0</v>
      </c>
      <c r="R160" s="189">
        <f>Q160*H160</f>
        <v>0</v>
      </c>
      <c r="S160" s="189">
        <v>0</v>
      </c>
      <c r="T160" s="190">
        <f>S160*H160</f>
        <v>0</v>
      </c>
      <c r="U160" s="38"/>
      <c r="V160" s="38"/>
      <c r="W160" s="38"/>
      <c r="X160" s="38"/>
      <c r="Y160" s="38"/>
      <c r="Z160" s="38"/>
      <c r="AA160" s="38"/>
      <c r="AB160" s="38"/>
      <c r="AC160" s="38"/>
      <c r="AD160" s="38"/>
      <c r="AE160" s="38"/>
      <c r="AR160" s="191" t="s">
        <v>206</v>
      </c>
      <c r="AT160" s="191" t="s">
        <v>201</v>
      </c>
      <c r="AU160" s="191" t="s">
        <v>91</v>
      </c>
      <c r="AY160" s="19" t="s">
        <v>199</v>
      </c>
      <c r="BE160" s="192">
        <f>IF(N160="základní",J160,0)</f>
        <v>0</v>
      </c>
      <c r="BF160" s="192">
        <f>IF(N160="snížená",J160,0)</f>
        <v>0</v>
      </c>
      <c r="BG160" s="192">
        <f>IF(N160="zákl. přenesená",J160,0)</f>
        <v>0</v>
      </c>
      <c r="BH160" s="192">
        <f>IF(N160="sníž. přenesená",J160,0)</f>
        <v>0</v>
      </c>
      <c r="BI160" s="192">
        <f>IF(N160="nulová",J160,0)</f>
        <v>0</v>
      </c>
      <c r="BJ160" s="19" t="s">
        <v>89</v>
      </c>
      <c r="BK160" s="192">
        <f>ROUND(I160*H160,2)</f>
        <v>0</v>
      </c>
      <c r="BL160" s="19" t="s">
        <v>206</v>
      </c>
      <c r="BM160" s="191" t="s">
        <v>3358</v>
      </c>
    </row>
    <row r="161" s="2" customFormat="1">
      <c r="A161" s="38"/>
      <c r="B161" s="39"/>
      <c r="C161" s="38"/>
      <c r="D161" s="193" t="s">
        <v>208</v>
      </c>
      <c r="E161" s="38"/>
      <c r="F161" s="194" t="s">
        <v>3359</v>
      </c>
      <c r="G161" s="38"/>
      <c r="H161" s="38"/>
      <c r="I161" s="195"/>
      <c r="J161" s="38"/>
      <c r="K161" s="38"/>
      <c r="L161" s="39"/>
      <c r="M161" s="196"/>
      <c r="N161" s="197"/>
      <c r="O161" s="77"/>
      <c r="P161" s="77"/>
      <c r="Q161" s="77"/>
      <c r="R161" s="77"/>
      <c r="S161" s="77"/>
      <c r="T161" s="78"/>
      <c r="U161" s="38"/>
      <c r="V161" s="38"/>
      <c r="W161" s="38"/>
      <c r="X161" s="38"/>
      <c r="Y161" s="38"/>
      <c r="Z161" s="38"/>
      <c r="AA161" s="38"/>
      <c r="AB161" s="38"/>
      <c r="AC161" s="38"/>
      <c r="AD161" s="38"/>
      <c r="AE161" s="38"/>
      <c r="AT161" s="19" t="s">
        <v>208</v>
      </c>
      <c r="AU161" s="19" t="s">
        <v>91</v>
      </c>
    </row>
    <row r="162" s="2" customFormat="1">
      <c r="A162" s="38"/>
      <c r="B162" s="39"/>
      <c r="C162" s="38"/>
      <c r="D162" s="193" t="s">
        <v>210</v>
      </c>
      <c r="E162" s="38"/>
      <c r="F162" s="198" t="s">
        <v>3360</v>
      </c>
      <c r="G162" s="38"/>
      <c r="H162" s="38"/>
      <c r="I162" s="195"/>
      <c r="J162" s="38"/>
      <c r="K162" s="38"/>
      <c r="L162" s="39"/>
      <c r="M162" s="196"/>
      <c r="N162" s="197"/>
      <c r="O162" s="77"/>
      <c r="P162" s="77"/>
      <c r="Q162" s="77"/>
      <c r="R162" s="77"/>
      <c r="S162" s="77"/>
      <c r="T162" s="78"/>
      <c r="U162" s="38"/>
      <c r="V162" s="38"/>
      <c r="W162" s="38"/>
      <c r="X162" s="38"/>
      <c r="Y162" s="38"/>
      <c r="Z162" s="38"/>
      <c r="AA162" s="38"/>
      <c r="AB162" s="38"/>
      <c r="AC162" s="38"/>
      <c r="AD162" s="38"/>
      <c r="AE162" s="38"/>
      <c r="AT162" s="19" t="s">
        <v>210</v>
      </c>
      <c r="AU162" s="19" t="s">
        <v>91</v>
      </c>
    </row>
    <row r="163" s="2" customFormat="1" ht="24.15" customHeight="1">
      <c r="A163" s="38"/>
      <c r="B163" s="179"/>
      <c r="C163" s="180" t="s">
        <v>271</v>
      </c>
      <c r="D163" s="180" t="s">
        <v>201</v>
      </c>
      <c r="E163" s="181" t="s">
        <v>3361</v>
      </c>
      <c r="F163" s="182" t="s">
        <v>3362</v>
      </c>
      <c r="G163" s="183" t="s">
        <v>404</v>
      </c>
      <c r="H163" s="184">
        <v>21</v>
      </c>
      <c r="I163" s="185"/>
      <c r="J163" s="186">
        <f>ROUND(I163*H163,2)</f>
        <v>0</v>
      </c>
      <c r="K163" s="182" t="s">
        <v>205</v>
      </c>
      <c r="L163" s="39"/>
      <c r="M163" s="187" t="s">
        <v>1</v>
      </c>
      <c r="N163" s="188" t="s">
        <v>46</v>
      </c>
      <c r="O163" s="77"/>
      <c r="P163" s="189">
        <f>O163*H163</f>
        <v>0</v>
      </c>
      <c r="Q163" s="189">
        <v>0</v>
      </c>
      <c r="R163" s="189">
        <f>Q163*H163</f>
        <v>0</v>
      </c>
      <c r="S163" s="189">
        <v>0</v>
      </c>
      <c r="T163" s="190">
        <f>S163*H163</f>
        <v>0</v>
      </c>
      <c r="U163" s="38"/>
      <c r="V163" s="38"/>
      <c r="W163" s="38"/>
      <c r="X163" s="38"/>
      <c r="Y163" s="38"/>
      <c r="Z163" s="38"/>
      <c r="AA163" s="38"/>
      <c r="AB163" s="38"/>
      <c r="AC163" s="38"/>
      <c r="AD163" s="38"/>
      <c r="AE163" s="38"/>
      <c r="AR163" s="191" t="s">
        <v>206</v>
      </c>
      <c r="AT163" s="191" t="s">
        <v>201</v>
      </c>
      <c r="AU163" s="191" t="s">
        <v>91</v>
      </c>
      <c r="AY163" s="19" t="s">
        <v>199</v>
      </c>
      <c r="BE163" s="192">
        <f>IF(N163="základní",J163,0)</f>
        <v>0</v>
      </c>
      <c r="BF163" s="192">
        <f>IF(N163="snížená",J163,0)</f>
        <v>0</v>
      </c>
      <c r="BG163" s="192">
        <f>IF(N163="zákl. přenesená",J163,0)</f>
        <v>0</v>
      </c>
      <c r="BH163" s="192">
        <f>IF(N163="sníž. přenesená",J163,0)</f>
        <v>0</v>
      </c>
      <c r="BI163" s="192">
        <f>IF(N163="nulová",J163,0)</f>
        <v>0</v>
      </c>
      <c r="BJ163" s="19" t="s">
        <v>89</v>
      </c>
      <c r="BK163" s="192">
        <f>ROUND(I163*H163,2)</f>
        <v>0</v>
      </c>
      <c r="BL163" s="19" t="s">
        <v>206</v>
      </c>
      <c r="BM163" s="191" t="s">
        <v>3363</v>
      </c>
    </row>
    <row r="164" s="2" customFormat="1">
      <c r="A164" s="38"/>
      <c r="B164" s="39"/>
      <c r="C164" s="38"/>
      <c r="D164" s="193" t="s">
        <v>208</v>
      </c>
      <c r="E164" s="38"/>
      <c r="F164" s="194" t="s">
        <v>3364</v>
      </c>
      <c r="G164" s="38"/>
      <c r="H164" s="38"/>
      <c r="I164" s="195"/>
      <c r="J164" s="38"/>
      <c r="K164" s="38"/>
      <c r="L164" s="39"/>
      <c r="M164" s="196"/>
      <c r="N164" s="197"/>
      <c r="O164" s="77"/>
      <c r="P164" s="77"/>
      <c r="Q164" s="77"/>
      <c r="R164" s="77"/>
      <c r="S164" s="77"/>
      <c r="T164" s="78"/>
      <c r="U164" s="38"/>
      <c r="V164" s="38"/>
      <c r="W164" s="38"/>
      <c r="X164" s="38"/>
      <c r="Y164" s="38"/>
      <c r="Z164" s="38"/>
      <c r="AA164" s="38"/>
      <c r="AB164" s="38"/>
      <c r="AC164" s="38"/>
      <c r="AD164" s="38"/>
      <c r="AE164" s="38"/>
      <c r="AT164" s="19" t="s">
        <v>208</v>
      </c>
      <c r="AU164" s="19" t="s">
        <v>91</v>
      </c>
    </row>
    <row r="165" s="2" customFormat="1">
      <c r="A165" s="38"/>
      <c r="B165" s="39"/>
      <c r="C165" s="38"/>
      <c r="D165" s="193" t="s">
        <v>210</v>
      </c>
      <c r="E165" s="38"/>
      <c r="F165" s="198" t="s">
        <v>3360</v>
      </c>
      <c r="G165" s="38"/>
      <c r="H165" s="38"/>
      <c r="I165" s="195"/>
      <c r="J165" s="38"/>
      <c r="K165" s="38"/>
      <c r="L165" s="39"/>
      <c r="M165" s="196"/>
      <c r="N165" s="197"/>
      <c r="O165" s="77"/>
      <c r="P165" s="77"/>
      <c r="Q165" s="77"/>
      <c r="R165" s="77"/>
      <c r="S165" s="77"/>
      <c r="T165" s="78"/>
      <c r="U165" s="38"/>
      <c r="V165" s="38"/>
      <c r="W165" s="38"/>
      <c r="X165" s="38"/>
      <c r="Y165" s="38"/>
      <c r="Z165" s="38"/>
      <c r="AA165" s="38"/>
      <c r="AB165" s="38"/>
      <c r="AC165" s="38"/>
      <c r="AD165" s="38"/>
      <c r="AE165" s="38"/>
      <c r="AT165" s="19" t="s">
        <v>210</v>
      </c>
      <c r="AU165" s="19" t="s">
        <v>91</v>
      </c>
    </row>
    <row r="166" s="2" customFormat="1" ht="24.15" customHeight="1">
      <c r="A166" s="38"/>
      <c r="B166" s="179"/>
      <c r="C166" s="180" t="s">
        <v>279</v>
      </c>
      <c r="D166" s="180" t="s">
        <v>201</v>
      </c>
      <c r="E166" s="181" t="s">
        <v>3365</v>
      </c>
      <c r="F166" s="182" t="s">
        <v>3366</v>
      </c>
      <c r="G166" s="183" t="s">
        <v>404</v>
      </c>
      <c r="H166" s="184">
        <v>6</v>
      </c>
      <c r="I166" s="185"/>
      <c r="J166" s="186">
        <f>ROUND(I166*H166,2)</f>
        <v>0</v>
      </c>
      <c r="K166" s="182" t="s">
        <v>205</v>
      </c>
      <c r="L166" s="39"/>
      <c r="M166" s="187" t="s">
        <v>1</v>
      </c>
      <c r="N166" s="188" t="s">
        <v>46</v>
      </c>
      <c r="O166" s="77"/>
      <c r="P166" s="189">
        <f>O166*H166</f>
        <v>0</v>
      </c>
      <c r="Q166" s="189">
        <v>0</v>
      </c>
      <c r="R166" s="189">
        <f>Q166*H166</f>
        <v>0</v>
      </c>
      <c r="S166" s="189">
        <v>0</v>
      </c>
      <c r="T166" s="190">
        <f>S166*H166</f>
        <v>0</v>
      </c>
      <c r="U166" s="38"/>
      <c r="V166" s="38"/>
      <c r="W166" s="38"/>
      <c r="X166" s="38"/>
      <c r="Y166" s="38"/>
      <c r="Z166" s="38"/>
      <c r="AA166" s="38"/>
      <c r="AB166" s="38"/>
      <c r="AC166" s="38"/>
      <c r="AD166" s="38"/>
      <c r="AE166" s="38"/>
      <c r="AR166" s="191" t="s">
        <v>206</v>
      </c>
      <c r="AT166" s="191" t="s">
        <v>201</v>
      </c>
      <c r="AU166" s="191" t="s">
        <v>91</v>
      </c>
      <c r="AY166" s="19" t="s">
        <v>199</v>
      </c>
      <c r="BE166" s="192">
        <f>IF(N166="základní",J166,0)</f>
        <v>0</v>
      </c>
      <c r="BF166" s="192">
        <f>IF(N166="snížená",J166,0)</f>
        <v>0</v>
      </c>
      <c r="BG166" s="192">
        <f>IF(N166="zákl. přenesená",J166,0)</f>
        <v>0</v>
      </c>
      <c r="BH166" s="192">
        <f>IF(N166="sníž. přenesená",J166,0)</f>
        <v>0</v>
      </c>
      <c r="BI166" s="192">
        <f>IF(N166="nulová",J166,0)</f>
        <v>0</v>
      </c>
      <c r="BJ166" s="19" t="s">
        <v>89</v>
      </c>
      <c r="BK166" s="192">
        <f>ROUND(I166*H166,2)</f>
        <v>0</v>
      </c>
      <c r="BL166" s="19" t="s">
        <v>206</v>
      </c>
      <c r="BM166" s="191" t="s">
        <v>3367</v>
      </c>
    </row>
    <row r="167" s="2" customFormat="1">
      <c r="A167" s="38"/>
      <c r="B167" s="39"/>
      <c r="C167" s="38"/>
      <c r="D167" s="193" t="s">
        <v>208</v>
      </c>
      <c r="E167" s="38"/>
      <c r="F167" s="194" t="s">
        <v>3368</v>
      </c>
      <c r="G167" s="38"/>
      <c r="H167" s="38"/>
      <c r="I167" s="195"/>
      <c r="J167" s="38"/>
      <c r="K167" s="38"/>
      <c r="L167" s="39"/>
      <c r="M167" s="196"/>
      <c r="N167" s="197"/>
      <c r="O167" s="77"/>
      <c r="P167" s="77"/>
      <c r="Q167" s="77"/>
      <c r="R167" s="77"/>
      <c r="S167" s="77"/>
      <c r="T167" s="78"/>
      <c r="U167" s="38"/>
      <c r="V167" s="38"/>
      <c r="W167" s="38"/>
      <c r="X167" s="38"/>
      <c r="Y167" s="38"/>
      <c r="Z167" s="38"/>
      <c r="AA167" s="38"/>
      <c r="AB167" s="38"/>
      <c r="AC167" s="38"/>
      <c r="AD167" s="38"/>
      <c r="AE167" s="38"/>
      <c r="AT167" s="19" t="s">
        <v>208</v>
      </c>
      <c r="AU167" s="19" t="s">
        <v>91</v>
      </c>
    </row>
    <row r="168" s="2" customFormat="1">
      <c r="A168" s="38"/>
      <c r="B168" s="39"/>
      <c r="C168" s="38"/>
      <c r="D168" s="193" t="s">
        <v>210</v>
      </c>
      <c r="E168" s="38"/>
      <c r="F168" s="198" t="s">
        <v>3360</v>
      </c>
      <c r="G168" s="38"/>
      <c r="H168" s="38"/>
      <c r="I168" s="195"/>
      <c r="J168" s="38"/>
      <c r="K168" s="38"/>
      <c r="L168" s="39"/>
      <c r="M168" s="196"/>
      <c r="N168" s="197"/>
      <c r="O168" s="77"/>
      <c r="P168" s="77"/>
      <c r="Q168" s="77"/>
      <c r="R168" s="77"/>
      <c r="S168" s="77"/>
      <c r="T168" s="78"/>
      <c r="U168" s="38"/>
      <c r="V168" s="38"/>
      <c r="W168" s="38"/>
      <c r="X168" s="38"/>
      <c r="Y168" s="38"/>
      <c r="Z168" s="38"/>
      <c r="AA168" s="38"/>
      <c r="AB168" s="38"/>
      <c r="AC168" s="38"/>
      <c r="AD168" s="38"/>
      <c r="AE168" s="38"/>
      <c r="AT168" s="19" t="s">
        <v>210</v>
      </c>
      <c r="AU168" s="19" t="s">
        <v>91</v>
      </c>
    </row>
    <row r="169" s="2" customFormat="1" ht="14.4" customHeight="1">
      <c r="A169" s="38"/>
      <c r="B169" s="179"/>
      <c r="C169" s="180" t="s">
        <v>284</v>
      </c>
      <c r="D169" s="180" t="s">
        <v>201</v>
      </c>
      <c r="E169" s="181" t="s">
        <v>3369</v>
      </c>
      <c r="F169" s="182" t="s">
        <v>3370</v>
      </c>
      <c r="G169" s="183" t="s">
        <v>404</v>
      </c>
      <c r="H169" s="184">
        <v>33</v>
      </c>
      <c r="I169" s="185"/>
      <c r="J169" s="186">
        <f>ROUND(I169*H169,2)</f>
        <v>0</v>
      </c>
      <c r="K169" s="182" t="s">
        <v>205</v>
      </c>
      <c r="L169" s="39"/>
      <c r="M169" s="187" t="s">
        <v>1</v>
      </c>
      <c r="N169" s="188" t="s">
        <v>46</v>
      </c>
      <c r="O169" s="77"/>
      <c r="P169" s="189">
        <f>O169*H169</f>
        <v>0</v>
      </c>
      <c r="Q169" s="189">
        <v>0</v>
      </c>
      <c r="R169" s="189">
        <f>Q169*H169</f>
        <v>0</v>
      </c>
      <c r="S169" s="189">
        <v>0</v>
      </c>
      <c r="T169" s="190">
        <f>S169*H169</f>
        <v>0</v>
      </c>
      <c r="U169" s="38"/>
      <c r="V169" s="38"/>
      <c r="W169" s="38"/>
      <c r="X169" s="38"/>
      <c r="Y169" s="38"/>
      <c r="Z169" s="38"/>
      <c r="AA169" s="38"/>
      <c r="AB169" s="38"/>
      <c r="AC169" s="38"/>
      <c r="AD169" s="38"/>
      <c r="AE169" s="38"/>
      <c r="AR169" s="191" t="s">
        <v>206</v>
      </c>
      <c r="AT169" s="191" t="s">
        <v>201</v>
      </c>
      <c r="AU169" s="191" t="s">
        <v>91</v>
      </c>
      <c r="AY169" s="19" t="s">
        <v>199</v>
      </c>
      <c r="BE169" s="192">
        <f>IF(N169="základní",J169,0)</f>
        <v>0</v>
      </c>
      <c r="BF169" s="192">
        <f>IF(N169="snížená",J169,0)</f>
        <v>0</v>
      </c>
      <c r="BG169" s="192">
        <f>IF(N169="zákl. přenesená",J169,0)</f>
        <v>0</v>
      </c>
      <c r="BH169" s="192">
        <f>IF(N169="sníž. přenesená",J169,0)</f>
        <v>0</v>
      </c>
      <c r="BI169" s="192">
        <f>IF(N169="nulová",J169,0)</f>
        <v>0</v>
      </c>
      <c r="BJ169" s="19" t="s">
        <v>89</v>
      </c>
      <c r="BK169" s="192">
        <f>ROUND(I169*H169,2)</f>
        <v>0</v>
      </c>
      <c r="BL169" s="19" t="s">
        <v>206</v>
      </c>
      <c r="BM169" s="191" t="s">
        <v>3371</v>
      </c>
    </row>
    <row r="170" s="2" customFormat="1">
      <c r="A170" s="38"/>
      <c r="B170" s="39"/>
      <c r="C170" s="38"/>
      <c r="D170" s="193" t="s">
        <v>208</v>
      </c>
      <c r="E170" s="38"/>
      <c r="F170" s="194" t="s">
        <v>3372</v>
      </c>
      <c r="G170" s="38"/>
      <c r="H170" s="38"/>
      <c r="I170" s="195"/>
      <c r="J170" s="38"/>
      <c r="K170" s="38"/>
      <c r="L170" s="39"/>
      <c r="M170" s="196"/>
      <c r="N170" s="197"/>
      <c r="O170" s="77"/>
      <c r="P170" s="77"/>
      <c r="Q170" s="77"/>
      <c r="R170" s="77"/>
      <c r="S170" s="77"/>
      <c r="T170" s="78"/>
      <c r="U170" s="38"/>
      <c r="V170" s="38"/>
      <c r="W170" s="38"/>
      <c r="X170" s="38"/>
      <c r="Y170" s="38"/>
      <c r="Z170" s="38"/>
      <c r="AA170" s="38"/>
      <c r="AB170" s="38"/>
      <c r="AC170" s="38"/>
      <c r="AD170" s="38"/>
      <c r="AE170" s="38"/>
      <c r="AT170" s="19" t="s">
        <v>208</v>
      </c>
      <c r="AU170" s="19" t="s">
        <v>91</v>
      </c>
    </row>
    <row r="171" s="2" customFormat="1">
      <c r="A171" s="38"/>
      <c r="B171" s="39"/>
      <c r="C171" s="38"/>
      <c r="D171" s="193" t="s">
        <v>210</v>
      </c>
      <c r="E171" s="38"/>
      <c r="F171" s="198" t="s">
        <v>3360</v>
      </c>
      <c r="G171" s="38"/>
      <c r="H171" s="38"/>
      <c r="I171" s="195"/>
      <c r="J171" s="38"/>
      <c r="K171" s="38"/>
      <c r="L171" s="39"/>
      <c r="M171" s="196"/>
      <c r="N171" s="197"/>
      <c r="O171" s="77"/>
      <c r="P171" s="77"/>
      <c r="Q171" s="77"/>
      <c r="R171" s="77"/>
      <c r="S171" s="77"/>
      <c r="T171" s="78"/>
      <c r="U171" s="38"/>
      <c r="V171" s="38"/>
      <c r="W171" s="38"/>
      <c r="X171" s="38"/>
      <c r="Y171" s="38"/>
      <c r="Z171" s="38"/>
      <c r="AA171" s="38"/>
      <c r="AB171" s="38"/>
      <c r="AC171" s="38"/>
      <c r="AD171" s="38"/>
      <c r="AE171" s="38"/>
      <c r="AT171" s="19" t="s">
        <v>210</v>
      </c>
      <c r="AU171" s="19" t="s">
        <v>91</v>
      </c>
    </row>
    <row r="172" s="2" customFormat="1" ht="14.4" customHeight="1">
      <c r="A172" s="38"/>
      <c r="B172" s="179"/>
      <c r="C172" s="180" t="s">
        <v>290</v>
      </c>
      <c r="D172" s="180" t="s">
        <v>201</v>
      </c>
      <c r="E172" s="181" t="s">
        <v>3373</v>
      </c>
      <c r="F172" s="182" t="s">
        <v>3374</v>
      </c>
      <c r="G172" s="183" t="s">
        <v>404</v>
      </c>
      <c r="H172" s="184">
        <v>21</v>
      </c>
      <c r="I172" s="185"/>
      <c r="J172" s="186">
        <f>ROUND(I172*H172,2)</f>
        <v>0</v>
      </c>
      <c r="K172" s="182" t="s">
        <v>205</v>
      </c>
      <c r="L172" s="39"/>
      <c r="M172" s="187" t="s">
        <v>1</v>
      </c>
      <c r="N172" s="188" t="s">
        <v>46</v>
      </c>
      <c r="O172" s="77"/>
      <c r="P172" s="189">
        <f>O172*H172</f>
        <v>0</v>
      </c>
      <c r="Q172" s="189">
        <v>0</v>
      </c>
      <c r="R172" s="189">
        <f>Q172*H172</f>
        <v>0</v>
      </c>
      <c r="S172" s="189">
        <v>0</v>
      </c>
      <c r="T172" s="190">
        <f>S172*H172</f>
        <v>0</v>
      </c>
      <c r="U172" s="38"/>
      <c r="V172" s="38"/>
      <c r="W172" s="38"/>
      <c r="X172" s="38"/>
      <c r="Y172" s="38"/>
      <c r="Z172" s="38"/>
      <c r="AA172" s="38"/>
      <c r="AB172" s="38"/>
      <c r="AC172" s="38"/>
      <c r="AD172" s="38"/>
      <c r="AE172" s="38"/>
      <c r="AR172" s="191" t="s">
        <v>206</v>
      </c>
      <c r="AT172" s="191" t="s">
        <v>201</v>
      </c>
      <c r="AU172" s="191" t="s">
        <v>91</v>
      </c>
      <c r="AY172" s="19" t="s">
        <v>199</v>
      </c>
      <c r="BE172" s="192">
        <f>IF(N172="základní",J172,0)</f>
        <v>0</v>
      </c>
      <c r="BF172" s="192">
        <f>IF(N172="snížená",J172,0)</f>
        <v>0</v>
      </c>
      <c r="BG172" s="192">
        <f>IF(N172="zákl. přenesená",J172,0)</f>
        <v>0</v>
      </c>
      <c r="BH172" s="192">
        <f>IF(N172="sníž. přenesená",J172,0)</f>
        <v>0</v>
      </c>
      <c r="BI172" s="192">
        <f>IF(N172="nulová",J172,0)</f>
        <v>0</v>
      </c>
      <c r="BJ172" s="19" t="s">
        <v>89</v>
      </c>
      <c r="BK172" s="192">
        <f>ROUND(I172*H172,2)</f>
        <v>0</v>
      </c>
      <c r="BL172" s="19" t="s">
        <v>206</v>
      </c>
      <c r="BM172" s="191" t="s">
        <v>3375</v>
      </c>
    </row>
    <row r="173" s="2" customFormat="1">
      <c r="A173" s="38"/>
      <c r="B173" s="39"/>
      <c r="C173" s="38"/>
      <c r="D173" s="193" t="s">
        <v>208</v>
      </c>
      <c r="E173" s="38"/>
      <c r="F173" s="194" t="s">
        <v>3376</v>
      </c>
      <c r="G173" s="38"/>
      <c r="H173" s="38"/>
      <c r="I173" s="195"/>
      <c r="J173" s="38"/>
      <c r="K173" s="38"/>
      <c r="L173" s="39"/>
      <c r="M173" s="196"/>
      <c r="N173" s="197"/>
      <c r="O173" s="77"/>
      <c r="P173" s="77"/>
      <c r="Q173" s="77"/>
      <c r="R173" s="77"/>
      <c r="S173" s="77"/>
      <c r="T173" s="78"/>
      <c r="U173" s="38"/>
      <c r="V173" s="38"/>
      <c r="W173" s="38"/>
      <c r="X173" s="38"/>
      <c r="Y173" s="38"/>
      <c r="Z173" s="38"/>
      <c r="AA173" s="38"/>
      <c r="AB173" s="38"/>
      <c r="AC173" s="38"/>
      <c r="AD173" s="38"/>
      <c r="AE173" s="38"/>
      <c r="AT173" s="19" t="s">
        <v>208</v>
      </c>
      <c r="AU173" s="19" t="s">
        <v>91</v>
      </c>
    </row>
    <row r="174" s="2" customFormat="1">
      <c r="A174" s="38"/>
      <c r="B174" s="39"/>
      <c r="C174" s="38"/>
      <c r="D174" s="193" t="s">
        <v>210</v>
      </c>
      <c r="E174" s="38"/>
      <c r="F174" s="198" t="s">
        <v>3360</v>
      </c>
      <c r="G174" s="38"/>
      <c r="H174" s="38"/>
      <c r="I174" s="195"/>
      <c r="J174" s="38"/>
      <c r="K174" s="38"/>
      <c r="L174" s="39"/>
      <c r="M174" s="196"/>
      <c r="N174" s="197"/>
      <c r="O174" s="77"/>
      <c r="P174" s="77"/>
      <c r="Q174" s="77"/>
      <c r="R174" s="77"/>
      <c r="S174" s="77"/>
      <c r="T174" s="78"/>
      <c r="U174" s="38"/>
      <c r="V174" s="38"/>
      <c r="W174" s="38"/>
      <c r="X174" s="38"/>
      <c r="Y174" s="38"/>
      <c r="Z174" s="38"/>
      <c r="AA174" s="38"/>
      <c r="AB174" s="38"/>
      <c r="AC174" s="38"/>
      <c r="AD174" s="38"/>
      <c r="AE174" s="38"/>
      <c r="AT174" s="19" t="s">
        <v>210</v>
      </c>
      <c r="AU174" s="19" t="s">
        <v>91</v>
      </c>
    </row>
    <row r="175" s="2" customFormat="1" ht="14.4" customHeight="1">
      <c r="A175" s="38"/>
      <c r="B175" s="179"/>
      <c r="C175" s="180" t="s">
        <v>298</v>
      </c>
      <c r="D175" s="180" t="s">
        <v>201</v>
      </c>
      <c r="E175" s="181" t="s">
        <v>3377</v>
      </c>
      <c r="F175" s="182" t="s">
        <v>3378</v>
      </c>
      <c r="G175" s="183" t="s">
        <v>404</v>
      </c>
      <c r="H175" s="184">
        <v>6</v>
      </c>
      <c r="I175" s="185"/>
      <c r="J175" s="186">
        <f>ROUND(I175*H175,2)</f>
        <v>0</v>
      </c>
      <c r="K175" s="182" t="s">
        <v>205</v>
      </c>
      <c r="L175" s="39"/>
      <c r="M175" s="187" t="s">
        <v>1</v>
      </c>
      <c r="N175" s="188" t="s">
        <v>46</v>
      </c>
      <c r="O175" s="77"/>
      <c r="P175" s="189">
        <f>O175*H175</f>
        <v>0</v>
      </c>
      <c r="Q175" s="189">
        <v>0</v>
      </c>
      <c r="R175" s="189">
        <f>Q175*H175</f>
        <v>0</v>
      </c>
      <c r="S175" s="189">
        <v>0</v>
      </c>
      <c r="T175" s="190">
        <f>S175*H175</f>
        <v>0</v>
      </c>
      <c r="U175" s="38"/>
      <c r="V175" s="38"/>
      <c r="W175" s="38"/>
      <c r="X175" s="38"/>
      <c r="Y175" s="38"/>
      <c r="Z175" s="38"/>
      <c r="AA175" s="38"/>
      <c r="AB175" s="38"/>
      <c r="AC175" s="38"/>
      <c r="AD175" s="38"/>
      <c r="AE175" s="38"/>
      <c r="AR175" s="191" t="s">
        <v>206</v>
      </c>
      <c r="AT175" s="191" t="s">
        <v>201</v>
      </c>
      <c r="AU175" s="191" t="s">
        <v>91</v>
      </c>
      <c r="AY175" s="19" t="s">
        <v>199</v>
      </c>
      <c r="BE175" s="192">
        <f>IF(N175="základní",J175,0)</f>
        <v>0</v>
      </c>
      <c r="BF175" s="192">
        <f>IF(N175="snížená",J175,0)</f>
        <v>0</v>
      </c>
      <c r="BG175" s="192">
        <f>IF(N175="zákl. přenesená",J175,0)</f>
        <v>0</v>
      </c>
      <c r="BH175" s="192">
        <f>IF(N175="sníž. přenesená",J175,0)</f>
        <v>0</v>
      </c>
      <c r="BI175" s="192">
        <f>IF(N175="nulová",J175,0)</f>
        <v>0</v>
      </c>
      <c r="BJ175" s="19" t="s">
        <v>89</v>
      </c>
      <c r="BK175" s="192">
        <f>ROUND(I175*H175,2)</f>
        <v>0</v>
      </c>
      <c r="BL175" s="19" t="s">
        <v>206</v>
      </c>
      <c r="BM175" s="191" t="s">
        <v>3379</v>
      </c>
    </row>
    <row r="176" s="2" customFormat="1">
      <c r="A176" s="38"/>
      <c r="B176" s="39"/>
      <c r="C176" s="38"/>
      <c r="D176" s="193" t="s">
        <v>208</v>
      </c>
      <c r="E176" s="38"/>
      <c r="F176" s="194" t="s">
        <v>3380</v>
      </c>
      <c r="G176" s="38"/>
      <c r="H176" s="38"/>
      <c r="I176" s="195"/>
      <c r="J176" s="38"/>
      <c r="K176" s="38"/>
      <c r="L176" s="39"/>
      <c r="M176" s="196"/>
      <c r="N176" s="197"/>
      <c r="O176" s="77"/>
      <c r="P176" s="77"/>
      <c r="Q176" s="77"/>
      <c r="R176" s="77"/>
      <c r="S176" s="77"/>
      <c r="T176" s="78"/>
      <c r="U176" s="38"/>
      <c r="V176" s="38"/>
      <c r="W176" s="38"/>
      <c r="X176" s="38"/>
      <c r="Y176" s="38"/>
      <c r="Z176" s="38"/>
      <c r="AA176" s="38"/>
      <c r="AB176" s="38"/>
      <c r="AC176" s="38"/>
      <c r="AD176" s="38"/>
      <c r="AE176" s="38"/>
      <c r="AT176" s="19" t="s">
        <v>208</v>
      </c>
      <c r="AU176" s="19" t="s">
        <v>91</v>
      </c>
    </row>
    <row r="177" s="2" customFormat="1">
      <c r="A177" s="38"/>
      <c r="B177" s="39"/>
      <c r="C177" s="38"/>
      <c r="D177" s="193" t="s">
        <v>210</v>
      </c>
      <c r="E177" s="38"/>
      <c r="F177" s="198" t="s">
        <v>3360</v>
      </c>
      <c r="G177" s="38"/>
      <c r="H177" s="38"/>
      <c r="I177" s="195"/>
      <c r="J177" s="38"/>
      <c r="K177" s="38"/>
      <c r="L177" s="39"/>
      <c r="M177" s="196"/>
      <c r="N177" s="197"/>
      <c r="O177" s="77"/>
      <c r="P177" s="77"/>
      <c r="Q177" s="77"/>
      <c r="R177" s="77"/>
      <c r="S177" s="77"/>
      <c r="T177" s="78"/>
      <c r="U177" s="38"/>
      <c r="V177" s="38"/>
      <c r="W177" s="38"/>
      <c r="X177" s="38"/>
      <c r="Y177" s="38"/>
      <c r="Z177" s="38"/>
      <c r="AA177" s="38"/>
      <c r="AB177" s="38"/>
      <c r="AC177" s="38"/>
      <c r="AD177" s="38"/>
      <c r="AE177" s="38"/>
      <c r="AT177" s="19" t="s">
        <v>210</v>
      </c>
      <c r="AU177" s="19" t="s">
        <v>91</v>
      </c>
    </row>
    <row r="178" s="2" customFormat="1" ht="24.15" customHeight="1">
      <c r="A178" s="38"/>
      <c r="B178" s="179"/>
      <c r="C178" s="180" t="s">
        <v>306</v>
      </c>
      <c r="D178" s="180" t="s">
        <v>201</v>
      </c>
      <c r="E178" s="181" t="s">
        <v>3381</v>
      </c>
      <c r="F178" s="182" t="s">
        <v>3382</v>
      </c>
      <c r="G178" s="183" t="s">
        <v>404</v>
      </c>
      <c r="H178" s="184">
        <v>792</v>
      </c>
      <c r="I178" s="185"/>
      <c r="J178" s="186">
        <f>ROUND(I178*H178,2)</f>
        <v>0</v>
      </c>
      <c r="K178" s="182" t="s">
        <v>205</v>
      </c>
      <c r="L178" s="39"/>
      <c r="M178" s="187" t="s">
        <v>1</v>
      </c>
      <c r="N178" s="188" t="s">
        <v>46</v>
      </c>
      <c r="O178" s="77"/>
      <c r="P178" s="189">
        <f>O178*H178</f>
        <v>0</v>
      </c>
      <c r="Q178" s="189">
        <v>0</v>
      </c>
      <c r="R178" s="189">
        <f>Q178*H178</f>
        <v>0</v>
      </c>
      <c r="S178" s="189">
        <v>0</v>
      </c>
      <c r="T178" s="190">
        <f>S178*H178</f>
        <v>0</v>
      </c>
      <c r="U178" s="38"/>
      <c r="V178" s="38"/>
      <c r="W178" s="38"/>
      <c r="X178" s="38"/>
      <c r="Y178" s="38"/>
      <c r="Z178" s="38"/>
      <c r="AA178" s="38"/>
      <c r="AB178" s="38"/>
      <c r="AC178" s="38"/>
      <c r="AD178" s="38"/>
      <c r="AE178" s="38"/>
      <c r="AR178" s="191" t="s">
        <v>206</v>
      </c>
      <c r="AT178" s="191" t="s">
        <v>201</v>
      </c>
      <c r="AU178" s="191" t="s">
        <v>91</v>
      </c>
      <c r="AY178" s="19" t="s">
        <v>199</v>
      </c>
      <c r="BE178" s="192">
        <f>IF(N178="základní",J178,0)</f>
        <v>0</v>
      </c>
      <c r="BF178" s="192">
        <f>IF(N178="snížená",J178,0)</f>
        <v>0</v>
      </c>
      <c r="BG178" s="192">
        <f>IF(N178="zákl. přenesená",J178,0)</f>
        <v>0</v>
      </c>
      <c r="BH178" s="192">
        <f>IF(N178="sníž. přenesená",J178,0)</f>
        <v>0</v>
      </c>
      <c r="BI178" s="192">
        <f>IF(N178="nulová",J178,0)</f>
        <v>0</v>
      </c>
      <c r="BJ178" s="19" t="s">
        <v>89</v>
      </c>
      <c r="BK178" s="192">
        <f>ROUND(I178*H178,2)</f>
        <v>0</v>
      </c>
      <c r="BL178" s="19" t="s">
        <v>206</v>
      </c>
      <c r="BM178" s="191" t="s">
        <v>3383</v>
      </c>
    </row>
    <row r="179" s="2" customFormat="1">
      <c r="A179" s="38"/>
      <c r="B179" s="39"/>
      <c r="C179" s="38"/>
      <c r="D179" s="193" t="s">
        <v>208</v>
      </c>
      <c r="E179" s="38"/>
      <c r="F179" s="194" t="s">
        <v>3384</v>
      </c>
      <c r="G179" s="38"/>
      <c r="H179" s="38"/>
      <c r="I179" s="195"/>
      <c r="J179" s="38"/>
      <c r="K179" s="38"/>
      <c r="L179" s="39"/>
      <c r="M179" s="196"/>
      <c r="N179" s="197"/>
      <c r="O179" s="77"/>
      <c r="P179" s="77"/>
      <c r="Q179" s="77"/>
      <c r="R179" s="77"/>
      <c r="S179" s="77"/>
      <c r="T179" s="78"/>
      <c r="U179" s="38"/>
      <c r="V179" s="38"/>
      <c r="W179" s="38"/>
      <c r="X179" s="38"/>
      <c r="Y179" s="38"/>
      <c r="Z179" s="38"/>
      <c r="AA179" s="38"/>
      <c r="AB179" s="38"/>
      <c r="AC179" s="38"/>
      <c r="AD179" s="38"/>
      <c r="AE179" s="38"/>
      <c r="AT179" s="19" t="s">
        <v>208</v>
      </c>
      <c r="AU179" s="19" t="s">
        <v>91</v>
      </c>
    </row>
    <row r="180" s="2" customFormat="1">
      <c r="A180" s="38"/>
      <c r="B180" s="39"/>
      <c r="C180" s="38"/>
      <c r="D180" s="193" t="s">
        <v>210</v>
      </c>
      <c r="E180" s="38"/>
      <c r="F180" s="198" t="s">
        <v>3360</v>
      </c>
      <c r="G180" s="38"/>
      <c r="H180" s="38"/>
      <c r="I180" s="195"/>
      <c r="J180" s="38"/>
      <c r="K180" s="38"/>
      <c r="L180" s="39"/>
      <c r="M180" s="196"/>
      <c r="N180" s="197"/>
      <c r="O180" s="77"/>
      <c r="P180" s="77"/>
      <c r="Q180" s="77"/>
      <c r="R180" s="77"/>
      <c r="S180" s="77"/>
      <c r="T180" s="78"/>
      <c r="U180" s="38"/>
      <c r="V180" s="38"/>
      <c r="W180" s="38"/>
      <c r="X180" s="38"/>
      <c r="Y180" s="38"/>
      <c r="Z180" s="38"/>
      <c r="AA180" s="38"/>
      <c r="AB180" s="38"/>
      <c r="AC180" s="38"/>
      <c r="AD180" s="38"/>
      <c r="AE180" s="38"/>
      <c r="AT180" s="19" t="s">
        <v>210</v>
      </c>
      <c r="AU180" s="19" t="s">
        <v>91</v>
      </c>
    </row>
    <row r="181" s="14" customFormat="1">
      <c r="A181" s="14"/>
      <c r="B181" s="207"/>
      <c r="C181" s="14"/>
      <c r="D181" s="193" t="s">
        <v>212</v>
      </c>
      <c r="E181" s="208" t="s">
        <v>1</v>
      </c>
      <c r="F181" s="209" t="s">
        <v>3385</v>
      </c>
      <c r="G181" s="14"/>
      <c r="H181" s="208" t="s">
        <v>1</v>
      </c>
      <c r="I181" s="210"/>
      <c r="J181" s="14"/>
      <c r="K181" s="14"/>
      <c r="L181" s="207"/>
      <c r="M181" s="211"/>
      <c r="N181" s="212"/>
      <c r="O181" s="212"/>
      <c r="P181" s="212"/>
      <c r="Q181" s="212"/>
      <c r="R181" s="212"/>
      <c r="S181" s="212"/>
      <c r="T181" s="213"/>
      <c r="U181" s="14"/>
      <c r="V181" s="14"/>
      <c r="W181" s="14"/>
      <c r="X181" s="14"/>
      <c r="Y181" s="14"/>
      <c r="Z181" s="14"/>
      <c r="AA181" s="14"/>
      <c r="AB181" s="14"/>
      <c r="AC181" s="14"/>
      <c r="AD181" s="14"/>
      <c r="AE181" s="14"/>
      <c r="AT181" s="208" t="s">
        <v>212</v>
      </c>
      <c r="AU181" s="208" t="s">
        <v>91</v>
      </c>
      <c r="AV181" s="14" t="s">
        <v>89</v>
      </c>
      <c r="AW181" s="14" t="s">
        <v>36</v>
      </c>
      <c r="AX181" s="14" t="s">
        <v>81</v>
      </c>
      <c r="AY181" s="208" t="s">
        <v>199</v>
      </c>
    </row>
    <row r="182" s="13" customFormat="1">
      <c r="A182" s="13"/>
      <c r="B182" s="199"/>
      <c r="C182" s="13"/>
      <c r="D182" s="193" t="s">
        <v>212</v>
      </c>
      <c r="E182" s="200" t="s">
        <v>1</v>
      </c>
      <c r="F182" s="201" t="s">
        <v>3386</v>
      </c>
      <c r="G182" s="13"/>
      <c r="H182" s="202">
        <v>792</v>
      </c>
      <c r="I182" s="203"/>
      <c r="J182" s="13"/>
      <c r="K182" s="13"/>
      <c r="L182" s="199"/>
      <c r="M182" s="204"/>
      <c r="N182" s="205"/>
      <c r="O182" s="205"/>
      <c r="P182" s="205"/>
      <c r="Q182" s="205"/>
      <c r="R182" s="205"/>
      <c r="S182" s="205"/>
      <c r="T182" s="206"/>
      <c r="U182" s="13"/>
      <c r="V182" s="13"/>
      <c r="W182" s="13"/>
      <c r="X182" s="13"/>
      <c r="Y182" s="13"/>
      <c r="Z182" s="13"/>
      <c r="AA182" s="13"/>
      <c r="AB182" s="13"/>
      <c r="AC182" s="13"/>
      <c r="AD182" s="13"/>
      <c r="AE182" s="13"/>
      <c r="AT182" s="200" t="s">
        <v>212</v>
      </c>
      <c r="AU182" s="200" t="s">
        <v>91</v>
      </c>
      <c r="AV182" s="13" t="s">
        <v>91</v>
      </c>
      <c r="AW182" s="13" t="s">
        <v>36</v>
      </c>
      <c r="AX182" s="13" t="s">
        <v>89</v>
      </c>
      <c r="AY182" s="200" t="s">
        <v>199</v>
      </c>
    </row>
    <row r="183" s="2" customFormat="1" ht="24.15" customHeight="1">
      <c r="A183" s="38"/>
      <c r="B183" s="179"/>
      <c r="C183" s="180" t="s">
        <v>8</v>
      </c>
      <c r="D183" s="180" t="s">
        <v>201</v>
      </c>
      <c r="E183" s="181" t="s">
        <v>3387</v>
      </c>
      <c r="F183" s="182" t="s">
        <v>3388</v>
      </c>
      <c r="G183" s="183" t="s">
        <v>404</v>
      </c>
      <c r="H183" s="184">
        <v>504</v>
      </c>
      <c r="I183" s="185"/>
      <c r="J183" s="186">
        <f>ROUND(I183*H183,2)</f>
        <v>0</v>
      </c>
      <c r="K183" s="182" t="s">
        <v>205</v>
      </c>
      <c r="L183" s="39"/>
      <c r="M183" s="187" t="s">
        <v>1</v>
      </c>
      <c r="N183" s="188" t="s">
        <v>46</v>
      </c>
      <c r="O183" s="77"/>
      <c r="P183" s="189">
        <f>O183*H183</f>
        <v>0</v>
      </c>
      <c r="Q183" s="189">
        <v>0</v>
      </c>
      <c r="R183" s="189">
        <f>Q183*H183</f>
        <v>0</v>
      </c>
      <c r="S183" s="189">
        <v>0</v>
      </c>
      <c r="T183" s="190">
        <f>S183*H183</f>
        <v>0</v>
      </c>
      <c r="U183" s="38"/>
      <c r="V183" s="38"/>
      <c r="W183" s="38"/>
      <c r="X183" s="38"/>
      <c r="Y183" s="38"/>
      <c r="Z183" s="38"/>
      <c r="AA183" s="38"/>
      <c r="AB183" s="38"/>
      <c r="AC183" s="38"/>
      <c r="AD183" s="38"/>
      <c r="AE183" s="38"/>
      <c r="AR183" s="191" t="s">
        <v>206</v>
      </c>
      <c r="AT183" s="191" t="s">
        <v>201</v>
      </c>
      <c r="AU183" s="191" t="s">
        <v>91</v>
      </c>
      <c r="AY183" s="19" t="s">
        <v>199</v>
      </c>
      <c r="BE183" s="192">
        <f>IF(N183="základní",J183,0)</f>
        <v>0</v>
      </c>
      <c r="BF183" s="192">
        <f>IF(N183="snížená",J183,0)</f>
        <v>0</v>
      </c>
      <c r="BG183" s="192">
        <f>IF(N183="zákl. přenesená",J183,0)</f>
        <v>0</v>
      </c>
      <c r="BH183" s="192">
        <f>IF(N183="sníž. přenesená",J183,0)</f>
        <v>0</v>
      </c>
      <c r="BI183" s="192">
        <f>IF(N183="nulová",J183,0)</f>
        <v>0</v>
      </c>
      <c r="BJ183" s="19" t="s">
        <v>89</v>
      </c>
      <c r="BK183" s="192">
        <f>ROUND(I183*H183,2)</f>
        <v>0</v>
      </c>
      <c r="BL183" s="19" t="s">
        <v>206</v>
      </c>
      <c r="BM183" s="191" t="s">
        <v>3389</v>
      </c>
    </row>
    <row r="184" s="2" customFormat="1">
      <c r="A184" s="38"/>
      <c r="B184" s="39"/>
      <c r="C184" s="38"/>
      <c r="D184" s="193" t="s">
        <v>208</v>
      </c>
      <c r="E184" s="38"/>
      <c r="F184" s="194" t="s">
        <v>3390</v>
      </c>
      <c r="G184" s="38"/>
      <c r="H184" s="38"/>
      <c r="I184" s="195"/>
      <c r="J184" s="38"/>
      <c r="K184" s="38"/>
      <c r="L184" s="39"/>
      <c r="M184" s="196"/>
      <c r="N184" s="197"/>
      <c r="O184" s="77"/>
      <c r="P184" s="77"/>
      <c r="Q184" s="77"/>
      <c r="R184" s="77"/>
      <c r="S184" s="77"/>
      <c r="T184" s="78"/>
      <c r="U184" s="38"/>
      <c r="V184" s="38"/>
      <c r="W184" s="38"/>
      <c r="X184" s="38"/>
      <c r="Y184" s="38"/>
      <c r="Z184" s="38"/>
      <c r="AA184" s="38"/>
      <c r="AB184" s="38"/>
      <c r="AC184" s="38"/>
      <c r="AD184" s="38"/>
      <c r="AE184" s="38"/>
      <c r="AT184" s="19" t="s">
        <v>208</v>
      </c>
      <c r="AU184" s="19" t="s">
        <v>91</v>
      </c>
    </row>
    <row r="185" s="2" customFormat="1">
      <c r="A185" s="38"/>
      <c r="B185" s="39"/>
      <c r="C185" s="38"/>
      <c r="D185" s="193" t="s">
        <v>210</v>
      </c>
      <c r="E185" s="38"/>
      <c r="F185" s="198" t="s">
        <v>3360</v>
      </c>
      <c r="G185" s="38"/>
      <c r="H185" s="38"/>
      <c r="I185" s="195"/>
      <c r="J185" s="38"/>
      <c r="K185" s="38"/>
      <c r="L185" s="39"/>
      <c r="M185" s="196"/>
      <c r="N185" s="197"/>
      <c r="O185" s="77"/>
      <c r="P185" s="77"/>
      <c r="Q185" s="77"/>
      <c r="R185" s="77"/>
      <c r="S185" s="77"/>
      <c r="T185" s="78"/>
      <c r="U185" s="38"/>
      <c r="V185" s="38"/>
      <c r="W185" s="38"/>
      <c r="X185" s="38"/>
      <c r="Y185" s="38"/>
      <c r="Z185" s="38"/>
      <c r="AA185" s="38"/>
      <c r="AB185" s="38"/>
      <c r="AC185" s="38"/>
      <c r="AD185" s="38"/>
      <c r="AE185" s="38"/>
      <c r="AT185" s="19" t="s">
        <v>210</v>
      </c>
      <c r="AU185" s="19" t="s">
        <v>91</v>
      </c>
    </row>
    <row r="186" s="14" customFormat="1">
      <c r="A186" s="14"/>
      <c r="B186" s="207"/>
      <c r="C186" s="14"/>
      <c r="D186" s="193" t="s">
        <v>212</v>
      </c>
      <c r="E186" s="208" t="s">
        <v>1</v>
      </c>
      <c r="F186" s="209" t="s">
        <v>3385</v>
      </c>
      <c r="G186" s="14"/>
      <c r="H186" s="208" t="s">
        <v>1</v>
      </c>
      <c r="I186" s="210"/>
      <c r="J186" s="14"/>
      <c r="K186" s="14"/>
      <c r="L186" s="207"/>
      <c r="M186" s="211"/>
      <c r="N186" s="212"/>
      <c r="O186" s="212"/>
      <c r="P186" s="212"/>
      <c r="Q186" s="212"/>
      <c r="R186" s="212"/>
      <c r="S186" s="212"/>
      <c r="T186" s="213"/>
      <c r="U186" s="14"/>
      <c r="V186" s="14"/>
      <c r="W186" s="14"/>
      <c r="X186" s="14"/>
      <c r="Y186" s="14"/>
      <c r="Z186" s="14"/>
      <c r="AA186" s="14"/>
      <c r="AB186" s="14"/>
      <c r="AC186" s="14"/>
      <c r="AD186" s="14"/>
      <c r="AE186" s="14"/>
      <c r="AT186" s="208" t="s">
        <v>212</v>
      </c>
      <c r="AU186" s="208" t="s">
        <v>91</v>
      </c>
      <c r="AV186" s="14" t="s">
        <v>89</v>
      </c>
      <c r="AW186" s="14" t="s">
        <v>36</v>
      </c>
      <c r="AX186" s="14" t="s">
        <v>81</v>
      </c>
      <c r="AY186" s="208" t="s">
        <v>199</v>
      </c>
    </row>
    <row r="187" s="13" customFormat="1">
      <c r="A187" s="13"/>
      <c r="B187" s="199"/>
      <c r="C187" s="13"/>
      <c r="D187" s="193" t="s">
        <v>212</v>
      </c>
      <c r="E187" s="200" t="s">
        <v>1</v>
      </c>
      <c r="F187" s="201" t="s">
        <v>3391</v>
      </c>
      <c r="G187" s="13"/>
      <c r="H187" s="202">
        <v>504</v>
      </c>
      <c r="I187" s="203"/>
      <c r="J187" s="13"/>
      <c r="K187" s="13"/>
      <c r="L187" s="199"/>
      <c r="M187" s="204"/>
      <c r="N187" s="205"/>
      <c r="O187" s="205"/>
      <c r="P187" s="205"/>
      <c r="Q187" s="205"/>
      <c r="R187" s="205"/>
      <c r="S187" s="205"/>
      <c r="T187" s="206"/>
      <c r="U187" s="13"/>
      <c r="V187" s="13"/>
      <c r="W187" s="13"/>
      <c r="X187" s="13"/>
      <c r="Y187" s="13"/>
      <c r="Z187" s="13"/>
      <c r="AA187" s="13"/>
      <c r="AB187" s="13"/>
      <c r="AC187" s="13"/>
      <c r="AD187" s="13"/>
      <c r="AE187" s="13"/>
      <c r="AT187" s="200" t="s">
        <v>212</v>
      </c>
      <c r="AU187" s="200" t="s">
        <v>91</v>
      </c>
      <c r="AV187" s="13" t="s">
        <v>91</v>
      </c>
      <c r="AW187" s="13" t="s">
        <v>36</v>
      </c>
      <c r="AX187" s="13" t="s">
        <v>89</v>
      </c>
      <c r="AY187" s="200" t="s">
        <v>199</v>
      </c>
    </row>
    <row r="188" s="2" customFormat="1" ht="24.15" customHeight="1">
      <c r="A188" s="38"/>
      <c r="B188" s="179"/>
      <c r="C188" s="180" t="s">
        <v>318</v>
      </c>
      <c r="D188" s="180" t="s">
        <v>201</v>
      </c>
      <c r="E188" s="181" t="s">
        <v>3392</v>
      </c>
      <c r="F188" s="182" t="s">
        <v>3393</v>
      </c>
      <c r="G188" s="183" t="s">
        <v>404</v>
      </c>
      <c r="H188" s="184">
        <v>144</v>
      </c>
      <c r="I188" s="185"/>
      <c r="J188" s="186">
        <f>ROUND(I188*H188,2)</f>
        <v>0</v>
      </c>
      <c r="K188" s="182" t="s">
        <v>205</v>
      </c>
      <c r="L188" s="39"/>
      <c r="M188" s="187" t="s">
        <v>1</v>
      </c>
      <c r="N188" s="188" t="s">
        <v>46</v>
      </c>
      <c r="O188" s="77"/>
      <c r="P188" s="189">
        <f>O188*H188</f>
        <v>0</v>
      </c>
      <c r="Q188" s="189">
        <v>0</v>
      </c>
      <c r="R188" s="189">
        <f>Q188*H188</f>
        <v>0</v>
      </c>
      <c r="S188" s="189">
        <v>0</v>
      </c>
      <c r="T188" s="190">
        <f>S188*H188</f>
        <v>0</v>
      </c>
      <c r="U188" s="38"/>
      <c r="V188" s="38"/>
      <c r="W188" s="38"/>
      <c r="X188" s="38"/>
      <c r="Y188" s="38"/>
      <c r="Z188" s="38"/>
      <c r="AA188" s="38"/>
      <c r="AB188" s="38"/>
      <c r="AC188" s="38"/>
      <c r="AD188" s="38"/>
      <c r="AE188" s="38"/>
      <c r="AR188" s="191" t="s">
        <v>206</v>
      </c>
      <c r="AT188" s="191" t="s">
        <v>201</v>
      </c>
      <c r="AU188" s="191" t="s">
        <v>91</v>
      </c>
      <c r="AY188" s="19" t="s">
        <v>199</v>
      </c>
      <c r="BE188" s="192">
        <f>IF(N188="základní",J188,0)</f>
        <v>0</v>
      </c>
      <c r="BF188" s="192">
        <f>IF(N188="snížená",J188,0)</f>
        <v>0</v>
      </c>
      <c r="BG188" s="192">
        <f>IF(N188="zákl. přenesená",J188,0)</f>
        <v>0</v>
      </c>
      <c r="BH188" s="192">
        <f>IF(N188="sníž. přenesená",J188,0)</f>
        <v>0</v>
      </c>
      <c r="BI188" s="192">
        <f>IF(N188="nulová",J188,0)</f>
        <v>0</v>
      </c>
      <c r="BJ188" s="19" t="s">
        <v>89</v>
      </c>
      <c r="BK188" s="192">
        <f>ROUND(I188*H188,2)</f>
        <v>0</v>
      </c>
      <c r="BL188" s="19" t="s">
        <v>206</v>
      </c>
      <c r="BM188" s="191" t="s">
        <v>3394</v>
      </c>
    </row>
    <row r="189" s="2" customFormat="1">
      <c r="A189" s="38"/>
      <c r="B189" s="39"/>
      <c r="C189" s="38"/>
      <c r="D189" s="193" t="s">
        <v>208</v>
      </c>
      <c r="E189" s="38"/>
      <c r="F189" s="194" t="s">
        <v>3395</v>
      </c>
      <c r="G189" s="38"/>
      <c r="H189" s="38"/>
      <c r="I189" s="195"/>
      <c r="J189" s="38"/>
      <c r="K189" s="38"/>
      <c r="L189" s="39"/>
      <c r="M189" s="196"/>
      <c r="N189" s="197"/>
      <c r="O189" s="77"/>
      <c r="P189" s="77"/>
      <c r="Q189" s="77"/>
      <c r="R189" s="77"/>
      <c r="S189" s="77"/>
      <c r="T189" s="78"/>
      <c r="U189" s="38"/>
      <c r="V189" s="38"/>
      <c r="W189" s="38"/>
      <c r="X189" s="38"/>
      <c r="Y189" s="38"/>
      <c r="Z189" s="38"/>
      <c r="AA189" s="38"/>
      <c r="AB189" s="38"/>
      <c r="AC189" s="38"/>
      <c r="AD189" s="38"/>
      <c r="AE189" s="38"/>
      <c r="AT189" s="19" t="s">
        <v>208</v>
      </c>
      <c r="AU189" s="19" t="s">
        <v>91</v>
      </c>
    </row>
    <row r="190" s="2" customFormat="1">
      <c r="A190" s="38"/>
      <c r="B190" s="39"/>
      <c r="C190" s="38"/>
      <c r="D190" s="193" t="s">
        <v>210</v>
      </c>
      <c r="E190" s="38"/>
      <c r="F190" s="198" t="s">
        <v>3360</v>
      </c>
      <c r="G190" s="38"/>
      <c r="H190" s="38"/>
      <c r="I190" s="195"/>
      <c r="J190" s="38"/>
      <c r="K190" s="38"/>
      <c r="L190" s="39"/>
      <c r="M190" s="196"/>
      <c r="N190" s="197"/>
      <c r="O190" s="77"/>
      <c r="P190" s="77"/>
      <c r="Q190" s="77"/>
      <c r="R190" s="77"/>
      <c r="S190" s="77"/>
      <c r="T190" s="78"/>
      <c r="U190" s="38"/>
      <c r="V190" s="38"/>
      <c r="W190" s="38"/>
      <c r="X190" s="38"/>
      <c r="Y190" s="38"/>
      <c r="Z190" s="38"/>
      <c r="AA190" s="38"/>
      <c r="AB190" s="38"/>
      <c r="AC190" s="38"/>
      <c r="AD190" s="38"/>
      <c r="AE190" s="38"/>
      <c r="AT190" s="19" t="s">
        <v>210</v>
      </c>
      <c r="AU190" s="19" t="s">
        <v>91</v>
      </c>
    </row>
    <row r="191" s="14" customFormat="1">
      <c r="A191" s="14"/>
      <c r="B191" s="207"/>
      <c r="C191" s="14"/>
      <c r="D191" s="193" t="s">
        <v>212</v>
      </c>
      <c r="E191" s="208" t="s">
        <v>1</v>
      </c>
      <c r="F191" s="209" t="s">
        <v>3385</v>
      </c>
      <c r="G191" s="14"/>
      <c r="H191" s="208" t="s">
        <v>1</v>
      </c>
      <c r="I191" s="210"/>
      <c r="J191" s="14"/>
      <c r="K191" s="14"/>
      <c r="L191" s="207"/>
      <c r="M191" s="211"/>
      <c r="N191" s="212"/>
      <c r="O191" s="212"/>
      <c r="P191" s="212"/>
      <c r="Q191" s="212"/>
      <c r="R191" s="212"/>
      <c r="S191" s="212"/>
      <c r="T191" s="213"/>
      <c r="U191" s="14"/>
      <c r="V191" s="14"/>
      <c r="W191" s="14"/>
      <c r="X191" s="14"/>
      <c r="Y191" s="14"/>
      <c r="Z191" s="14"/>
      <c r="AA191" s="14"/>
      <c r="AB191" s="14"/>
      <c r="AC191" s="14"/>
      <c r="AD191" s="14"/>
      <c r="AE191" s="14"/>
      <c r="AT191" s="208" t="s">
        <v>212</v>
      </c>
      <c r="AU191" s="208" t="s">
        <v>91</v>
      </c>
      <c r="AV191" s="14" t="s">
        <v>89</v>
      </c>
      <c r="AW191" s="14" t="s">
        <v>36</v>
      </c>
      <c r="AX191" s="14" t="s">
        <v>81</v>
      </c>
      <c r="AY191" s="208" t="s">
        <v>199</v>
      </c>
    </row>
    <row r="192" s="13" customFormat="1">
      <c r="A192" s="13"/>
      <c r="B192" s="199"/>
      <c r="C192" s="13"/>
      <c r="D192" s="193" t="s">
        <v>212</v>
      </c>
      <c r="E192" s="200" t="s">
        <v>1</v>
      </c>
      <c r="F192" s="201" t="s">
        <v>3396</v>
      </c>
      <c r="G192" s="13"/>
      <c r="H192" s="202">
        <v>144</v>
      </c>
      <c r="I192" s="203"/>
      <c r="J192" s="13"/>
      <c r="K192" s="13"/>
      <c r="L192" s="199"/>
      <c r="M192" s="204"/>
      <c r="N192" s="205"/>
      <c r="O192" s="205"/>
      <c r="P192" s="205"/>
      <c r="Q192" s="205"/>
      <c r="R192" s="205"/>
      <c r="S192" s="205"/>
      <c r="T192" s="206"/>
      <c r="U192" s="13"/>
      <c r="V192" s="13"/>
      <c r="W192" s="13"/>
      <c r="X192" s="13"/>
      <c r="Y192" s="13"/>
      <c r="Z192" s="13"/>
      <c r="AA192" s="13"/>
      <c r="AB192" s="13"/>
      <c r="AC192" s="13"/>
      <c r="AD192" s="13"/>
      <c r="AE192" s="13"/>
      <c r="AT192" s="200" t="s">
        <v>212</v>
      </c>
      <c r="AU192" s="200" t="s">
        <v>91</v>
      </c>
      <c r="AV192" s="13" t="s">
        <v>91</v>
      </c>
      <c r="AW192" s="13" t="s">
        <v>36</v>
      </c>
      <c r="AX192" s="13" t="s">
        <v>89</v>
      </c>
      <c r="AY192" s="200" t="s">
        <v>199</v>
      </c>
    </row>
    <row r="193" s="2" customFormat="1" ht="24.15" customHeight="1">
      <c r="A193" s="38"/>
      <c r="B193" s="179"/>
      <c r="C193" s="180" t="s">
        <v>325</v>
      </c>
      <c r="D193" s="180" t="s">
        <v>201</v>
      </c>
      <c r="E193" s="181" t="s">
        <v>3397</v>
      </c>
      <c r="F193" s="182" t="s">
        <v>3398</v>
      </c>
      <c r="G193" s="183" t="s">
        <v>404</v>
      </c>
      <c r="H193" s="184">
        <v>792</v>
      </c>
      <c r="I193" s="185"/>
      <c r="J193" s="186">
        <f>ROUND(I193*H193,2)</f>
        <v>0</v>
      </c>
      <c r="K193" s="182" t="s">
        <v>205</v>
      </c>
      <c r="L193" s="39"/>
      <c r="M193" s="187" t="s">
        <v>1</v>
      </c>
      <c r="N193" s="188" t="s">
        <v>46</v>
      </c>
      <c r="O193" s="77"/>
      <c r="P193" s="189">
        <f>O193*H193</f>
        <v>0</v>
      </c>
      <c r="Q193" s="189">
        <v>0</v>
      </c>
      <c r="R193" s="189">
        <f>Q193*H193</f>
        <v>0</v>
      </c>
      <c r="S193" s="189">
        <v>0</v>
      </c>
      <c r="T193" s="190">
        <f>S193*H193</f>
        <v>0</v>
      </c>
      <c r="U193" s="38"/>
      <c r="V193" s="38"/>
      <c r="W193" s="38"/>
      <c r="X193" s="38"/>
      <c r="Y193" s="38"/>
      <c r="Z193" s="38"/>
      <c r="AA193" s="38"/>
      <c r="AB193" s="38"/>
      <c r="AC193" s="38"/>
      <c r="AD193" s="38"/>
      <c r="AE193" s="38"/>
      <c r="AR193" s="191" t="s">
        <v>206</v>
      </c>
      <c r="AT193" s="191" t="s">
        <v>201</v>
      </c>
      <c r="AU193" s="191" t="s">
        <v>91</v>
      </c>
      <c r="AY193" s="19" t="s">
        <v>199</v>
      </c>
      <c r="BE193" s="192">
        <f>IF(N193="základní",J193,0)</f>
        <v>0</v>
      </c>
      <c r="BF193" s="192">
        <f>IF(N193="snížená",J193,0)</f>
        <v>0</v>
      </c>
      <c r="BG193" s="192">
        <f>IF(N193="zákl. přenesená",J193,0)</f>
        <v>0</v>
      </c>
      <c r="BH193" s="192">
        <f>IF(N193="sníž. přenesená",J193,0)</f>
        <v>0</v>
      </c>
      <c r="BI193" s="192">
        <f>IF(N193="nulová",J193,0)</f>
        <v>0</v>
      </c>
      <c r="BJ193" s="19" t="s">
        <v>89</v>
      </c>
      <c r="BK193" s="192">
        <f>ROUND(I193*H193,2)</f>
        <v>0</v>
      </c>
      <c r="BL193" s="19" t="s">
        <v>206</v>
      </c>
      <c r="BM193" s="191" t="s">
        <v>3399</v>
      </c>
    </row>
    <row r="194" s="2" customFormat="1">
      <c r="A194" s="38"/>
      <c r="B194" s="39"/>
      <c r="C194" s="38"/>
      <c r="D194" s="193" t="s">
        <v>208</v>
      </c>
      <c r="E194" s="38"/>
      <c r="F194" s="194" t="s">
        <v>3400</v>
      </c>
      <c r="G194" s="38"/>
      <c r="H194" s="38"/>
      <c r="I194" s="195"/>
      <c r="J194" s="38"/>
      <c r="K194" s="38"/>
      <c r="L194" s="39"/>
      <c r="M194" s="196"/>
      <c r="N194" s="197"/>
      <c r="O194" s="77"/>
      <c r="P194" s="77"/>
      <c r="Q194" s="77"/>
      <c r="R194" s="77"/>
      <c r="S194" s="77"/>
      <c r="T194" s="78"/>
      <c r="U194" s="38"/>
      <c r="V194" s="38"/>
      <c r="W194" s="38"/>
      <c r="X194" s="38"/>
      <c r="Y194" s="38"/>
      <c r="Z194" s="38"/>
      <c r="AA194" s="38"/>
      <c r="AB194" s="38"/>
      <c r="AC194" s="38"/>
      <c r="AD194" s="38"/>
      <c r="AE194" s="38"/>
      <c r="AT194" s="19" t="s">
        <v>208</v>
      </c>
      <c r="AU194" s="19" t="s">
        <v>91</v>
      </c>
    </row>
    <row r="195" s="2" customFormat="1">
      <c r="A195" s="38"/>
      <c r="B195" s="39"/>
      <c r="C195" s="38"/>
      <c r="D195" s="193" t="s">
        <v>210</v>
      </c>
      <c r="E195" s="38"/>
      <c r="F195" s="198" t="s">
        <v>3360</v>
      </c>
      <c r="G195" s="38"/>
      <c r="H195" s="38"/>
      <c r="I195" s="195"/>
      <c r="J195" s="38"/>
      <c r="K195" s="38"/>
      <c r="L195" s="39"/>
      <c r="M195" s="196"/>
      <c r="N195" s="197"/>
      <c r="O195" s="77"/>
      <c r="P195" s="77"/>
      <c r="Q195" s="77"/>
      <c r="R195" s="77"/>
      <c r="S195" s="77"/>
      <c r="T195" s="78"/>
      <c r="U195" s="38"/>
      <c r="V195" s="38"/>
      <c r="W195" s="38"/>
      <c r="X195" s="38"/>
      <c r="Y195" s="38"/>
      <c r="Z195" s="38"/>
      <c r="AA195" s="38"/>
      <c r="AB195" s="38"/>
      <c r="AC195" s="38"/>
      <c r="AD195" s="38"/>
      <c r="AE195" s="38"/>
      <c r="AT195" s="19" t="s">
        <v>210</v>
      </c>
      <c r="AU195" s="19" t="s">
        <v>91</v>
      </c>
    </row>
    <row r="196" s="14" customFormat="1">
      <c r="A196" s="14"/>
      <c r="B196" s="207"/>
      <c r="C196" s="14"/>
      <c r="D196" s="193" t="s">
        <v>212</v>
      </c>
      <c r="E196" s="208" t="s">
        <v>1</v>
      </c>
      <c r="F196" s="209" t="s">
        <v>3385</v>
      </c>
      <c r="G196" s="14"/>
      <c r="H196" s="208" t="s">
        <v>1</v>
      </c>
      <c r="I196" s="210"/>
      <c r="J196" s="14"/>
      <c r="K196" s="14"/>
      <c r="L196" s="207"/>
      <c r="M196" s="211"/>
      <c r="N196" s="212"/>
      <c r="O196" s="212"/>
      <c r="P196" s="212"/>
      <c r="Q196" s="212"/>
      <c r="R196" s="212"/>
      <c r="S196" s="212"/>
      <c r="T196" s="213"/>
      <c r="U196" s="14"/>
      <c r="V196" s="14"/>
      <c r="W196" s="14"/>
      <c r="X196" s="14"/>
      <c r="Y196" s="14"/>
      <c r="Z196" s="14"/>
      <c r="AA196" s="14"/>
      <c r="AB196" s="14"/>
      <c r="AC196" s="14"/>
      <c r="AD196" s="14"/>
      <c r="AE196" s="14"/>
      <c r="AT196" s="208" t="s">
        <v>212</v>
      </c>
      <c r="AU196" s="208" t="s">
        <v>91</v>
      </c>
      <c r="AV196" s="14" t="s">
        <v>89</v>
      </c>
      <c r="AW196" s="14" t="s">
        <v>36</v>
      </c>
      <c r="AX196" s="14" t="s">
        <v>81</v>
      </c>
      <c r="AY196" s="208" t="s">
        <v>199</v>
      </c>
    </row>
    <row r="197" s="13" customFormat="1">
      <c r="A197" s="13"/>
      <c r="B197" s="199"/>
      <c r="C197" s="13"/>
      <c r="D197" s="193" t="s">
        <v>212</v>
      </c>
      <c r="E197" s="200" t="s">
        <v>1</v>
      </c>
      <c r="F197" s="201" t="s">
        <v>3386</v>
      </c>
      <c r="G197" s="13"/>
      <c r="H197" s="202">
        <v>792</v>
      </c>
      <c r="I197" s="203"/>
      <c r="J197" s="13"/>
      <c r="K197" s="13"/>
      <c r="L197" s="199"/>
      <c r="M197" s="204"/>
      <c r="N197" s="205"/>
      <c r="O197" s="205"/>
      <c r="P197" s="205"/>
      <c r="Q197" s="205"/>
      <c r="R197" s="205"/>
      <c r="S197" s="205"/>
      <c r="T197" s="206"/>
      <c r="U197" s="13"/>
      <c r="V197" s="13"/>
      <c r="W197" s="13"/>
      <c r="X197" s="13"/>
      <c r="Y197" s="13"/>
      <c r="Z197" s="13"/>
      <c r="AA197" s="13"/>
      <c r="AB197" s="13"/>
      <c r="AC197" s="13"/>
      <c r="AD197" s="13"/>
      <c r="AE197" s="13"/>
      <c r="AT197" s="200" t="s">
        <v>212</v>
      </c>
      <c r="AU197" s="200" t="s">
        <v>91</v>
      </c>
      <c r="AV197" s="13" t="s">
        <v>91</v>
      </c>
      <c r="AW197" s="13" t="s">
        <v>36</v>
      </c>
      <c r="AX197" s="13" t="s">
        <v>89</v>
      </c>
      <c r="AY197" s="200" t="s">
        <v>199</v>
      </c>
    </row>
    <row r="198" s="2" customFormat="1" ht="24.15" customHeight="1">
      <c r="A198" s="38"/>
      <c r="B198" s="179"/>
      <c r="C198" s="180" t="s">
        <v>331</v>
      </c>
      <c r="D198" s="180" t="s">
        <v>201</v>
      </c>
      <c r="E198" s="181" t="s">
        <v>3401</v>
      </c>
      <c r="F198" s="182" t="s">
        <v>3402</v>
      </c>
      <c r="G198" s="183" t="s">
        <v>404</v>
      </c>
      <c r="H198" s="184">
        <v>504</v>
      </c>
      <c r="I198" s="185"/>
      <c r="J198" s="186">
        <f>ROUND(I198*H198,2)</f>
        <v>0</v>
      </c>
      <c r="K198" s="182" t="s">
        <v>205</v>
      </c>
      <c r="L198" s="39"/>
      <c r="M198" s="187" t="s">
        <v>1</v>
      </c>
      <c r="N198" s="188" t="s">
        <v>46</v>
      </c>
      <c r="O198" s="77"/>
      <c r="P198" s="189">
        <f>O198*H198</f>
        <v>0</v>
      </c>
      <c r="Q198" s="189">
        <v>0</v>
      </c>
      <c r="R198" s="189">
        <f>Q198*H198</f>
        <v>0</v>
      </c>
      <c r="S198" s="189">
        <v>0</v>
      </c>
      <c r="T198" s="190">
        <f>S198*H198</f>
        <v>0</v>
      </c>
      <c r="U198" s="38"/>
      <c r="V198" s="38"/>
      <c r="W198" s="38"/>
      <c r="X198" s="38"/>
      <c r="Y198" s="38"/>
      <c r="Z198" s="38"/>
      <c r="AA198" s="38"/>
      <c r="AB198" s="38"/>
      <c r="AC198" s="38"/>
      <c r="AD198" s="38"/>
      <c r="AE198" s="38"/>
      <c r="AR198" s="191" t="s">
        <v>206</v>
      </c>
      <c r="AT198" s="191" t="s">
        <v>201</v>
      </c>
      <c r="AU198" s="191" t="s">
        <v>91</v>
      </c>
      <c r="AY198" s="19" t="s">
        <v>199</v>
      </c>
      <c r="BE198" s="192">
        <f>IF(N198="základní",J198,0)</f>
        <v>0</v>
      </c>
      <c r="BF198" s="192">
        <f>IF(N198="snížená",J198,0)</f>
        <v>0</v>
      </c>
      <c r="BG198" s="192">
        <f>IF(N198="zákl. přenesená",J198,0)</f>
        <v>0</v>
      </c>
      <c r="BH198" s="192">
        <f>IF(N198="sníž. přenesená",J198,0)</f>
        <v>0</v>
      </c>
      <c r="BI198" s="192">
        <f>IF(N198="nulová",J198,0)</f>
        <v>0</v>
      </c>
      <c r="BJ198" s="19" t="s">
        <v>89</v>
      </c>
      <c r="BK198" s="192">
        <f>ROUND(I198*H198,2)</f>
        <v>0</v>
      </c>
      <c r="BL198" s="19" t="s">
        <v>206</v>
      </c>
      <c r="BM198" s="191" t="s">
        <v>3403</v>
      </c>
    </row>
    <row r="199" s="2" customFormat="1">
      <c r="A199" s="38"/>
      <c r="B199" s="39"/>
      <c r="C199" s="38"/>
      <c r="D199" s="193" t="s">
        <v>208</v>
      </c>
      <c r="E199" s="38"/>
      <c r="F199" s="194" t="s">
        <v>3404</v>
      </c>
      <c r="G199" s="38"/>
      <c r="H199" s="38"/>
      <c r="I199" s="195"/>
      <c r="J199" s="38"/>
      <c r="K199" s="38"/>
      <c r="L199" s="39"/>
      <c r="M199" s="196"/>
      <c r="N199" s="197"/>
      <c r="O199" s="77"/>
      <c r="P199" s="77"/>
      <c r="Q199" s="77"/>
      <c r="R199" s="77"/>
      <c r="S199" s="77"/>
      <c r="T199" s="78"/>
      <c r="U199" s="38"/>
      <c r="V199" s="38"/>
      <c r="W199" s="38"/>
      <c r="X199" s="38"/>
      <c r="Y199" s="38"/>
      <c r="Z199" s="38"/>
      <c r="AA199" s="38"/>
      <c r="AB199" s="38"/>
      <c r="AC199" s="38"/>
      <c r="AD199" s="38"/>
      <c r="AE199" s="38"/>
      <c r="AT199" s="19" t="s">
        <v>208</v>
      </c>
      <c r="AU199" s="19" t="s">
        <v>91</v>
      </c>
    </row>
    <row r="200" s="2" customFormat="1">
      <c r="A200" s="38"/>
      <c r="B200" s="39"/>
      <c r="C200" s="38"/>
      <c r="D200" s="193" t="s">
        <v>210</v>
      </c>
      <c r="E200" s="38"/>
      <c r="F200" s="198" t="s">
        <v>3360</v>
      </c>
      <c r="G200" s="38"/>
      <c r="H200" s="38"/>
      <c r="I200" s="195"/>
      <c r="J200" s="38"/>
      <c r="K200" s="38"/>
      <c r="L200" s="39"/>
      <c r="M200" s="196"/>
      <c r="N200" s="197"/>
      <c r="O200" s="77"/>
      <c r="P200" s="77"/>
      <c r="Q200" s="77"/>
      <c r="R200" s="77"/>
      <c r="S200" s="77"/>
      <c r="T200" s="78"/>
      <c r="U200" s="38"/>
      <c r="V200" s="38"/>
      <c r="W200" s="38"/>
      <c r="X200" s="38"/>
      <c r="Y200" s="38"/>
      <c r="Z200" s="38"/>
      <c r="AA200" s="38"/>
      <c r="AB200" s="38"/>
      <c r="AC200" s="38"/>
      <c r="AD200" s="38"/>
      <c r="AE200" s="38"/>
      <c r="AT200" s="19" t="s">
        <v>210</v>
      </c>
      <c r="AU200" s="19" t="s">
        <v>91</v>
      </c>
    </row>
    <row r="201" s="14" customFormat="1">
      <c r="A201" s="14"/>
      <c r="B201" s="207"/>
      <c r="C201" s="14"/>
      <c r="D201" s="193" t="s">
        <v>212</v>
      </c>
      <c r="E201" s="208" t="s">
        <v>1</v>
      </c>
      <c r="F201" s="209" t="s">
        <v>3385</v>
      </c>
      <c r="G201" s="14"/>
      <c r="H201" s="208" t="s">
        <v>1</v>
      </c>
      <c r="I201" s="210"/>
      <c r="J201" s="14"/>
      <c r="K201" s="14"/>
      <c r="L201" s="207"/>
      <c r="M201" s="211"/>
      <c r="N201" s="212"/>
      <c r="O201" s="212"/>
      <c r="P201" s="212"/>
      <c r="Q201" s="212"/>
      <c r="R201" s="212"/>
      <c r="S201" s="212"/>
      <c r="T201" s="213"/>
      <c r="U201" s="14"/>
      <c r="V201" s="14"/>
      <c r="W201" s="14"/>
      <c r="X201" s="14"/>
      <c r="Y201" s="14"/>
      <c r="Z201" s="14"/>
      <c r="AA201" s="14"/>
      <c r="AB201" s="14"/>
      <c r="AC201" s="14"/>
      <c r="AD201" s="14"/>
      <c r="AE201" s="14"/>
      <c r="AT201" s="208" t="s">
        <v>212</v>
      </c>
      <c r="AU201" s="208" t="s">
        <v>91</v>
      </c>
      <c r="AV201" s="14" t="s">
        <v>89</v>
      </c>
      <c r="AW201" s="14" t="s">
        <v>36</v>
      </c>
      <c r="AX201" s="14" t="s">
        <v>81</v>
      </c>
      <c r="AY201" s="208" t="s">
        <v>199</v>
      </c>
    </row>
    <row r="202" s="13" customFormat="1">
      <c r="A202" s="13"/>
      <c r="B202" s="199"/>
      <c r="C202" s="13"/>
      <c r="D202" s="193" t="s">
        <v>212</v>
      </c>
      <c r="E202" s="200" t="s">
        <v>1</v>
      </c>
      <c r="F202" s="201" t="s">
        <v>3391</v>
      </c>
      <c r="G202" s="13"/>
      <c r="H202" s="202">
        <v>504</v>
      </c>
      <c r="I202" s="203"/>
      <c r="J202" s="13"/>
      <c r="K202" s="13"/>
      <c r="L202" s="199"/>
      <c r="M202" s="204"/>
      <c r="N202" s="205"/>
      <c r="O202" s="205"/>
      <c r="P202" s="205"/>
      <c r="Q202" s="205"/>
      <c r="R202" s="205"/>
      <c r="S202" s="205"/>
      <c r="T202" s="206"/>
      <c r="U202" s="13"/>
      <c r="V202" s="13"/>
      <c r="W202" s="13"/>
      <c r="X202" s="13"/>
      <c r="Y202" s="13"/>
      <c r="Z202" s="13"/>
      <c r="AA202" s="13"/>
      <c r="AB202" s="13"/>
      <c r="AC202" s="13"/>
      <c r="AD202" s="13"/>
      <c r="AE202" s="13"/>
      <c r="AT202" s="200" t="s">
        <v>212</v>
      </c>
      <c r="AU202" s="200" t="s">
        <v>91</v>
      </c>
      <c r="AV202" s="13" t="s">
        <v>91</v>
      </c>
      <c r="AW202" s="13" t="s">
        <v>36</v>
      </c>
      <c r="AX202" s="13" t="s">
        <v>89</v>
      </c>
      <c r="AY202" s="200" t="s">
        <v>199</v>
      </c>
    </row>
    <row r="203" s="2" customFormat="1" ht="24.15" customHeight="1">
      <c r="A203" s="38"/>
      <c r="B203" s="179"/>
      <c r="C203" s="180" t="s">
        <v>337</v>
      </c>
      <c r="D203" s="180" t="s">
        <v>201</v>
      </c>
      <c r="E203" s="181" t="s">
        <v>3405</v>
      </c>
      <c r="F203" s="182" t="s">
        <v>3406</v>
      </c>
      <c r="G203" s="183" t="s">
        <v>404</v>
      </c>
      <c r="H203" s="184">
        <v>144</v>
      </c>
      <c r="I203" s="185"/>
      <c r="J203" s="186">
        <f>ROUND(I203*H203,2)</f>
        <v>0</v>
      </c>
      <c r="K203" s="182" t="s">
        <v>205</v>
      </c>
      <c r="L203" s="39"/>
      <c r="M203" s="187" t="s">
        <v>1</v>
      </c>
      <c r="N203" s="188" t="s">
        <v>46</v>
      </c>
      <c r="O203" s="77"/>
      <c r="P203" s="189">
        <f>O203*H203</f>
        <v>0</v>
      </c>
      <c r="Q203" s="189">
        <v>0</v>
      </c>
      <c r="R203" s="189">
        <f>Q203*H203</f>
        <v>0</v>
      </c>
      <c r="S203" s="189">
        <v>0</v>
      </c>
      <c r="T203" s="190">
        <f>S203*H203</f>
        <v>0</v>
      </c>
      <c r="U203" s="38"/>
      <c r="V203" s="38"/>
      <c r="W203" s="38"/>
      <c r="X203" s="38"/>
      <c r="Y203" s="38"/>
      <c r="Z203" s="38"/>
      <c r="AA203" s="38"/>
      <c r="AB203" s="38"/>
      <c r="AC203" s="38"/>
      <c r="AD203" s="38"/>
      <c r="AE203" s="38"/>
      <c r="AR203" s="191" t="s">
        <v>206</v>
      </c>
      <c r="AT203" s="191" t="s">
        <v>201</v>
      </c>
      <c r="AU203" s="191" t="s">
        <v>91</v>
      </c>
      <c r="AY203" s="19" t="s">
        <v>199</v>
      </c>
      <c r="BE203" s="192">
        <f>IF(N203="základní",J203,0)</f>
        <v>0</v>
      </c>
      <c r="BF203" s="192">
        <f>IF(N203="snížená",J203,0)</f>
        <v>0</v>
      </c>
      <c r="BG203" s="192">
        <f>IF(N203="zákl. přenesená",J203,0)</f>
        <v>0</v>
      </c>
      <c r="BH203" s="192">
        <f>IF(N203="sníž. přenesená",J203,0)</f>
        <v>0</v>
      </c>
      <c r="BI203" s="192">
        <f>IF(N203="nulová",J203,0)</f>
        <v>0</v>
      </c>
      <c r="BJ203" s="19" t="s">
        <v>89</v>
      </c>
      <c r="BK203" s="192">
        <f>ROUND(I203*H203,2)</f>
        <v>0</v>
      </c>
      <c r="BL203" s="19" t="s">
        <v>206</v>
      </c>
      <c r="BM203" s="191" t="s">
        <v>3407</v>
      </c>
    </row>
    <row r="204" s="2" customFormat="1">
      <c r="A204" s="38"/>
      <c r="B204" s="39"/>
      <c r="C204" s="38"/>
      <c r="D204" s="193" t="s">
        <v>208</v>
      </c>
      <c r="E204" s="38"/>
      <c r="F204" s="194" t="s">
        <v>3408</v>
      </c>
      <c r="G204" s="38"/>
      <c r="H204" s="38"/>
      <c r="I204" s="195"/>
      <c r="J204" s="38"/>
      <c r="K204" s="38"/>
      <c r="L204" s="39"/>
      <c r="M204" s="196"/>
      <c r="N204" s="197"/>
      <c r="O204" s="77"/>
      <c r="P204" s="77"/>
      <c r="Q204" s="77"/>
      <c r="R204" s="77"/>
      <c r="S204" s="77"/>
      <c r="T204" s="78"/>
      <c r="U204" s="38"/>
      <c r="V204" s="38"/>
      <c r="W204" s="38"/>
      <c r="X204" s="38"/>
      <c r="Y204" s="38"/>
      <c r="Z204" s="38"/>
      <c r="AA204" s="38"/>
      <c r="AB204" s="38"/>
      <c r="AC204" s="38"/>
      <c r="AD204" s="38"/>
      <c r="AE204" s="38"/>
      <c r="AT204" s="19" t="s">
        <v>208</v>
      </c>
      <c r="AU204" s="19" t="s">
        <v>91</v>
      </c>
    </row>
    <row r="205" s="2" customFormat="1">
      <c r="A205" s="38"/>
      <c r="B205" s="39"/>
      <c r="C205" s="38"/>
      <c r="D205" s="193" t="s">
        <v>210</v>
      </c>
      <c r="E205" s="38"/>
      <c r="F205" s="198" t="s">
        <v>3360</v>
      </c>
      <c r="G205" s="38"/>
      <c r="H205" s="38"/>
      <c r="I205" s="195"/>
      <c r="J205" s="38"/>
      <c r="K205" s="38"/>
      <c r="L205" s="39"/>
      <c r="M205" s="196"/>
      <c r="N205" s="197"/>
      <c r="O205" s="77"/>
      <c r="P205" s="77"/>
      <c r="Q205" s="77"/>
      <c r="R205" s="77"/>
      <c r="S205" s="77"/>
      <c r="T205" s="78"/>
      <c r="U205" s="38"/>
      <c r="V205" s="38"/>
      <c r="W205" s="38"/>
      <c r="X205" s="38"/>
      <c r="Y205" s="38"/>
      <c r="Z205" s="38"/>
      <c r="AA205" s="38"/>
      <c r="AB205" s="38"/>
      <c r="AC205" s="38"/>
      <c r="AD205" s="38"/>
      <c r="AE205" s="38"/>
      <c r="AT205" s="19" t="s">
        <v>210</v>
      </c>
      <c r="AU205" s="19" t="s">
        <v>91</v>
      </c>
    </row>
    <row r="206" s="14" customFormat="1">
      <c r="A206" s="14"/>
      <c r="B206" s="207"/>
      <c r="C206" s="14"/>
      <c r="D206" s="193" t="s">
        <v>212</v>
      </c>
      <c r="E206" s="208" t="s">
        <v>1</v>
      </c>
      <c r="F206" s="209" t="s">
        <v>3385</v>
      </c>
      <c r="G206" s="14"/>
      <c r="H206" s="208" t="s">
        <v>1</v>
      </c>
      <c r="I206" s="210"/>
      <c r="J206" s="14"/>
      <c r="K206" s="14"/>
      <c r="L206" s="207"/>
      <c r="M206" s="211"/>
      <c r="N206" s="212"/>
      <c r="O206" s="212"/>
      <c r="P206" s="212"/>
      <c r="Q206" s="212"/>
      <c r="R206" s="212"/>
      <c r="S206" s="212"/>
      <c r="T206" s="213"/>
      <c r="U206" s="14"/>
      <c r="V206" s="14"/>
      <c r="W206" s="14"/>
      <c r="X206" s="14"/>
      <c r="Y206" s="14"/>
      <c r="Z206" s="14"/>
      <c r="AA206" s="14"/>
      <c r="AB206" s="14"/>
      <c r="AC206" s="14"/>
      <c r="AD206" s="14"/>
      <c r="AE206" s="14"/>
      <c r="AT206" s="208" t="s">
        <v>212</v>
      </c>
      <c r="AU206" s="208" t="s">
        <v>91</v>
      </c>
      <c r="AV206" s="14" t="s">
        <v>89</v>
      </c>
      <c r="AW206" s="14" t="s">
        <v>36</v>
      </c>
      <c r="AX206" s="14" t="s">
        <v>81</v>
      </c>
      <c r="AY206" s="208" t="s">
        <v>199</v>
      </c>
    </row>
    <row r="207" s="13" customFormat="1">
      <c r="A207" s="13"/>
      <c r="B207" s="199"/>
      <c r="C207" s="13"/>
      <c r="D207" s="193" t="s">
        <v>212</v>
      </c>
      <c r="E207" s="200" t="s">
        <v>1</v>
      </c>
      <c r="F207" s="201" t="s">
        <v>3396</v>
      </c>
      <c r="G207" s="13"/>
      <c r="H207" s="202">
        <v>144</v>
      </c>
      <c r="I207" s="203"/>
      <c r="J207" s="13"/>
      <c r="K207" s="13"/>
      <c r="L207" s="199"/>
      <c r="M207" s="204"/>
      <c r="N207" s="205"/>
      <c r="O207" s="205"/>
      <c r="P207" s="205"/>
      <c r="Q207" s="205"/>
      <c r="R207" s="205"/>
      <c r="S207" s="205"/>
      <c r="T207" s="206"/>
      <c r="U207" s="13"/>
      <c r="V207" s="13"/>
      <c r="W207" s="13"/>
      <c r="X207" s="13"/>
      <c r="Y207" s="13"/>
      <c r="Z207" s="13"/>
      <c r="AA207" s="13"/>
      <c r="AB207" s="13"/>
      <c r="AC207" s="13"/>
      <c r="AD207" s="13"/>
      <c r="AE207" s="13"/>
      <c r="AT207" s="200" t="s">
        <v>212</v>
      </c>
      <c r="AU207" s="200" t="s">
        <v>91</v>
      </c>
      <c r="AV207" s="13" t="s">
        <v>91</v>
      </c>
      <c r="AW207" s="13" t="s">
        <v>36</v>
      </c>
      <c r="AX207" s="13" t="s">
        <v>89</v>
      </c>
      <c r="AY207" s="200" t="s">
        <v>199</v>
      </c>
    </row>
    <row r="208" s="2" customFormat="1" ht="24.15" customHeight="1">
      <c r="A208" s="38"/>
      <c r="B208" s="179"/>
      <c r="C208" s="180" t="s">
        <v>342</v>
      </c>
      <c r="D208" s="180" t="s">
        <v>201</v>
      </c>
      <c r="E208" s="181" t="s">
        <v>3409</v>
      </c>
      <c r="F208" s="182" t="s">
        <v>3410</v>
      </c>
      <c r="G208" s="183" t="s">
        <v>404</v>
      </c>
      <c r="H208" s="184">
        <v>80</v>
      </c>
      <c r="I208" s="185"/>
      <c r="J208" s="186">
        <f>ROUND(I208*H208,2)</f>
        <v>0</v>
      </c>
      <c r="K208" s="182" t="s">
        <v>205</v>
      </c>
      <c r="L208" s="39"/>
      <c r="M208" s="187" t="s">
        <v>1</v>
      </c>
      <c r="N208" s="188" t="s">
        <v>46</v>
      </c>
      <c r="O208" s="77"/>
      <c r="P208" s="189">
        <f>O208*H208</f>
        <v>0</v>
      </c>
      <c r="Q208" s="189">
        <v>0</v>
      </c>
      <c r="R208" s="189">
        <f>Q208*H208</f>
        <v>0</v>
      </c>
      <c r="S208" s="189">
        <v>0</v>
      </c>
      <c r="T208" s="190">
        <f>S208*H208</f>
        <v>0</v>
      </c>
      <c r="U208" s="38"/>
      <c r="V208" s="38"/>
      <c r="W208" s="38"/>
      <c r="X208" s="38"/>
      <c r="Y208" s="38"/>
      <c r="Z208" s="38"/>
      <c r="AA208" s="38"/>
      <c r="AB208" s="38"/>
      <c r="AC208" s="38"/>
      <c r="AD208" s="38"/>
      <c r="AE208" s="38"/>
      <c r="AR208" s="191" t="s">
        <v>206</v>
      </c>
      <c r="AT208" s="191" t="s">
        <v>201</v>
      </c>
      <c r="AU208" s="191" t="s">
        <v>91</v>
      </c>
      <c r="AY208" s="19" t="s">
        <v>199</v>
      </c>
      <c r="BE208" s="192">
        <f>IF(N208="základní",J208,0)</f>
        <v>0</v>
      </c>
      <c r="BF208" s="192">
        <f>IF(N208="snížená",J208,0)</f>
        <v>0</v>
      </c>
      <c r="BG208" s="192">
        <f>IF(N208="zákl. přenesená",J208,0)</f>
        <v>0</v>
      </c>
      <c r="BH208" s="192">
        <f>IF(N208="sníž. přenesená",J208,0)</f>
        <v>0</v>
      </c>
      <c r="BI208" s="192">
        <f>IF(N208="nulová",J208,0)</f>
        <v>0</v>
      </c>
      <c r="BJ208" s="19" t="s">
        <v>89</v>
      </c>
      <c r="BK208" s="192">
        <f>ROUND(I208*H208,2)</f>
        <v>0</v>
      </c>
      <c r="BL208" s="19" t="s">
        <v>206</v>
      </c>
      <c r="BM208" s="191" t="s">
        <v>3411</v>
      </c>
    </row>
    <row r="209" s="2" customFormat="1">
      <c r="A209" s="38"/>
      <c r="B209" s="39"/>
      <c r="C209" s="38"/>
      <c r="D209" s="193" t="s">
        <v>208</v>
      </c>
      <c r="E209" s="38"/>
      <c r="F209" s="194" t="s">
        <v>3412</v>
      </c>
      <c r="G209" s="38"/>
      <c r="H209" s="38"/>
      <c r="I209" s="195"/>
      <c r="J209" s="38"/>
      <c r="K209" s="38"/>
      <c r="L209" s="39"/>
      <c r="M209" s="196"/>
      <c r="N209" s="197"/>
      <c r="O209" s="77"/>
      <c r="P209" s="77"/>
      <c r="Q209" s="77"/>
      <c r="R209" s="77"/>
      <c r="S209" s="77"/>
      <c r="T209" s="78"/>
      <c r="U209" s="38"/>
      <c r="V209" s="38"/>
      <c r="W209" s="38"/>
      <c r="X209" s="38"/>
      <c r="Y209" s="38"/>
      <c r="Z209" s="38"/>
      <c r="AA209" s="38"/>
      <c r="AB209" s="38"/>
      <c r="AC209" s="38"/>
      <c r="AD209" s="38"/>
      <c r="AE209" s="38"/>
      <c r="AT209" s="19" t="s">
        <v>208</v>
      </c>
      <c r="AU209" s="19" t="s">
        <v>91</v>
      </c>
    </row>
    <row r="210" s="2" customFormat="1">
      <c r="A210" s="38"/>
      <c r="B210" s="39"/>
      <c r="C210" s="38"/>
      <c r="D210" s="193" t="s">
        <v>210</v>
      </c>
      <c r="E210" s="38"/>
      <c r="F210" s="198" t="s">
        <v>3413</v>
      </c>
      <c r="G210" s="38"/>
      <c r="H210" s="38"/>
      <c r="I210" s="195"/>
      <c r="J210" s="38"/>
      <c r="K210" s="38"/>
      <c r="L210" s="39"/>
      <c r="M210" s="196"/>
      <c r="N210" s="197"/>
      <c r="O210" s="77"/>
      <c r="P210" s="77"/>
      <c r="Q210" s="77"/>
      <c r="R210" s="77"/>
      <c r="S210" s="77"/>
      <c r="T210" s="78"/>
      <c r="U210" s="38"/>
      <c r="V210" s="38"/>
      <c r="W210" s="38"/>
      <c r="X210" s="38"/>
      <c r="Y210" s="38"/>
      <c r="Z210" s="38"/>
      <c r="AA210" s="38"/>
      <c r="AB210" s="38"/>
      <c r="AC210" s="38"/>
      <c r="AD210" s="38"/>
      <c r="AE210" s="38"/>
      <c r="AT210" s="19" t="s">
        <v>210</v>
      </c>
      <c r="AU210" s="19" t="s">
        <v>91</v>
      </c>
    </row>
    <row r="211" s="2" customFormat="1" ht="14.4" customHeight="1">
      <c r="A211" s="38"/>
      <c r="B211" s="179"/>
      <c r="C211" s="222" t="s">
        <v>7</v>
      </c>
      <c r="D211" s="222" t="s">
        <v>272</v>
      </c>
      <c r="E211" s="223" t="s">
        <v>3414</v>
      </c>
      <c r="F211" s="224" t="s">
        <v>3415</v>
      </c>
      <c r="G211" s="225" t="s">
        <v>228</v>
      </c>
      <c r="H211" s="226">
        <v>10</v>
      </c>
      <c r="I211" s="227"/>
      <c r="J211" s="228">
        <f>ROUND(I211*H211,2)</f>
        <v>0</v>
      </c>
      <c r="K211" s="224" t="s">
        <v>205</v>
      </c>
      <c r="L211" s="229"/>
      <c r="M211" s="230" t="s">
        <v>1</v>
      </c>
      <c r="N211" s="231" t="s">
        <v>46</v>
      </c>
      <c r="O211" s="77"/>
      <c r="P211" s="189">
        <f>O211*H211</f>
        <v>0</v>
      </c>
      <c r="Q211" s="189">
        <v>0.22</v>
      </c>
      <c r="R211" s="189">
        <f>Q211*H211</f>
        <v>2.2000000000000002</v>
      </c>
      <c r="S211" s="189">
        <v>0</v>
      </c>
      <c r="T211" s="190">
        <f>S211*H211</f>
        <v>0</v>
      </c>
      <c r="U211" s="38"/>
      <c r="V211" s="38"/>
      <c r="W211" s="38"/>
      <c r="X211" s="38"/>
      <c r="Y211" s="38"/>
      <c r="Z211" s="38"/>
      <c r="AA211" s="38"/>
      <c r="AB211" s="38"/>
      <c r="AC211" s="38"/>
      <c r="AD211" s="38"/>
      <c r="AE211" s="38"/>
      <c r="AR211" s="191" t="s">
        <v>259</v>
      </c>
      <c r="AT211" s="191" t="s">
        <v>272</v>
      </c>
      <c r="AU211" s="191" t="s">
        <v>91</v>
      </c>
      <c r="AY211" s="19" t="s">
        <v>199</v>
      </c>
      <c r="BE211" s="192">
        <f>IF(N211="základní",J211,0)</f>
        <v>0</v>
      </c>
      <c r="BF211" s="192">
        <f>IF(N211="snížená",J211,0)</f>
        <v>0</v>
      </c>
      <c r="BG211" s="192">
        <f>IF(N211="zákl. přenesená",J211,0)</f>
        <v>0</v>
      </c>
      <c r="BH211" s="192">
        <f>IF(N211="sníž. přenesená",J211,0)</f>
        <v>0</v>
      </c>
      <c r="BI211" s="192">
        <f>IF(N211="nulová",J211,0)</f>
        <v>0</v>
      </c>
      <c r="BJ211" s="19" t="s">
        <v>89</v>
      </c>
      <c r="BK211" s="192">
        <f>ROUND(I211*H211,2)</f>
        <v>0</v>
      </c>
      <c r="BL211" s="19" t="s">
        <v>206</v>
      </c>
      <c r="BM211" s="191" t="s">
        <v>3416</v>
      </c>
    </row>
    <row r="212" s="2" customFormat="1">
      <c r="A212" s="38"/>
      <c r="B212" s="39"/>
      <c r="C212" s="38"/>
      <c r="D212" s="193" t="s">
        <v>208</v>
      </c>
      <c r="E212" s="38"/>
      <c r="F212" s="194" t="s">
        <v>3415</v>
      </c>
      <c r="G212" s="38"/>
      <c r="H212" s="38"/>
      <c r="I212" s="195"/>
      <c r="J212" s="38"/>
      <c r="K212" s="38"/>
      <c r="L212" s="39"/>
      <c r="M212" s="196"/>
      <c r="N212" s="197"/>
      <c r="O212" s="77"/>
      <c r="P212" s="77"/>
      <c r="Q212" s="77"/>
      <c r="R212" s="77"/>
      <c r="S212" s="77"/>
      <c r="T212" s="78"/>
      <c r="U212" s="38"/>
      <c r="V212" s="38"/>
      <c r="W212" s="38"/>
      <c r="X212" s="38"/>
      <c r="Y212" s="38"/>
      <c r="Z212" s="38"/>
      <c r="AA212" s="38"/>
      <c r="AB212" s="38"/>
      <c r="AC212" s="38"/>
      <c r="AD212" s="38"/>
      <c r="AE212" s="38"/>
      <c r="AT212" s="19" t="s">
        <v>208</v>
      </c>
      <c r="AU212" s="19" t="s">
        <v>91</v>
      </c>
    </row>
    <row r="213" s="13" customFormat="1">
      <c r="A213" s="13"/>
      <c r="B213" s="199"/>
      <c r="C213" s="13"/>
      <c r="D213" s="193" t="s">
        <v>212</v>
      </c>
      <c r="E213" s="13"/>
      <c r="F213" s="201" t="s">
        <v>3417</v>
      </c>
      <c r="G213" s="13"/>
      <c r="H213" s="202">
        <v>10</v>
      </c>
      <c r="I213" s="203"/>
      <c r="J213" s="13"/>
      <c r="K213" s="13"/>
      <c r="L213" s="199"/>
      <c r="M213" s="204"/>
      <c r="N213" s="205"/>
      <c r="O213" s="205"/>
      <c r="P213" s="205"/>
      <c r="Q213" s="205"/>
      <c r="R213" s="205"/>
      <c r="S213" s="205"/>
      <c r="T213" s="206"/>
      <c r="U213" s="13"/>
      <c r="V213" s="13"/>
      <c r="W213" s="13"/>
      <c r="X213" s="13"/>
      <c r="Y213" s="13"/>
      <c r="Z213" s="13"/>
      <c r="AA213" s="13"/>
      <c r="AB213" s="13"/>
      <c r="AC213" s="13"/>
      <c r="AD213" s="13"/>
      <c r="AE213" s="13"/>
      <c r="AT213" s="200" t="s">
        <v>212</v>
      </c>
      <c r="AU213" s="200" t="s">
        <v>91</v>
      </c>
      <c r="AV213" s="13" t="s">
        <v>91</v>
      </c>
      <c r="AW213" s="13" t="s">
        <v>3</v>
      </c>
      <c r="AX213" s="13" t="s">
        <v>89</v>
      </c>
      <c r="AY213" s="200" t="s">
        <v>199</v>
      </c>
    </row>
    <row r="214" s="2" customFormat="1" ht="24.15" customHeight="1">
      <c r="A214" s="38"/>
      <c r="B214" s="179"/>
      <c r="C214" s="180" t="s">
        <v>354</v>
      </c>
      <c r="D214" s="180" t="s">
        <v>201</v>
      </c>
      <c r="E214" s="181" t="s">
        <v>3418</v>
      </c>
      <c r="F214" s="182" t="s">
        <v>3419</v>
      </c>
      <c r="G214" s="183" t="s">
        <v>404</v>
      </c>
      <c r="H214" s="184">
        <v>20</v>
      </c>
      <c r="I214" s="185"/>
      <c r="J214" s="186">
        <f>ROUND(I214*H214,2)</f>
        <v>0</v>
      </c>
      <c r="K214" s="182" t="s">
        <v>205</v>
      </c>
      <c r="L214" s="39"/>
      <c r="M214" s="187" t="s">
        <v>1</v>
      </c>
      <c r="N214" s="188" t="s">
        <v>46</v>
      </c>
      <c r="O214" s="77"/>
      <c r="P214" s="189">
        <f>O214*H214</f>
        <v>0</v>
      </c>
      <c r="Q214" s="189">
        <v>0</v>
      </c>
      <c r="R214" s="189">
        <f>Q214*H214</f>
        <v>0</v>
      </c>
      <c r="S214" s="189">
        <v>0</v>
      </c>
      <c r="T214" s="190">
        <f>S214*H214</f>
        <v>0</v>
      </c>
      <c r="U214" s="38"/>
      <c r="V214" s="38"/>
      <c r="W214" s="38"/>
      <c r="X214" s="38"/>
      <c r="Y214" s="38"/>
      <c r="Z214" s="38"/>
      <c r="AA214" s="38"/>
      <c r="AB214" s="38"/>
      <c r="AC214" s="38"/>
      <c r="AD214" s="38"/>
      <c r="AE214" s="38"/>
      <c r="AR214" s="191" t="s">
        <v>206</v>
      </c>
      <c r="AT214" s="191" t="s">
        <v>201</v>
      </c>
      <c r="AU214" s="191" t="s">
        <v>91</v>
      </c>
      <c r="AY214" s="19" t="s">
        <v>199</v>
      </c>
      <c r="BE214" s="192">
        <f>IF(N214="základní",J214,0)</f>
        <v>0</v>
      </c>
      <c r="BF214" s="192">
        <f>IF(N214="snížená",J214,0)</f>
        <v>0</v>
      </c>
      <c r="BG214" s="192">
        <f>IF(N214="zákl. přenesená",J214,0)</f>
        <v>0</v>
      </c>
      <c r="BH214" s="192">
        <f>IF(N214="sníž. přenesená",J214,0)</f>
        <v>0</v>
      </c>
      <c r="BI214" s="192">
        <f>IF(N214="nulová",J214,0)</f>
        <v>0</v>
      </c>
      <c r="BJ214" s="19" t="s">
        <v>89</v>
      </c>
      <c r="BK214" s="192">
        <f>ROUND(I214*H214,2)</f>
        <v>0</v>
      </c>
      <c r="BL214" s="19" t="s">
        <v>206</v>
      </c>
      <c r="BM214" s="191" t="s">
        <v>3420</v>
      </c>
    </row>
    <row r="215" s="2" customFormat="1">
      <c r="A215" s="38"/>
      <c r="B215" s="39"/>
      <c r="C215" s="38"/>
      <c r="D215" s="193" t="s">
        <v>208</v>
      </c>
      <c r="E215" s="38"/>
      <c r="F215" s="194" t="s">
        <v>3421</v>
      </c>
      <c r="G215" s="38"/>
      <c r="H215" s="38"/>
      <c r="I215" s="195"/>
      <c r="J215" s="38"/>
      <c r="K215" s="38"/>
      <c r="L215" s="39"/>
      <c r="M215" s="196"/>
      <c r="N215" s="197"/>
      <c r="O215" s="77"/>
      <c r="P215" s="77"/>
      <c r="Q215" s="77"/>
      <c r="R215" s="77"/>
      <c r="S215" s="77"/>
      <c r="T215" s="78"/>
      <c r="U215" s="38"/>
      <c r="V215" s="38"/>
      <c r="W215" s="38"/>
      <c r="X215" s="38"/>
      <c r="Y215" s="38"/>
      <c r="Z215" s="38"/>
      <c r="AA215" s="38"/>
      <c r="AB215" s="38"/>
      <c r="AC215" s="38"/>
      <c r="AD215" s="38"/>
      <c r="AE215" s="38"/>
      <c r="AT215" s="19" t="s">
        <v>208</v>
      </c>
      <c r="AU215" s="19" t="s">
        <v>91</v>
      </c>
    </row>
    <row r="216" s="2" customFormat="1">
      <c r="A216" s="38"/>
      <c r="B216" s="39"/>
      <c r="C216" s="38"/>
      <c r="D216" s="193" t="s">
        <v>210</v>
      </c>
      <c r="E216" s="38"/>
      <c r="F216" s="198" t="s">
        <v>3413</v>
      </c>
      <c r="G216" s="38"/>
      <c r="H216" s="38"/>
      <c r="I216" s="195"/>
      <c r="J216" s="38"/>
      <c r="K216" s="38"/>
      <c r="L216" s="39"/>
      <c r="M216" s="196"/>
      <c r="N216" s="197"/>
      <c r="O216" s="77"/>
      <c r="P216" s="77"/>
      <c r="Q216" s="77"/>
      <c r="R216" s="77"/>
      <c r="S216" s="77"/>
      <c r="T216" s="78"/>
      <c r="U216" s="38"/>
      <c r="V216" s="38"/>
      <c r="W216" s="38"/>
      <c r="X216" s="38"/>
      <c r="Y216" s="38"/>
      <c r="Z216" s="38"/>
      <c r="AA216" s="38"/>
      <c r="AB216" s="38"/>
      <c r="AC216" s="38"/>
      <c r="AD216" s="38"/>
      <c r="AE216" s="38"/>
      <c r="AT216" s="19" t="s">
        <v>210</v>
      </c>
      <c r="AU216" s="19" t="s">
        <v>91</v>
      </c>
    </row>
    <row r="217" s="2" customFormat="1" ht="14.4" customHeight="1">
      <c r="A217" s="38"/>
      <c r="B217" s="179"/>
      <c r="C217" s="222" t="s">
        <v>360</v>
      </c>
      <c r="D217" s="222" t="s">
        <v>272</v>
      </c>
      <c r="E217" s="223" t="s">
        <v>3414</v>
      </c>
      <c r="F217" s="224" t="s">
        <v>3415</v>
      </c>
      <c r="G217" s="225" t="s">
        <v>228</v>
      </c>
      <c r="H217" s="226">
        <v>0.040000000000000001</v>
      </c>
      <c r="I217" s="227"/>
      <c r="J217" s="228">
        <f>ROUND(I217*H217,2)</f>
        <v>0</v>
      </c>
      <c r="K217" s="224" t="s">
        <v>205</v>
      </c>
      <c r="L217" s="229"/>
      <c r="M217" s="230" t="s">
        <v>1</v>
      </c>
      <c r="N217" s="231" t="s">
        <v>46</v>
      </c>
      <c r="O217" s="77"/>
      <c r="P217" s="189">
        <f>O217*H217</f>
        <v>0</v>
      </c>
      <c r="Q217" s="189">
        <v>0.22</v>
      </c>
      <c r="R217" s="189">
        <f>Q217*H217</f>
        <v>0.0088000000000000005</v>
      </c>
      <c r="S217" s="189">
        <v>0</v>
      </c>
      <c r="T217" s="190">
        <f>S217*H217</f>
        <v>0</v>
      </c>
      <c r="U217" s="38"/>
      <c r="V217" s="38"/>
      <c r="W217" s="38"/>
      <c r="X217" s="38"/>
      <c r="Y217" s="38"/>
      <c r="Z217" s="38"/>
      <c r="AA217" s="38"/>
      <c r="AB217" s="38"/>
      <c r="AC217" s="38"/>
      <c r="AD217" s="38"/>
      <c r="AE217" s="38"/>
      <c r="AR217" s="191" t="s">
        <v>259</v>
      </c>
      <c r="AT217" s="191" t="s">
        <v>272</v>
      </c>
      <c r="AU217" s="191" t="s">
        <v>91</v>
      </c>
      <c r="AY217" s="19" t="s">
        <v>199</v>
      </c>
      <c r="BE217" s="192">
        <f>IF(N217="základní",J217,0)</f>
        <v>0</v>
      </c>
      <c r="BF217" s="192">
        <f>IF(N217="snížená",J217,0)</f>
        <v>0</v>
      </c>
      <c r="BG217" s="192">
        <f>IF(N217="zákl. přenesená",J217,0)</f>
        <v>0</v>
      </c>
      <c r="BH217" s="192">
        <f>IF(N217="sníž. přenesená",J217,0)</f>
        <v>0</v>
      </c>
      <c r="BI217" s="192">
        <f>IF(N217="nulová",J217,0)</f>
        <v>0</v>
      </c>
      <c r="BJ217" s="19" t="s">
        <v>89</v>
      </c>
      <c r="BK217" s="192">
        <f>ROUND(I217*H217,2)</f>
        <v>0</v>
      </c>
      <c r="BL217" s="19" t="s">
        <v>206</v>
      </c>
      <c r="BM217" s="191" t="s">
        <v>3422</v>
      </c>
    </row>
    <row r="218" s="2" customFormat="1">
      <c r="A218" s="38"/>
      <c r="B218" s="39"/>
      <c r="C218" s="38"/>
      <c r="D218" s="193" t="s">
        <v>208</v>
      </c>
      <c r="E218" s="38"/>
      <c r="F218" s="194" t="s">
        <v>3415</v>
      </c>
      <c r="G218" s="38"/>
      <c r="H218" s="38"/>
      <c r="I218" s="195"/>
      <c r="J218" s="38"/>
      <c r="K218" s="38"/>
      <c r="L218" s="39"/>
      <c r="M218" s="196"/>
      <c r="N218" s="197"/>
      <c r="O218" s="77"/>
      <c r="P218" s="77"/>
      <c r="Q218" s="77"/>
      <c r="R218" s="77"/>
      <c r="S218" s="77"/>
      <c r="T218" s="78"/>
      <c r="U218" s="38"/>
      <c r="V218" s="38"/>
      <c r="W218" s="38"/>
      <c r="X218" s="38"/>
      <c r="Y218" s="38"/>
      <c r="Z218" s="38"/>
      <c r="AA218" s="38"/>
      <c r="AB218" s="38"/>
      <c r="AC218" s="38"/>
      <c r="AD218" s="38"/>
      <c r="AE218" s="38"/>
      <c r="AT218" s="19" t="s">
        <v>208</v>
      </c>
      <c r="AU218" s="19" t="s">
        <v>91</v>
      </c>
    </row>
    <row r="219" s="13" customFormat="1">
      <c r="A219" s="13"/>
      <c r="B219" s="199"/>
      <c r="C219" s="13"/>
      <c r="D219" s="193" t="s">
        <v>212</v>
      </c>
      <c r="E219" s="13"/>
      <c r="F219" s="201" t="s">
        <v>3423</v>
      </c>
      <c r="G219" s="13"/>
      <c r="H219" s="202">
        <v>0.040000000000000001</v>
      </c>
      <c r="I219" s="203"/>
      <c r="J219" s="13"/>
      <c r="K219" s="13"/>
      <c r="L219" s="199"/>
      <c r="M219" s="204"/>
      <c r="N219" s="205"/>
      <c r="O219" s="205"/>
      <c r="P219" s="205"/>
      <c r="Q219" s="205"/>
      <c r="R219" s="205"/>
      <c r="S219" s="205"/>
      <c r="T219" s="206"/>
      <c r="U219" s="13"/>
      <c r="V219" s="13"/>
      <c r="W219" s="13"/>
      <c r="X219" s="13"/>
      <c r="Y219" s="13"/>
      <c r="Z219" s="13"/>
      <c r="AA219" s="13"/>
      <c r="AB219" s="13"/>
      <c r="AC219" s="13"/>
      <c r="AD219" s="13"/>
      <c r="AE219" s="13"/>
      <c r="AT219" s="200" t="s">
        <v>212</v>
      </c>
      <c r="AU219" s="200" t="s">
        <v>91</v>
      </c>
      <c r="AV219" s="13" t="s">
        <v>91</v>
      </c>
      <c r="AW219" s="13" t="s">
        <v>3</v>
      </c>
      <c r="AX219" s="13" t="s">
        <v>89</v>
      </c>
      <c r="AY219" s="200" t="s">
        <v>199</v>
      </c>
    </row>
    <row r="220" s="2" customFormat="1" ht="24.15" customHeight="1">
      <c r="A220" s="38"/>
      <c r="B220" s="179"/>
      <c r="C220" s="180" t="s">
        <v>368</v>
      </c>
      <c r="D220" s="180" t="s">
        <v>201</v>
      </c>
      <c r="E220" s="181" t="s">
        <v>3424</v>
      </c>
      <c r="F220" s="182" t="s">
        <v>3425</v>
      </c>
      <c r="G220" s="183" t="s">
        <v>404</v>
      </c>
      <c r="H220" s="184">
        <v>20</v>
      </c>
      <c r="I220" s="185"/>
      <c r="J220" s="186">
        <f>ROUND(I220*H220,2)</f>
        <v>0</v>
      </c>
      <c r="K220" s="182" t="s">
        <v>205</v>
      </c>
      <c r="L220" s="39"/>
      <c r="M220" s="187" t="s">
        <v>1</v>
      </c>
      <c r="N220" s="188" t="s">
        <v>46</v>
      </c>
      <c r="O220" s="77"/>
      <c r="P220" s="189">
        <f>O220*H220</f>
        <v>0</v>
      </c>
      <c r="Q220" s="189">
        <v>0</v>
      </c>
      <c r="R220" s="189">
        <f>Q220*H220</f>
        <v>0</v>
      </c>
      <c r="S220" s="189">
        <v>0</v>
      </c>
      <c r="T220" s="190">
        <f>S220*H220</f>
        <v>0</v>
      </c>
      <c r="U220" s="38"/>
      <c r="V220" s="38"/>
      <c r="W220" s="38"/>
      <c r="X220" s="38"/>
      <c r="Y220" s="38"/>
      <c r="Z220" s="38"/>
      <c r="AA220" s="38"/>
      <c r="AB220" s="38"/>
      <c r="AC220" s="38"/>
      <c r="AD220" s="38"/>
      <c r="AE220" s="38"/>
      <c r="AR220" s="191" t="s">
        <v>206</v>
      </c>
      <c r="AT220" s="191" t="s">
        <v>201</v>
      </c>
      <c r="AU220" s="191" t="s">
        <v>91</v>
      </c>
      <c r="AY220" s="19" t="s">
        <v>199</v>
      </c>
      <c r="BE220" s="192">
        <f>IF(N220="základní",J220,0)</f>
        <v>0</v>
      </c>
      <c r="BF220" s="192">
        <f>IF(N220="snížená",J220,0)</f>
        <v>0</v>
      </c>
      <c r="BG220" s="192">
        <f>IF(N220="zákl. přenesená",J220,0)</f>
        <v>0</v>
      </c>
      <c r="BH220" s="192">
        <f>IF(N220="sníž. přenesená",J220,0)</f>
        <v>0</v>
      </c>
      <c r="BI220" s="192">
        <f>IF(N220="nulová",J220,0)</f>
        <v>0</v>
      </c>
      <c r="BJ220" s="19" t="s">
        <v>89</v>
      </c>
      <c r="BK220" s="192">
        <f>ROUND(I220*H220,2)</f>
        <v>0</v>
      </c>
      <c r="BL220" s="19" t="s">
        <v>206</v>
      </c>
      <c r="BM220" s="191" t="s">
        <v>3426</v>
      </c>
    </row>
    <row r="221" s="2" customFormat="1">
      <c r="A221" s="38"/>
      <c r="B221" s="39"/>
      <c r="C221" s="38"/>
      <c r="D221" s="193" t="s">
        <v>208</v>
      </c>
      <c r="E221" s="38"/>
      <c r="F221" s="194" t="s">
        <v>3427</v>
      </c>
      <c r="G221" s="38"/>
      <c r="H221" s="38"/>
      <c r="I221" s="195"/>
      <c r="J221" s="38"/>
      <c r="K221" s="38"/>
      <c r="L221" s="39"/>
      <c r="M221" s="196"/>
      <c r="N221" s="197"/>
      <c r="O221" s="77"/>
      <c r="P221" s="77"/>
      <c r="Q221" s="77"/>
      <c r="R221" s="77"/>
      <c r="S221" s="77"/>
      <c r="T221" s="78"/>
      <c r="U221" s="38"/>
      <c r="V221" s="38"/>
      <c r="W221" s="38"/>
      <c r="X221" s="38"/>
      <c r="Y221" s="38"/>
      <c r="Z221" s="38"/>
      <c r="AA221" s="38"/>
      <c r="AB221" s="38"/>
      <c r="AC221" s="38"/>
      <c r="AD221" s="38"/>
      <c r="AE221" s="38"/>
      <c r="AT221" s="19" t="s">
        <v>208</v>
      </c>
      <c r="AU221" s="19" t="s">
        <v>91</v>
      </c>
    </row>
    <row r="222" s="2" customFormat="1">
      <c r="A222" s="38"/>
      <c r="B222" s="39"/>
      <c r="C222" s="38"/>
      <c r="D222" s="193" t="s">
        <v>210</v>
      </c>
      <c r="E222" s="38"/>
      <c r="F222" s="198" t="s">
        <v>3428</v>
      </c>
      <c r="G222" s="38"/>
      <c r="H222" s="38"/>
      <c r="I222" s="195"/>
      <c r="J222" s="38"/>
      <c r="K222" s="38"/>
      <c r="L222" s="39"/>
      <c r="M222" s="196"/>
      <c r="N222" s="197"/>
      <c r="O222" s="77"/>
      <c r="P222" s="77"/>
      <c r="Q222" s="77"/>
      <c r="R222" s="77"/>
      <c r="S222" s="77"/>
      <c r="T222" s="78"/>
      <c r="U222" s="38"/>
      <c r="V222" s="38"/>
      <c r="W222" s="38"/>
      <c r="X222" s="38"/>
      <c r="Y222" s="38"/>
      <c r="Z222" s="38"/>
      <c r="AA222" s="38"/>
      <c r="AB222" s="38"/>
      <c r="AC222" s="38"/>
      <c r="AD222" s="38"/>
      <c r="AE222" s="38"/>
      <c r="AT222" s="19" t="s">
        <v>210</v>
      </c>
      <c r="AU222" s="19" t="s">
        <v>91</v>
      </c>
    </row>
    <row r="223" s="2" customFormat="1" ht="14.4" customHeight="1">
      <c r="A223" s="38"/>
      <c r="B223" s="179"/>
      <c r="C223" s="222" t="s">
        <v>376</v>
      </c>
      <c r="D223" s="222" t="s">
        <v>272</v>
      </c>
      <c r="E223" s="223" t="s">
        <v>3429</v>
      </c>
      <c r="F223" s="224" t="s">
        <v>3430</v>
      </c>
      <c r="G223" s="225" t="s">
        <v>404</v>
      </c>
      <c r="H223" s="226">
        <v>20</v>
      </c>
      <c r="I223" s="227"/>
      <c r="J223" s="228">
        <f>ROUND(I223*H223,2)</f>
        <v>0</v>
      </c>
      <c r="K223" s="224" t="s">
        <v>246</v>
      </c>
      <c r="L223" s="229"/>
      <c r="M223" s="230" t="s">
        <v>1</v>
      </c>
      <c r="N223" s="231" t="s">
        <v>46</v>
      </c>
      <c r="O223" s="77"/>
      <c r="P223" s="189">
        <f>O223*H223</f>
        <v>0</v>
      </c>
      <c r="Q223" s="189">
        <v>0.0089999999999999993</v>
      </c>
      <c r="R223" s="189">
        <f>Q223*H223</f>
        <v>0.17999999999999999</v>
      </c>
      <c r="S223" s="189">
        <v>0</v>
      </c>
      <c r="T223" s="190">
        <f>S223*H223</f>
        <v>0</v>
      </c>
      <c r="U223" s="38"/>
      <c r="V223" s="38"/>
      <c r="W223" s="38"/>
      <c r="X223" s="38"/>
      <c r="Y223" s="38"/>
      <c r="Z223" s="38"/>
      <c r="AA223" s="38"/>
      <c r="AB223" s="38"/>
      <c r="AC223" s="38"/>
      <c r="AD223" s="38"/>
      <c r="AE223" s="38"/>
      <c r="AR223" s="191" t="s">
        <v>259</v>
      </c>
      <c r="AT223" s="191" t="s">
        <v>272</v>
      </c>
      <c r="AU223" s="191" t="s">
        <v>91</v>
      </c>
      <c r="AY223" s="19" t="s">
        <v>199</v>
      </c>
      <c r="BE223" s="192">
        <f>IF(N223="základní",J223,0)</f>
        <v>0</v>
      </c>
      <c r="BF223" s="192">
        <f>IF(N223="snížená",J223,0)</f>
        <v>0</v>
      </c>
      <c r="BG223" s="192">
        <f>IF(N223="zákl. přenesená",J223,0)</f>
        <v>0</v>
      </c>
      <c r="BH223" s="192">
        <f>IF(N223="sníž. přenesená",J223,0)</f>
        <v>0</v>
      </c>
      <c r="BI223" s="192">
        <f>IF(N223="nulová",J223,0)</f>
        <v>0</v>
      </c>
      <c r="BJ223" s="19" t="s">
        <v>89</v>
      </c>
      <c r="BK223" s="192">
        <f>ROUND(I223*H223,2)</f>
        <v>0</v>
      </c>
      <c r="BL223" s="19" t="s">
        <v>206</v>
      </c>
      <c r="BM223" s="191" t="s">
        <v>3431</v>
      </c>
    </row>
    <row r="224" s="2" customFormat="1">
      <c r="A224" s="38"/>
      <c r="B224" s="39"/>
      <c r="C224" s="38"/>
      <c r="D224" s="193" t="s">
        <v>208</v>
      </c>
      <c r="E224" s="38"/>
      <c r="F224" s="194" t="s">
        <v>3432</v>
      </c>
      <c r="G224" s="38"/>
      <c r="H224" s="38"/>
      <c r="I224" s="195"/>
      <c r="J224" s="38"/>
      <c r="K224" s="38"/>
      <c r="L224" s="39"/>
      <c r="M224" s="196"/>
      <c r="N224" s="197"/>
      <c r="O224" s="77"/>
      <c r="P224" s="77"/>
      <c r="Q224" s="77"/>
      <c r="R224" s="77"/>
      <c r="S224" s="77"/>
      <c r="T224" s="78"/>
      <c r="U224" s="38"/>
      <c r="V224" s="38"/>
      <c r="W224" s="38"/>
      <c r="X224" s="38"/>
      <c r="Y224" s="38"/>
      <c r="Z224" s="38"/>
      <c r="AA224" s="38"/>
      <c r="AB224" s="38"/>
      <c r="AC224" s="38"/>
      <c r="AD224" s="38"/>
      <c r="AE224" s="38"/>
      <c r="AT224" s="19" t="s">
        <v>208</v>
      </c>
      <c r="AU224" s="19" t="s">
        <v>91</v>
      </c>
    </row>
    <row r="225" s="2" customFormat="1" ht="24.15" customHeight="1">
      <c r="A225" s="38"/>
      <c r="B225" s="179"/>
      <c r="C225" s="180" t="s">
        <v>382</v>
      </c>
      <c r="D225" s="180" t="s">
        <v>201</v>
      </c>
      <c r="E225" s="181" t="s">
        <v>3433</v>
      </c>
      <c r="F225" s="182" t="s">
        <v>3434</v>
      </c>
      <c r="G225" s="183" t="s">
        <v>404</v>
      </c>
      <c r="H225" s="184">
        <v>80</v>
      </c>
      <c r="I225" s="185"/>
      <c r="J225" s="186">
        <f>ROUND(I225*H225,2)</f>
        <v>0</v>
      </c>
      <c r="K225" s="182" t="s">
        <v>205</v>
      </c>
      <c r="L225" s="39"/>
      <c r="M225" s="187" t="s">
        <v>1</v>
      </c>
      <c r="N225" s="188" t="s">
        <v>46</v>
      </c>
      <c r="O225" s="77"/>
      <c r="P225" s="189">
        <f>O225*H225</f>
        <v>0</v>
      </c>
      <c r="Q225" s="189">
        <v>0</v>
      </c>
      <c r="R225" s="189">
        <f>Q225*H225</f>
        <v>0</v>
      </c>
      <c r="S225" s="189">
        <v>0</v>
      </c>
      <c r="T225" s="190">
        <f>S225*H225</f>
        <v>0</v>
      </c>
      <c r="U225" s="38"/>
      <c r="V225" s="38"/>
      <c r="W225" s="38"/>
      <c r="X225" s="38"/>
      <c r="Y225" s="38"/>
      <c r="Z225" s="38"/>
      <c r="AA225" s="38"/>
      <c r="AB225" s="38"/>
      <c r="AC225" s="38"/>
      <c r="AD225" s="38"/>
      <c r="AE225" s="38"/>
      <c r="AR225" s="191" t="s">
        <v>206</v>
      </c>
      <c r="AT225" s="191" t="s">
        <v>201</v>
      </c>
      <c r="AU225" s="191" t="s">
        <v>91</v>
      </c>
      <c r="AY225" s="19" t="s">
        <v>199</v>
      </c>
      <c r="BE225" s="192">
        <f>IF(N225="základní",J225,0)</f>
        <v>0</v>
      </c>
      <c r="BF225" s="192">
        <f>IF(N225="snížená",J225,0)</f>
        <v>0</v>
      </c>
      <c r="BG225" s="192">
        <f>IF(N225="zákl. přenesená",J225,0)</f>
        <v>0</v>
      </c>
      <c r="BH225" s="192">
        <f>IF(N225="sníž. přenesená",J225,0)</f>
        <v>0</v>
      </c>
      <c r="BI225" s="192">
        <f>IF(N225="nulová",J225,0)</f>
        <v>0</v>
      </c>
      <c r="BJ225" s="19" t="s">
        <v>89</v>
      </c>
      <c r="BK225" s="192">
        <f>ROUND(I225*H225,2)</f>
        <v>0</v>
      </c>
      <c r="BL225" s="19" t="s">
        <v>206</v>
      </c>
      <c r="BM225" s="191" t="s">
        <v>3435</v>
      </c>
    </row>
    <row r="226" s="2" customFormat="1">
      <c r="A226" s="38"/>
      <c r="B226" s="39"/>
      <c r="C226" s="38"/>
      <c r="D226" s="193" t="s">
        <v>208</v>
      </c>
      <c r="E226" s="38"/>
      <c r="F226" s="194" t="s">
        <v>3436</v>
      </c>
      <c r="G226" s="38"/>
      <c r="H226" s="38"/>
      <c r="I226" s="195"/>
      <c r="J226" s="38"/>
      <c r="K226" s="38"/>
      <c r="L226" s="39"/>
      <c r="M226" s="196"/>
      <c r="N226" s="197"/>
      <c r="O226" s="77"/>
      <c r="P226" s="77"/>
      <c r="Q226" s="77"/>
      <c r="R226" s="77"/>
      <c r="S226" s="77"/>
      <c r="T226" s="78"/>
      <c r="U226" s="38"/>
      <c r="V226" s="38"/>
      <c r="W226" s="38"/>
      <c r="X226" s="38"/>
      <c r="Y226" s="38"/>
      <c r="Z226" s="38"/>
      <c r="AA226" s="38"/>
      <c r="AB226" s="38"/>
      <c r="AC226" s="38"/>
      <c r="AD226" s="38"/>
      <c r="AE226" s="38"/>
      <c r="AT226" s="19" t="s">
        <v>208</v>
      </c>
      <c r="AU226" s="19" t="s">
        <v>91</v>
      </c>
    </row>
    <row r="227" s="2" customFormat="1">
      <c r="A227" s="38"/>
      <c r="B227" s="39"/>
      <c r="C227" s="38"/>
      <c r="D227" s="193" t="s">
        <v>210</v>
      </c>
      <c r="E227" s="38"/>
      <c r="F227" s="198" t="s">
        <v>3437</v>
      </c>
      <c r="G227" s="38"/>
      <c r="H227" s="38"/>
      <c r="I227" s="195"/>
      <c r="J227" s="38"/>
      <c r="K227" s="38"/>
      <c r="L227" s="39"/>
      <c r="M227" s="196"/>
      <c r="N227" s="197"/>
      <c r="O227" s="77"/>
      <c r="P227" s="77"/>
      <c r="Q227" s="77"/>
      <c r="R227" s="77"/>
      <c r="S227" s="77"/>
      <c r="T227" s="78"/>
      <c r="U227" s="38"/>
      <c r="V227" s="38"/>
      <c r="W227" s="38"/>
      <c r="X227" s="38"/>
      <c r="Y227" s="38"/>
      <c r="Z227" s="38"/>
      <c r="AA227" s="38"/>
      <c r="AB227" s="38"/>
      <c r="AC227" s="38"/>
      <c r="AD227" s="38"/>
      <c r="AE227" s="38"/>
      <c r="AT227" s="19" t="s">
        <v>210</v>
      </c>
      <c r="AU227" s="19" t="s">
        <v>91</v>
      </c>
    </row>
    <row r="228" s="2" customFormat="1" ht="14.4" customHeight="1">
      <c r="A228" s="38"/>
      <c r="B228" s="179"/>
      <c r="C228" s="222" t="s">
        <v>390</v>
      </c>
      <c r="D228" s="222" t="s">
        <v>272</v>
      </c>
      <c r="E228" s="223" t="s">
        <v>3438</v>
      </c>
      <c r="F228" s="224" t="s">
        <v>3439</v>
      </c>
      <c r="G228" s="225" t="s">
        <v>404</v>
      </c>
      <c r="H228" s="226">
        <v>80</v>
      </c>
      <c r="I228" s="227"/>
      <c r="J228" s="228">
        <f>ROUND(I228*H228,2)</f>
        <v>0</v>
      </c>
      <c r="K228" s="224" t="s">
        <v>246</v>
      </c>
      <c r="L228" s="229"/>
      <c r="M228" s="230" t="s">
        <v>1</v>
      </c>
      <c r="N228" s="231" t="s">
        <v>46</v>
      </c>
      <c r="O228" s="77"/>
      <c r="P228" s="189">
        <f>O228*H228</f>
        <v>0</v>
      </c>
      <c r="Q228" s="189">
        <v>0.025000000000000001</v>
      </c>
      <c r="R228" s="189">
        <f>Q228*H228</f>
        <v>2</v>
      </c>
      <c r="S228" s="189">
        <v>0</v>
      </c>
      <c r="T228" s="190">
        <f>S228*H228</f>
        <v>0</v>
      </c>
      <c r="U228" s="38"/>
      <c r="V228" s="38"/>
      <c r="W228" s="38"/>
      <c r="X228" s="38"/>
      <c r="Y228" s="38"/>
      <c r="Z228" s="38"/>
      <c r="AA228" s="38"/>
      <c r="AB228" s="38"/>
      <c r="AC228" s="38"/>
      <c r="AD228" s="38"/>
      <c r="AE228" s="38"/>
      <c r="AR228" s="191" t="s">
        <v>259</v>
      </c>
      <c r="AT228" s="191" t="s">
        <v>272</v>
      </c>
      <c r="AU228" s="191" t="s">
        <v>91</v>
      </c>
      <c r="AY228" s="19" t="s">
        <v>199</v>
      </c>
      <c r="BE228" s="192">
        <f>IF(N228="základní",J228,0)</f>
        <v>0</v>
      </c>
      <c r="BF228" s="192">
        <f>IF(N228="snížená",J228,0)</f>
        <v>0</v>
      </c>
      <c r="BG228" s="192">
        <f>IF(N228="zákl. přenesená",J228,0)</f>
        <v>0</v>
      </c>
      <c r="BH228" s="192">
        <f>IF(N228="sníž. přenesená",J228,0)</f>
        <v>0</v>
      </c>
      <c r="BI228" s="192">
        <f>IF(N228="nulová",J228,0)</f>
        <v>0</v>
      </c>
      <c r="BJ228" s="19" t="s">
        <v>89</v>
      </c>
      <c r="BK228" s="192">
        <f>ROUND(I228*H228,2)</f>
        <v>0</v>
      </c>
      <c r="BL228" s="19" t="s">
        <v>206</v>
      </c>
      <c r="BM228" s="191" t="s">
        <v>3440</v>
      </c>
    </row>
    <row r="229" s="2" customFormat="1">
      <c r="A229" s="38"/>
      <c r="B229" s="39"/>
      <c r="C229" s="38"/>
      <c r="D229" s="193" t="s">
        <v>248</v>
      </c>
      <c r="E229" s="38"/>
      <c r="F229" s="198" t="s">
        <v>3441</v>
      </c>
      <c r="G229" s="38"/>
      <c r="H229" s="38"/>
      <c r="I229" s="195"/>
      <c r="J229" s="38"/>
      <c r="K229" s="38"/>
      <c r="L229" s="39"/>
      <c r="M229" s="196"/>
      <c r="N229" s="197"/>
      <c r="O229" s="77"/>
      <c r="P229" s="77"/>
      <c r="Q229" s="77"/>
      <c r="R229" s="77"/>
      <c r="S229" s="77"/>
      <c r="T229" s="78"/>
      <c r="U229" s="38"/>
      <c r="V229" s="38"/>
      <c r="W229" s="38"/>
      <c r="X229" s="38"/>
      <c r="Y229" s="38"/>
      <c r="Z229" s="38"/>
      <c r="AA229" s="38"/>
      <c r="AB229" s="38"/>
      <c r="AC229" s="38"/>
      <c r="AD229" s="38"/>
      <c r="AE229" s="38"/>
      <c r="AT229" s="19" t="s">
        <v>248</v>
      </c>
      <c r="AU229" s="19" t="s">
        <v>91</v>
      </c>
    </row>
    <row r="230" s="2" customFormat="1" ht="24.15" customHeight="1">
      <c r="A230" s="38"/>
      <c r="B230" s="179"/>
      <c r="C230" s="180" t="s">
        <v>401</v>
      </c>
      <c r="D230" s="180" t="s">
        <v>201</v>
      </c>
      <c r="E230" s="181" t="s">
        <v>3442</v>
      </c>
      <c r="F230" s="182" t="s">
        <v>3443</v>
      </c>
      <c r="G230" s="183" t="s">
        <v>404</v>
      </c>
      <c r="H230" s="184">
        <v>80</v>
      </c>
      <c r="I230" s="185"/>
      <c r="J230" s="186">
        <f>ROUND(I230*H230,2)</f>
        <v>0</v>
      </c>
      <c r="K230" s="182" t="s">
        <v>205</v>
      </c>
      <c r="L230" s="39"/>
      <c r="M230" s="187" t="s">
        <v>1</v>
      </c>
      <c r="N230" s="188" t="s">
        <v>46</v>
      </c>
      <c r="O230" s="77"/>
      <c r="P230" s="189">
        <f>O230*H230</f>
        <v>0</v>
      </c>
      <c r="Q230" s="189">
        <v>5.0000000000000002E-05</v>
      </c>
      <c r="R230" s="189">
        <f>Q230*H230</f>
        <v>0.0040000000000000001</v>
      </c>
      <c r="S230" s="189">
        <v>0</v>
      </c>
      <c r="T230" s="190">
        <f>S230*H230</f>
        <v>0</v>
      </c>
      <c r="U230" s="38"/>
      <c r="V230" s="38"/>
      <c r="W230" s="38"/>
      <c r="X230" s="38"/>
      <c r="Y230" s="38"/>
      <c r="Z230" s="38"/>
      <c r="AA230" s="38"/>
      <c r="AB230" s="38"/>
      <c r="AC230" s="38"/>
      <c r="AD230" s="38"/>
      <c r="AE230" s="38"/>
      <c r="AR230" s="191" t="s">
        <v>206</v>
      </c>
      <c r="AT230" s="191" t="s">
        <v>201</v>
      </c>
      <c r="AU230" s="191" t="s">
        <v>91</v>
      </c>
      <c r="AY230" s="19" t="s">
        <v>199</v>
      </c>
      <c r="BE230" s="192">
        <f>IF(N230="základní",J230,0)</f>
        <v>0</v>
      </c>
      <c r="BF230" s="192">
        <f>IF(N230="snížená",J230,0)</f>
        <v>0</v>
      </c>
      <c r="BG230" s="192">
        <f>IF(N230="zákl. přenesená",J230,0)</f>
        <v>0</v>
      </c>
      <c r="BH230" s="192">
        <f>IF(N230="sníž. přenesená",J230,0)</f>
        <v>0</v>
      </c>
      <c r="BI230" s="192">
        <f>IF(N230="nulová",J230,0)</f>
        <v>0</v>
      </c>
      <c r="BJ230" s="19" t="s">
        <v>89</v>
      </c>
      <c r="BK230" s="192">
        <f>ROUND(I230*H230,2)</f>
        <v>0</v>
      </c>
      <c r="BL230" s="19" t="s">
        <v>206</v>
      </c>
      <c r="BM230" s="191" t="s">
        <v>3444</v>
      </c>
    </row>
    <row r="231" s="2" customFormat="1">
      <c r="A231" s="38"/>
      <c r="B231" s="39"/>
      <c r="C231" s="38"/>
      <c r="D231" s="193" t="s">
        <v>208</v>
      </c>
      <c r="E231" s="38"/>
      <c r="F231" s="194" t="s">
        <v>3445</v>
      </c>
      <c r="G231" s="38"/>
      <c r="H231" s="38"/>
      <c r="I231" s="195"/>
      <c r="J231" s="38"/>
      <c r="K231" s="38"/>
      <c r="L231" s="39"/>
      <c r="M231" s="196"/>
      <c r="N231" s="197"/>
      <c r="O231" s="77"/>
      <c r="P231" s="77"/>
      <c r="Q231" s="77"/>
      <c r="R231" s="77"/>
      <c r="S231" s="77"/>
      <c r="T231" s="78"/>
      <c r="U231" s="38"/>
      <c r="V231" s="38"/>
      <c r="W231" s="38"/>
      <c r="X231" s="38"/>
      <c r="Y231" s="38"/>
      <c r="Z231" s="38"/>
      <c r="AA231" s="38"/>
      <c r="AB231" s="38"/>
      <c r="AC231" s="38"/>
      <c r="AD231" s="38"/>
      <c r="AE231" s="38"/>
      <c r="AT231" s="19" t="s">
        <v>208</v>
      </c>
      <c r="AU231" s="19" t="s">
        <v>91</v>
      </c>
    </row>
    <row r="232" s="2" customFormat="1">
      <c r="A232" s="38"/>
      <c r="B232" s="39"/>
      <c r="C232" s="38"/>
      <c r="D232" s="193" t="s">
        <v>210</v>
      </c>
      <c r="E232" s="38"/>
      <c r="F232" s="198" t="s">
        <v>3446</v>
      </c>
      <c r="G232" s="38"/>
      <c r="H232" s="38"/>
      <c r="I232" s="195"/>
      <c r="J232" s="38"/>
      <c r="K232" s="38"/>
      <c r="L232" s="39"/>
      <c r="M232" s="196"/>
      <c r="N232" s="197"/>
      <c r="O232" s="77"/>
      <c r="P232" s="77"/>
      <c r="Q232" s="77"/>
      <c r="R232" s="77"/>
      <c r="S232" s="77"/>
      <c r="T232" s="78"/>
      <c r="U232" s="38"/>
      <c r="V232" s="38"/>
      <c r="W232" s="38"/>
      <c r="X232" s="38"/>
      <c r="Y232" s="38"/>
      <c r="Z232" s="38"/>
      <c r="AA232" s="38"/>
      <c r="AB232" s="38"/>
      <c r="AC232" s="38"/>
      <c r="AD232" s="38"/>
      <c r="AE232" s="38"/>
      <c r="AT232" s="19" t="s">
        <v>210</v>
      </c>
      <c r="AU232" s="19" t="s">
        <v>91</v>
      </c>
    </row>
    <row r="233" s="2" customFormat="1" ht="14.4" customHeight="1">
      <c r="A233" s="38"/>
      <c r="B233" s="179"/>
      <c r="C233" s="222" t="s">
        <v>406</v>
      </c>
      <c r="D233" s="222" t="s">
        <v>272</v>
      </c>
      <c r="E233" s="223" t="s">
        <v>3447</v>
      </c>
      <c r="F233" s="224" t="s">
        <v>3448</v>
      </c>
      <c r="G233" s="225" t="s">
        <v>228</v>
      </c>
      <c r="H233" s="226">
        <v>1.0049999999999999</v>
      </c>
      <c r="I233" s="227"/>
      <c r="J233" s="228">
        <f>ROUND(I233*H233,2)</f>
        <v>0</v>
      </c>
      <c r="K233" s="224" t="s">
        <v>205</v>
      </c>
      <c r="L233" s="229"/>
      <c r="M233" s="230" t="s">
        <v>1</v>
      </c>
      <c r="N233" s="231" t="s">
        <v>46</v>
      </c>
      <c r="O233" s="77"/>
      <c r="P233" s="189">
        <f>O233*H233</f>
        <v>0</v>
      </c>
      <c r="Q233" s="189">
        <v>0.65000000000000002</v>
      </c>
      <c r="R233" s="189">
        <f>Q233*H233</f>
        <v>0.65325</v>
      </c>
      <c r="S233" s="189">
        <v>0</v>
      </c>
      <c r="T233" s="190">
        <f>S233*H233</f>
        <v>0</v>
      </c>
      <c r="U233" s="38"/>
      <c r="V233" s="38"/>
      <c r="W233" s="38"/>
      <c r="X233" s="38"/>
      <c r="Y233" s="38"/>
      <c r="Z233" s="38"/>
      <c r="AA233" s="38"/>
      <c r="AB233" s="38"/>
      <c r="AC233" s="38"/>
      <c r="AD233" s="38"/>
      <c r="AE233" s="38"/>
      <c r="AR233" s="191" t="s">
        <v>259</v>
      </c>
      <c r="AT233" s="191" t="s">
        <v>272</v>
      </c>
      <c r="AU233" s="191" t="s">
        <v>91</v>
      </c>
      <c r="AY233" s="19" t="s">
        <v>199</v>
      </c>
      <c r="BE233" s="192">
        <f>IF(N233="základní",J233,0)</f>
        <v>0</v>
      </c>
      <c r="BF233" s="192">
        <f>IF(N233="snížená",J233,0)</f>
        <v>0</v>
      </c>
      <c r="BG233" s="192">
        <f>IF(N233="zákl. přenesená",J233,0)</f>
        <v>0</v>
      </c>
      <c r="BH233" s="192">
        <f>IF(N233="sníž. přenesená",J233,0)</f>
        <v>0</v>
      </c>
      <c r="BI233" s="192">
        <f>IF(N233="nulová",J233,0)</f>
        <v>0</v>
      </c>
      <c r="BJ233" s="19" t="s">
        <v>89</v>
      </c>
      <c r="BK233" s="192">
        <f>ROUND(I233*H233,2)</f>
        <v>0</v>
      </c>
      <c r="BL233" s="19" t="s">
        <v>206</v>
      </c>
      <c r="BM233" s="191" t="s">
        <v>3449</v>
      </c>
    </row>
    <row r="234" s="2" customFormat="1">
      <c r="A234" s="38"/>
      <c r="B234" s="39"/>
      <c r="C234" s="38"/>
      <c r="D234" s="193" t="s">
        <v>208</v>
      </c>
      <c r="E234" s="38"/>
      <c r="F234" s="194" t="s">
        <v>3448</v>
      </c>
      <c r="G234" s="38"/>
      <c r="H234" s="38"/>
      <c r="I234" s="195"/>
      <c r="J234" s="38"/>
      <c r="K234" s="38"/>
      <c r="L234" s="39"/>
      <c r="M234" s="196"/>
      <c r="N234" s="197"/>
      <c r="O234" s="77"/>
      <c r="P234" s="77"/>
      <c r="Q234" s="77"/>
      <c r="R234" s="77"/>
      <c r="S234" s="77"/>
      <c r="T234" s="78"/>
      <c r="U234" s="38"/>
      <c r="V234" s="38"/>
      <c r="W234" s="38"/>
      <c r="X234" s="38"/>
      <c r="Y234" s="38"/>
      <c r="Z234" s="38"/>
      <c r="AA234" s="38"/>
      <c r="AB234" s="38"/>
      <c r="AC234" s="38"/>
      <c r="AD234" s="38"/>
      <c r="AE234" s="38"/>
      <c r="AT234" s="19" t="s">
        <v>208</v>
      </c>
      <c r="AU234" s="19" t="s">
        <v>91</v>
      </c>
    </row>
    <row r="235" s="13" customFormat="1">
      <c r="A235" s="13"/>
      <c r="B235" s="199"/>
      <c r="C235" s="13"/>
      <c r="D235" s="193" t="s">
        <v>212</v>
      </c>
      <c r="E235" s="200" t="s">
        <v>1</v>
      </c>
      <c r="F235" s="201" t="s">
        <v>3450</v>
      </c>
      <c r="G235" s="13"/>
      <c r="H235" s="202">
        <v>1.0049999999999999</v>
      </c>
      <c r="I235" s="203"/>
      <c r="J235" s="13"/>
      <c r="K235" s="13"/>
      <c r="L235" s="199"/>
      <c r="M235" s="204"/>
      <c r="N235" s="205"/>
      <c r="O235" s="205"/>
      <c r="P235" s="205"/>
      <c r="Q235" s="205"/>
      <c r="R235" s="205"/>
      <c r="S235" s="205"/>
      <c r="T235" s="206"/>
      <c r="U235" s="13"/>
      <c r="V235" s="13"/>
      <c r="W235" s="13"/>
      <c r="X235" s="13"/>
      <c r="Y235" s="13"/>
      <c r="Z235" s="13"/>
      <c r="AA235" s="13"/>
      <c r="AB235" s="13"/>
      <c r="AC235" s="13"/>
      <c r="AD235" s="13"/>
      <c r="AE235" s="13"/>
      <c r="AT235" s="200" t="s">
        <v>212</v>
      </c>
      <c r="AU235" s="200" t="s">
        <v>91</v>
      </c>
      <c r="AV235" s="13" t="s">
        <v>91</v>
      </c>
      <c r="AW235" s="13" t="s">
        <v>36</v>
      </c>
      <c r="AX235" s="13" t="s">
        <v>81</v>
      </c>
      <c r="AY235" s="200" t="s">
        <v>199</v>
      </c>
    </row>
    <row r="236" s="15" customFormat="1">
      <c r="A236" s="15"/>
      <c r="B236" s="214"/>
      <c r="C236" s="15"/>
      <c r="D236" s="193" t="s">
        <v>212</v>
      </c>
      <c r="E236" s="215" t="s">
        <v>1</v>
      </c>
      <c r="F236" s="216" t="s">
        <v>234</v>
      </c>
      <c r="G236" s="15"/>
      <c r="H236" s="217">
        <v>1.0049999999999999</v>
      </c>
      <c r="I236" s="218"/>
      <c r="J236" s="15"/>
      <c r="K236" s="15"/>
      <c r="L236" s="214"/>
      <c r="M236" s="219"/>
      <c r="N236" s="220"/>
      <c r="O236" s="220"/>
      <c r="P236" s="220"/>
      <c r="Q236" s="220"/>
      <c r="R236" s="220"/>
      <c r="S236" s="220"/>
      <c r="T236" s="221"/>
      <c r="U236" s="15"/>
      <c r="V236" s="15"/>
      <c r="W236" s="15"/>
      <c r="X236" s="15"/>
      <c r="Y236" s="15"/>
      <c r="Z236" s="15"/>
      <c r="AA236" s="15"/>
      <c r="AB236" s="15"/>
      <c r="AC236" s="15"/>
      <c r="AD236" s="15"/>
      <c r="AE236" s="15"/>
      <c r="AT236" s="215" t="s">
        <v>212</v>
      </c>
      <c r="AU236" s="215" t="s">
        <v>91</v>
      </c>
      <c r="AV236" s="15" t="s">
        <v>206</v>
      </c>
      <c r="AW236" s="15" t="s">
        <v>36</v>
      </c>
      <c r="AX236" s="15" t="s">
        <v>89</v>
      </c>
      <c r="AY236" s="215" t="s">
        <v>199</v>
      </c>
    </row>
    <row r="237" s="2" customFormat="1" ht="24.15" customHeight="1">
      <c r="A237" s="38"/>
      <c r="B237" s="179"/>
      <c r="C237" s="180" t="s">
        <v>414</v>
      </c>
      <c r="D237" s="180" t="s">
        <v>201</v>
      </c>
      <c r="E237" s="181" t="s">
        <v>3451</v>
      </c>
      <c r="F237" s="182" t="s">
        <v>3452</v>
      </c>
      <c r="G237" s="183" t="s">
        <v>404</v>
      </c>
      <c r="H237" s="184">
        <v>80</v>
      </c>
      <c r="I237" s="185"/>
      <c r="J237" s="186">
        <f>ROUND(I237*H237,2)</f>
        <v>0</v>
      </c>
      <c r="K237" s="182" t="s">
        <v>205</v>
      </c>
      <c r="L237" s="39"/>
      <c r="M237" s="187" t="s">
        <v>1</v>
      </c>
      <c r="N237" s="188" t="s">
        <v>46</v>
      </c>
      <c r="O237" s="77"/>
      <c r="P237" s="189">
        <f>O237*H237</f>
        <v>0</v>
      </c>
      <c r="Q237" s="189">
        <v>0.0020799999999999998</v>
      </c>
      <c r="R237" s="189">
        <f>Q237*H237</f>
        <v>0.16639999999999999</v>
      </c>
      <c r="S237" s="189">
        <v>0</v>
      </c>
      <c r="T237" s="190">
        <f>S237*H237</f>
        <v>0</v>
      </c>
      <c r="U237" s="38"/>
      <c r="V237" s="38"/>
      <c r="W237" s="38"/>
      <c r="X237" s="38"/>
      <c r="Y237" s="38"/>
      <c r="Z237" s="38"/>
      <c r="AA237" s="38"/>
      <c r="AB237" s="38"/>
      <c r="AC237" s="38"/>
      <c r="AD237" s="38"/>
      <c r="AE237" s="38"/>
      <c r="AR237" s="191" t="s">
        <v>206</v>
      </c>
      <c r="AT237" s="191" t="s">
        <v>201</v>
      </c>
      <c r="AU237" s="191" t="s">
        <v>91</v>
      </c>
      <c r="AY237" s="19" t="s">
        <v>199</v>
      </c>
      <c r="BE237" s="192">
        <f>IF(N237="základní",J237,0)</f>
        <v>0</v>
      </c>
      <c r="BF237" s="192">
        <f>IF(N237="snížená",J237,0)</f>
        <v>0</v>
      </c>
      <c r="BG237" s="192">
        <f>IF(N237="zákl. přenesená",J237,0)</f>
        <v>0</v>
      </c>
      <c r="BH237" s="192">
        <f>IF(N237="sníž. přenesená",J237,0)</f>
        <v>0</v>
      </c>
      <c r="BI237" s="192">
        <f>IF(N237="nulová",J237,0)</f>
        <v>0</v>
      </c>
      <c r="BJ237" s="19" t="s">
        <v>89</v>
      </c>
      <c r="BK237" s="192">
        <f>ROUND(I237*H237,2)</f>
        <v>0</v>
      </c>
      <c r="BL237" s="19" t="s">
        <v>206</v>
      </c>
      <c r="BM237" s="191" t="s">
        <v>3453</v>
      </c>
    </row>
    <row r="238" s="2" customFormat="1">
      <c r="A238" s="38"/>
      <c r="B238" s="39"/>
      <c r="C238" s="38"/>
      <c r="D238" s="193" t="s">
        <v>208</v>
      </c>
      <c r="E238" s="38"/>
      <c r="F238" s="194" t="s">
        <v>3454</v>
      </c>
      <c r="G238" s="38"/>
      <c r="H238" s="38"/>
      <c r="I238" s="195"/>
      <c r="J238" s="38"/>
      <c r="K238" s="38"/>
      <c r="L238" s="39"/>
      <c r="M238" s="196"/>
      <c r="N238" s="197"/>
      <c r="O238" s="77"/>
      <c r="P238" s="77"/>
      <c r="Q238" s="77"/>
      <c r="R238" s="77"/>
      <c r="S238" s="77"/>
      <c r="T238" s="78"/>
      <c r="U238" s="38"/>
      <c r="V238" s="38"/>
      <c r="W238" s="38"/>
      <c r="X238" s="38"/>
      <c r="Y238" s="38"/>
      <c r="Z238" s="38"/>
      <c r="AA238" s="38"/>
      <c r="AB238" s="38"/>
      <c r="AC238" s="38"/>
      <c r="AD238" s="38"/>
      <c r="AE238" s="38"/>
      <c r="AT238" s="19" t="s">
        <v>208</v>
      </c>
      <c r="AU238" s="19" t="s">
        <v>91</v>
      </c>
    </row>
    <row r="239" s="2" customFormat="1">
      <c r="A239" s="38"/>
      <c r="B239" s="39"/>
      <c r="C239" s="38"/>
      <c r="D239" s="193" t="s">
        <v>210</v>
      </c>
      <c r="E239" s="38"/>
      <c r="F239" s="198" t="s">
        <v>3455</v>
      </c>
      <c r="G239" s="38"/>
      <c r="H239" s="38"/>
      <c r="I239" s="195"/>
      <c r="J239" s="38"/>
      <c r="K239" s="38"/>
      <c r="L239" s="39"/>
      <c r="M239" s="196"/>
      <c r="N239" s="197"/>
      <c r="O239" s="77"/>
      <c r="P239" s="77"/>
      <c r="Q239" s="77"/>
      <c r="R239" s="77"/>
      <c r="S239" s="77"/>
      <c r="T239" s="78"/>
      <c r="U239" s="38"/>
      <c r="V239" s="38"/>
      <c r="W239" s="38"/>
      <c r="X239" s="38"/>
      <c r="Y239" s="38"/>
      <c r="Z239" s="38"/>
      <c r="AA239" s="38"/>
      <c r="AB239" s="38"/>
      <c r="AC239" s="38"/>
      <c r="AD239" s="38"/>
      <c r="AE239" s="38"/>
      <c r="AT239" s="19" t="s">
        <v>210</v>
      </c>
      <c r="AU239" s="19" t="s">
        <v>91</v>
      </c>
    </row>
    <row r="240" s="2" customFormat="1" ht="24.15" customHeight="1">
      <c r="A240" s="38"/>
      <c r="B240" s="179"/>
      <c r="C240" s="180" t="s">
        <v>422</v>
      </c>
      <c r="D240" s="180" t="s">
        <v>201</v>
      </c>
      <c r="E240" s="181" t="s">
        <v>3456</v>
      </c>
      <c r="F240" s="182" t="s">
        <v>3457</v>
      </c>
      <c r="G240" s="183" t="s">
        <v>404</v>
      </c>
      <c r="H240" s="184">
        <v>100</v>
      </c>
      <c r="I240" s="185"/>
      <c r="J240" s="186">
        <f>ROUND(I240*H240,2)</f>
        <v>0</v>
      </c>
      <c r="K240" s="182" t="s">
        <v>205</v>
      </c>
      <c r="L240" s="39"/>
      <c r="M240" s="187" t="s">
        <v>1</v>
      </c>
      <c r="N240" s="188" t="s">
        <v>46</v>
      </c>
      <c r="O240" s="77"/>
      <c r="P240" s="189">
        <f>O240*H240</f>
        <v>0</v>
      </c>
      <c r="Q240" s="189">
        <v>0</v>
      </c>
      <c r="R240" s="189">
        <f>Q240*H240</f>
        <v>0</v>
      </c>
      <c r="S240" s="189">
        <v>0</v>
      </c>
      <c r="T240" s="190">
        <f>S240*H240</f>
        <v>0</v>
      </c>
      <c r="U240" s="38"/>
      <c r="V240" s="38"/>
      <c r="W240" s="38"/>
      <c r="X240" s="38"/>
      <c r="Y240" s="38"/>
      <c r="Z240" s="38"/>
      <c r="AA240" s="38"/>
      <c r="AB240" s="38"/>
      <c r="AC240" s="38"/>
      <c r="AD240" s="38"/>
      <c r="AE240" s="38"/>
      <c r="AR240" s="191" t="s">
        <v>206</v>
      </c>
      <c r="AT240" s="191" t="s">
        <v>201</v>
      </c>
      <c r="AU240" s="191" t="s">
        <v>91</v>
      </c>
      <c r="AY240" s="19" t="s">
        <v>199</v>
      </c>
      <c r="BE240" s="192">
        <f>IF(N240="základní",J240,0)</f>
        <v>0</v>
      </c>
      <c r="BF240" s="192">
        <f>IF(N240="snížená",J240,0)</f>
        <v>0</v>
      </c>
      <c r="BG240" s="192">
        <f>IF(N240="zákl. přenesená",J240,0)</f>
        <v>0</v>
      </c>
      <c r="BH240" s="192">
        <f>IF(N240="sníž. přenesená",J240,0)</f>
        <v>0</v>
      </c>
      <c r="BI240" s="192">
        <f>IF(N240="nulová",J240,0)</f>
        <v>0</v>
      </c>
      <c r="BJ240" s="19" t="s">
        <v>89</v>
      </c>
      <c r="BK240" s="192">
        <f>ROUND(I240*H240,2)</f>
        <v>0</v>
      </c>
      <c r="BL240" s="19" t="s">
        <v>206</v>
      </c>
      <c r="BM240" s="191" t="s">
        <v>3458</v>
      </c>
    </row>
    <row r="241" s="2" customFormat="1">
      <c r="A241" s="38"/>
      <c r="B241" s="39"/>
      <c r="C241" s="38"/>
      <c r="D241" s="193" t="s">
        <v>208</v>
      </c>
      <c r="E241" s="38"/>
      <c r="F241" s="194" t="s">
        <v>3459</v>
      </c>
      <c r="G241" s="38"/>
      <c r="H241" s="38"/>
      <c r="I241" s="195"/>
      <c r="J241" s="38"/>
      <c r="K241" s="38"/>
      <c r="L241" s="39"/>
      <c r="M241" s="196"/>
      <c r="N241" s="197"/>
      <c r="O241" s="77"/>
      <c r="P241" s="77"/>
      <c r="Q241" s="77"/>
      <c r="R241" s="77"/>
      <c r="S241" s="77"/>
      <c r="T241" s="78"/>
      <c r="U241" s="38"/>
      <c r="V241" s="38"/>
      <c r="W241" s="38"/>
      <c r="X241" s="38"/>
      <c r="Y241" s="38"/>
      <c r="Z241" s="38"/>
      <c r="AA241" s="38"/>
      <c r="AB241" s="38"/>
      <c r="AC241" s="38"/>
      <c r="AD241" s="38"/>
      <c r="AE241" s="38"/>
      <c r="AT241" s="19" t="s">
        <v>208</v>
      </c>
      <c r="AU241" s="19" t="s">
        <v>91</v>
      </c>
    </row>
    <row r="242" s="2" customFormat="1">
      <c r="A242" s="38"/>
      <c r="B242" s="39"/>
      <c r="C242" s="38"/>
      <c r="D242" s="193" t="s">
        <v>210</v>
      </c>
      <c r="E242" s="38"/>
      <c r="F242" s="198" t="s">
        <v>3460</v>
      </c>
      <c r="G242" s="38"/>
      <c r="H242" s="38"/>
      <c r="I242" s="195"/>
      <c r="J242" s="38"/>
      <c r="K242" s="38"/>
      <c r="L242" s="39"/>
      <c r="M242" s="196"/>
      <c r="N242" s="197"/>
      <c r="O242" s="77"/>
      <c r="P242" s="77"/>
      <c r="Q242" s="77"/>
      <c r="R242" s="77"/>
      <c r="S242" s="77"/>
      <c r="T242" s="78"/>
      <c r="U242" s="38"/>
      <c r="V242" s="38"/>
      <c r="W242" s="38"/>
      <c r="X242" s="38"/>
      <c r="Y242" s="38"/>
      <c r="Z242" s="38"/>
      <c r="AA242" s="38"/>
      <c r="AB242" s="38"/>
      <c r="AC242" s="38"/>
      <c r="AD242" s="38"/>
      <c r="AE242" s="38"/>
      <c r="AT242" s="19" t="s">
        <v>210</v>
      </c>
      <c r="AU242" s="19" t="s">
        <v>91</v>
      </c>
    </row>
    <row r="243" s="14" customFormat="1">
      <c r="A243" s="14"/>
      <c r="B243" s="207"/>
      <c r="C243" s="14"/>
      <c r="D243" s="193" t="s">
        <v>212</v>
      </c>
      <c r="E243" s="208" t="s">
        <v>1</v>
      </c>
      <c r="F243" s="209" t="s">
        <v>3461</v>
      </c>
      <c r="G243" s="14"/>
      <c r="H243" s="208" t="s">
        <v>1</v>
      </c>
      <c r="I243" s="210"/>
      <c r="J243" s="14"/>
      <c r="K243" s="14"/>
      <c r="L243" s="207"/>
      <c r="M243" s="211"/>
      <c r="N243" s="212"/>
      <c r="O243" s="212"/>
      <c r="P243" s="212"/>
      <c r="Q243" s="212"/>
      <c r="R243" s="212"/>
      <c r="S243" s="212"/>
      <c r="T243" s="213"/>
      <c r="U243" s="14"/>
      <c r="V243" s="14"/>
      <c r="W243" s="14"/>
      <c r="X243" s="14"/>
      <c r="Y243" s="14"/>
      <c r="Z243" s="14"/>
      <c r="AA243" s="14"/>
      <c r="AB243" s="14"/>
      <c r="AC243" s="14"/>
      <c r="AD243" s="14"/>
      <c r="AE243" s="14"/>
      <c r="AT243" s="208" t="s">
        <v>212</v>
      </c>
      <c r="AU243" s="208" t="s">
        <v>91</v>
      </c>
      <c r="AV243" s="14" t="s">
        <v>89</v>
      </c>
      <c r="AW243" s="14" t="s">
        <v>36</v>
      </c>
      <c r="AX243" s="14" t="s">
        <v>81</v>
      </c>
      <c r="AY243" s="208" t="s">
        <v>199</v>
      </c>
    </row>
    <row r="244" s="13" customFormat="1">
      <c r="A244" s="13"/>
      <c r="B244" s="199"/>
      <c r="C244" s="13"/>
      <c r="D244" s="193" t="s">
        <v>212</v>
      </c>
      <c r="E244" s="200" t="s">
        <v>1</v>
      </c>
      <c r="F244" s="201" t="s">
        <v>3462</v>
      </c>
      <c r="G244" s="13"/>
      <c r="H244" s="202">
        <v>20</v>
      </c>
      <c r="I244" s="203"/>
      <c r="J244" s="13"/>
      <c r="K244" s="13"/>
      <c r="L244" s="199"/>
      <c r="M244" s="204"/>
      <c r="N244" s="205"/>
      <c r="O244" s="205"/>
      <c r="P244" s="205"/>
      <c r="Q244" s="205"/>
      <c r="R244" s="205"/>
      <c r="S244" s="205"/>
      <c r="T244" s="206"/>
      <c r="U244" s="13"/>
      <c r="V244" s="13"/>
      <c r="W244" s="13"/>
      <c r="X244" s="13"/>
      <c r="Y244" s="13"/>
      <c r="Z244" s="13"/>
      <c r="AA244" s="13"/>
      <c r="AB244" s="13"/>
      <c r="AC244" s="13"/>
      <c r="AD244" s="13"/>
      <c r="AE244" s="13"/>
      <c r="AT244" s="200" t="s">
        <v>212</v>
      </c>
      <c r="AU244" s="200" t="s">
        <v>91</v>
      </c>
      <c r="AV244" s="13" t="s">
        <v>91</v>
      </c>
      <c r="AW244" s="13" t="s">
        <v>36</v>
      </c>
      <c r="AX244" s="13" t="s">
        <v>81</v>
      </c>
      <c r="AY244" s="200" t="s">
        <v>199</v>
      </c>
    </row>
    <row r="245" s="13" customFormat="1">
      <c r="A245" s="13"/>
      <c r="B245" s="199"/>
      <c r="C245" s="13"/>
      <c r="D245" s="193" t="s">
        <v>212</v>
      </c>
      <c r="E245" s="200" t="s">
        <v>1</v>
      </c>
      <c r="F245" s="201" t="s">
        <v>3463</v>
      </c>
      <c r="G245" s="13"/>
      <c r="H245" s="202">
        <v>80</v>
      </c>
      <c r="I245" s="203"/>
      <c r="J245" s="13"/>
      <c r="K245" s="13"/>
      <c r="L245" s="199"/>
      <c r="M245" s="204"/>
      <c r="N245" s="205"/>
      <c r="O245" s="205"/>
      <c r="P245" s="205"/>
      <c r="Q245" s="205"/>
      <c r="R245" s="205"/>
      <c r="S245" s="205"/>
      <c r="T245" s="206"/>
      <c r="U245" s="13"/>
      <c r="V245" s="13"/>
      <c r="W245" s="13"/>
      <c r="X245" s="13"/>
      <c r="Y245" s="13"/>
      <c r="Z245" s="13"/>
      <c r="AA245" s="13"/>
      <c r="AB245" s="13"/>
      <c r="AC245" s="13"/>
      <c r="AD245" s="13"/>
      <c r="AE245" s="13"/>
      <c r="AT245" s="200" t="s">
        <v>212</v>
      </c>
      <c r="AU245" s="200" t="s">
        <v>91</v>
      </c>
      <c r="AV245" s="13" t="s">
        <v>91</v>
      </c>
      <c r="AW245" s="13" t="s">
        <v>36</v>
      </c>
      <c r="AX245" s="13" t="s">
        <v>81</v>
      </c>
      <c r="AY245" s="200" t="s">
        <v>199</v>
      </c>
    </row>
    <row r="246" s="15" customFormat="1">
      <c r="A246" s="15"/>
      <c r="B246" s="214"/>
      <c r="C246" s="15"/>
      <c r="D246" s="193" t="s">
        <v>212</v>
      </c>
      <c r="E246" s="215" t="s">
        <v>1</v>
      </c>
      <c r="F246" s="216" t="s">
        <v>234</v>
      </c>
      <c r="G246" s="15"/>
      <c r="H246" s="217">
        <v>100</v>
      </c>
      <c r="I246" s="218"/>
      <c r="J246" s="15"/>
      <c r="K246" s="15"/>
      <c r="L246" s="214"/>
      <c r="M246" s="219"/>
      <c r="N246" s="220"/>
      <c r="O246" s="220"/>
      <c r="P246" s="220"/>
      <c r="Q246" s="220"/>
      <c r="R246" s="220"/>
      <c r="S246" s="220"/>
      <c r="T246" s="221"/>
      <c r="U246" s="15"/>
      <c r="V246" s="15"/>
      <c r="W246" s="15"/>
      <c r="X246" s="15"/>
      <c r="Y246" s="15"/>
      <c r="Z246" s="15"/>
      <c r="AA246" s="15"/>
      <c r="AB246" s="15"/>
      <c r="AC246" s="15"/>
      <c r="AD246" s="15"/>
      <c r="AE246" s="15"/>
      <c r="AT246" s="215" t="s">
        <v>212</v>
      </c>
      <c r="AU246" s="215" t="s">
        <v>91</v>
      </c>
      <c r="AV246" s="15" t="s">
        <v>206</v>
      </c>
      <c r="AW246" s="15" t="s">
        <v>36</v>
      </c>
      <c r="AX246" s="15" t="s">
        <v>89</v>
      </c>
      <c r="AY246" s="215" t="s">
        <v>199</v>
      </c>
    </row>
    <row r="247" s="2" customFormat="1" ht="14.4" customHeight="1">
      <c r="A247" s="38"/>
      <c r="B247" s="179"/>
      <c r="C247" s="222" t="s">
        <v>427</v>
      </c>
      <c r="D247" s="222" t="s">
        <v>272</v>
      </c>
      <c r="E247" s="223" t="s">
        <v>3464</v>
      </c>
      <c r="F247" s="224" t="s">
        <v>3465</v>
      </c>
      <c r="G247" s="225" t="s">
        <v>309</v>
      </c>
      <c r="H247" s="226">
        <v>25</v>
      </c>
      <c r="I247" s="227"/>
      <c r="J247" s="228">
        <f>ROUND(I247*H247,2)</f>
        <v>0</v>
      </c>
      <c r="K247" s="224" t="s">
        <v>1792</v>
      </c>
      <c r="L247" s="229"/>
      <c r="M247" s="230" t="s">
        <v>1</v>
      </c>
      <c r="N247" s="231" t="s">
        <v>46</v>
      </c>
      <c r="O247" s="77"/>
      <c r="P247" s="189">
        <f>O247*H247</f>
        <v>0</v>
      </c>
      <c r="Q247" s="189">
        <v>0.001</v>
      </c>
      <c r="R247" s="189">
        <f>Q247*H247</f>
        <v>0.025000000000000001</v>
      </c>
      <c r="S247" s="189">
        <v>0</v>
      </c>
      <c r="T247" s="190">
        <f>S247*H247</f>
        <v>0</v>
      </c>
      <c r="U247" s="38"/>
      <c r="V247" s="38"/>
      <c r="W247" s="38"/>
      <c r="X247" s="38"/>
      <c r="Y247" s="38"/>
      <c r="Z247" s="38"/>
      <c r="AA247" s="38"/>
      <c r="AB247" s="38"/>
      <c r="AC247" s="38"/>
      <c r="AD247" s="38"/>
      <c r="AE247" s="38"/>
      <c r="AR247" s="191" t="s">
        <v>259</v>
      </c>
      <c r="AT247" s="191" t="s">
        <v>272</v>
      </c>
      <c r="AU247" s="191" t="s">
        <v>91</v>
      </c>
      <c r="AY247" s="19" t="s">
        <v>199</v>
      </c>
      <c r="BE247" s="192">
        <f>IF(N247="základní",J247,0)</f>
        <v>0</v>
      </c>
      <c r="BF247" s="192">
        <f>IF(N247="snížená",J247,0)</f>
        <v>0</v>
      </c>
      <c r="BG247" s="192">
        <f>IF(N247="zákl. přenesená",J247,0)</f>
        <v>0</v>
      </c>
      <c r="BH247" s="192">
        <f>IF(N247="sníž. přenesená",J247,0)</f>
        <v>0</v>
      </c>
      <c r="BI247" s="192">
        <f>IF(N247="nulová",J247,0)</f>
        <v>0</v>
      </c>
      <c r="BJ247" s="19" t="s">
        <v>89</v>
      </c>
      <c r="BK247" s="192">
        <f>ROUND(I247*H247,2)</f>
        <v>0</v>
      </c>
      <c r="BL247" s="19" t="s">
        <v>206</v>
      </c>
      <c r="BM247" s="191" t="s">
        <v>3466</v>
      </c>
    </row>
    <row r="248" s="13" customFormat="1">
      <c r="A248" s="13"/>
      <c r="B248" s="199"/>
      <c r="C248" s="13"/>
      <c r="D248" s="193" t="s">
        <v>212</v>
      </c>
      <c r="E248" s="13"/>
      <c r="F248" s="201" t="s">
        <v>3467</v>
      </c>
      <c r="G248" s="13"/>
      <c r="H248" s="202">
        <v>25</v>
      </c>
      <c r="I248" s="203"/>
      <c r="J248" s="13"/>
      <c r="K248" s="13"/>
      <c r="L248" s="199"/>
      <c r="M248" s="204"/>
      <c r="N248" s="205"/>
      <c r="O248" s="205"/>
      <c r="P248" s="205"/>
      <c r="Q248" s="205"/>
      <c r="R248" s="205"/>
      <c r="S248" s="205"/>
      <c r="T248" s="206"/>
      <c r="U248" s="13"/>
      <c r="V248" s="13"/>
      <c r="W248" s="13"/>
      <c r="X248" s="13"/>
      <c r="Y248" s="13"/>
      <c r="Z248" s="13"/>
      <c r="AA248" s="13"/>
      <c r="AB248" s="13"/>
      <c r="AC248" s="13"/>
      <c r="AD248" s="13"/>
      <c r="AE248" s="13"/>
      <c r="AT248" s="200" t="s">
        <v>212</v>
      </c>
      <c r="AU248" s="200" t="s">
        <v>91</v>
      </c>
      <c r="AV248" s="13" t="s">
        <v>91</v>
      </c>
      <c r="AW248" s="13" t="s">
        <v>3</v>
      </c>
      <c r="AX248" s="13" t="s">
        <v>89</v>
      </c>
      <c r="AY248" s="200" t="s">
        <v>199</v>
      </c>
    </row>
    <row r="249" s="2" customFormat="1" ht="14.4" customHeight="1">
      <c r="A249" s="38"/>
      <c r="B249" s="179"/>
      <c r="C249" s="180" t="s">
        <v>435</v>
      </c>
      <c r="D249" s="180" t="s">
        <v>201</v>
      </c>
      <c r="E249" s="181" t="s">
        <v>3468</v>
      </c>
      <c r="F249" s="182" t="s">
        <v>3469</v>
      </c>
      <c r="G249" s="183" t="s">
        <v>404</v>
      </c>
      <c r="H249" s="184">
        <v>80</v>
      </c>
      <c r="I249" s="185"/>
      <c r="J249" s="186">
        <f>ROUND(I249*H249,2)</f>
        <v>0</v>
      </c>
      <c r="K249" s="182" t="s">
        <v>246</v>
      </c>
      <c r="L249" s="39"/>
      <c r="M249" s="187" t="s">
        <v>1</v>
      </c>
      <c r="N249" s="188" t="s">
        <v>46</v>
      </c>
      <c r="O249" s="77"/>
      <c r="P249" s="189">
        <f>O249*H249</f>
        <v>0</v>
      </c>
      <c r="Q249" s="189">
        <v>1.8E-05</v>
      </c>
      <c r="R249" s="189">
        <f>Q249*H249</f>
        <v>0.0014400000000000001</v>
      </c>
      <c r="S249" s="189">
        <v>0</v>
      </c>
      <c r="T249" s="190">
        <f>S249*H249</f>
        <v>0</v>
      </c>
      <c r="U249" s="38"/>
      <c r="V249" s="38"/>
      <c r="W249" s="38"/>
      <c r="X249" s="38"/>
      <c r="Y249" s="38"/>
      <c r="Z249" s="38"/>
      <c r="AA249" s="38"/>
      <c r="AB249" s="38"/>
      <c r="AC249" s="38"/>
      <c r="AD249" s="38"/>
      <c r="AE249" s="38"/>
      <c r="AR249" s="191" t="s">
        <v>206</v>
      </c>
      <c r="AT249" s="191" t="s">
        <v>201</v>
      </c>
      <c r="AU249" s="191" t="s">
        <v>91</v>
      </c>
      <c r="AY249" s="19" t="s">
        <v>199</v>
      </c>
      <c r="BE249" s="192">
        <f>IF(N249="základní",J249,0)</f>
        <v>0</v>
      </c>
      <c r="BF249" s="192">
        <f>IF(N249="snížená",J249,0)</f>
        <v>0</v>
      </c>
      <c r="BG249" s="192">
        <f>IF(N249="zákl. přenesená",J249,0)</f>
        <v>0</v>
      </c>
      <c r="BH249" s="192">
        <f>IF(N249="sníž. přenesená",J249,0)</f>
        <v>0</v>
      </c>
      <c r="BI249" s="192">
        <f>IF(N249="nulová",J249,0)</f>
        <v>0</v>
      </c>
      <c r="BJ249" s="19" t="s">
        <v>89</v>
      </c>
      <c r="BK249" s="192">
        <f>ROUND(I249*H249,2)</f>
        <v>0</v>
      </c>
      <c r="BL249" s="19" t="s">
        <v>206</v>
      </c>
      <c r="BM249" s="191" t="s">
        <v>3470</v>
      </c>
    </row>
    <row r="250" s="2" customFormat="1" ht="24.15" customHeight="1">
      <c r="A250" s="38"/>
      <c r="B250" s="179"/>
      <c r="C250" s="180" t="s">
        <v>444</v>
      </c>
      <c r="D250" s="180" t="s">
        <v>201</v>
      </c>
      <c r="E250" s="181" t="s">
        <v>3471</v>
      </c>
      <c r="F250" s="182" t="s">
        <v>3472</v>
      </c>
      <c r="G250" s="183" t="s">
        <v>204</v>
      </c>
      <c r="H250" s="184">
        <v>64.212999999999994</v>
      </c>
      <c r="I250" s="185"/>
      <c r="J250" s="186">
        <f>ROUND(I250*H250,2)</f>
        <v>0</v>
      </c>
      <c r="K250" s="182" t="s">
        <v>205</v>
      </c>
      <c r="L250" s="39"/>
      <c r="M250" s="187" t="s">
        <v>1</v>
      </c>
      <c r="N250" s="188" t="s">
        <v>46</v>
      </c>
      <c r="O250" s="77"/>
      <c r="P250" s="189">
        <f>O250*H250</f>
        <v>0</v>
      </c>
      <c r="Q250" s="189">
        <v>0</v>
      </c>
      <c r="R250" s="189">
        <f>Q250*H250</f>
        <v>0</v>
      </c>
      <c r="S250" s="189">
        <v>0</v>
      </c>
      <c r="T250" s="190">
        <f>S250*H250</f>
        <v>0</v>
      </c>
      <c r="U250" s="38"/>
      <c r="V250" s="38"/>
      <c r="W250" s="38"/>
      <c r="X250" s="38"/>
      <c r="Y250" s="38"/>
      <c r="Z250" s="38"/>
      <c r="AA250" s="38"/>
      <c r="AB250" s="38"/>
      <c r="AC250" s="38"/>
      <c r="AD250" s="38"/>
      <c r="AE250" s="38"/>
      <c r="AR250" s="191" t="s">
        <v>206</v>
      </c>
      <c r="AT250" s="191" t="s">
        <v>201</v>
      </c>
      <c r="AU250" s="191" t="s">
        <v>91</v>
      </c>
      <c r="AY250" s="19" t="s">
        <v>199</v>
      </c>
      <c r="BE250" s="192">
        <f>IF(N250="základní",J250,0)</f>
        <v>0</v>
      </c>
      <c r="BF250" s="192">
        <f>IF(N250="snížená",J250,0)</f>
        <v>0</v>
      </c>
      <c r="BG250" s="192">
        <f>IF(N250="zákl. přenesená",J250,0)</f>
        <v>0</v>
      </c>
      <c r="BH250" s="192">
        <f>IF(N250="sníž. přenesená",J250,0)</f>
        <v>0</v>
      </c>
      <c r="BI250" s="192">
        <f>IF(N250="nulová",J250,0)</f>
        <v>0</v>
      </c>
      <c r="BJ250" s="19" t="s">
        <v>89</v>
      </c>
      <c r="BK250" s="192">
        <f>ROUND(I250*H250,2)</f>
        <v>0</v>
      </c>
      <c r="BL250" s="19" t="s">
        <v>206</v>
      </c>
      <c r="BM250" s="191" t="s">
        <v>3473</v>
      </c>
    </row>
    <row r="251" s="2" customFormat="1">
      <c r="A251" s="38"/>
      <c r="B251" s="39"/>
      <c r="C251" s="38"/>
      <c r="D251" s="193" t="s">
        <v>208</v>
      </c>
      <c r="E251" s="38"/>
      <c r="F251" s="194" t="s">
        <v>3474</v>
      </c>
      <c r="G251" s="38"/>
      <c r="H251" s="38"/>
      <c r="I251" s="195"/>
      <c r="J251" s="38"/>
      <c r="K251" s="38"/>
      <c r="L251" s="39"/>
      <c r="M251" s="196"/>
      <c r="N251" s="197"/>
      <c r="O251" s="77"/>
      <c r="P251" s="77"/>
      <c r="Q251" s="77"/>
      <c r="R251" s="77"/>
      <c r="S251" s="77"/>
      <c r="T251" s="78"/>
      <c r="U251" s="38"/>
      <c r="V251" s="38"/>
      <c r="W251" s="38"/>
      <c r="X251" s="38"/>
      <c r="Y251" s="38"/>
      <c r="Z251" s="38"/>
      <c r="AA251" s="38"/>
      <c r="AB251" s="38"/>
      <c r="AC251" s="38"/>
      <c r="AD251" s="38"/>
      <c r="AE251" s="38"/>
      <c r="AT251" s="19" t="s">
        <v>208</v>
      </c>
      <c r="AU251" s="19" t="s">
        <v>91</v>
      </c>
    </row>
    <row r="252" s="2" customFormat="1">
      <c r="A252" s="38"/>
      <c r="B252" s="39"/>
      <c r="C252" s="38"/>
      <c r="D252" s="193" t="s">
        <v>210</v>
      </c>
      <c r="E252" s="38"/>
      <c r="F252" s="198" t="s">
        <v>3475</v>
      </c>
      <c r="G252" s="38"/>
      <c r="H252" s="38"/>
      <c r="I252" s="195"/>
      <c r="J252" s="38"/>
      <c r="K252" s="38"/>
      <c r="L252" s="39"/>
      <c r="M252" s="196"/>
      <c r="N252" s="197"/>
      <c r="O252" s="77"/>
      <c r="P252" s="77"/>
      <c r="Q252" s="77"/>
      <c r="R252" s="77"/>
      <c r="S252" s="77"/>
      <c r="T252" s="78"/>
      <c r="U252" s="38"/>
      <c r="V252" s="38"/>
      <c r="W252" s="38"/>
      <c r="X252" s="38"/>
      <c r="Y252" s="38"/>
      <c r="Z252" s="38"/>
      <c r="AA252" s="38"/>
      <c r="AB252" s="38"/>
      <c r="AC252" s="38"/>
      <c r="AD252" s="38"/>
      <c r="AE252" s="38"/>
      <c r="AT252" s="19" t="s">
        <v>210</v>
      </c>
      <c r="AU252" s="19" t="s">
        <v>91</v>
      </c>
    </row>
    <row r="253" s="14" customFormat="1">
      <c r="A253" s="14"/>
      <c r="B253" s="207"/>
      <c r="C253" s="14"/>
      <c r="D253" s="193" t="s">
        <v>212</v>
      </c>
      <c r="E253" s="208" t="s">
        <v>1</v>
      </c>
      <c r="F253" s="209" t="s">
        <v>3476</v>
      </c>
      <c r="G253" s="14"/>
      <c r="H253" s="208" t="s">
        <v>1</v>
      </c>
      <c r="I253" s="210"/>
      <c r="J253" s="14"/>
      <c r="K253" s="14"/>
      <c r="L253" s="207"/>
      <c r="M253" s="211"/>
      <c r="N253" s="212"/>
      <c r="O253" s="212"/>
      <c r="P253" s="212"/>
      <c r="Q253" s="212"/>
      <c r="R253" s="212"/>
      <c r="S253" s="212"/>
      <c r="T253" s="213"/>
      <c r="U253" s="14"/>
      <c r="V253" s="14"/>
      <c r="W253" s="14"/>
      <c r="X253" s="14"/>
      <c r="Y253" s="14"/>
      <c r="Z253" s="14"/>
      <c r="AA253" s="14"/>
      <c r="AB253" s="14"/>
      <c r="AC253" s="14"/>
      <c r="AD253" s="14"/>
      <c r="AE253" s="14"/>
      <c r="AT253" s="208" t="s">
        <v>212</v>
      </c>
      <c r="AU253" s="208" t="s">
        <v>91</v>
      </c>
      <c r="AV253" s="14" t="s">
        <v>89</v>
      </c>
      <c r="AW253" s="14" t="s">
        <v>36</v>
      </c>
      <c r="AX253" s="14" t="s">
        <v>81</v>
      </c>
      <c r="AY253" s="208" t="s">
        <v>199</v>
      </c>
    </row>
    <row r="254" s="13" customFormat="1">
      <c r="A254" s="13"/>
      <c r="B254" s="199"/>
      <c r="C254" s="13"/>
      <c r="D254" s="193" t="s">
        <v>212</v>
      </c>
      <c r="E254" s="200" t="s">
        <v>1</v>
      </c>
      <c r="F254" s="201" t="s">
        <v>3477</v>
      </c>
      <c r="G254" s="13"/>
      <c r="H254" s="202">
        <v>62.799999999999997</v>
      </c>
      <c r="I254" s="203"/>
      <c r="J254" s="13"/>
      <c r="K254" s="13"/>
      <c r="L254" s="199"/>
      <c r="M254" s="204"/>
      <c r="N254" s="205"/>
      <c r="O254" s="205"/>
      <c r="P254" s="205"/>
      <c r="Q254" s="205"/>
      <c r="R254" s="205"/>
      <c r="S254" s="205"/>
      <c r="T254" s="206"/>
      <c r="U254" s="13"/>
      <c r="V254" s="13"/>
      <c r="W254" s="13"/>
      <c r="X254" s="13"/>
      <c r="Y254" s="13"/>
      <c r="Z254" s="13"/>
      <c r="AA254" s="13"/>
      <c r="AB254" s="13"/>
      <c r="AC254" s="13"/>
      <c r="AD254" s="13"/>
      <c r="AE254" s="13"/>
      <c r="AT254" s="200" t="s">
        <v>212</v>
      </c>
      <c r="AU254" s="200" t="s">
        <v>91</v>
      </c>
      <c r="AV254" s="13" t="s">
        <v>91</v>
      </c>
      <c r="AW254" s="13" t="s">
        <v>36</v>
      </c>
      <c r="AX254" s="13" t="s">
        <v>81</v>
      </c>
      <c r="AY254" s="200" t="s">
        <v>199</v>
      </c>
    </row>
    <row r="255" s="13" customFormat="1">
      <c r="A255" s="13"/>
      <c r="B255" s="199"/>
      <c r="C255" s="13"/>
      <c r="D255" s="193" t="s">
        <v>212</v>
      </c>
      <c r="E255" s="200" t="s">
        <v>1</v>
      </c>
      <c r="F255" s="201" t="s">
        <v>3478</v>
      </c>
      <c r="G255" s="13"/>
      <c r="H255" s="202">
        <v>1.413</v>
      </c>
      <c r="I255" s="203"/>
      <c r="J255" s="13"/>
      <c r="K255" s="13"/>
      <c r="L255" s="199"/>
      <c r="M255" s="204"/>
      <c r="N255" s="205"/>
      <c r="O255" s="205"/>
      <c r="P255" s="205"/>
      <c r="Q255" s="205"/>
      <c r="R255" s="205"/>
      <c r="S255" s="205"/>
      <c r="T255" s="206"/>
      <c r="U255" s="13"/>
      <c r="V255" s="13"/>
      <c r="W255" s="13"/>
      <c r="X255" s="13"/>
      <c r="Y255" s="13"/>
      <c r="Z255" s="13"/>
      <c r="AA255" s="13"/>
      <c r="AB255" s="13"/>
      <c r="AC255" s="13"/>
      <c r="AD255" s="13"/>
      <c r="AE255" s="13"/>
      <c r="AT255" s="200" t="s">
        <v>212</v>
      </c>
      <c r="AU255" s="200" t="s">
        <v>91</v>
      </c>
      <c r="AV255" s="13" t="s">
        <v>91</v>
      </c>
      <c r="AW255" s="13" t="s">
        <v>36</v>
      </c>
      <c r="AX255" s="13" t="s">
        <v>81</v>
      </c>
      <c r="AY255" s="200" t="s">
        <v>199</v>
      </c>
    </row>
    <row r="256" s="15" customFormat="1">
      <c r="A256" s="15"/>
      <c r="B256" s="214"/>
      <c r="C256" s="15"/>
      <c r="D256" s="193" t="s">
        <v>212</v>
      </c>
      <c r="E256" s="215" t="s">
        <v>1</v>
      </c>
      <c r="F256" s="216" t="s">
        <v>234</v>
      </c>
      <c r="G256" s="15"/>
      <c r="H256" s="217">
        <v>64.212999999999994</v>
      </c>
      <c r="I256" s="218"/>
      <c r="J256" s="15"/>
      <c r="K256" s="15"/>
      <c r="L256" s="214"/>
      <c r="M256" s="219"/>
      <c r="N256" s="220"/>
      <c r="O256" s="220"/>
      <c r="P256" s="220"/>
      <c r="Q256" s="220"/>
      <c r="R256" s="220"/>
      <c r="S256" s="220"/>
      <c r="T256" s="221"/>
      <c r="U256" s="15"/>
      <c r="V256" s="15"/>
      <c r="W256" s="15"/>
      <c r="X256" s="15"/>
      <c r="Y256" s="15"/>
      <c r="Z256" s="15"/>
      <c r="AA256" s="15"/>
      <c r="AB256" s="15"/>
      <c r="AC256" s="15"/>
      <c r="AD256" s="15"/>
      <c r="AE256" s="15"/>
      <c r="AT256" s="215" t="s">
        <v>212</v>
      </c>
      <c r="AU256" s="215" t="s">
        <v>91</v>
      </c>
      <c r="AV256" s="15" t="s">
        <v>206</v>
      </c>
      <c r="AW256" s="15" t="s">
        <v>36</v>
      </c>
      <c r="AX256" s="15" t="s">
        <v>89</v>
      </c>
      <c r="AY256" s="215" t="s">
        <v>199</v>
      </c>
    </row>
    <row r="257" s="2" customFormat="1" ht="14.4" customHeight="1">
      <c r="A257" s="38"/>
      <c r="B257" s="179"/>
      <c r="C257" s="180" t="s">
        <v>452</v>
      </c>
      <c r="D257" s="180" t="s">
        <v>201</v>
      </c>
      <c r="E257" s="181" t="s">
        <v>3479</v>
      </c>
      <c r="F257" s="182" t="s">
        <v>3480</v>
      </c>
      <c r="G257" s="183" t="s">
        <v>228</v>
      </c>
      <c r="H257" s="184">
        <v>3.0299999999999998</v>
      </c>
      <c r="I257" s="185"/>
      <c r="J257" s="186">
        <f>ROUND(I257*H257,2)</f>
        <v>0</v>
      </c>
      <c r="K257" s="182" t="s">
        <v>205</v>
      </c>
      <c r="L257" s="39"/>
      <c r="M257" s="187" t="s">
        <v>1</v>
      </c>
      <c r="N257" s="188" t="s">
        <v>46</v>
      </c>
      <c r="O257" s="77"/>
      <c r="P257" s="189">
        <f>O257*H257</f>
        <v>0</v>
      </c>
      <c r="Q257" s="189">
        <v>0</v>
      </c>
      <c r="R257" s="189">
        <f>Q257*H257</f>
        <v>0</v>
      </c>
      <c r="S257" s="189">
        <v>0</v>
      </c>
      <c r="T257" s="190">
        <f>S257*H257</f>
        <v>0</v>
      </c>
      <c r="U257" s="38"/>
      <c r="V257" s="38"/>
      <c r="W257" s="38"/>
      <c r="X257" s="38"/>
      <c r="Y257" s="38"/>
      <c r="Z257" s="38"/>
      <c r="AA257" s="38"/>
      <c r="AB257" s="38"/>
      <c r="AC257" s="38"/>
      <c r="AD257" s="38"/>
      <c r="AE257" s="38"/>
      <c r="AR257" s="191" t="s">
        <v>206</v>
      </c>
      <c r="AT257" s="191" t="s">
        <v>201</v>
      </c>
      <c r="AU257" s="191" t="s">
        <v>91</v>
      </c>
      <c r="AY257" s="19" t="s">
        <v>199</v>
      </c>
      <c r="BE257" s="192">
        <f>IF(N257="základní",J257,0)</f>
        <v>0</v>
      </c>
      <c r="BF257" s="192">
        <f>IF(N257="snížená",J257,0)</f>
        <v>0</v>
      </c>
      <c r="BG257" s="192">
        <f>IF(N257="zákl. přenesená",J257,0)</f>
        <v>0</v>
      </c>
      <c r="BH257" s="192">
        <f>IF(N257="sníž. přenesená",J257,0)</f>
        <v>0</v>
      </c>
      <c r="BI257" s="192">
        <f>IF(N257="nulová",J257,0)</f>
        <v>0</v>
      </c>
      <c r="BJ257" s="19" t="s">
        <v>89</v>
      </c>
      <c r="BK257" s="192">
        <f>ROUND(I257*H257,2)</f>
        <v>0</v>
      </c>
      <c r="BL257" s="19" t="s">
        <v>206</v>
      </c>
      <c r="BM257" s="191" t="s">
        <v>3481</v>
      </c>
    </row>
    <row r="258" s="2" customFormat="1">
      <c r="A258" s="38"/>
      <c r="B258" s="39"/>
      <c r="C258" s="38"/>
      <c r="D258" s="193" t="s">
        <v>208</v>
      </c>
      <c r="E258" s="38"/>
      <c r="F258" s="194" t="s">
        <v>3482</v>
      </c>
      <c r="G258" s="38"/>
      <c r="H258" s="38"/>
      <c r="I258" s="195"/>
      <c r="J258" s="38"/>
      <c r="K258" s="38"/>
      <c r="L258" s="39"/>
      <c r="M258" s="196"/>
      <c r="N258" s="197"/>
      <c r="O258" s="77"/>
      <c r="P258" s="77"/>
      <c r="Q258" s="77"/>
      <c r="R258" s="77"/>
      <c r="S258" s="77"/>
      <c r="T258" s="78"/>
      <c r="U258" s="38"/>
      <c r="V258" s="38"/>
      <c r="W258" s="38"/>
      <c r="X258" s="38"/>
      <c r="Y258" s="38"/>
      <c r="Z258" s="38"/>
      <c r="AA258" s="38"/>
      <c r="AB258" s="38"/>
      <c r="AC258" s="38"/>
      <c r="AD258" s="38"/>
      <c r="AE258" s="38"/>
      <c r="AT258" s="19" t="s">
        <v>208</v>
      </c>
      <c r="AU258" s="19" t="s">
        <v>91</v>
      </c>
    </row>
    <row r="259" s="13" customFormat="1">
      <c r="A259" s="13"/>
      <c r="B259" s="199"/>
      <c r="C259" s="13"/>
      <c r="D259" s="193" t="s">
        <v>212</v>
      </c>
      <c r="E259" s="200" t="s">
        <v>1</v>
      </c>
      <c r="F259" s="201" t="s">
        <v>3483</v>
      </c>
      <c r="G259" s="13"/>
      <c r="H259" s="202">
        <v>2.3999999999999999</v>
      </c>
      <c r="I259" s="203"/>
      <c r="J259" s="13"/>
      <c r="K259" s="13"/>
      <c r="L259" s="199"/>
      <c r="M259" s="204"/>
      <c r="N259" s="205"/>
      <c r="O259" s="205"/>
      <c r="P259" s="205"/>
      <c r="Q259" s="205"/>
      <c r="R259" s="205"/>
      <c r="S259" s="205"/>
      <c r="T259" s="206"/>
      <c r="U259" s="13"/>
      <c r="V259" s="13"/>
      <c r="W259" s="13"/>
      <c r="X259" s="13"/>
      <c r="Y259" s="13"/>
      <c r="Z259" s="13"/>
      <c r="AA259" s="13"/>
      <c r="AB259" s="13"/>
      <c r="AC259" s="13"/>
      <c r="AD259" s="13"/>
      <c r="AE259" s="13"/>
      <c r="AT259" s="200" t="s">
        <v>212</v>
      </c>
      <c r="AU259" s="200" t="s">
        <v>91</v>
      </c>
      <c r="AV259" s="13" t="s">
        <v>91</v>
      </c>
      <c r="AW259" s="13" t="s">
        <v>36</v>
      </c>
      <c r="AX259" s="13" t="s">
        <v>81</v>
      </c>
      <c r="AY259" s="200" t="s">
        <v>199</v>
      </c>
    </row>
    <row r="260" s="13" customFormat="1">
      <c r="A260" s="13"/>
      <c r="B260" s="199"/>
      <c r="C260" s="13"/>
      <c r="D260" s="193" t="s">
        <v>212</v>
      </c>
      <c r="E260" s="200" t="s">
        <v>1</v>
      </c>
      <c r="F260" s="201" t="s">
        <v>3484</v>
      </c>
      <c r="G260" s="13"/>
      <c r="H260" s="202">
        <v>0.63</v>
      </c>
      <c r="I260" s="203"/>
      <c r="J260" s="13"/>
      <c r="K260" s="13"/>
      <c r="L260" s="199"/>
      <c r="M260" s="204"/>
      <c r="N260" s="205"/>
      <c r="O260" s="205"/>
      <c r="P260" s="205"/>
      <c r="Q260" s="205"/>
      <c r="R260" s="205"/>
      <c r="S260" s="205"/>
      <c r="T260" s="206"/>
      <c r="U260" s="13"/>
      <c r="V260" s="13"/>
      <c r="W260" s="13"/>
      <c r="X260" s="13"/>
      <c r="Y260" s="13"/>
      <c r="Z260" s="13"/>
      <c r="AA260" s="13"/>
      <c r="AB260" s="13"/>
      <c r="AC260" s="13"/>
      <c r="AD260" s="13"/>
      <c r="AE260" s="13"/>
      <c r="AT260" s="200" t="s">
        <v>212</v>
      </c>
      <c r="AU260" s="200" t="s">
        <v>91</v>
      </c>
      <c r="AV260" s="13" t="s">
        <v>91</v>
      </c>
      <c r="AW260" s="13" t="s">
        <v>36</v>
      </c>
      <c r="AX260" s="13" t="s">
        <v>81</v>
      </c>
      <c r="AY260" s="200" t="s">
        <v>199</v>
      </c>
    </row>
    <row r="261" s="15" customFormat="1">
      <c r="A261" s="15"/>
      <c r="B261" s="214"/>
      <c r="C261" s="15"/>
      <c r="D261" s="193" t="s">
        <v>212</v>
      </c>
      <c r="E261" s="215" t="s">
        <v>1</v>
      </c>
      <c r="F261" s="216" t="s">
        <v>234</v>
      </c>
      <c r="G261" s="15"/>
      <c r="H261" s="217">
        <v>3.0299999999999998</v>
      </c>
      <c r="I261" s="218"/>
      <c r="J261" s="15"/>
      <c r="K261" s="15"/>
      <c r="L261" s="214"/>
      <c r="M261" s="219"/>
      <c r="N261" s="220"/>
      <c r="O261" s="220"/>
      <c r="P261" s="220"/>
      <c r="Q261" s="220"/>
      <c r="R261" s="220"/>
      <c r="S261" s="220"/>
      <c r="T261" s="221"/>
      <c r="U261" s="15"/>
      <c r="V261" s="15"/>
      <c r="W261" s="15"/>
      <c r="X261" s="15"/>
      <c r="Y261" s="15"/>
      <c r="Z261" s="15"/>
      <c r="AA261" s="15"/>
      <c r="AB261" s="15"/>
      <c r="AC261" s="15"/>
      <c r="AD261" s="15"/>
      <c r="AE261" s="15"/>
      <c r="AT261" s="215" t="s">
        <v>212</v>
      </c>
      <c r="AU261" s="215" t="s">
        <v>91</v>
      </c>
      <c r="AV261" s="15" t="s">
        <v>206</v>
      </c>
      <c r="AW261" s="15" t="s">
        <v>36</v>
      </c>
      <c r="AX261" s="15" t="s">
        <v>89</v>
      </c>
      <c r="AY261" s="215" t="s">
        <v>199</v>
      </c>
    </row>
    <row r="262" s="12" customFormat="1" ht="22.8" customHeight="1">
      <c r="A262" s="12"/>
      <c r="B262" s="166"/>
      <c r="C262" s="12"/>
      <c r="D262" s="167" t="s">
        <v>80</v>
      </c>
      <c r="E262" s="177" t="s">
        <v>613</v>
      </c>
      <c r="F262" s="177" t="s">
        <v>614</v>
      </c>
      <c r="G262" s="12"/>
      <c r="H262" s="12"/>
      <c r="I262" s="169"/>
      <c r="J262" s="178">
        <f>BK262</f>
        <v>0</v>
      </c>
      <c r="K262" s="12"/>
      <c r="L262" s="166"/>
      <c r="M262" s="171"/>
      <c r="N262" s="172"/>
      <c r="O262" s="172"/>
      <c r="P262" s="173">
        <f>SUM(P263:P273)</f>
        <v>0</v>
      </c>
      <c r="Q262" s="172"/>
      <c r="R262" s="173">
        <f>SUM(R263:R273)</f>
        <v>0</v>
      </c>
      <c r="S262" s="172"/>
      <c r="T262" s="174">
        <f>SUM(T263:T273)</f>
        <v>0</v>
      </c>
      <c r="U262" s="12"/>
      <c r="V262" s="12"/>
      <c r="W262" s="12"/>
      <c r="X262" s="12"/>
      <c r="Y262" s="12"/>
      <c r="Z262" s="12"/>
      <c r="AA262" s="12"/>
      <c r="AB262" s="12"/>
      <c r="AC262" s="12"/>
      <c r="AD262" s="12"/>
      <c r="AE262" s="12"/>
      <c r="AR262" s="167" t="s">
        <v>89</v>
      </c>
      <c r="AT262" s="175" t="s">
        <v>80</v>
      </c>
      <c r="AU262" s="175" t="s">
        <v>89</v>
      </c>
      <c r="AY262" s="167" t="s">
        <v>199</v>
      </c>
      <c r="BK262" s="176">
        <f>SUM(BK263:BK273)</f>
        <v>0</v>
      </c>
    </row>
    <row r="263" s="2" customFormat="1" ht="24.15" customHeight="1">
      <c r="A263" s="38"/>
      <c r="B263" s="179"/>
      <c r="C263" s="180" t="s">
        <v>460</v>
      </c>
      <c r="D263" s="180" t="s">
        <v>201</v>
      </c>
      <c r="E263" s="181" t="s">
        <v>3485</v>
      </c>
      <c r="F263" s="182" t="s">
        <v>3486</v>
      </c>
      <c r="G263" s="183" t="s">
        <v>275</v>
      </c>
      <c r="H263" s="184">
        <v>159.37000000000001</v>
      </c>
      <c r="I263" s="185"/>
      <c r="J263" s="186">
        <f>ROUND(I263*H263,2)</f>
        <v>0</v>
      </c>
      <c r="K263" s="182" t="s">
        <v>205</v>
      </c>
      <c r="L263" s="39"/>
      <c r="M263" s="187" t="s">
        <v>1</v>
      </c>
      <c r="N263" s="188" t="s">
        <v>46</v>
      </c>
      <c r="O263" s="77"/>
      <c r="P263" s="189">
        <f>O263*H263</f>
        <v>0</v>
      </c>
      <c r="Q263" s="189">
        <v>0</v>
      </c>
      <c r="R263" s="189">
        <f>Q263*H263</f>
        <v>0</v>
      </c>
      <c r="S263" s="189">
        <v>0</v>
      </c>
      <c r="T263" s="190">
        <f>S263*H263</f>
        <v>0</v>
      </c>
      <c r="U263" s="38"/>
      <c r="V263" s="38"/>
      <c r="W263" s="38"/>
      <c r="X263" s="38"/>
      <c r="Y263" s="38"/>
      <c r="Z263" s="38"/>
      <c r="AA263" s="38"/>
      <c r="AB263" s="38"/>
      <c r="AC263" s="38"/>
      <c r="AD263" s="38"/>
      <c r="AE263" s="38"/>
      <c r="AR263" s="191" t="s">
        <v>206</v>
      </c>
      <c r="AT263" s="191" t="s">
        <v>201</v>
      </c>
      <c r="AU263" s="191" t="s">
        <v>91</v>
      </c>
      <c r="AY263" s="19" t="s">
        <v>199</v>
      </c>
      <c r="BE263" s="192">
        <f>IF(N263="základní",J263,0)</f>
        <v>0</v>
      </c>
      <c r="BF263" s="192">
        <f>IF(N263="snížená",J263,0)</f>
        <v>0</v>
      </c>
      <c r="BG263" s="192">
        <f>IF(N263="zákl. přenesená",J263,0)</f>
        <v>0</v>
      </c>
      <c r="BH263" s="192">
        <f>IF(N263="sníž. přenesená",J263,0)</f>
        <v>0</v>
      </c>
      <c r="BI263" s="192">
        <f>IF(N263="nulová",J263,0)</f>
        <v>0</v>
      </c>
      <c r="BJ263" s="19" t="s">
        <v>89</v>
      </c>
      <c r="BK263" s="192">
        <f>ROUND(I263*H263,2)</f>
        <v>0</v>
      </c>
      <c r="BL263" s="19" t="s">
        <v>206</v>
      </c>
      <c r="BM263" s="191" t="s">
        <v>3487</v>
      </c>
    </row>
    <row r="264" s="2" customFormat="1">
      <c r="A264" s="38"/>
      <c r="B264" s="39"/>
      <c r="C264" s="38"/>
      <c r="D264" s="193" t="s">
        <v>208</v>
      </c>
      <c r="E264" s="38"/>
      <c r="F264" s="194" t="s">
        <v>3488</v>
      </c>
      <c r="G264" s="38"/>
      <c r="H264" s="38"/>
      <c r="I264" s="195"/>
      <c r="J264" s="38"/>
      <c r="K264" s="38"/>
      <c r="L264" s="39"/>
      <c r="M264" s="196"/>
      <c r="N264" s="197"/>
      <c r="O264" s="77"/>
      <c r="P264" s="77"/>
      <c r="Q264" s="77"/>
      <c r="R264" s="77"/>
      <c r="S264" s="77"/>
      <c r="T264" s="78"/>
      <c r="U264" s="38"/>
      <c r="V264" s="38"/>
      <c r="W264" s="38"/>
      <c r="X264" s="38"/>
      <c r="Y264" s="38"/>
      <c r="Z264" s="38"/>
      <c r="AA264" s="38"/>
      <c r="AB264" s="38"/>
      <c r="AC264" s="38"/>
      <c r="AD264" s="38"/>
      <c r="AE264" s="38"/>
      <c r="AT264" s="19" t="s">
        <v>208</v>
      </c>
      <c r="AU264" s="19" t="s">
        <v>91</v>
      </c>
    </row>
    <row r="265" s="2" customFormat="1">
      <c r="A265" s="38"/>
      <c r="B265" s="39"/>
      <c r="C265" s="38"/>
      <c r="D265" s="193" t="s">
        <v>210</v>
      </c>
      <c r="E265" s="38"/>
      <c r="F265" s="198" t="s">
        <v>3489</v>
      </c>
      <c r="G265" s="38"/>
      <c r="H265" s="38"/>
      <c r="I265" s="195"/>
      <c r="J265" s="38"/>
      <c r="K265" s="38"/>
      <c r="L265" s="39"/>
      <c r="M265" s="196"/>
      <c r="N265" s="197"/>
      <c r="O265" s="77"/>
      <c r="P265" s="77"/>
      <c r="Q265" s="77"/>
      <c r="R265" s="77"/>
      <c r="S265" s="77"/>
      <c r="T265" s="78"/>
      <c r="U265" s="38"/>
      <c r="V265" s="38"/>
      <c r="W265" s="38"/>
      <c r="X265" s="38"/>
      <c r="Y265" s="38"/>
      <c r="Z265" s="38"/>
      <c r="AA265" s="38"/>
      <c r="AB265" s="38"/>
      <c r="AC265" s="38"/>
      <c r="AD265" s="38"/>
      <c r="AE265" s="38"/>
      <c r="AT265" s="19" t="s">
        <v>210</v>
      </c>
      <c r="AU265" s="19" t="s">
        <v>91</v>
      </c>
    </row>
    <row r="266" s="14" customFormat="1">
      <c r="A266" s="14"/>
      <c r="B266" s="207"/>
      <c r="C266" s="14"/>
      <c r="D266" s="193" t="s">
        <v>212</v>
      </c>
      <c r="E266" s="208" t="s">
        <v>1</v>
      </c>
      <c r="F266" s="209" t="s">
        <v>3490</v>
      </c>
      <c r="G266" s="14"/>
      <c r="H266" s="208" t="s">
        <v>1</v>
      </c>
      <c r="I266" s="210"/>
      <c r="J266" s="14"/>
      <c r="K266" s="14"/>
      <c r="L266" s="207"/>
      <c r="M266" s="211"/>
      <c r="N266" s="212"/>
      <c r="O266" s="212"/>
      <c r="P266" s="212"/>
      <c r="Q266" s="212"/>
      <c r="R266" s="212"/>
      <c r="S266" s="212"/>
      <c r="T266" s="213"/>
      <c r="U266" s="14"/>
      <c r="V266" s="14"/>
      <c r="W266" s="14"/>
      <c r="X266" s="14"/>
      <c r="Y266" s="14"/>
      <c r="Z266" s="14"/>
      <c r="AA266" s="14"/>
      <c r="AB266" s="14"/>
      <c r="AC266" s="14"/>
      <c r="AD266" s="14"/>
      <c r="AE266" s="14"/>
      <c r="AT266" s="208" t="s">
        <v>212</v>
      </c>
      <c r="AU266" s="208" t="s">
        <v>91</v>
      </c>
      <c r="AV266" s="14" t="s">
        <v>89</v>
      </c>
      <c r="AW266" s="14" t="s">
        <v>36</v>
      </c>
      <c r="AX266" s="14" t="s">
        <v>81</v>
      </c>
      <c r="AY266" s="208" t="s">
        <v>199</v>
      </c>
    </row>
    <row r="267" s="13" customFormat="1">
      <c r="A267" s="13"/>
      <c r="B267" s="199"/>
      <c r="C267" s="13"/>
      <c r="D267" s="193" t="s">
        <v>212</v>
      </c>
      <c r="E267" s="200" t="s">
        <v>1</v>
      </c>
      <c r="F267" s="201" t="s">
        <v>3491</v>
      </c>
      <c r="G267" s="13"/>
      <c r="H267" s="202">
        <v>67.769999999999996</v>
      </c>
      <c r="I267" s="203"/>
      <c r="J267" s="13"/>
      <c r="K267" s="13"/>
      <c r="L267" s="199"/>
      <c r="M267" s="204"/>
      <c r="N267" s="205"/>
      <c r="O267" s="205"/>
      <c r="P267" s="205"/>
      <c r="Q267" s="205"/>
      <c r="R267" s="205"/>
      <c r="S267" s="205"/>
      <c r="T267" s="206"/>
      <c r="U267" s="13"/>
      <c r="V267" s="13"/>
      <c r="W267" s="13"/>
      <c r="X267" s="13"/>
      <c r="Y267" s="13"/>
      <c r="Z267" s="13"/>
      <c r="AA267" s="13"/>
      <c r="AB267" s="13"/>
      <c r="AC267" s="13"/>
      <c r="AD267" s="13"/>
      <c r="AE267" s="13"/>
      <c r="AT267" s="200" t="s">
        <v>212</v>
      </c>
      <c r="AU267" s="200" t="s">
        <v>91</v>
      </c>
      <c r="AV267" s="13" t="s">
        <v>91</v>
      </c>
      <c r="AW267" s="13" t="s">
        <v>36</v>
      </c>
      <c r="AX267" s="13" t="s">
        <v>81</v>
      </c>
      <c r="AY267" s="200" t="s">
        <v>199</v>
      </c>
    </row>
    <row r="268" s="13" customFormat="1">
      <c r="A268" s="13"/>
      <c r="B268" s="199"/>
      <c r="C268" s="13"/>
      <c r="D268" s="193" t="s">
        <v>212</v>
      </c>
      <c r="E268" s="200" t="s">
        <v>1</v>
      </c>
      <c r="F268" s="201" t="s">
        <v>3492</v>
      </c>
      <c r="G268" s="13"/>
      <c r="H268" s="202">
        <v>54</v>
      </c>
      <c r="I268" s="203"/>
      <c r="J268" s="13"/>
      <c r="K268" s="13"/>
      <c r="L268" s="199"/>
      <c r="M268" s="204"/>
      <c r="N268" s="205"/>
      <c r="O268" s="205"/>
      <c r="P268" s="205"/>
      <c r="Q268" s="205"/>
      <c r="R268" s="205"/>
      <c r="S268" s="205"/>
      <c r="T268" s="206"/>
      <c r="U268" s="13"/>
      <c r="V268" s="13"/>
      <c r="W268" s="13"/>
      <c r="X268" s="13"/>
      <c r="Y268" s="13"/>
      <c r="Z268" s="13"/>
      <c r="AA268" s="13"/>
      <c r="AB268" s="13"/>
      <c r="AC268" s="13"/>
      <c r="AD268" s="13"/>
      <c r="AE268" s="13"/>
      <c r="AT268" s="200" t="s">
        <v>212</v>
      </c>
      <c r="AU268" s="200" t="s">
        <v>91</v>
      </c>
      <c r="AV268" s="13" t="s">
        <v>91</v>
      </c>
      <c r="AW268" s="13" t="s">
        <v>36</v>
      </c>
      <c r="AX268" s="13" t="s">
        <v>81</v>
      </c>
      <c r="AY268" s="200" t="s">
        <v>199</v>
      </c>
    </row>
    <row r="269" s="14" customFormat="1">
      <c r="A269" s="14"/>
      <c r="B269" s="207"/>
      <c r="C269" s="14"/>
      <c r="D269" s="193" t="s">
        <v>212</v>
      </c>
      <c r="E269" s="208" t="s">
        <v>1</v>
      </c>
      <c r="F269" s="209" t="s">
        <v>3493</v>
      </c>
      <c r="G269" s="14"/>
      <c r="H269" s="208" t="s">
        <v>1</v>
      </c>
      <c r="I269" s="210"/>
      <c r="J269" s="14"/>
      <c r="K269" s="14"/>
      <c r="L269" s="207"/>
      <c r="M269" s="211"/>
      <c r="N269" s="212"/>
      <c r="O269" s="212"/>
      <c r="P269" s="212"/>
      <c r="Q269" s="212"/>
      <c r="R269" s="212"/>
      <c r="S269" s="212"/>
      <c r="T269" s="213"/>
      <c r="U269" s="14"/>
      <c r="V269" s="14"/>
      <c r="W269" s="14"/>
      <c r="X269" s="14"/>
      <c r="Y269" s="14"/>
      <c r="Z269" s="14"/>
      <c r="AA269" s="14"/>
      <c r="AB269" s="14"/>
      <c r="AC269" s="14"/>
      <c r="AD269" s="14"/>
      <c r="AE269" s="14"/>
      <c r="AT269" s="208" t="s">
        <v>212</v>
      </c>
      <c r="AU269" s="208" t="s">
        <v>91</v>
      </c>
      <c r="AV269" s="14" t="s">
        <v>89</v>
      </c>
      <c r="AW269" s="14" t="s">
        <v>36</v>
      </c>
      <c r="AX269" s="14" t="s">
        <v>81</v>
      </c>
      <c r="AY269" s="208" t="s">
        <v>199</v>
      </c>
    </row>
    <row r="270" s="13" customFormat="1">
      <c r="A270" s="13"/>
      <c r="B270" s="199"/>
      <c r="C270" s="13"/>
      <c r="D270" s="193" t="s">
        <v>212</v>
      </c>
      <c r="E270" s="200" t="s">
        <v>1</v>
      </c>
      <c r="F270" s="201" t="s">
        <v>3494</v>
      </c>
      <c r="G270" s="13"/>
      <c r="H270" s="202">
        <v>24.600000000000001</v>
      </c>
      <c r="I270" s="203"/>
      <c r="J270" s="13"/>
      <c r="K270" s="13"/>
      <c r="L270" s="199"/>
      <c r="M270" s="204"/>
      <c r="N270" s="205"/>
      <c r="O270" s="205"/>
      <c r="P270" s="205"/>
      <c r="Q270" s="205"/>
      <c r="R270" s="205"/>
      <c r="S270" s="205"/>
      <c r="T270" s="206"/>
      <c r="U270" s="13"/>
      <c r="V270" s="13"/>
      <c r="W270" s="13"/>
      <c r="X270" s="13"/>
      <c r="Y270" s="13"/>
      <c r="Z270" s="13"/>
      <c r="AA270" s="13"/>
      <c r="AB270" s="13"/>
      <c r="AC270" s="13"/>
      <c r="AD270" s="13"/>
      <c r="AE270" s="13"/>
      <c r="AT270" s="200" t="s">
        <v>212</v>
      </c>
      <c r="AU270" s="200" t="s">
        <v>91</v>
      </c>
      <c r="AV270" s="13" t="s">
        <v>91</v>
      </c>
      <c r="AW270" s="13" t="s">
        <v>36</v>
      </c>
      <c r="AX270" s="13" t="s">
        <v>81</v>
      </c>
      <c r="AY270" s="200" t="s">
        <v>199</v>
      </c>
    </row>
    <row r="271" s="14" customFormat="1">
      <c r="A271" s="14"/>
      <c r="B271" s="207"/>
      <c r="C271" s="14"/>
      <c r="D271" s="193" t="s">
        <v>212</v>
      </c>
      <c r="E271" s="208" t="s">
        <v>1</v>
      </c>
      <c r="F271" s="209" t="s">
        <v>3495</v>
      </c>
      <c r="G271" s="14"/>
      <c r="H271" s="208" t="s">
        <v>1</v>
      </c>
      <c r="I271" s="210"/>
      <c r="J271" s="14"/>
      <c r="K271" s="14"/>
      <c r="L271" s="207"/>
      <c r="M271" s="211"/>
      <c r="N271" s="212"/>
      <c r="O271" s="212"/>
      <c r="P271" s="212"/>
      <c r="Q271" s="212"/>
      <c r="R271" s="212"/>
      <c r="S271" s="212"/>
      <c r="T271" s="213"/>
      <c r="U271" s="14"/>
      <c r="V271" s="14"/>
      <c r="W271" s="14"/>
      <c r="X271" s="14"/>
      <c r="Y271" s="14"/>
      <c r="Z271" s="14"/>
      <c r="AA271" s="14"/>
      <c r="AB271" s="14"/>
      <c r="AC271" s="14"/>
      <c r="AD271" s="14"/>
      <c r="AE271" s="14"/>
      <c r="AT271" s="208" t="s">
        <v>212</v>
      </c>
      <c r="AU271" s="208" t="s">
        <v>91</v>
      </c>
      <c r="AV271" s="14" t="s">
        <v>89</v>
      </c>
      <c r="AW271" s="14" t="s">
        <v>36</v>
      </c>
      <c r="AX271" s="14" t="s">
        <v>81</v>
      </c>
      <c r="AY271" s="208" t="s">
        <v>199</v>
      </c>
    </row>
    <row r="272" s="13" customFormat="1">
      <c r="A272" s="13"/>
      <c r="B272" s="199"/>
      <c r="C272" s="13"/>
      <c r="D272" s="193" t="s">
        <v>212</v>
      </c>
      <c r="E272" s="200" t="s">
        <v>1</v>
      </c>
      <c r="F272" s="201" t="s">
        <v>298</v>
      </c>
      <c r="G272" s="13"/>
      <c r="H272" s="202">
        <v>13</v>
      </c>
      <c r="I272" s="203"/>
      <c r="J272" s="13"/>
      <c r="K272" s="13"/>
      <c r="L272" s="199"/>
      <c r="M272" s="204"/>
      <c r="N272" s="205"/>
      <c r="O272" s="205"/>
      <c r="P272" s="205"/>
      <c r="Q272" s="205"/>
      <c r="R272" s="205"/>
      <c r="S272" s="205"/>
      <c r="T272" s="206"/>
      <c r="U272" s="13"/>
      <c r="V272" s="13"/>
      <c r="W272" s="13"/>
      <c r="X272" s="13"/>
      <c r="Y272" s="13"/>
      <c r="Z272" s="13"/>
      <c r="AA272" s="13"/>
      <c r="AB272" s="13"/>
      <c r="AC272" s="13"/>
      <c r="AD272" s="13"/>
      <c r="AE272" s="13"/>
      <c r="AT272" s="200" t="s">
        <v>212</v>
      </c>
      <c r="AU272" s="200" t="s">
        <v>91</v>
      </c>
      <c r="AV272" s="13" t="s">
        <v>91</v>
      </c>
      <c r="AW272" s="13" t="s">
        <v>36</v>
      </c>
      <c r="AX272" s="13" t="s">
        <v>81</v>
      </c>
      <c r="AY272" s="200" t="s">
        <v>199</v>
      </c>
    </row>
    <row r="273" s="15" customFormat="1">
      <c r="A273" s="15"/>
      <c r="B273" s="214"/>
      <c r="C273" s="15"/>
      <c r="D273" s="193" t="s">
        <v>212</v>
      </c>
      <c r="E273" s="215" t="s">
        <v>1</v>
      </c>
      <c r="F273" s="216" t="s">
        <v>234</v>
      </c>
      <c r="G273" s="15"/>
      <c r="H273" s="217">
        <v>159.37000000000001</v>
      </c>
      <c r="I273" s="218"/>
      <c r="J273" s="15"/>
      <c r="K273" s="15"/>
      <c r="L273" s="214"/>
      <c r="M273" s="219"/>
      <c r="N273" s="220"/>
      <c r="O273" s="220"/>
      <c r="P273" s="220"/>
      <c r="Q273" s="220"/>
      <c r="R273" s="220"/>
      <c r="S273" s="220"/>
      <c r="T273" s="221"/>
      <c r="U273" s="15"/>
      <c r="V273" s="15"/>
      <c r="W273" s="15"/>
      <c r="X273" s="15"/>
      <c r="Y273" s="15"/>
      <c r="Z273" s="15"/>
      <c r="AA273" s="15"/>
      <c r="AB273" s="15"/>
      <c r="AC273" s="15"/>
      <c r="AD273" s="15"/>
      <c r="AE273" s="15"/>
      <c r="AT273" s="215" t="s">
        <v>212</v>
      </c>
      <c r="AU273" s="215" t="s">
        <v>91</v>
      </c>
      <c r="AV273" s="15" t="s">
        <v>206</v>
      </c>
      <c r="AW273" s="15" t="s">
        <v>36</v>
      </c>
      <c r="AX273" s="15" t="s">
        <v>89</v>
      </c>
      <c r="AY273" s="215" t="s">
        <v>199</v>
      </c>
    </row>
    <row r="274" s="12" customFormat="1" ht="22.8" customHeight="1">
      <c r="A274" s="12"/>
      <c r="B274" s="166"/>
      <c r="C274" s="12"/>
      <c r="D274" s="167" t="s">
        <v>80</v>
      </c>
      <c r="E274" s="177" t="s">
        <v>627</v>
      </c>
      <c r="F274" s="177" t="s">
        <v>628</v>
      </c>
      <c r="G274" s="12"/>
      <c r="H274" s="12"/>
      <c r="I274" s="169"/>
      <c r="J274" s="178">
        <f>BK274</f>
        <v>0</v>
      </c>
      <c r="K274" s="12"/>
      <c r="L274" s="166"/>
      <c r="M274" s="171"/>
      <c r="N274" s="172"/>
      <c r="O274" s="172"/>
      <c r="P274" s="173">
        <f>SUM(P275:P278)</f>
        <v>0</v>
      </c>
      <c r="Q274" s="172"/>
      <c r="R274" s="173">
        <f>SUM(R275:R278)</f>
        <v>0</v>
      </c>
      <c r="S274" s="172"/>
      <c r="T274" s="174">
        <f>SUM(T275:T278)</f>
        <v>0</v>
      </c>
      <c r="U274" s="12"/>
      <c r="V274" s="12"/>
      <c r="W274" s="12"/>
      <c r="X274" s="12"/>
      <c r="Y274" s="12"/>
      <c r="Z274" s="12"/>
      <c r="AA274" s="12"/>
      <c r="AB274" s="12"/>
      <c r="AC274" s="12"/>
      <c r="AD274" s="12"/>
      <c r="AE274" s="12"/>
      <c r="AR274" s="167" t="s">
        <v>89</v>
      </c>
      <c r="AT274" s="175" t="s">
        <v>80</v>
      </c>
      <c r="AU274" s="175" t="s">
        <v>89</v>
      </c>
      <c r="AY274" s="167" t="s">
        <v>199</v>
      </c>
      <c r="BK274" s="176">
        <f>SUM(BK275:BK278)</f>
        <v>0</v>
      </c>
    </row>
    <row r="275" s="2" customFormat="1" ht="14.4" customHeight="1">
      <c r="A275" s="38"/>
      <c r="B275" s="179"/>
      <c r="C275" s="180" t="s">
        <v>468</v>
      </c>
      <c r="D275" s="180" t="s">
        <v>201</v>
      </c>
      <c r="E275" s="181" t="s">
        <v>630</v>
      </c>
      <c r="F275" s="182" t="s">
        <v>631</v>
      </c>
      <c r="G275" s="183" t="s">
        <v>275</v>
      </c>
      <c r="H275" s="184">
        <v>5.2389999999999999</v>
      </c>
      <c r="I275" s="185"/>
      <c r="J275" s="186">
        <f>ROUND(I275*H275,2)</f>
        <v>0</v>
      </c>
      <c r="K275" s="182" t="s">
        <v>205</v>
      </c>
      <c r="L275" s="39"/>
      <c r="M275" s="187" t="s">
        <v>1</v>
      </c>
      <c r="N275" s="188" t="s">
        <v>46</v>
      </c>
      <c r="O275" s="77"/>
      <c r="P275" s="189">
        <f>O275*H275</f>
        <v>0</v>
      </c>
      <c r="Q275" s="189">
        <v>0</v>
      </c>
      <c r="R275" s="189">
        <f>Q275*H275</f>
        <v>0</v>
      </c>
      <c r="S275" s="189">
        <v>0</v>
      </c>
      <c r="T275" s="190">
        <f>S275*H275</f>
        <v>0</v>
      </c>
      <c r="U275" s="38"/>
      <c r="V275" s="38"/>
      <c r="W275" s="38"/>
      <c r="X275" s="38"/>
      <c r="Y275" s="38"/>
      <c r="Z275" s="38"/>
      <c r="AA275" s="38"/>
      <c r="AB275" s="38"/>
      <c r="AC275" s="38"/>
      <c r="AD275" s="38"/>
      <c r="AE275" s="38"/>
      <c r="AR275" s="191" t="s">
        <v>206</v>
      </c>
      <c r="AT275" s="191" t="s">
        <v>201</v>
      </c>
      <c r="AU275" s="191" t="s">
        <v>91</v>
      </c>
      <c r="AY275" s="19" t="s">
        <v>199</v>
      </c>
      <c r="BE275" s="192">
        <f>IF(N275="základní",J275,0)</f>
        <v>0</v>
      </c>
      <c r="BF275" s="192">
        <f>IF(N275="snížená",J275,0)</f>
        <v>0</v>
      </c>
      <c r="BG275" s="192">
        <f>IF(N275="zákl. přenesená",J275,0)</f>
        <v>0</v>
      </c>
      <c r="BH275" s="192">
        <f>IF(N275="sníž. přenesená",J275,0)</f>
        <v>0</v>
      </c>
      <c r="BI275" s="192">
        <f>IF(N275="nulová",J275,0)</f>
        <v>0</v>
      </c>
      <c r="BJ275" s="19" t="s">
        <v>89</v>
      </c>
      <c r="BK275" s="192">
        <f>ROUND(I275*H275,2)</f>
        <v>0</v>
      </c>
      <c r="BL275" s="19" t="s">
        <v>206</v>
      </c>
      <c r="BM275" s="191" t="s">
        <v>3496</v>
      </c>
    </row>
    <row r="276" s="2" customFormat="1">
      <c r="A276" s="38"/>
      <c r="B276" s="39"/>
      <c r="C276" s="38"/>
      <c r="D276" s="193" t="s">
        <v>208</v>
      </c>
      <c r="E276" s="38"/>
      <c r="F276" s="194" t="s">
        <v>633</v>
      </c>
      <c r="G276" s="38"/>
      <c r="H276" s="38"/>
      <c r="I276" s="195"/>
      <c r="J276" s="38"/>
      <c r="K276" s="38"/>
      <c r="L276" s="39"/>
      <c r="M276" s="196"/>
      <c r="N276" s="197"/>
      <c r="O276" s="77"/>
      <c r="P276" s="77"/>
      <c r="Q276" s="77"/>
      <c r="R276" s="77"/>
      <c r="S276" s="77"/>
      <c r="T276" s="78"/>
      <c r="U276" s="38"/>
      <c r="V276" s="38"/>
      <c r="W276" s="38"/>
      <c r="X276" s="38"/>
      <c r="Y276" s="38"/>
      <c r="Z276" s="38"/>
      <c r="AA276" s="38"/>
      <c r="AB276" s="38"/>
      <c r="AC276" s="38"/>
      <c r="AD276" s="38"/>
      <c r="AE276" s="38"/>
      <c r="AT276" s="19" t="s">
        <v>208</v>
      </c>
      <c r="AU276" s="19" t="s">
        <v>91</v>
      </c>
    </row>
    <row r="277" s="2" customFormat="1" ht="24.15" customHeight="1">
      <c r="A277" s="38"/>
      <c r="B277" s="179"/>
      <c r="C277" s="180" t="s">
        <v>475</v>
      </c>
      <c r="D277" s="180" t="s">
        <v>201</v>
      </c>
      <c r="E277" s="181" t="s">
        <v>635</v>
      </c>
      <c r="F277" s="182" t="s">
        <v>636</v>
      </c>
      <c r="G277" s="183" t="s">
        <v>275</v>
      </c>
      <c r="H277" s="184">
        <v>5.2389999999999999</v>
      </c>
      <c r="I277" s="185"/>
      <c r="J277" s="186">
        <f>ROUND(I277*H277,2)</f>
        <v>0</v>
      </c>
      <c r="K277" s="182" t="s">
        <v>205</v>
      </c>
      <c r="L277" s="39"/>
      <c r="M277" s="187" t="s">
        <v>1</v>
      </c>
      <c r="N277" s="188" t="s">
        <v>46</v>
      </c>
      <c r="O277" s="77"/>
      <c r="P277" s="189">
        <f>O277*H277</f>
        <v>0</v>
      </c>
      <c r="Q277" s="189">
        <v>0</v>
      </c>
      <c r="R277" s="189">
        <f>Q277*H277</f>
        <v>0</v>
      </c>
      <c r="S277" s="189">
        <v>0</v>
      </c>
      <c r="T277" s="190">
        <f>S277*H277</f>
        <v>0</v>
      </c>
      <c r="U277" s="38"/>
      <c r="V277" s="38"/>
      <c r="W277" s="38"/>
      <c r="X277" s="38"/>
      <c r="Y277" s="38"/>
      <c r="Z277" s="38"/>
      <c r="AA277" s="38"/>
      <c r="AB277" s="38"/>
      <c r="AC277" s="38"/>
      <c r="AD277" s="38"/>
      <c r="AE277" s="38"/>
      <c r="AR277" s="191" t="s">
        <v>206</v>
      </c>
      <c r="AT277" s="191" t="s">
        <v>201</v>
      </c>
      <c r="AU277" s="191" t="s">
        <v>91</v>
      </c>
      <c r="AY277" s="19" t="s">
        <v>199</v>
      </c>
      <c r="BE277" s="192">
        <f>IF(N277="základní",J277,0)</f>
        <v>0</v>
      </c>
      <c r="BF277" s="192">
        <f>IF(N277="snížená",J277,0)</f>
        <v>0</v>
      </c>
      <c r="BG277" s="192">
        <f>IF(N277="zákl. přenesená",J277,0)</f>
        <v>0</v>
      </c>
      <c r="BH277" s="192">
        <f>IF(N277="sníž. přenesená",J277,0)</f>
        <v>0</v>
      </c>
      <c r="BI277" s="192">
        <f>IF(N277="nulová",J277,0)</f>
        <v>0</v>
      </c>
      <c r="BJ277" s="19" t="s">
        <v>89</v>
      </c>
      <c r="BK277" s="192">
        <f>ROUND(I277*H277,2)</f>
        <v>0</v>
      </c>
      <c r="BL277" s="19" t="s">
        <v>206</v>
      </c>
      <c r="BM277" s="191" t="s">
        <v>3497</v>
      </c>
    </row>
    <row r="278" s="2" customFormat="1">
      <c r="A278" s="38"/>
      <c r="B278" s="39"/>
      <c r="C278" s="38"/>
      <c r="D278" s="193" t="s">
        <v>208</v>
      </c>
      <c r="E278" s="38"/>
      <c r="F278" s="194" t="s">
        <v>638</v>
      </c>
      <c r="G278" s="38"/>
      <c r="H278" s="38"/>
      <c r="I278" s="195"/>
      <c r="J278" s="38"/>
      <c r="K278" s="38"/>
      <c r="L278" s="39"/>
      <c r="M278" s="232"/>
      <c r="N278" s="233"/>
      <c r="O278" s="234"/>
      <c r="P278" s="234"/>
      <c r="Q278" s="234"/>
      <c r="R278" s="234"/>
      <c r="S278" s="234"/>
      <c r="T278" s="235"/>
      <c r="U278" s="38"/>
      <c r="V278" s="38"/>
      <c r="W278" s="38"/>
      <c r="X278" s="38"/>
      <c r="Y278" s="38"/>
      <c r="Z278" s="38"/>
      <c r="AA278" s="38"/>
      <c r="AB278" s="38"/>
      <c r="AC278" s="38"/>
      <c r="AD278" s="38"/>
      <c r="AE278" s="38"/>
      <c r="AT278" s="19" t="s">
        <v>208</v>
      </c>
      <c r="AU278" s="19" t="s">
        <v>91</v>
      </c>
    </row>
    <row r="279" s="2" customFormat="1" ht="6.96" customHeight="1">
      <c r="A279" s="38"/>
      <c r="B279" s="60"/>
      <c r="C279" s="61"/>
      <c r="D279" s="61"/>
      <c r="E279" s="61"/>
      <c r="F279" s="61"/>
      <c r="G279" s="61"/>
      <c r="H279" s="61"/>
      <c r="I279" s="61"/>
      <c r="J279" s="61"/>
      <c r="K279" s="61"/>
      <c r="L279" s="39"/>
      <c r="M279" s="38"/>
      <c r="O279" s="38"/>
      <c r="P279" s="38"/>
      <c r="Q279" s="38"/>
      <c r="R279" s="38"/>
      <c r="S279" s="38"/>
      <c r="T279" s="38"/>
      <c r="U279" s="38"/>
      <c r="V279" s="38"/>
      <c r="W279" s="38"/>
      <c r="X279" s="38"/>
      <c r="Y279" s="38"/>
      <c r="Z279" s="38"/>
      <c r="AA279" s="38"/>
      <c r="AB279" s="38"/>
      <c r="AC279" s="38"/>
      <c r="AD279" s="38"/>
      <c r="AE279" s="38"/>
    </row>
  </sheetData>
  <autoFilter ref="C123:K278"/>
  <mergeCells count="12">
    <mergeCell ref="E7:H7"/>
    <mergeCell ref="E9:H9"/>
    <mergeCell ref="E11:H11"/>
    <mergeCell ref="E20:H20"/>
    <mergeCell ref="E29:H29"/>
    <mergeCell ref="E85:H85"/>
    <mergeCell ref="E87:H87"/>
    <mergeCell ref="E89:H89"/>
    <mergeCell ref="E112:H112"/>
    <mergeCell ref="E114:H114"/>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154</v>
      </c>
    </row>
    <row r="3" s="1" customFormat="1" ht="6.96" customHeight="1">
      <c r="B3" s="20"/>
      <c r="C3" s="21"/>
      <c r="D3" s="21"/>
      <c r="E3" s="21"/>
      <c r="F3" s="21"/>
      <c r="G3" s="21"/>
      <c r="H3" s="21"/>
      <c r="I3" s="21"/>
      <c r="J3" s="21"/>
      <c r="K3" s="21"/>
      <c r="L3" s="22"/>
      <c r="AT3" s="19" t="s">
        <v>91</v>
      </c>
    </row>
    <row r="4" s="1" customFormat="1" ht="24.96" customHeight="1">
      <c r="B4" s="22"/>
      <c r="D4" s="23" t="s">
        <v>158</v>
      </c>
      <c r="L4" s="22"/>
      <c r="M4" s="128" t="s">
        <v>10</v>
      </c>
      <c r="AT4" s="19" t="s">
        <v>3</v>
      </c>
    </row>
    <row r="5" s="1" customFormat="1" ht="6.96" customHeight="1">
      <c r="B5" s="22"/>
      <c r="L5" s="22"/>
    </row>
    <row r="6" s="1" customFormat="1" ht="12" customHeight="1">
      <c r="B6" s="22"/>
      <c r="D6" s="32" t="s">
        <v>16</v>
      </c>
      <c r="L6" s="22"/>
    </row>
    <row r="7" s="1" customFormat="1" ht="16.5" customHeight="1">
      <c r="B7" s="22"/>
      <c r="E7" s="129" t="str">
        <f>'Rekapitulace stavby'!K6</f>
        <v>VD Letovice, rekonstrukce VD</v>
      </c>
      <c r="F7" s="32"/>
      <c r="G7" s="32"/>
      <c r="H7" s="32"/>
      <c r="L7" s="22"/>
    </row>
    <row r="8" s="2" customFormat="1" ht="12" customHeight="1">
      <c r="A8" s="38"/>
      <c r="B8" s="39"/>
      <c r="C8" s="38"/>
      <c r="D8" s="32" t="s">
        <v>159</v>
      </c>
      <c r="E8" s="38"/>
      <c r="F8" s="38"/>
      <c r="G8" s="38"/>
      <c r="H8" s="38"/>
      <c r="I8" s="38"/>
      <c r="J8" s="38"/>
      <c r="K8" s="38"/>
      <c r="L8" s="55"/>
      <c r="S8" s="38"/>
      <c r="T8" s="38"/>
      <c r="U8" s="38"/>
      <c r="V8" s="38"/>
      <c r="W8" s="38"/>
      <c r="X8" s="38"/>
      <c r="Y8" s="38"/>
      <c r="Z8" s="38"/>
      <c r="AA8" s="38"/>
      <c r="AB8" s="38"/>
      <c r="AC8" s="38"/>
      <c r="AD8" s="38"/>
      <c r="AE8" s="38"/>
    </row>
    <row r="9" s="2" customFormat="1" ht="16.5" customHeight="1">
      <c r="A9" s="38"/>
      <c r="B9" s="39"/>
      <c r="C9" s="38"/>
      <c r="D9" s="38"/>
      <c r="E9" s="67" t="s">
        <v>3498</v>
      </c>
      <c r="F9" s="38"/>
      <c r="G9" s="38"/>
      <c r="H9" s="38"/>
      <c r="I9" s="38"/>
      <c r="J9" s="38"/>
      <c r="K9" s="38"/>
      <c r="L9" s="55"/>
      <c r="S9" s="38"/>
      <c r="T9" s="38"/>
      <c r="U9" s="38"/>
      <c r="V9" s="38"/>
      <c r="W9" s="38"/>
      <c r="X9" s="38"/>
      <c r="Y9" s="38"/>
      <c r="Z9" s="38"/>
      <c r="AA9" s="38"/>
      <c r="AB9" s="38"/>
      <c r="AC9" s="38"/>
      <c r="AD9" s="38"/>
      <c r="AE9" s="38"/>
    </row>
    <row r="10" s="2" customFormat="1">
      <c r="A10" s="38"/>
      <c r="B10" s="39"/>
      <c r="C10" s="38"/>
      <c r="D10" s="38"/>
      <c r="E10" s="38"/>
      <c r="F10" s="38"/>
      <c r="G10" s="38"/>
      <c r="H10" s="38"/>
      <c r="I10" s="38"/>
      <c r="J10" s="38"/>
      <c r="K10" s="38"/>
      <c r="L10" s="55"/>
      <c r="S10" s="38"/>
      <c r="T10" s="38"/>
      <c r="U10" s="38"/>
      <c r="V10" s="38"/>
      <c r="W10" s="38"/>
      <c r="X10" s="38"/>
      <c r="Y10" s="38"/>
      <c r="Z10" s="38"/>
      <c r="AA10" s="38"/>
      <c r="AB10" s="38"/>
      <c r="AC10" s="38"/>
      <c r="AD10" s="38"/>
      <c r="AE10" s="38"/>
    </row>
    <row r="11" s="2" customFormat="1" ht="12" customHeight="1">
      <c r="A11" s="38"/>
      <c r="B11" s="39"/>
      <c r="C11" s="38"/>
      <c r="D11" s="32" t="s">
        <v>18</v>
      </c>
      <c r="E11" s="38"/>
      <c r="F11" s="27" t="s">
        <v>1</v>
      </c>
      <c r="G11" s="38"/>
      <c r="H11" s="38"/>
      <c r="I11" s="32" t="s">
        <v>19</v>
      </c>
      <c r="J11" s="27" t="s">
        <v>1</v>
      </c>
      <c r="K11" s="38"/>
      <c r="L11" s="55"/>
      <c r="S11" s="38"/>
      <c r="T11" s="38"/>
      <c r="U11" s="38"/>
      <c r="V11" s="38"/>
      <c r="W11" s="38"/>
      <c r="X11" s="38"/>
      <c r="Y11" s="38"/>
      <c r="Z11" s="38"/>
      <c r="AA11" s="38"/>
      <c r="AB11" s="38"/>
      <c r="AC11" s="38"/>
      <c r="AD11" s="38"/>
      <c r="AE11" s="38"/>
    </row>
    <row r="12" s="2" customFormat="1" ht="12" customHeight="1">
      <c r="A12" s="38"/>
      <c r="B12" s="39"/>
      <c r="C12" s="38"/>
      <c r="D12" s="32" t="s">
        <v>20</v>
      </c>
      <c r="E12" s="38"/>
      <c r="F12" s="27" t="s">
        <v>21</v>
      </c>
      <c r="G12" s="38"/>
      <c r="H12" s="38"/>
      <c r="I12" s="32" t="s">
        <v>22</v>
      </c>
      <c r="J12" s="69" t="str">
        <f>'Rekapitulace stavby'!AN8</f>
        <v>2. 12. 2020</v>
      </c>
      <c r="K12" s="38"/>
      <c r="L12" s="55"/>
      <c r="S12" s="38"/>
      <c r="T12" s="38"/>
      <c r="U12" s="38"/>
      <c r="V12" s="38"/>
      <c r="W12" s="38"/>
      <c r="X12" s="38"/>
      <c r="Y12" s="38"/>
      <c r="Z12" s="38"/>
      <c r="AA12" s="38"/>
      <c r="AB12" s="38"/>
      <c r="AC12" s="38"/>
      <c r="AD12" s="38"/>
      <c r="AE12" s="38"/>
    </row>
    <row r="13" s="2" customFormat="1" ht="10.8" customHeight="1">
      <c r="A13" s="38"/>
      <c r="B13" s="39"/>
      <c r="C13" s="38"/>
      <c r="D13" s="38"/>
      <c r="E13" s="38"/>
      <c r="F13" s="38"/>
      <c r="G13" s="38"/>
      <c r="H13" s="38"/>
      <c r="I13" s="38"/>
      <c r="J13" s="38"/>
      <c r="K13" s="38"/>
      <c r="L13" s="55"/>
      <c r="S13" s="38"/>
      <c r="T13" s="38"/>
      <c r="U13" s="38"/>
      <c r="V13" s="38"/>
      <c r="W13" s="38"/>
      <c r="X13" s="38"/>
      <c r="Y13" s="38"/>
      <c r="Z13" s="38"/>
      <c r="AA13" s="38"/>
      <c r="AB13" s="38"/>
      <c r="AC13" s="38"/>
      <c r="AD13" s="38"/>
      <c r="AE13" s="38"/>
    </row>
    <row r="14" s="2" customFormat="1" ht="12" customHeight="1">
      <c r="A14" s="38"/>
      <c r="B14" s="39"/>
      <c r="C14" s="38"/>
      <c r="D14" s="32" t="s">
        <v>24</v>
      </c>
      <c r="E14" s="38"/>
      <c r="F14" s="38"/>
      <c r="G14" s="38"/>
      <c r="H14" s="38"/>
      <c r="I14" s="32" t="s">
        <v>25</v>
      </c>
      <c r="J14" s="27" t="s">
        <v>26</v>
      </c>
      <c r="K14" s="38"/>
      <c r="L14" s="55"/>
      <c r="S14" s="38"/>
      <c r="T14" s="38"/>
      <c r="U14" s="38"/>
      <c r="V14" s="38"/>
      <c r="W14" s="38"/>
      <c r="X14" s="38"/>
      <c r="Y14" s="38"/>
      <c r="Z14" s="38"/>
      <c r="AA14" s="38"/>
      <c r="AB14" s="38"/>
      <c r="AC14" s="38"/>
      <c r="AD14" s="38"/>
      <c r="AE14" s="38"/>
    </row>
    <row r="15" s="2" customFormat="1" ht="18" customHeight="1">
      <c r="A15" s="38"/>
      <c r="B15" s="39"/>
      <c r="C15" s="38"/>
      <c r="D15" s="38"/>
      <c r="E15" s="27" t="s">
        <v>27</v>
      </c>
      <c r="F15" s="38"/>
      <c r="G15" s="38"/>
      <c r="H15" s="38"/>
      <c r="I15" s="32" t="s">
        <v>28</v>
      </c>
      <c r="J15" s="27" t="s">
        <v>29</v>
      </c>
      <c r="K15" s="38"/>
      <c r="L15" s="55"/>
      <c r="S15" s="38"/>
      <c r="T15" s="38"/>
      <c r="U15" s="38"/>
      <c r="V15" s="38"/>
      <c r="W15" s="38"/>
      <c r="X15" s="38"/>
      <c r="Y15" s="38"/>
      <c r="Z15" s="38"/>
      <c r="AA15" s="38"/>
      <c r="AB15" s="38"/>
      <c r="AC15" s="38"/>
      <c r="AD15" s="38"/>
      <c r="AE15" s="38"/>
    </row>
    <row r="16" s="2" customFormat="1" ht="6.96" customHeight="1">
      <c r="A16" s="38"/>
      <c r="B16" s="39"/>
      <c r="C16" s="38"/>
      <c r="D16" s="38"/>
      <c r="E16" s="38"/>
      <c r="F16" s="38"/>
      <c r="G16" s="38"/>
      <c r="H16" s="38"/>
      <c r="I16" s="38"/>
      <c r="J16" s="38"/>
      <c r="K16" s="38"/>
      <c r="L16" s="55"/>
      <c r="S16" s="38"/>
      <c r="T16" s="38"/>
      <c r="U16" s="38"/>
      <c r="V16" s="38"/>
      <c r="W16" s="38"/>
      <c r="X16" s="38"/>
      <c r="Y16" s="38"/>
      <c r="Z16" s="38"/>
      <c r="AA16" s="38"/>
      <c r="AB16" s="38"/>
      <c r="AC16" s="38"/>
      <c r="AD16" s="38"/>
      <c r="AE16" s="38"/>
    </row>
    <row r="17" s="2" customFormat="1" ht="12" customHeight="1">
      <c r="A17" s="38"/>
      <c r="B17" s="39"/>
      <c r="C17" s="38"/>
      <c r="D17" s="32" t="s">
        <v>30</v>
      </c>
      <c r="E17" s="38"/>
      <c r="F17" s="38"/>
      <c r="G17" s="38"/>
      <c r="H17" s="38"/>
      <c r="I17" s="32" t="s">
        <v>25</v>
      </c>
      <c r="J17" s="33" t="str">
        <f>'Rekapitulace stavby'!AN13</f>
        <v>Vyplň údaj</v>
      </c>
      <c r="K17" s="38"/>
      <c r="L17" s="55"/>
      <c r="S17" s="38"/>
      <c r="T17" s="38"/>
      <c r="U17" s="38"/>
      <c r="V17" s="38"/>
      <c r="W17" s="38"/>
      <c r="X17" s="38"/>
      <c r="Y17" s="38"/>
      <c r="Z17" s="38"/>
      <c r="AA17" s="38"/>
      <c r="AB17" s="38"/>
      <c r="AC17" s="38"/>
      <c r="AD17" s="38"/>
      <c r="AE17" s="38"/>
    </row>
    <row r="18" s="2" customFormat="1" ht="18" customHeight="1">
      <c r="A18" s="38"/>
      <c r="B18" s="39"/>
      <c r="C18" s="38"/>
      <c r="D18" s="38"/>
      <c r="E18" s="33" t="str">
        <f>'Rekapitulace stavby'!E14</f>
        <v>Vyplň údaj</v>
      </c>
      <c r="F18" s="27"/>
      <c r="G18" s="27"/>
      <c r="H18" s="27"/>
      <c r="I18" s="32" t="s">
        <v>28</v>
      </c>
      <c r="J18" s="33" t="str">
        <f>'Rekapitulace stavby'!AN14</f>
        <v>Vyplň údaj</v>
      </c>
      <c r="K18" s="38"/>
      <c r="L18" s="55"/>
      <c r="S18" s="38"/>
      <c r="T18" s="38"/>
      <c r="U18" s="38"/>
      <c r="V18" s="38"/>
      <c r="W18" s="38"/>
      <c r="X18" s="38"/>
      <c r="Y18" s="38"/>
      <c r="Z18" s="38"/>
      <c r="AA18" s="38"/>
      <c r="AB18" s="38"/>
      <c r="AC18" s="38"/>
      <c r="AD18" s="38"/>
      <c r="AE18" s="38"/>
    </row>
    <row r="19" s="2" customFormat="1" ht="6.96" customHeight="1">
      <c r="A19" s="38"/>
      <c r="B19" s="39"/>
      <c r="C19" s="38"/>
      <c r="D19" s="38"/>
      <c r="E19" s="38"/>
      <c r="F19" s="38"/>
      <c r="G19" s="38"/>
      <c r="H19" s="38"/>
      <c r="I19" s="38"/>
      <c r="J19" s="38"/>
      <c r="K19" s="38"/>
      <c r="L19" s="55"/>
      <c r="S19" s="38"/>
      <c r="T19" s="38"/>
      <c r="U19" s="38"/>
      <c r="V19" s="38"/>
      <c r="W19" s="38"/>
      <c r="X19" s="38"/>
      <c r="Y19" s="38"/>
      <c r="Z19" s="38"/>
      <c r="AA19" s="38"/>
      <c r="AB19" s="38"/>
      <c r="AC19" s="38"/>
      <c r="AD19" s="38"/>
      <c r="AE19" s="38"/>
    </row>
    <row r="20" s="2" customFormat="1" ht="12" customHeight="1">
      <c r="A20" s="38"/>
      <c r="B20" s="39"/>
      <c r="C20" s="38"/>
      <c r="D20" s="32" t="s">
        <v>32</v>
      </c>
      <c r="E20" s="38"/>
      <c r="F20" s="38"/>
      <c r="G20" s="38"/>
      <c r="H20" s="38"/>
      <c r="I20" s="32" t="s">
        <v>25</v>
      </c>
      <c r="J20" s="27" t="s">
        <v>33</v>
      </c>
      <c r="K20" s="38"/>
      <c r="L20" s="55"/>
      <c r="S20" s="38"/>
      <c r="T20" s="38"/>
      <c r="U20" s="38"/>
      <c r="V20" s="38"/>
      <c r="W20" s="38"/>
      <c r="X20" s="38"/>
      <c r="Y20" s="38"/>
      <c r="Z20" s="38"/>
      <c r="AA20" s="38"/>
      <c r="AB20" s="38"/>
      <c r="AC20" s="38"/>
      <c r="AD20" s="38"/>
      <c r="AE20" s="38"/>
    </row>
    <row r="21" s="2" customFormat="1" ht="18" customHeight="1">
      <c r="A21" s="38"/>
      <c r="B21" s="39"/>
      <c r="C21" s="38"/>
      <c r="D21" s="38"/>
      <c r="E21" s="27" t="s">
        <v>34</v>
      </c>
      <c r="F21" s="38"/>
      <c r="G21" s="38"/>
      <c r="H21" s="38"/>
      <c r="I21" s="32" t="s">
        <v>28</v>
      </c>
      <c r="J21" s="27" t="s">
        <v>35</v>
      </c>
      <c r="K21" s="38"/>
      <c r="L21" s="55"/>
      <c r="S21" s="38"/>
      <c r="T21" s="38"/>
      <c r="U21" s="38"/>
      <c r="V21" s="38"/>
      <c r="W21" s="38"/>
      <c r="X21" s="38"/>
      <c r="Y21" s="38"/>
      <c r="Z21" s="38"/>
      <c r="AA21" s="38"/>
      <c r="AB21" s="38"/>
      <c r="AC21" s="38"/>
      <c r="AD21" s="38"/>
      <c r="AE21" s="38"/>
    </row>
    <row r="22" s="2" customFormat="1" ht="6.96" customHeight="1">
      <c r="A22" s="38"/>
      <c r="B22" s="39"/>
      <c r="C22" s="38"/>
      <c r="D22" s="38"/>
      <c r="E22" s="38"/>
      <c r="F22" s="38"/>
      <c r="G22" s="38"/>
      <c r="H22" s="38"/>
      <c r="I22" s="38"/>
      <c r="J22" s="38"/>
      <c r="K22" s="38"/>
      <c r="L22" s="55"/>
      <c r="S22" s="38"/>
      <c r="T22" s="38"/>
      <c r="U22" s="38"/>
      <c r="V22" s="38"/>
      <c r="W22" s="38"/>
      <c r="X22" s="38"/>
      <c r="Y22" s="38"/>
      <c r="Z22" s="38"/>
      <c r="AA22" s="38"/>
      <c r="AB22" s="38"/>
      <c r="AC22" s="38"/>
      <c r="AD22" s="38"/>
      <c r="AE22" s="38"/>
    </row>
    <row r="23" s="2" customFormat="1" ht="12" customHeight="1">
      <c r="A23" s="38"/>
      <c r="B23" s="39"/>
      <c r="C23" s="38"/>
      <c r="D23" s="32" t="s">
        <v>37</v>
      </c>
      <c r="E23" s="38"/>
      <c r="F23" s="38"/>
      <c r="G23" s="38"/>
      <c r="H23" s="38"/>
      <c r="I23" s="32" t="s">
        <v>25</v>
      </c>
      <c r="J23" s="27" t="str">
        <f>IF('Rekapitulace stavby'!AN19="","",'Rekapitulace stavby'!AN19)</f>
        <v/>
      </c>
      <c r="K23" s="38"/>
      <c r="L23" s="55"/>
      <c r="S23" s="38"/>
      <c r="T23" s="38"/>
      <c r="U23" s="38"/>
      <c r="V23" s="38"/>
      <c r="W23" s="38"/>
      <c r="X23" s="38"/>
      <c r="Y23" s="38"/>
      <c r="Z23" s="38"/>
      <c r="AA23" s="38"/>
      <c r="AB23" s="38"/>
      <c r="AC23" s="38"/>
      <c r="AD23" s="38"/>
      <c r="AE23" s="38"/>
    </row>
    <row r="24" s="2" customFormat="1" ht="18" customHeight="1">
      <c r="A24" s="38"/>
      <c r="B24" s="39"/>
      <c r="C24" s="38"/>
      <c r="D24" s="38"/>
      <c r="E24" s="27" t="str">
        <f>IF('Rekapitulace stavby'!E20="","",'Rekapitulace stavby'!E20)</f>
        <v xml:space="preserve"> </v>
      </c>
      <c r="F24" s="38"/>
      <c r="G24" s="38"/>
      <c r="H24" s="38"/>
      <c r="I24" s="32" t="s">
        <v>28</v>
      </c>
      <c r="J24" s="27" t="str">
        <f>IF('Rekapitulace stavby'!AN20="","",'Rekapitulace stavby'!AN20)</f>
        <v/>
      </c>
      <c r="K24" s="38"/>
      <c r="L24" s="55"/>
      <c r="S24" s="38"/>
      <c r="T24" s="38"/>
      <c r="U24" s="38"/>
      <c r="V24" s="38"/>
      <c r="W24" s="38"/>
      <c r="X24" s="38"/>
      <c r="Y24" s="38"/>
      <c r="Z24" s="38"/>
      <c r="AA24" s="38"/>
      <c r="AB24" s="38"/>
      <c r="AC24" s="38"/>
      <c r="AD24" s="38"/>
      <c r="AE24" s="38"/>
    </row>
    <row r="25" s="2" customFormat="1" ht="6.96" customHeight="1">
      <c r="A25" s="38"/>
      <c r="B25" s="39"/>
      <c r="C25" s="38"/>
      <c r="D25" s="38"/>
      <c r="E25" s="38"/>
      <c r="F25" s="38"/>
      <c r="G25" s="38"/>
      <c r="H25" s="38"/>
      <c r="I25" s="38"/>
      <c r="J25" s="38"/>
      <c r="K25" s="38"/>
      <c r="L25" s="55"/>
      <c r="S25" s="38"/>
      <c r="T25" s="38"/>
      <c r="U25" s="38"/>
      <c r="V25" s="38"/>
      <c r="W25" s="38"/>
      <c r="X25" s="38"/>
      <c r="Y25" s="38"/>
      <c r="Z25" s="38"/>
      <c r="AA25" s="38"/>
      <c r="AB25" s="38"/>
      <c r="AC25" s="38"/>
      <c r="AD25" s="38"/>
      <c r="AE25" s="38"/>
    </row>
    <row r="26" s="2" customFormat="1" ht="12" customHeight="1">
      <c r="A26" s="38"/>
      <c r="B26" s="39"/>
      <c r="C26" s="38"/>
      <c r="D26" s="32" t="s">
        <v>39</v>
      </c>
      <c r="E26" s="38"/>
      <c r="F26" s="38"/>
      <c r="G26" s="38"/>
      <c r="H26" s="38"/>
      <c r="I26" s="38"/>
      <c r="J26" s="38"/>
      <c r="K26" s="38"/>
      <c r="L26" s="55"/>
      <c r="S26" s="38"/>
      <c r="T26" s="38"/>
      <c r="U26" s="38"/>
      <c r="V26" s="38"/>
      <c r="W26" s="38"/>
      <c r="X26" s="38"/>
      <c r="Y26" s="38"/>
      <c r="Z26" s="38"/>
      <c r="AA26" s="38"/>
      <c r="AB26" s="38"/>
      <c r="AC26" s="38"/>
      <c r="AD26" s="38"/>
      <c r="AE26" s="38"/>
    </row>
    <row r="27" s="8" customFormat="1" ht="23.25" customHeight="1">
      <c r="A27" s="130"/>
      <c r="B27" s="131"/>
      <c r="C27" s="130"/>
      <c r="D27" s="130"/>
      <c r="E27" s="36" t="s">
        <v>3499</v>
      </c>
      <c r="F27" s="36"/>
      <c r="G27" s="36"/>
      <c r="H27" s="36"/>
      <c r="I27" s="130"/>
      <c r="J27" s="130"/>
      <c r="K27" s="130"/>
      <c r="L27" s="132"/>
      <c r="S27" s="130"/>
      <c r="T27" s="130"/>
      <c r="U27" s="130"/>
      <c r="V27" s="130"/>
      <c r="W27" s="130"/>
      <c r="X27" s="130"/>
      <c r="Y27" s="130"/>
      <c r="Z27" s="130"/>
      <c r="AA27" s="130"/>
      <c r="AB27" s="130"/>
      <c r="AC27" s="130"/>
      <c r="AD27" s="130"/>
      <c r="AE27" s="130"/>
    </row>
    <row r="28" s="2" customFormat="1" ht="6.96" customHeight="1">
      <c r="A28" s="38"/>
      <c r="B28" s="39"/>
      <c r="C28" s="38"/>
      <c r="D28" s="38"/>
      <c r="E28" s="38"/>
      <c r="F28" s="38"/>
      <c r="G28" s="38"/>
      <c r="H28" s="38"/>
      <c r="I28" s="38"/>
      <c r="J28" s="38"/>
      <c r="K28" s="38"/>
      <c r="L28" s="55"/>
      <c r="S28" s="38"/>
      <c r="T28" s="38"/>
      <c r="U28" s="38"/>
      <c r="V28" s="38"/>
      <c r="W28" s="38"/>
      <c r="X28" s="38"/>
      <c r="Y28" s="38"/>
      <c r="Z28" s="38"/>
      <c r="AA28" s="38"/>
      <c r="AB28" s="38"/>
      <c r="AC28" s="38"/>
      <c r="AD28" s="38"/>
      <c r="AE28" s="38"/>
    </row>
    <row r="29" s="2" customFormat="1" ht="6.96" customHeight="1">
      <c r="A29" s="38"/>
      <c r="B29" s="39"/>
      <c r="C29" s="38"/>
      <c r="D29" s="90"/>
      <c r="E29" s="90"/>
      <c r="F29" s="90"/>
      <c r="G29" s="90"/>
      <c r="H29" s="90"/>
      <c r="I29" s="90"/>
      <c r="J29" s="90"/>
      <c r="K29" s="90"/>
      <c r="L29" s="55"/>
      <c r="S29" s="38"/>
      <c r="T29" s="38"/>
      <c r="U29" s="38"/>
      <c r="V29" s="38"/>
      <c r="W29" s="38"/>
      <c r="X29" s="38"/>
      <c r="Y29" s="38"/>
      <c r="Z29" s="38"/>
      <c r="AA29" s="38"/>
      <c r="AB29" s="38"/>
      <c r="AC29" s="38"/>
      <c r="AD29" s="38"/>
      <c r="AE29" s="38"/>
    </row>
    <row r="30" s="2" customFormat="1" ht="25.44" customHeight="1">
      <c r="A30" s="38"/>
      <c r="B30" s="39"/>
      <c r="C30" s="38"/>
      <c r="D30" s="133" t="s">
        <v>41</v>
      </c>
      <c r="E30" s="38"/>
      <c r="F30" s="38"/>
      <c r="G30" s="38"/>
      <c r="H30" s="38"/>
      <c r="I30" s="38"/>
      <c r="J30" s="96">
        <f>ROUND(J123, 2)</f>
        <v>0</v>
      </c>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90"/>
      <c r="J31" s="90"/>
      <c r="K31" s="90"/>
      <c r="L31" s="55"/>
      <c r="S31" s="38"/>
      <c r="T31" s="38"/>
      <c r="U31" s="38"/>
      <c r="V31" s="38"/>
      <c r="W31" s="38"/>
      <c r="X31" s="38"/>
      <c r="Y31" s="38"/>
      <c r="Z31" s="38"/>
      <c r="AA31" s="38"/>
      <c r="AB31" s="38"/>
      <c r="AC31" s="38"/>
      <c r="AD31" s="38"/>
      <c r="AE31" s="38"/>
    </row>
    <row r="32" s="2" customFormat="1" ht="14.4" customHeight="1">
      <c r="A32" s="38"/>
      <c r="B32" s="39"/>
      <c r="C32" s="38"/>
      <c r="D32" s="38"/>
      <c r="E32" s="38"/>
      <c r="F32" s="43" t="s">
        <v>43</v>
      </c>
      <c r="G32" s="38"/>
      <c r="H32" s="38"/>
      <c r="I32" s="43" t="s">
        <v>42</v>
      </c>
      <c r="J32" s="43" t="s">
        <v>44</v>
      </c>
      <c r="K32" s="38"/>
      <c r="L32" s="55"/>
      <c r="S32" s="38"/>
      <c r="T32" s="38"/>
      <c r="U32" s="38"/>
      <c r="V32" s="38"/>
      <c r="W32" s="38"/>
      <c r="X32" s="38"/>
      <c r="Y32" s="38"/>
      <c r="Z32" s="38"/>
      <c r="AA32" s="38"/>
      <c r="AB32" s="38"/>
      <c r="AC32" s="38"/>
      <c r="AD32" s="38"/>
      <c r="AE32" s="38"/>
    </row>
    <row r="33" s="2" customFormat="1" ht="14.4" customHeight="1">
      <c r="A33" s="38"/>
      <c r="B33" s="39"/>
      <c r="C33" s="38"/>
      <c r="D33" s="134" t="s">
        <v>45</v>
      </c>
      <c r="E33" s="32" t="s">
        <v>46</v>
      </c>
      <c r="F33" s="135">
        <f>ROUND((SUM(BE123:BE182)),  2)</f>
        <v>0</v>
      </c>
      <c r="G33" s="38"/>
      <c r="H33" s="38"/>
      <c r="I33" s="136">
        <v>0.20999999999999999</v>
      </c>
      <c r="J33" s="135">
        <f>ROUND(((SUM(BE123:BE182))*I33),  2)</f>
        <v>0</v>
      </c>
      <c r="K33" s="38"/>
      <c r="L33" s="55"/>
      <c r="S33" s="38"/>
      <c r="T33" s="38"/>
      <c r="U33" s="38"/>
      <c r="V33" s="38"/>
      <c r="W33" s="38"/>
      <c r="X33" s="38"/>
      <c r="Y33" s="38"/>
      <c r="Z33" s="38"/>
      <c r="AA33" s="38"/>
      <c r="AB33" s="38"/>
      <c r="AC33" s="38"/>
      <c r="AD33" s="38"/>
      <c r="AE33" s="38"/>
    </row>
    <row r="34" s="2" customFormat="1" ht="14.4" customHeight="1">
      <c r="A34" s="38"/>
      <c r="B34" s="39"/>
      <c r="C34" s="38"/>
      <c r="D34" s="38"/>
      <c r="E34" s="32" t="s">
        <v>47</v>
      </c>
      <c r="F34" s="135">
        <f>ROUND((SUM(BF123:BF182)),  2)</f>
        <v>0</v>
      </c>
      <c r="G34" s="38"/>
      <c r="H34" s="38"/>
      <c r="I34" s="136">
        <v>0.14999999999999999</v>
      </c>
      <c r="J34" s="135">
        <f>ROUND(((SUM(BF123:BF182))*I34),  2)</f>
        <v>0</v>
      </c>
      <c r="K34" s="38"/>
      <c r="L34" s="55"/>
      <c r="S34" s="38"/>
      <c r="T34" s="38"/>
      <c r="U34" s="38"/>
      <c r="V34" s="38"/>
      <c r="W34" s="38"/>
      <c r="X34" s="38"/>
      <c r="Y34" s="38"/>
      <c r="Z34" s="38"/>
      <c r="AA34" s="38"/>
      <c r="AB34" s="38"/>
      <c r="AC34" s="38"/>
      <c r="AD34" s="38"/>
      <c r="AE34" s="38"/>
    </row>
    <row r="35" hidden="1" s="2" customFormat="1" ht="14.4" customHeight="1">
      <c r="A35" s="38"/>
      <c r="B35" s="39"/>
      <c r="C35" s="38"/>
      <c r="D35" s="38"/>
      <c r="E35" s="32" t="s">
        <v>48</v>
      </c>
      <c r="F35" s="135">
        <f>ROUND((SUM(BG123:BG182)),  2)</f>
        <v>0</v>
      </c>
      <c r="G35" s="38"/>
      <c r="H35" s="38"/>
      <c r="I35" s="136">
        <v>0.20999999999999999</v>
      </c>
      <c r="J35" s="135">
        <f>0</f>
        <v>0</v>
      </c>
      <c r="K35" s="38"/>
      <c r="L35" s="55"/>
      <c r="S35" s="38"/>
      <c r="T35" s="38"/>
      <c r="U35" s="38"/>
      <c r="V35" s="38"/>
      <c r="W35" s="38"/>
      <c r="X35" s="38"/>
      <c r="Y35" s="38"/>
      <c r="Z35" s="38"/>
      <c r="AA35" s="38"/>
      <c r="AB35" s="38"/>
      <c r="AC35" s="38"/>
      <c r="AD35" s="38"/>
      <c r="AE35" s="38"/>
    </row>
    <row r="36" hidden="1" s="2" customFormat="1" ht="14.4" customHeight="1">
      <c r="A36" s="38"/>
      <c r="B36" s="39"/>
      <c r="C36" s="38"/>
      <c r="D36" s="38"/>
      <c r="E36" s="32" t="s">
        <v>49</v>
      </c>
      <c r="F36" s="135">
        <f>ROUND((SUM(BH123:BH182)),  2)</f>
        <v>0</v>
      </c>
      <c r="G36" s="38"/>
      <c r="H36" s="38"/>
      <c r="I36" s="136">
        <v>0.14999999999999999</v>
      </c>
      <c r="J36" s="135">
        <f>0</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50</v>
      </c>
      <c r="F37" s="135">
        <f>ROUND((SUM(BI123:BI182)),  2)</f>
        <v>0</v>
      </c>
      <c r="G37" s="38"/>
      <c r="H37" s="38"/>
      <c r="I37" s="136">
        <v>0</v>
      </c>
      <c r="J37" s="135">
        <f>0</f>
        <v>0</v>
      </c>
      <c r="K37" s="38"/>
      <c r="L37" s="55"/>
      <c r="S37" s="38"/>
      <c r="T37" s="38"/>
      <c r="U37" s="38"/>
      <c r="V37" s="38"/>
      <c r="W37" s="38"/>
      <c r="X37" s="38"/>
      <c r="Y37" s="38"/>
      <c r="Z37" s="38"/>
      <c r="AA37" s="38"/>
      <c r="AB37" s="38"/>
      <c r="AC37" s="38"/>
      <c r="AD37" s="38"/>
      <c r="AE37" s="38"/>
    </row>
    <row r="38" s="2" customFormat="1" ht="6.96" customHeight="1">
      <c r="A38" s="38"/>
      <c r="B38" s="39"/>
      <c r="C38" s="38"/>
      <c r="D38" s="38"/>
      <c r="E38" s="38"/>
      <c r="F38" s="38"/>
      <c r="G38" s="38"/>
      <c r="H38" s="38"/>
      <c r="I38" s="38"/>
      <c r="J38" s="38"/>
      <c r="K38" s="38"/>
      <c r="L38" s="55"/>
      <c r="S38" s="38"/>
      <c r="T38" s="38"/>
      <c r="U38" s="38"/>
      <c r="V38" s="38"/>
      <c r="W38" s="38"/>
      <c r="X38" s="38"/>
      <c r="Y38" s="38"/>
      <c r="Z38" s="38"/>
      <c r="AA38" s="38"/>
      <c r="AB38" s="38"/>
      <c r="AC38" s="38"/>
      <c r="AD38" s="38"/>
      <c r="AE38" s="38"/>
    </row>
    <row r="39" s="2" customFormat="1" ht="25.44" customHeight="1">
      <c r="A39" s="38"/>
      <c r="B39" s="39"/>
      <c r="C39" s="137"/>
      <c r="D39" s="138" t="s">
        <v>51</v>
      </c>
      <c r="E39" s="81"/>
      <c r="F39" s="81"/>
      <c r="G39" s="139" t="s">
        <v>52</v>
      </c>
      <c r="H39" s="140" t="s">
        <v>53</v>
      </c>
      <c r="I39" s="81"/>
      <c r="J39" s="141">
        <f>SUM(J30:J37)</f>
        <v>0</v>
      </c>
      <c r="K39" s="142"/>
      <c r="L39" s="55"/>
      <c r="S39" s="38"/>
      <c r="T39" s="38"/>
      <c r="U39" s="38"/>
      <c r="V39" s="38"/>
      <c r="W39" s="38"/>
      <c r="X39" s="38"/>
      <c r="Y39" s="38"/>
      <c r="Z39" s="38"/>
      <c r="AA39" s="38"/>
      <c r="AB39" s="38"/>
      <c r="AC39" s="38"/>
      <c r="AD39" s="38"/>
      <c r="AE39" s="38"/>
    </row>
    <row r="40" s="2" customFormat="1" ht="14.4" customHeight="1">
      <c r="A40" s="38"/>
      <c r="B40" s="39"/>
      <c r="C40" s="38"/>
      <c r="D40" s="38"/>
      <c r="E40" s="38"/>
      <c r="F40" s="38"/>
      <c r="G40" s="38"/>
      <c r="H40" s="38"/>
      <c r="I40" s="38"/>
      <c r="J40" s="38"/>
      <c r="K40" s="38"/>
      <c r="L40" s="55"/>
      <c r="S40" s="38"/>
      <c r="T40" s="38"/>
      <c r="U40" s="38"/>
      <c r="V40" s="38"/>
      <c r="W40" s="38"/>
      <c r="X40" s="38"/>
      <c r="Y40" s="38"/>
      <c r="Z40" s="38"/>
      <c r="AA40" s="38"/>
      <c r="AB40" s="38"/>
      <c r="AC40" s="38"/>
      <c r="AD40" s="38"/>
      <c r="AE40" s="38"/>
    </row>
    <row r="41" s="1" customFormat="1" ht="14.4" customHeight="1">
      <c r="B41" s="22"/>
      <c r="L41" s="22"/>
    </row>
    <row r="42" s="1" customFormat="1" ht="14.4" customHeight="1">
      <c r="B42" s="22"/>
      <c r="L42" s="2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54</v>
      </c>
      <c r="E50" s="57"/>
      <c r="F50" s="57"/>
      <c r="G50" s="56" t="s">
        <v>55</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56</v>
      </c>
      <c r="E61" s="41"/>
      <c r="F61" s="143" t="s">
        <v>57</v>
      </c>
      <c r="G61" s="58" t="s">
        <v>56</v>
      </c>
      <c r="H61" s="41"/>
      <c r="I61" s="41"/>
      <c r="J61" s="144" t="s">
        <v>57</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58</v>
      </c>
      <c r="E65" s="59"/>
      <c r="F65" s="59"/>
      <c r="G65" s="56" t="s">
        <v>59</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56</v>
      </c>
      <c r="E76" s="41"/>
      <c r="F76" s="143" t="s">
        <v>57</v>
      </c>
      <c r="G76" s="58" t="s">
        <v>56</v>
      </c>
      <c r="H76" s="41"/>
      <c r="I76" s="41"/>
      <c r="J76" s="144" t="s">
        <v>57</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162</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29" t="str">
        <f>E7</f>
        <v>VD Letovice, rekonstrukce VD</v>
      </c>
      <c r="F85" s="32"/>
      <c r="G85" s="32"/>
      <c r="H85" s="32"/>
      <c r="I85" s="38"/>
      <c r="J85" s="38"/>
      <c r="K85" s="38"/>
      <c r="L85" s="55"/>
      <c r="S85" s="38"/>
      <c r="T85" s="38"/>
      <c r="U85" s="38"/>
      <c r="V85" s="38"/>
      <c r="W85" s="38"/>
      <c r="X85" s="38"/>
      <c r="Y85" s="38"/>
      <c r="Z85" s="38"/>
      <c r="AA85" s="38"/>
      <c r="AB85" s="38"/>
      <c r="AC85" s="38"/>
      <c r="AD85" s="38"/>
      <c r="AE85" s="38"/>
    </row>
    <row r="86" s="2" customFormat="1" ht="12" customHeight="1">
      <c r="A86" s="38"/>
      <c r="B86" s="39"/>
      <c r="C86" s="32" t="s">
        <v>159</v>
      </c>
      <c r="D86" s="38"/>
      <c r="E86" s="38"/>
      <c r="F86" s="38"/>
      <c r="G86" s="38"/>
      <c r="H86" s="38"/>
      <c r="I86" s="38"/>
      <c r="J86" s="38"/>
      <c r="K86" s="38"/>
      <c r="L86" s="55"/>
      <c r="S86" s="38"/>
      <c r="T86" s="38"/>
      <c r="U86" s="38"/>
      <c r="V86" s="38"/>
      <c r="W86" s="38"/>
      <c r="X86" s="38"/>
      <c r="Y86" s="38"/>
      <c r="Z86" s="38"/>
      <c r="AA86" s="38"/>
      <c r="AB86" s="38"/>
      <c r="AC86" s="38"/>
      <c r="AD86" s="38"/>
      <c r="AE86" s="38"/>
    </row>
    <row r="87" s="2" customFormat="1" ht="16.5" customHeight="1">
      <c r="A87" s="38"/>
      <c r="B87" s="39"/>
      <c r="C87" s="38"/>
      <c r="D87" s="38"/>
      <c r="E87" s="67" t="str">
        <f>E9</f>
        <v>SO 10 - Opevnění koryta Křetínky pod VD</v>
      </c>
      <c r="F87" s="38"/>
      <c r="G87" s="38"/>
      <c r="H87" s="38"/>
      <c r="I87" s="38"/>
      <c r="J87" s="38"/>
      <c r="K87" s="38"/>
      <c r="L87" s="55"/>
      <c r="S87" s="38"/>
      <c r="T87" s="38"/>
      <c r="U87" s="38"/>
      <c r="V87" s="38"/>
      <c r="W87" s="38"/>
      <c r="X87" s="38"/>
      <c r="Y87" s="38"/>
      <c r="Z87" s="38"/>
      <c r="AA87" s="38"/>
      <c r="AB87" s="38"/>
      <c r="AC87" s="38"/>
      <c r="AD87" s="38"/>
      <c r="AE87" s="38"/>
    </row>
    <row r="88" s="2" customFormat="1" ht="6.96" customHeight="1">
      <c r="A88" s="38"/>
      <c r="B88" s="39"/>
      <c r="C88" s="38"/>
      <c r="D88" s="38"/>
      <c r="E88" s="38"/>
      <c r="F88" s="38"/>
      <c r="G88" s="38"/>
      <c r="H88" s="38"/>
      <c r="I88" s="38"/>
      <c r="J88" s="38"/>
      <c r="K88" s="38"/>
      <c r="L88" s="55"/>
      <c r="S88" s="38"/>
      <c r="T88" s="38"/>
      <c r="U88" s="38"/>
      <c r="V88" s="38"/>
      <c r="W88" s="38"/>
      <c r="X88" s="38"/>
      <c r="Y88" s="38"/>
      <c r="Z88" s="38"/>
      <c r="AA88" s="38"/>
      <c r="AB88" s="38"/>
      <c r="AC88" s="38"/>
      <c r="AD88" s="38"/>
      <c r="AE88" s="38"/>
    </row>
    <row r="89" s="2" customFormat="1" ht="12" customHeight="1">
      <c r="A89" s="38"/>
      <c r="B89" s="39"/>
      <c r="C89" s="32" t="s">
        <v>20</v>
      </c>
      <c r="D89" s="38"/>
      <c r="E89" s="38"/>
      <c r="F89" s="27" t="str">
        <f>F12</f>
        <v>VD Letovice</v>
      </c>
      <c r="G89" s="38"/>
      <c r="H89" s="38"/>
      <c r="I89" s="32" t="s">
        <v>22</v>
      </c>
      <c r="J89" s="69" t="str">
        <f>IF(J12="","",J12)</f>
        <v>2. 12. 2020</v>
      </c>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38"/>
      <c r="J90" s="38"/>
      <c r="K90" s="38"/>
      <c r="L90" s="55"/>
      <c r="S90" s="38"/>
      <c r="T90" s="38"/>
      <c r="U90" s="38"/>
      <c r="V90" s="38"/>
      <c r="W90" s="38"/>
      <c r="X90" s="38"/>
      <c r="Y90" s="38"/>
      <c r="Z90" s="38"/>
      <c r="AA90" s="38"/>
      <c r="AB90" s="38"/>
      <c r="AC90" s="38"/>
      <c r="AD90" s="38"/>
      <c r="AE90" s="38"/>
    </row>
    <row r="91" s="2" customFormat="1" ht="25.65" customHeight="1">
      <c r="A91" s="38"/>
      <c r="B91" s="39"/>
      <c r="C91" s="32" t="s">
        <v>24</v>
      </c>
      <c r="D91" s="38"/>
      <c r="E91" s="38"/>
      <c r="F91" s="27" t="str">
        <f>E15</f>
        <v>Povodí Moravy, s.p., Dřevařská 11, 60175 Brno</v>
      </c>
      <c r="G91" s="38"/>
      <c r="H91" s="38"/>
      <c r="I91" s="32" t="s">
        <v>32</v>
      </c>
      <c r="J91" s="36" t="str">
        <f>E21</f>
        <v>Sweco Hydroprojekt a.s.</v>
      </c>
      <c r="K91" s="38"/>
      <c r="L91" s="55"/>
      <c r="S91" s="38"/>
      <c r="T91" s="38"/>
      <c r="U91" s="38"/>
      <c r="V91" s="38"/>
      <c r="W91" s="38"/>
      <c r="X91" s="38"/>
      <c r="Y91" s="38"/>
      <c r="Z91" s="38"/>
      <c r="AA91" s="38"/>
      <c r="AB91" s="38"/>
      <c r="AC91" s="38"/>
      <c r="AD91" s="38"/>
      <c r="AE91" s="38"/>
    </row>
    <row r="92" s="2" customFormat="1" ht="15.15" customHeight="1">
      <c r="A92" s="38"/>
      <c r="B92" s="39"/>
      <c r="C92" s="32" t="s">
        <v>30</v>
      </c>
      <c r="D92" s="38"/>
      <c r="E92" s="38"/>
      <c r="F92" s="27" t="str">
        <f>IF(E18="","",E18)</f>
        <v>Vyplň údaj</v>
      </c>
      <c r="G92" s="38"/>
      <c r="H92" s="38"/>
      <c r="I92" s="32" t="s">
        <v>37</v>
      </c>
      <c r="J92" s="36" t="str">
        <f>E24</f>
        <v xml:space="preserve"> </v>
      </c>
      <c r="K92" s="38"/>
      <c r="L92" s="55"/>
      <c r="S92" s="38"/>
      <c r="T92" s="38"/>
      <c r="U92" s="38"/>
      <c r="V92" s="38"/>
      <c r="W92" s="38"/>
      <c r="X92" s="38"/>
      <c r="Y92" s="38"/>
      <c r="Z92" s="38"/>
      <c r="AA92" s="38"/>
      <c r="AB92" s="38"/>
      <c r="AC92" s="38"/>
      <c r="AD92" s="38"/>
      <c r="AE92" s="38"/>
    </row>
    <row r="93" s="2" customFormat="1" ht="10.32" customHeight="1">
      <c r="A93" s="38"/>
      <c r="B93" s="39"/>
      <c r="C93" s="38"/>
      <c r="D93" s="38"/>
      <c r="E93" s="38"/>
      <c r="F93" s="38"/>
      <c r="G93" s="38"/>
      <c r="H93" s="38"/>
      <c r="I93" s="38"/>
      <c r="J93" s="38"/>
      <c r="K93" s="38"/>
      <c r="L93" s="55"/>
      <c r="S93" s="38"/>
      <c r="T93" s="38"/>
      <c r="U93" s="38"/>
      <c r="V93" s="38"/>
      <c r="W93" s="38"/>
      <c r="X93" s="38"/>
      <c r="Y93" s="38"/>
      <c r="Z93" s="38"/>
      <c r="AA93" s="38"/>
      <c r="AB93" s="38"/>
      <c r="AC93" s="38"/>
      <c r="AD93" s="38"/>
      <c r="AE93" s="38"/>
    </row>
    <row r="94" s="2" customFormat="1" ht="29.28" customHeight="1">
      <c r="A94" s="38"/>
      <c r="B94" s="39"/>
      <c r="C94" s="145" t="s">
        <v>163</v>
      </c>
      <c r="D94" s="137"/>
      <c r="E94" s="137"/>
      <c r="F94" s="137"/>
      <c r="G94" s="137"/>
      <c r="H94" s="137"/>
      <c r="I94" s="137"/>
      <c r="J94" s="146" t="s">
        <v>164</v>
      </c>
      <c r="K94" s="137"/>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38"/>
      <c r="J95" s="38"/>
      <c r="K95" s="38"/>
      <c r="L95" s="55"/>
      <c r="S95" s="38"/>
      <c r="T95" s="38"/>
      <c r="U95" s="38"/>
      <c r="V95" s="38"/>
      <c r="W95" s="38"/>
      <c r="X95" s="38"/>
      <c r="Y95" s="38"/>
      <c r="Z95" s="38"/>
      <c r="AA95" s="38"/>
      <c r="AB95" s="38"/>
      <c r="AC95" s="38"/>
      <c r="AD95" s="38"/>
      <c r="AE95" s="38"/>
    </row>
    <row r="96" s="2" customFormat="1" ht="22.8" customHeight="1">
      <c r="A96" s="38"/>
      <c r="B96" s="39"/>
      <c r="C96" s="147" t="s">
        <v>165</v>
      </c>
      <c r="D96" s="38"/>
      <c r="E96" s="38"/>
      <c r="F96" s="38"/>
      <c r="G96" s="38"/>
      <c r="H96" s="38"/>
      <c r="I96" s="38"/>
      <c r="J96" s="96">
        <f>J123</f>
        <v>0</v>
      </c>
      <c r="K96" s="38"/>
      <c r="L96" s="55"/>
      <c r="S96" s="38"/>
      <c r="T96" s="38"/>
      <c r="U96" s="38"/>
      <c r="V96" s="38"/>
      <c r="W96" s="38"/>
      <c r="X96" s="38"/>
      <c r="Y96" s="38"/>
      <c r="Z96" s="38"/>
      <c r="AA96" s="38"/>
      <c r="AB96" s="38"/>
      <c r="AC96" s="38"/>
      <c r="AD96" s="38"/>
      <c r="AE96" s="38"/>
      <c r="AU96" s="19" t="s">
        <v>166</v>
      </c>
    </row>
    <row r="97" s="9" customFormat="1" ht="24.96" customHeight="1">
      <c r="A97" s="9"/>
      <c r="B97" s="148"/>
      <c r="C97" s="9"/>
      <c r="D97" s="149" t="s">
        <v>167</v>
      </c>
      <c r="E97" s="150"/>
      <c r="F97" s="150"/>
      <c r="G97" s="150"/>
      <c r="H97" s="150"/>
      <c r="I97" s="150"/>
      <c r="J97" s="151">
        <f>J124</f>
        <v>0</v>
      </c>
      <c r="K97" s="9"/>
      <c r="L97" s="148"/>
      <c r="S97" s="9"/>
      <c r="T97" s="9"/>
      <c r="U97" s="9"/>
      <c r="V97" s="9"/>
      <c r="W97" s="9"/>
      <c r="X97" s="9"/>
      <c r="Y97" s="9"/>
      <c r="Z97" s="9"/>
      <c r="AA97" s="9"/>
      <c r="AB97" s="9"/>
      <c r="AC97" s="9"/>
      <c r="AD97" s="9"/>
      <c r="AE97" s="9"/>
    </row>
    <row r="98" s="10" customFormat="1" ht="19.92" customHeight="1">
      <c r="A98" s="10"/>
      <c r="B98" s="152"/>
      <c r="C98" s="10"/>
      <c r="D98" s="153" t="s">
        <v>168</v>
      </c>
      <c r="E98" s="154"/>
      <c r="F98" s="154"/>
      <c r="G98" s="154"/>
      <c r="H98" s="154"/>
      <c r="I98" s="154"/>
      <c r="J98" s="155">
        <f>J125</f>
        <v>0</v>
      </c>
      <c r="K98" s="10"/>
      <c r="L98" s="152"/>
      <c r="S98" s="10"/>
      <c r="T98" s="10"/>
      <c r="U98" s="10"/>
      <c r="V98" s="10"/>
      <c r="W98" s="10"/>
      <c r="X98" s="10"/>
      <c r="Y98" s="10"/>
      <c r="Z98" s="10"/>
      <c r="AA98" s="10"/>
      <c r="AB98" s="10"/>
      <c r="AC98" s="10"/>
      <c r="AD98" s="10"/>
      <c r="AE98" s="10"/>
    </row>
    <row r="99" s="10" customFormat="1" ht="19.92" customHeight="1">
      <c r="A99" s="10"/>
      <c r="B99" s="152"/>
      <c r="C99" s="10"/>
      <c r="D99" s="153" t="s">
        <v>169</v>
      </c>
      <c r="E99" s="154"/>
      <c r="F99" s="154"/>
      <c r="G99" s="154"/>
      <c r="H99" s="154"/>
      <c r="I99" s="154"/>
      <c r="J99" s="155">
        <f>J157</f>
        <v>0</v>
      </c>
      <c r="K99" s="10"/>
      <c r="L99" s="152"/>
      <c r="S99" s="10"/>
      <c r="T99" s="10"/>
      <c r="U99" s="10"/>
      <c r="V99" s="10"/>
      <c r="W99" s="10"/>
      <c r="X99" s="10"/>
      <c r="Y99" s="10"/>
      <c r="Z99" s="10"/>
      <c r="AA99" s="10"/>
      <c r="AB99" s="10"/>
      <c r="AC99" s="10"/>
      <c r="AD99" s="10"/>
      <c r="AE99" s="10"/>
    </row>
    <row r="100" s="10" customFormat="1" ht="19.92" customHeight="1">
      <c r="A100" s="10"/>
      <c r="B100" s="152"/>
      <c r="C100" s="10"/>
      <c r="D100" s="153" t="s">
        <v>171</v>
      </c>
      <c r="E100" s="154"/>
      <c r="F100" s="154"/>
      <c r="G100" s="154"/>
      <c r="H100" s="154"/>
      <c r="I100" s="154"/>
      <c r="J100" s="155">
        <f>J165</f>
        <v>0</v>
      </c>
      <c r="K100" s="10"/>
      <c r="L100" s="152"/>
      <c r="S100" s="10"/>
      <c r="T100" s="10"/>
      <c r="U100" s="10"/>
      <c r="V100" s="10"/>
      <c r="W100" s="10"/>
      <c r="X100" s="10"/>
      <c r="Y100" s="10"/>
      <c r="Z100" s="10"/>
      <c r="AA100" s="10"/>
      <c r="AB100" s="10"/>
      <c r="AC100" s="10"/>
      <c r="AD100" s="10"/>
      <c r="AE100" s="10"/>
    </row>
    <row r="101" s="10" customFormat="1" ht="19.92" customHeight="1">
      <c r="A101" s="10"/>
      <c r="B101" s="152"/>
      <c r="C101" s="10"/>
      <c r="D101" s="153" t="s">
        <v>1476</v>
      </c>
      <c r="E101" s="154"/>
      <c r="F101" s="154"/>
      <c r="G101" s="154"/>
      <c r="H101" s="154"/>
      <c r="I101" s="154"/>
      <c r="J101" s="155">
        <f>J172</f>
        <v>0</v>
      </c>
      <c r="K101" s="10"/>
      <c r="L101" s="152"/>
      <c r="S101" s="10"/>
      <c r="T101" s="10"/>
      <c r="U101" s="10"/>
      <c r="V101" s="10"/>
      <c r="W101" s="10"/>
      <c r="X101" s="10"/>
      <c r="Y101" s="10"/>
      <c r="Z101" s="10"/>
      <c r="AA101" s="10"/>
      <c r="AB101" s="10"/>
      <c r="AC101" s="10"/>
      <c r="AD101" s="10"/>
      <c r="AE101" s="10"/>
    </row>
    <row r="102" s="10" customFormat="1" ht="19.92" customHeight="1">
      <c r="A102" s="10"/>
      <c r="B102" s="152"/>
      <c r="C102" s="10"/>
      <c r="D102" s="153" t="s">
        <v>180</v>
      </c>
      <c r="E102" s="154"/>
      <c r="F102" s="154"/>
      <c r="G102" s="154"/>
      <c r="H102" s="154"/>
      <c r="I102" s="154"/>
      <c r="J102" s="155">
        <f>J175</f>
        <v>0</v>
      </c>
      <c r="K102" s="10"/>
      <c r="L102" s="152"/>
      <c r="S102" s="10"/>
      <c r="T102" s="10"/>
      <c r="U102" s="10"/>
      <c r="V102" s="10"/>
      <c r="W102" s="10"/>
      <c r="X102" s="10"/>
      <c r="Y102" s="10"/>
      <c r="Z102" s="10"/>
      <c r="AA102" s="10"/>
      <c r="AB102" s="10"/>
      <c r="AC102" s="10"/>
      <c r="AD102" s="10"/>
      <c r="AE102" s="10"/>
    </row>
    <row r="103" s="10" customFormat="1" ht="19.92" customHeight="1">
      <c r="A103" s="10"/>
      <c r="B103" s="152"/>
      <c r="C103" s="10"/>
      <c r="D103" s="153" t="s">
        <v>181</v>
      </c>
      <c r="E103" s="154"/>
      <c r="F103" s="154"/>
      <c r="G103" s="154"/>
      <c r="H103" s="154"/>
      <c r="I103" s="154"/>
      <c r="J103" s="155">
        <f>J178</f>
        <v>0</v>
      </c>
      <c r="K103" s="10"/>
      <c r="L103" s="152"/>
      <c r="S103" s="10"/>
      <c r="T103" s="10"/>
      <c r="U103" s="10"/>
      <c r="V103" s="10"/>
      <c r="W103" s="10"/>
      <c r="X103" s="10"/>
      <c r="Y103" s="10"/>
      <c r="Z103" s="10"/>
      <c r="AA103" s="10"/>
      <c r="AB103" s="10"/>
      <c r="AC103" s="10"/>
      <c r="AD103" s="10"/>
      <c r="AE103" s="10"/>
    </row>
    <row r="104" s="2" customFormat="1" ht="21.84" customHeight="1">
      <c r="A104" s="38"/>
      <c r="B104" s="39"/>
      <c r="C104" s="38"/>
      <c r="D104" s="38"/>
      <c r="E104" s="38"/>
      <c r="F104" s="38"/>
      <c r="G104" s="38"/>
      <c r="H104" s="38"/>
      <c r="I104" s="38"/>
      <c r="J104" s="38"/>
      <c r="K104" s="38"/>
      <c r="L104" s="55"/>
      <c r="S104" s="38"/>
      <c r="T104" s="38"/>
      <c r="U104" s="38"/>
      <c r="V104" s="38"/>
      <c r="W104" s="38"/>
      <c r="X104" s="38"/>
      <c r="Y104" s="38"/>
      <c r="Z104" s="38"/>
      <c r="AA104" s="38"/>
      <c r="AB104" s="38"/>
      <c r="AC104" s="38"/>
      <c r="AD104" s="38"/>
      <c r="AE104" s="38"/>
    </row>
    <row r="105" s="2" customFormat="1" ht="6.96" customHeight="1">
      <c r="A105" s="38"/>
      <c r="B105" s="60"/>
      <c r="C105" s="61"/>
      <c r="D105" s="61"/>
      <c r="E105" s="61"/>
      <c r="F105" s="61"/>
      <c r="G105" s="61"/>
      <c r="H105" s="61"/>
      <c r="I105" s="61"/>
      <c r="J105" s="61"/>
      <c r="K105" s="61"/>
      <c r="L105" s="55"/>
      <c r="S105" s="38"/>
      <c r="T105" s="38"/>
      <c r="U105" s="38"/>
      <c r="V105" s="38"/>
      <c r="W105" s="38"/>
      <c r="X105" s="38"/>
      <c r="Y105" s="38"/>
      <c r="Z105" s="38"/>
      <c r="AA105" s="38"/>
      <c r="AB105" s="38"/>
      <c r="AC105" s="38"/>
      <c r="AD105" s="38"/>
      <c r="AE105" s="38"/>
    </row>
    <row r="109" s="2" customFormat="1" ht="6.96" customHeight="1">
      <c r="A109" s="38"/>
      <c r="B109" s="62"/>
      <c r="C109" s="63"/>
      <c r="D109" s="63"/>
      <c r="E109" s="63"/>
      <c r="F109" s="63"/>
      <c r="G109" s="63"/>
      <c r="H109" s="63"/>
      <c r="I109" s="63"/>
      <c r="J109" s="63"/>
      <c r="K109" s="63"/>
      <c r="L109" s="55"/>
      <c r="S109" s="38"/>
      <c r="T109" s="38"/>
      <c r="U109" s="38"/>
      <c r="V109" s="38"/>
      <c r="W109" s="38"/>
      <c r="X109" s="38"/>
      <c r="Y109" s="38"/>
      <c r="Z109" s="38"/>
      <c r="AA109" s="38"/>
      <c r="AB109" s="38"/>
      <c r="AC109" s="38"/>
      <c r="AD109" s="38"/>
      <c r="AE109" s="38"/>
    </row>
    <row r="110" s="2" customFormat="1" ht="24.96" customHeight="1">
      <c r="A110" s="38"/>
      <c r="B110" s="39"/>
      <c r="C110" s="23" t="s">
        <v>184</v>
      </c>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6.96" customHeight="1">
      <c r="A111" s="38"/>
      <c r="B111" s="39"/>
      <c r="C111" s="38"/>
      <c r="D111" s="38"/>
      <c r="E111" s="38"/>
      <c r="F111" s="38"/>
      <c r="G111" s="38"/>
      <c r="H111" s="38"/>
      <c r="I111" s="38"/>
      <c r="J111" s="38"/>
      <c r="K111" s="38"/>
      <c r="L111" s="55"/>
      <c r="S111" s="38"/>
      <c r="T111" s="38"/>
      <c r="U111" s="38"/>
      <c r="V111" s="38"/>
      <c r="W111" s="38"/>
      <c r="X111" s="38"/>
      <c r="Y111" s="38"/>
      <c r="Z111" s="38"/>
      <c r="AA111" s="38"/>
      <c r="AB111" s="38"/>
      <c r="AC111" s="38"/>
      <c r="AD111" s="38"/>
      <c r="AE111" s="38"/>
    </row>
    <row r="112" s="2" customFormat="1" ht="12" customHeight="1">
      <c r="A112" s="38"/>
      <c r="B112" s="39"/>
      <c r="C112" s="32" t="s">
        <v>16</v>
      </c>
      <c r="D112" s="38"/>
      <c r="E112" s="38"/>
      <c r="F112" s="38"/>
      <c r="G112" s="38"/>
      <c r="H112" s="38"/>
      <c r="I112" s="38"/>
      <c r="J112" s="38"/>
      <c r="K112" s="38"/>
      <c r="L112" s="55"/>
      <c r="S112" s="38"/>
      <c r="T112" s="38"/>
      <c r="U112" s="38"/>
      <c r="V112" s="38"/>
      <c r="W112" s="38"/>
      <c r="X112" s="38"/>
      <c r="Y112" s="38"/>
      <c r="Z112" s="38"/>
      <c r="AA112" s="38"/>
      <c r="AB112" s="38"/>
      <c r="AC112" s="38"/>
      <c r="AD112" s="38"/>
      <c r="AE112" s="38"/>
    </row>
    <row r="113" s="2" customFormat="1" ht="16.5" customHeight="1">
      <c r="A113" s="38"/>
      <c r="B113" s="39"/>
      <c r="C113" s="38"/>
      <c r="D113" s="38"/>
      <c r="E113" s="129" t="str">
        <f>E7</f>
        <v>VD Letovice, rekonstrukce VD</v>
      </c>
      <c r="F113" s="32"/>
      <c r="G113" s="32"/>
      <c r="H113" s="32"/>
      <c r="I113" s="38"/>
      <c r="J113" s="38"/>
      <c r="K113" s="38"/>
      <c r="L113" s="55"/>
      <c r="S113" s="38"/>
      <c r="T113" s="38"/>
      <c r="U113" s="38"/>
      <c r="V113" s="38"/>
      <c r="W113" s="38"/>
      <c r="X113" s="38"/>
      <c r="Y113" s="38"/>
      <c r="Z113" s="38"/>
      <c r="AA113" s="38"/>
      <c r="AB113" s="38"/>
      <c r="AC113" s="38"/>
      <c r="AD113" s="38"/>
      <c r="AE113" s="38"/>
    </row>
    <row r="114" s="2" customFormat="1" ht="12" customHeight="1">
      <c r="A114" s="38"/>
      <c r="B114" s="39"/>
      <c r="C114" s="32" t="s">
        <v>159</v>
      </c>
      <c r="D114" s="38"/>
      <c r="E114" s="38"/>
      <c r="F114" s="38"/>
      <c r="G114" s="38"/>
      <c r="H114" s="38"/>
      <c r="I114" s="38"/>
      <c r="J114" s="38"/>
      <c r="K114" s="38"/>
      <c r="L114" s="55"/>
      <c r="S114" s="38"/>
      <c r="T114" s="38"/>
      <c r="U114" s="38"/>
      <c r="V114" s="38"/>
      <c r="W114" s="38"/>
      <c r="X114" s="38"/>
      <c r="Y114" s="38"/>
      <c r="Z114" s="38"/>
      <c r="AA114" s="38"/>
      <c r="AB114" s="38"/>
      <c r="AC114" s="38"/>
      <c r="AD114" s="38"/>
      <c r="AE114" s="38"/>
    </row>
    <row r="115" s="2" customFormat="1" ht="16.5" customHeight="1">
      <c r="A115" s="38"/>
      <c r="B115" s="39"/>
      <c r="C115" s="38"/>
      <c r="D115" s="38"/>
      <c r="E115" s="67" t="str">
        <f>E9</f>
        <v>SO 10 - Opevnění koryta Křetínky pod VD</v>
      </c>
      <c r="F115" s="38"/>
      <c r="G115" s="38"/>
      <c r="H115" s="38"/>
      <c r="I115" s="38"/>
      <c r="J115" s="38"/>
      <c r="K115" s="38"/>
      <c r="L115" s="55"/>
      <c r="S115" s="38"/>
      <c r="T115" s="38"/>
      <c r="U115" s="38"/>
      <c r="V115" s="38"/>
      <c r="W115" s="38"/>
      <c r="X115" s="38"/>
      <c r="Y115" s="38"/>
      <c r="Z115" s="38"/>
      <c r="AA115" s="38"/>
      <c r="AB115" s="38"/>
      <c r="AC115" s="38"/>
      <c r="AD115" s="38"/>
      <c r="AE115" s="38"/>
    </row>
    <row r="116" s="2" customFormat="1" ht="6.96" customHeight="1">
      <c r="A116" s="38"/>
      <c r="B116" s="39"/>
      <c r="C116" s="38"/>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12" customHeight="1">
      <c r="A117" s="38"/>
      <c r="B117" s="39"/>
      <c r="C117" s="32" t="s">
        <v>20</v>
      </c>
      <c r="D117" s="38"/>
      <c r="E117" s="38"/>
      <c r="F117" s="27" t="str">
        <f>F12</f>
        <v>VD Letovice</v>
      </c>
      <c r="G117" s="38"/>
      <c r="H117" s="38"/>
      <c r="I117" s="32" t="s">
        <v>22</v>
      </c>
      <c r="J117" s="69" t="str">
        <f>IF(J12="","",J12)</f>
        <v>2. 12. 2020</v>
      </c>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25.65" customHeight="1">
      <c r="A119" s="38"/>
      <c r="B119" s="39"/>
      <c r="C119" s="32" t="s">
        <v>24</v>
      </c>
      <c r="D119" s="38"/>
      <c r="E119" s="38"/>
      <c r="F119" s="27" t="str">
        <f>E15</f>
        <v>Povodí Moravy, s.p., Dřevařská 11, 60175 Brno</v>
      </c>
      <c r="G119" s="38"/>
      <c r="H119" s="38"/>
      <c r="I119" s="32" t="s">
        <v>32</v>
      </c>
      <c r="J119" s="36" t="str">
        <f>E21</f>
        <v>Sweco Hydroprojekt a.s.</v>
      </c>
      <c r="K119" s="38"/>
      <c r="L119" s="55"/>
      <c r="S119" s="38"/>
      <c r="T119" s="38"/>
      <c r="U119" s="38"/>
      <c r="V119" s="38"/>
      <c r="W119" s="38"/>
      <c r="X119" s="38"/>
      <c r="Y119" s="38"/>
      <c r="Z119" s="38"/>
      <c r="AA119" s="38"/>
      <c r="AB119" s="38"/>
      <c r="AC119" s="38"/>
      <c r="AD119" s="38"/>
      <c r="AE119" s="38"/>
    </row>
    <row r="120" s="2" customFormat="1" ht="15.15" customHeight="1">
      <c r="A120" s="38"/>
      <c r="B120" s="39"/>
      <c r="C120" s="32" t="s">
        <v>30</v>
      </c>
      <c r="D120" s="38"/>
      <c r="E120" s="38"/>
      <c r="F120" s="27" t="str">
        <f>IF(E18="","",E18)</f>
        <v>Vyplň údaj</v>
      </c>
      <c r="G120" s="38"/>
      <c r="H120" s="38"/>
      <c r="I120" s="32" t="s">
        <v>37</v>
      </c>
      <c r="J120" s="36" t="str">
        <f>E24</f>
        <v xml:space="preserve"> </v>
      </c>
      <c r="K120" s="38"/>
      <c r="L120" s="55"/>
      <c r="S120" s="38"/>
      <c r="T120" s="38"/>
      <c r="U120" s="38"/>
      <c r="V120" s="38"/>
      <c r="W120" s="38"/>
      <c r="X120" s="38"/>
      <c r="Y120" s="38"/>
      <c r="Z120" s="38"/>
      <c r="AA120" s="38"/>
      <c r="AB120" s="38"/>
      <c r="AC120" s="38"/>
      <c r="AD120" s="38"/>
      <c r="AE120" s="38"/>
    </row>
    <row r="121" s="2" customFormat="1" ht="10.32" customHeight="1">
      <c r="A121" s="38"/>
      <c r="B121" s="39"/>
      <c r="C121" s="38"/>
      <c r="D121" s="38"/>
      <c r="E121" s="38"/>
      <c r="F121" s="38"/>
      <c r="G121" s="38"/>
      <c r="H121" s="38"/>
      <c r="I121" s="38"/>
      <c r="J121" s="38"/>
      <c r="K121" s="38"/>
      <c r="L121" s="55"/>
      <c r="S121" s="38"/>
      <c r="T121" s="38"/>
      <c r="U121" s="38"/>
      <c r="V121" s="38"/>
      <c r="W121" s="38"/>
      <c r="X121" s="38"/>
      <c r="Y121" s="38"/>
      <c r="Z121" s="38"/>
      <c r="AA121" s="38"/>
      <c r="AB121" s="38"/>
      <c r="AC121" s="38"/>
      <c r="AD121" s="38"/>
      <c r="AE121" s="38"/>
    </row>
    <row r="122" s="11" customFormat="1" ht="29.28" customHeight="1">
      <c r="A122" s="156"/>
      <c r="B122" s="157"/>
      <c r="C122" s="158" t="s">
        <v>185</v>
      </c>
      <c r="D122" s="159" t="s">
        <v>66</v>
      </c>
      <c r="E122" s="159" t="s">
        <v>62</v>
      </c>
      <c r="F122" s="159" t="s">
        <v>63</v>
      </c>
      <c r="G122" s="159" t="s">
        <v>186</v>
      </c>
      <c r="H122" s="159" t="s">
        <v>187</v>
      </c>
      <c r="I122" s="159" t="s">
        <v>188</v>
      </c>
      <c r="J122" s="159" t="s">
        <v>164</v>
      </c>
      <c r="K122" s="160" t="s">
        <v>189</v>
      </c>
      <c r="L122" s="161"/>
      <c r="M122" s="86" t="s">
        <v>1</v>
      </c>
      <c r="N122" s="87" t="s">
        <v>45</v>
      </c>
      <c r="O122" s="87" t="s">
        <v>190</v>
      </c>
      <c r="P122" s="87" t="s">
        <v>191</v>
      </c>
      <c r="Q122" s="87" t="s">
        <v>192</v>
      </c>
      <c r="R122" s="87" t="s">
        <v>193</v>
      </c>
      <c r="S122" s="87" t="s">
        <v>194</v>
      </c>
      <c r="T122" s="88" t="s">
        <v>195</v>
      </c>
      <c r="U122" s="156"/>
      <c r="V122" s="156"/>
      <c r="W122" s="156"/>
      <c r="X122" s="156"/>
      <c r="Y122" s="156"/>
      <c r="Z122" s="156"/>
      <c r="AA122" s="156"/>
      <c r="AB122" s="156"/>
      <c r="AC122" s="156"/>
      <c r="AD122" s="156"/>
      <c r="AE122" s="156"/>
    </row>
    <row r="123" s="2" customFormat="1" ht="22.8" customHeight="1">
      <c r="A123" s="38"/>
      <c r="B123" s="39"/>
      <c r="C123" s="93" t="s">
        <v>196</v>
      </c>
      <c r="D123" s="38"/>
      <c r="E123" s="38"/>
      <c r="F123" s="38"/>
      <c r="G123" s="38"/>
      <c r="H123" s="38"/>
      <c r="I123" s="38"/>
      <c r="J123" s="162">
        <f>BK123</f>
        <v>0</v>
      </c>
      <c r="K123" s="38"/>
      <c r="L123" s="39"/>
      <c r="M123" s="89"/>
      <c r="N123" s="73"/>
      <c r="O123" s="90"/>
      <c r="P123" s="163">
        <f>P124</f>
        <v>0</v>
      </c>
      <c r="Q123" s="90"/>
      <c r="R123" s="163">
        <f>R124</f>
        <v>542.38644659999989</v>
      </c>
      <c r="S123" s="90"/>
      <c r="T123" s="164">
        <f>T124</f>
        <v>0</v>
      </c>
      <c r="U123" s="38"/>
      <c r="V123" s="38"/>
      <c r="W123" s="38"/>
      <c r="X123" s="38"/>
      <c r="Y123" s="38"/>
      <c r="Z123" s="38"/>
      <c r="AA123" s="38"/>
      <c r="AB123" s="38"/>
      <c r="AC123" s="38"/>
      <c r="AD123" s="38"/>
      <c r="AE123" s="38"/>
      <c r="AT123" s="19" t="s">
        <v>80</v>
      </c>
      <c r="AU123" s="19" t="s">
        <v>166</v>
      </c>
      <c r="BK123" s="165">
        <f>BK124</f>
        <v>0</v>
      </c>
    </row>
    <row r="124" s="12" customFormat="1" ht="25.92" customHeight="1">
      <c r="A124" s="12"/>
      <c r="B124" s="166"/>
      <c r="C124" s="12"/>
      <c r="D124" s="167" t="s">
        <v>80</v>
      </c>
      <c r="E124" s="168" t="s">
        <v>197</v>
      </c>
      <c r="F124" s="168" t="s">
        <v>198</v>
      </c>
      <c r="G124" s="12"/>
      <c r="H124" s="12"/>
      <c r="I124" s="169"/>
      <c r="J124" s="170">
        <f>BK124</f>
        <v>0</v>
      </c>
      <c r="K124" s="12"/>
      <c r="L124" s="166"/>
      <c r="M124" s="171"/>
      <c r="N124" s="172"/>
      <c r="O124" s="172"/>
      <c r="P124" s="173">
        <f>P125+P157+P165+P172+P175+P178</f>
        <v>0</v>
      </c>
      <c r="Q124" s="172"/>
      <c r="R124" s="173">
        <f>R125+R157+R165+R172+R175+R178</f>
        <v>542.38644659999989</v>
      </c>
      <c r="S124" s="172"/>
      <c r="T124" s="174">
        <f>T125+T157+T165+T172+T175+T178</f>
        <v>0</v>
      </c>
      <c r="U124" s="12"/>
      <c r="V124" s="12"/>
      <c r="W124" s="12"/>
      <c r="X124" s="12"/>
      <c r="Y124" s="12"/>
      <c r="Z124" s="12"/>
      <c r="AA124" s="12"/>
      <c r="AB124" s="12"/>
      <c r="AC124" s="12"/>
      <c r="AD124" s="12"/>
      <c r="AE124" s="12"/>
      <c r="AR124" s="167" t="s">
        <v>89</v>
      </c>
      <c r="AT124" s="175" t="s">
        <v>80</v>
      </c>
      <c r="AU124" s="175" t="s">
        <v>81</v>
      </c>
      <c r="AY124" s="167" t="s">
        <v>199</v>
      </c>
      <c r="BK124" s="176">
        <f>BK125+BK157+BK165+BK172+BK175+BK178</f>
        <v>0</v>
      </c>
    </row>
    <row r="125" s="12" customFormat="1" ht="22.8" customHeight="1">
      <c r="A125" s="12"/>
      <c r="B125" s="166"/>
      <c r="C125" s="12"/>
      <c r="D125" s="167" t="s">
        <v>80</v>
      </c>
      <c r="E125" s="177" t="s">
        <v>89</v>
      </c>
      <c r="F125" s="177" t="s">
        <v>200</v>
      </c>
      <c r="G125" s="12"/>
      <c r="H125" s="12"/>
      <c r="I125" s="169"/>
      <c r="J125" s="178">
        <f>BK125</f>
        <v>0</v>
      </c>
      <c r="K125" s="12"/>
      <c r="L125" s="166"/>
      <c r="M125" s="171"/>
      <c r="N125" s="172"/>
      <c r="O125" s="172"/>
      <c r="P125" s="173">
        <f>SUM(P126:P156)</f>
        <v>0</v>
      </c>
      <c r="Q125" s="172"/>
      <c r="R125" s="173">
        <f>SUM(R126:R156)</f>
        <v>0</v>
      </c>
      <c r="S125" s="172"/>
      <c r="T125" s="174">
        <f>SUM(T126:T156)</f>
        <v>0</v>
      </c>
      <c r="U125" s="12"/>
      <c r="V125" s="12"/>
      <c r="W125" s="12"/>
      <c r="X125" s="12"/>
      <c r="Y125" s="12"/>
      <c r="Z125" s="12"/>
      <c r="AA125" s="12"/>
      <c r="AB125" s="12"/>
      <c r="AC125" s="12"/>
      <c r="AD125" s="12"/>
      <c r="AE125" s="12"/>
      <c r="AR125" s="167" t="s">
        <v>89</v>
      </c>
      <c r="AT125" s="175" t="s">
        <v>80</v>
      </c>
      <c r="AU125" s="175" t="s">
        <v>89</v>
      </c>
      <c r="AY125" s="167" t="s">
        <v>199</v>
      </c>
      <c r="BK125" s="176">
        <f>SUM(BK126:BK156)</f>
        <v>0</v>
      </c>
    </row>
    <row r="126" s="2" customFormat="1" ht="24.15" customHeight="1">
      <c r="A126" s="38"/>
      <c r="B126" s="179"/>
      <c r="C126" s="180" t="s">
        <v>89</v>
      </c>
      <c r="D126" s="180" t="s">
        <v>201</v>
      </c>
      <c r="E126" s="181" t="s">
        <v>3500</v>
      </c>
      <c r="F126" s="182" t="s">
        <v>3501</v>
      </c>
      <c r="G126" s="183" t="s">
        <v>228</v>
      </c>
      <c r="H126" s="184">
        <v>139.43000000000001</v>
      </c>
      <c r="I126" s="185"/>
      <c r="J126" s="186">
        <f>ROUND(I126*H126,2)</f>
        <v>0</v>
      </c>
      <c r="K126" s="182" t="s">
        <v>205</v>
      </c>
      <c r="L126" s="39"/>
      <c r="M126" s="187" t="s">
        <v>1</v>
      </c>
      <c r="N126" s="188" t="s">
        <v>46</v>
      </c>
      <c r="O126" s="77"/>
      <c r="P126" s="189">
        <f>O126*H126</f>
        <v>0</v>
      </c>
      <c r="Q126" s="189">
        <v>0</v>
      </c>
      <c r="R126" s="189">
        <f>Q126*H126</f>
        <v>0</v>
      </c>
      <c r="S126" s="189">
        <v>0</v>
      </c>
      <c r="T126" s="190">
        <f>S126*H126</f>
        <v>0</v>
      </c>
      <c r="U126" s="38"/>
      <c r="V126" s="38"/>
      <c r="W126" s="38"/>
      <c r="X126" s="38"/>
      <c r="Y126" s="38"/>
      <c r="Z126" s="38"/>
      <c r="AA126" s="38"/>
      <c r="AB126" s="38"/>
      <c r="AC126" s="38"/>
      <c r="AD126" s="38"/>
      <c r="AE126" s="38"/>
      <c r="AR126" s="191" t="s">
        <v>206</v>
      </c>
      <c r="AT126" s="191" t="s">
        <v>201</v>
      </c>
      <c r="AU126" s="191" t="s">
        <v>91</v>
      </c>
      <c r="AY126" s="19" t="s">
        <v>199</v>
      </c>
      <c r="BE126" s="192">
        <f>IF(N126="základní",J126,0)</f>
        <v>0</v>
      </c>
      <c r="BF126" s="192">
        <f>IF(N126="snížená",J126,0)</f>
        <v>0</v>
      </c>
      <c r="BG126" s="192">
        <f>IF(N126="zákl. přenesená",J126,0)</f>
        <v>0</v>
      </c>
      <c r="BH126" s="192">
        <f>IF(N126="sníž. přenesená",J126,0)</f>
        <v>0</v>
      </c>
      <c r="BI126" s="192">
        <f>IF(N126="nulová",J126,0)</f>
        <v>0</v>
      </c>
      <c r="BJ126" s="19" t="s">
        <v>89</v>
      </c>
      <c r="BK126" s="192">
        <f>ROUND(I126*H126,2)</f>
        <v>0</v>
      </c>
      <c r="BL126" s="19" t="s">
        <v>206</v>
      </c>
      <c r="BM126" s="191" t="s">
        <v>3502</v>
      </c>
    </row>
    <row r="127" s="2" customFormat="1">
      <c r="A127" s="38"/>
      <c r="B127" s="39"/>
      <c r="C127" s="38"/>
      <c r="D127" s="193" t="s">
        <v>208</v>
      </c>
      <c r="E127" s="38"/>
      <c r="F127" s="194" t="s">
        <v>3503</v>
      </c>
      <c r="G127" s="38"/>
      <c r="H127" s="38"/>
      <c r="I127" s="195"/>
      <c r="J127" s="38"/>
      <c r="K127" s="38"/>
      <c r="L127" s="39"/>
      <c r="M127" s="196"/>
      <c r="N127" s="197"/>
      <c r="O127" s="77"/>
      <c r="P127" s="77"/>
      <c r="Q127" s="77"/>
      <c r="R127" s="77"/>
      <c r="S127" s="77"/>
      <c r="T127" s="78"/>
      <c r="U127" s="38"/>
      <c r="V127" s="38"/>
      <c r="W127" s="38"/>
      <c r="X127" s="38"/>
      <c r="Y127" s="38"/>
      <c r="Z127" s="38"/>
      <c r="AA127" s="38"/>
      <c r="AB127" s="38"/>
      <c r="AC127" s="38"/>
      <c r="AD127" s="38"/>
      <c r="AE127" s="38"/>
      <c r="AT127" s="19" t="s">
        <v>208</v>
      </c>
      <c r="AU127" s="19" t="s">
        <v>91</v>
      </c>
    </row>
    <row r="128" s="2" customFormat="1">
      <c r="A128" s="38"/>
      <c r="B128" s="39"/>
      <c r="C128" s="38"/>
      <c r="D128" s="193" t="s">
        <v>210</v>
      </c>
      <c r="E128" s="38"/>
      <c r="F128" s="198" t="s">
        <v>3504</v>
      </c>
      <c r="G128" s="38"/>
      <c r="H128" s="38"/>
      <c r="I128" s="195"/>
      <c r="J128" s="38"/>
      <c r="K128" s="38"/>
      <c r="L128" s="39"/>
      <c r="M128" s="196"/>
      <c r="N128" s="197"/>
      <c r="O128" s="77"/>
      <c r="P128" s="77"/>
      <c r="Q128" s="77"/>
      <c r="R128" s="77"/>
      <c r="S128" s="77"/>
      <c r="T128" s="78"/>
      <c r="U128" s="38"/>
      <c r="V128" s="38"/>
      <c r="W128" s="38"/>
      <c r="X128" s="38"/>
      <c r="Y128" s="38"/>
      <c r="Z128" s="38"/>
      <c r="AA128" s="38"/>
      <c r="AB128" s="38"/>
      <c r="AC128" s="38"/>
      <c r="AD128" s="38"/>
      <c r="AE128" s="38"/>
      <c r="AT128" s="19" t="s">
        <v>210</v>
      </c>
      <c r="AU128" s="19" t="s">
        <v>91</v>
      </c>
    </row>
    <row r="129" s="13" customFormat="1">
      <c r="A129" s="13"/>
      <c r="B129" s="199"/>
      <c r="C129" s="13"/>
      <c r="D129" s="193" t="s">
        <v>212</v>
      </c>
      <c r="E129" s="200" t="s">
        <v>1</v>
      </c>
      <c r="F129" s="201" t="s">
        <v>3505</v>
      </c>
      <c r="G129" s="13"/>
      <c r="H129" s="202">
        <v>139.43000000000001</v>
      </c>
      <c r="I129" s="203"/>
      <c r="J129" s="13"/>
      <c r="K129" s="13"/>
      <c r="L129" s="199"/>
      <c r="M129" s="204"/>
      <c r="N129" s="205"/>
      <c r="O129" s="205"/>
      <c r="P129" s="205"/>
      <c r="Q129" s="205"/>
      <c r="R129" s="205"/>
      <c r="S129" s="205"/>
      <c r="T129" s="206"/>
      <c r="U129" s="13"/>
      <c r="V129" s="13"/>
      <c r="W129" s="13"/>
      <c r="X129" s="13"/>
      <c r="Y129" s="13"/>
      <c r="Z129" s="13"/>
      <c r="AA129" s="13"/>
      <c r="AB129" s="13"/>
      <c r="AC129" s="13"/>
      <c r="AD129" s="13"/>
      <c r="AE129" s="13"/>
      <c r="AT129" s="200" t="s">
        <v>212</v>
      </c>
      <c r="AU129" s="200" t="s">
        <v>91</v>
      </c>
      <c r="AV129" s="13" t="s">
        <v>91</v>
      </c>
      <c r="AW129" s="13" t="s">
        <v>36</v>
      </c>
      <c r="AX129" s="13" t="s">
        <v>81</v>
      </c>
      <c r="AY129" s="200" t="s">
        <v>199</v>
      </c>
    </row>
    <row r="130" s="15" customFormat="1">
      <c r="A130" s="15"/>
      <c r="B130" s="214"/>
      <c r="C130" s="15"/>
      <c r="D130" s="193" t="s">
        <v>212</v>
      </c>
      <c r="E130" s="215" t="s">
        <v>1</v>
      </c>
      <c r="F130" s="216" t="s">
        <v>234</v>
      </c>
      <c r="G130" s="15"/>
      <c r="H130" s="217">
        <v>139.43000000000001</v>
      </c>
      <c r="I130" s="218"/>
      <c r="J130" s="15"/>
      <c r="K130" s="15"/>
      <c r="L130" s="214"/>
      <c r="M130" s="219"/>
      <c r="N130" s="220"/>
      <c r="O130" s="220"/>
      <c r="P130" s="220"/>
      <c r="Q130" s="220"/>
      <c r="R130" s="220"/>
      <c r="S130" s="220"/>
      <c r="T130" s="221"/>
      <c r="U130" s="15"/>
      <c r="V130" s="15"/>
      <c r="W130" s="15"/>
      <c r="X130" s="15"/>
      <c r="Y130" s="15"/>
      <c r="Z130" s="15"/>
      <c r="AA130" s="15"/>
      <c r="AB130" s="15"/>
      <c r="AC130" s="15"/>
      <c r="AD130" s="15"/>
      <c r="AE130" s="15"/>
      <c r="AT130" s="215" t="s">
        <v>212</v>
      </c>
      <c r="AU130" s="215" t="s">
        <v>91</v>
      </c>
      <c r="AV130" s="15" t="s">
        <v>206</v>
      </c>
      <c r="AW130" s="15" t="s">
        <v>36</v>
      </c>
      <c r="AX130" s="15" t="s">
        <v>89</v>
      </c>
      <c r="AY130" s="215" t="s">
        <v>199</v>
      </c>
    </row>
    <row r="131" s="2" customFormat="1" ht="24.15" customHeight="1">
      <c r="A131" s="38"/>
      <c r="B131" s="179"/>
      <c r="C131" s="180" t="s">
        <v>91</v>
      </c>
      <c r="D131" s="180" t="s">
        <v>201</v>
      </c>
      <c r="E131" s="181" t="s">
        <v>719</v>
      </c>
      <c r="F131" s="182" t="s">
        <v>720</v>
      </c>
      <c r="G131" s="183" t="s">
        <v>228</v>
      </c>
      <c r="H131" s="184">
        <v>19.539999999999999</v>
      </c>
      <c r="I131" s="185"/>
      <c r="J131" s="186">
        <f>ROUND(I131*H131,2)</f>
        <v>0</v>
      </c>
      <c r="K131" s="182" t="s">
        <v>205</v>
      </c>
      <c r="L131" s="39"/>
      <c r="M131" s="187" t="s">
        <v>1</v>
      </c>
      <c r="N131" s="188" t="s">
        <v>46</v>
      </c>
      <c r="O131" s="77"/>
      <c r="P131" s="189">
        <f>O131*H131</f>
        <v>0</v>
      </c>
      <c r="Q131" s="189">
        <v>0</v>
      </c>
      <c r="R131" s="189">
        <f>Q131*H131</f>
        <v>0</v>
      </c>
      <c r="S131" s="189">
        <v>0</v>
      </c>
      <c r="T131" s="190">
        <f>S131*H131</f>
        <v>0</v>
      </c>
      <c r="U131" s="38"/>
      <c r="V131" s="38"/>
      <c r="W131" s="38"/>
      <c r="X131" s="38"/>
      <c r="Y131" s="38"/>
      <c r="Z131" s="38"/>
      <c r="AA131" s="38"/>
      <c r="AB131" s="38"/>
      <c r="AC131" s="38"/>
      <c r="AD131" s="38"/>
      <c r="AE131" s="38"/>
      <c r="AR131" s="191" t="s">
        <v>206</v>
      </c>
      <c r="AT131" s="191" t="s">
        <v>201</v>
      </c>
      <c r="AU131" s="191" t="s">
        <v>91</v>
      </c>
      <c r="AY131" s="19" t="s">
        <v>199</v>
      </c>
      <c r="BE131" s="192">
        <f>IF(N131="základní",J131,0)</f>
        <v>0</v>
      </c>
      <c r="BF131" s="192">
        <f>IF(N131="snížená",J131,0)</f>
        <v>0</v>
      </c>
      <c r="BG131" s="192">
        <f>IF(N131="zákl. přenesená",J131,0)</f>
        <v>0</v>
      </c>
      <c r="BH131" s="192">
        <f>IF(N131="sníž. přenesená",J131,0)</f>
        <v>0</v>
      </c>
      <c r="BI131" s="192">
        <f>IF(N131="nulová",J131,0)</f>
        <v>0</v>
      </c>
      <c r="BJ131" s="19" t="s">
        <v>89</v>
      </c>
      <c r="BK131" s="192">
        <f>ROUND(I131*H131,2)</f>
        <v>0</v>
      </c>
      <c r="BL131" s="19" t="s">
        <v>206</v>
      </c>
      <c r="BM131" s="191" t="s">
        <v>3506</v>
      </c>
    </row>
    <row r="132" s="2" customFormat="1">
      <c r="A132" s="38"/>
      <c r="B132" s="39"/>
      <c r="C132" s="38"/>
      <c r="D132" s="193" t="s">
        <v>208</v>
      </c>
      <c r="E132" s="38"/>
      <c r="F132" s="194" t="s">
        <v>722</v>
      </c>
      <c r="G132" s="38"/>
      <c r="H132" s="38"/>
      <c r="I132" s="195"/>
      <c r="J132" s="38"/>
      <c r="K132" s="38"/>
      <c r="L132" s="39"/>
      <c r="M132" s="196"/>
      <c r="N132" s="197"/>
      <c r="O132" s="77"/>
      <c r="P132" s="77"/>
      <c r="Q132" s="77"/>
      <c r="R132" s="77"/>
      <c r="S132" s="77"/>
      <c r="T132" s="78"/>
      <c r="U132" s="38"/>
      <c r="V132" s="38"/>
      <c r="W132" s="38"/>
      <c r="X132" s="38"/>
      <c r="Y132" s="38"/>
      <c r="Z132" s="38"/>
      <c r="AA132" s="38"/>
      <c r="AB132" s="38"/>
      <c r="AC132" s="38"/>
      <c r="AD132" s="38"/>
      <c r="AE132" s="38"/>
      <c r="AT132" s="19" t="s">
        <v>208</v>
      </c>
      <c r="AU132" s="19" t="s">
        <v>91</v>
      </c>
    </row>
    <row r="133" s="2" customFormat="1">
      <c r="A133" s="38"/>
      <c r="B133" s="39"/>
      <c r="C133" s="38"/>
      <c r="D133" s="193" t="s">
        <v>210</v>
      </c>
      <c r="E133" s="38"/>
      <c r="F133" s="198" t="s">
        <v>723</v>
      </c>
      <c r="G133" s="38"/>
      <c r="H133" s="38"/>
      <c r="I133" s="195"/>
      <c r="J133" s="38"/>
      <c r="K133" s="38"/>
      <c r="L133" s="39"/>
      <c r="M133" s="196"/>
      <c r="N133" s="197"/>
      <c r="O133" s="77"/>
      <c r="P133" s="77"/>
      <c r="Q133" s="77"/>
      <c r="R133" s="77"/>
      <c r="S133" s="77"/>
      <c r="T133" s="78"/>
      <c r="U133" s="38"/>
      <c r="V133" s="38"/>
      <c r="W133" s="38"/>
      <c r="X133" s="38"/>
      <c r="Y133" s="38"/>
      <c r="Z133" s="38"/>
      <c r="AA133" s="38"/>
      <c r="AB133" s="38"/>
      <c r="AC133" s="38"/>
      <c r="AD133" s="38"/>
      <c r="AE133" s="38"/>
      <c r="AT133" s="19" t="s">
        <v>210</v>
      </c>
      <c r="AU133" s="19" t="s">
        <v>91</v>
      </c>
    </row>
    <row r="134" s="14" customFormat="1">
      <c r="A134" s="14"/>
      <c r="B134" s="207"/>
      <c r="C134" s="14"/>
      <c r="D134" s="193" t="s">
        <v>212</v>
      </c>
      <c r="E134" s="208" t="s">
        <v>1</v>
      </c>
      <c r="F134" s="209" t="s">
        <v>724</v>
      </c>
      <c r="G134" s="14"/>
      <c r="H134" s="208" t="s">
        <v>1</v>
      </c>
      <c r="I134" s="210"/>
      <c r="J134" s="14"/>
      <c r="K134" s="14"/>
      <c r="L134" s="207"/>
      <c r="M134" s="211"/>
      <c r="N134" s="212"/>
      <c r="O134" s="212"/>
      <c r="P134" s="212"/>
      <c r="Q134" s="212"/>
      <c r="R134" s="212"/>
      <c r="S134" s="212"/>
      <c r="T134" s="213"/>
      <c r="U134" s="14"/>
      <c r="V134" s="14"/>
      <c r="W134" s="14"/>
      <c r="X134" s="14"/>
      <c r="Y134" s="14"/>
      <c r="Z134" s="14"/>
      <c r="AA134" s="14"/>
      <c r="AB134" s="14"/>
      <c r="AC134" s="14"/>
      <c r="AD134" s="14"/>
      <c r="AE134" s="14"/>
      <c r="AT134" s="208" t="s">
        <v>212</v>
      </c>
      <c r="AU134" s="208" t="s">
        <v>91</v>
      </c>
      <c r="AV134" s="14" t="s">
        <v>89</v>
      </c>
      <c r="AW134" s="14" t="s">
        <v>36</v>
      </c>
      <c r="AX134" s="14" t="s">
        <v>81</v>
      </c>
      <c r="AY134" s="208" t="s">
        <v>199</v>
      </c>
    </row>
    <row r="135" s="13" customFormat="1">
      <c r="A135" s="13"/>
      <c r="B135" s="199"/>
      <c r="C135" s="13"/>
      <c r="D135" s="193" t="s">
        <v>212</v>
      </c>
      <c r="E135" s="200" t="s">
        <v>1</v>
      </c>
      <c r="F135" s="201" t="s">
        <v>3507</v>
      </c>
      <c r="G135" s="13"/>
      <c r="H135" s="202">
        <v>19.539999999999999</v>
      </c>
      <c r="I135" s="203"/>
      <c r="J135" s="13"/>
      <c r="K135" s="13"/>
      <c r="L135" s="199"/>
      <c r="M135" s="204"/>
      <c r="N135" s="205"/>
      <c r="O135" s="205"/>
      <c r="P135" s="205"/>
      <c r="Q135" s="205"/>
      <c r="R135" s="205"/>
      <c r="S135" s="205"/>
      <c r="T135" s="206"/>
      <c r="U135" s="13"/>
      <c r="V135" s="13"/>
      <c r="W135" s="13"/>
      <c r="X135" s="13"/>
      <c r="Y135" s="13"/>
      <c r="Z135" s="13"/>
      <c r="AA135" s="13"/>
      <c r="AB135" s="13"/>
      <c r="AC135" s="13"/>
      <c r="AD135" s="13"/>
      <c r="AE135" s="13"/>
      <c r="AT135" s="200" t="s">
        <v>212</v>
      </c>
      <c r="AU135" s="200" t="s">
        <v>91</v>
      </c>
      <c r="AV135" s="13" t="s">
        <v>91</v>
      </c>
      <c r="AW135" s="13" t="s">
        <v>36</v>
      </c>
      <c r="AX135" s="13" t="s">
        <v>81</v>
      </c>
      <c r="AY135" s="200" t="s">
        <v>199</v>
      </c>
    </row>
    <row r="136" s="15" customFormat="1">
      <c r="A136" s="15"/>
      <c r="B136" s="214"/>
      <c r="C136" s="15"/>
      <c r="D136" s="193" t="s">
        <v>212</v>
      </c>
      <c r="E136" s="215" t="s">
        <v>1</v>
      </c>
      <c r="F136" s="216" t="s">
        <v>234</v>
      </c>
      <c r="G136" s="15"/>
      <c r="H136" s="217">
        <v>19.539999999999999</v>
      </c>
      <c r="I136" s="218"/>
      <c r="J136" s="15"/>
      <c r="K136" s="15"/>
      <c r="L136" s="214"/>
      <c r="M136" s="219"/>
      <c r="N136" s="220"/>
      <c r="O136" s="220"/>
      <c r="P136" s="220"/>
      <c r="Q136" s="220"/>
      <c r="R136" s="220"/>
      <c r="S136" s="220"/>
      <c r="T136" s="221"/>
      <c r="U136" s="15"/>
      <c r="V136" s="15"/>
      <c r="W136" s="15"/>
      <c r="X136" s="15"/>
      <c r="Y136" s="15"/>
      <c r="Z136" s="15"/>
      <c r="AA136" s="15"/>
      <c r="AB136" s="15"/>
      <c r="AC136" s="15"/>
      <c r="AD136" s="15"/>
      <c r="AE136" s="15"/>
      <c r="AT136" s="215" t="s">
        <v>212</v>
      </c>
      <c r="AU136" s="215" t="s">
        <v>91</v>
      </c>
      <c r="AV136" s="15" t="s">
        <v>206</v>
      </c>
      <c r="AW136" s="15" t="s">
        <v>36</v>
      </c>
      <c r="AX136" s="15" t="s">
        <v>89</v>
      </c>
      <c r="AY136" s="215" t="s">
        <v>199</v>
      </c>
    </row>
    <row r="137" s="2" customFormat="1" ht="14.4" customHeight="1">
      <c r="A137" s="38"/>
      <c r="B137" s="179"/>
      <c r="C137" s="180" t="s">
        <v>221</v>
      </c>
      <c r="D137" s="180" t="s">
        <v>201</v>
      </c>
      <c r="E137" s="181" t="s">
        <v>732</v>
      </c>
      <c r="F137" s="182" t="s">
        <v>733</v>
      </c>
      <c r="G137" s="183" t="s">
        <v>228</v>
      </c>
      <c r="H137" s="184">
        <v>129.66</v>
      </c>
      <c r="I137" s="185"/>
      <c r="J137" s="186">
        <f>ROUND(I137*H137,2)</f>
        <v>0</v>
      </c>
      <c r="K137" s="182" t="s">
        <v>246</v>
      </c>
      <c r="L137" s="39"/>
      <c r="M137" s="187" t="s">
        <v>1</v>
      </c>
      <c r="N137" s="188" t="s">
        <v>46</v>
      </c>
      <c r="O137" s="77"/>
      <c r="P137" s="189">
        <f>O137*H137</f>
        <v>0</v>
      </c>
      <c r="Q137" s="189">
        <v>0</v>
      </c>
      <c r="R137" s="189">
        <f>Q137*H137</f>
        <v>0</v>
      </c>
      <c r="S137" s="189">
        <v>0</v>
      </c>
      <c r="T137" s="190">
        <f>S137*H137</f>
        <v>0</v>
      </c>
      <c r="U137" s="38"/>
      <c r="V137" s="38"/>
      <c r="W137" s="38"/>
      <c r="X137" s="38"/>
      <c r="Y137" s="38"/>
      <c r="Z137" s="38"/>
      <c r="AA137" s="38"/>
      <c r="AB137" s="38"/>
      <c r="AC137" s="38"/>
      <c r="AD137" s="38"/>
      <c r="AE137" s="38"/>
      <c r="AR137" s="191" t="s">
        <v>206</v>
      </c>
      <c r="AT137" s="191" t="s">
        <v>201</v>
      </c>
      <c r="AU137" s="191" t="s">
        <v>91</v>
      </c>
      <c r="AY137" s="19" t="s">
        <v>199</v>
      </c>
      <c r="BE137" s="192">
        <f>IF(N137="základní",J137,0)</f>
        <v>0</v>
      </c>
      <c r="BF137" s="192">
        <f>IF(N137="snížená",J137,0)</f>
        <v>0</v>
      </c>
      <c r="BG137" s="192">
        <f>IF(N137="zákl. přenesená",J137,0)</f>
        <v>0</v>
      </c>
      <c r="BH137" s="192">
        <f>IF(N137="sníž. přenesená",J137,0)</f>
        <v>0</v>
      </c>
      <c r="BI137" s="192">
        <f>IF(N137="nulová",J137,0)</f>
        <v>0</v>
      </c>
      <c r="BJ137" s="19" t="s">
        <v>89</v>
      </c>
      <c r="BK137" s="192">
        <f>ROUND(I137*H137,2)</f>
        <v>0</v>
      </c>
      <c r="BL137" s="19" t="s">
        <v>206</v>
      </c>
      <c r="BM137" s="191" t="s">
        <v>3508</v>
      </c>
    </row>
    <row r="138" s="2" customFormat="1">
      <c r="A138" s="38"/>
      <c r="B138" s="39"/>
      <c r="C138" s="38"/>
      <c r="D138" s="193" t="s">
        <v>248</v>
      </c>
      <c r="E138" s="38"/>
      <c r="F138" s="198" t="s">
        <v>735</v>
      </c>
      <c r="G138" s="38"/>
      <c r="H138" s="38"/>
      <c r="I138" s="195"/>
      <c r="J138" s="38"/>
      <c r="K138" s="38"/>
      <c r="L138" s="39"/>
      <c r="M138" s="196"/>
      <c r="N138" s="197"/>
      <c r="O138" s="77"/>
      <c r="P138" s="77"/>
      <c r="Q138" s="77"/>
      <c r="R138" s="77"/>
      <c r="S138" s="77"/>
      <c r="T138" s="78"/>
      <c r="U138" s="38"/>
      <c r="V138" s="38"/>
      <c r="W138" s="38"/>
      <c r="X138" s="38"/>
      <c r="Y138" s="38"/>
      <c r="Z138" s="38"/>
      <c r="AA138" s="38"/>
      <c r="AB138" s="38"/>
      <c r="AC138" s="38"/>
      <c r="AD138" s="38"/>
      <c r="AE138" s="38"/>
      <c r="AT138" s="19" t="s">
        <v>248</v>
      </c>
      <c r="AU138" s="19" t="s">
        <v>91</v>
      </c>
    </row>
    <row r="139" s="13" customFormat="1">
      <c r="A139" s="13"/>
      <c r="B139" s="199"/>
      <c r="C139" s="13"/>
      <c r="D139" s="193" t="s">
        <v>212</v>
      </c>
      <c r="E139" s="200" t="s">
        <v>1</v>
      </c>
      <c r="F139" s="201" t="s">
        <v>3509</v>
      </c>
      <c r="G139" s="13"/>
      <c r="H139" s="202">
        <v>139.43000000000001</v>
      </c>
      <c r="I139" s="203"/>
      <c r="J139" s="13"/>
      <c r="K139" s="13"/>
      <c r="L139" s="199"/>
      <c r="M139" s="204"/>
      <c r="N139" s="205"/>
      <c r="O139" s="205"/>
      <c r="P139" s="205"/>
      <c r="Q139" s="205"/>
      <c r="R139" s="205"/>
      <c r="S139" s="205"/>
      <c r="T139" s="206"/>
      <c r="U139" s="13"/>
      <c r="V139" s="13"/>
      <c r="W139" s="13"/>
      <c r="X139" s="13"/>
      <c r="Y139" s="13"/>
      <c r="Z139" s="13"/>
      <c r="AA139" s="13"/>
      <c r="AB139" s="13"/>
      <c r="AC139" s="13"/>
      <c r="AD139" s="13"/>
      <c r="AE139" s="13"/>
      <c r="AT139" s="200" t="s">
        <v>212</v>
      </c>
      <c r="AU139" s="200" t="s">
        <v>91</v>
      </c>
      <c r="AV139" s="13" t="s">
        <v>91</v>
      </c>
      <c r="AW139" s="13" t="s">
        <v>36</v>
      </c>
      <c r="AX139" s="13" t="s">
        <v>81</v>
      </c>
      <c r="AY139" s="200" t="s">
        <v>199</v>
      </c>
    </row>
    <row r="140" s="13" customFormat="1">
      <c r="A140" s="13"/>
      <c r="B140" s="199"/>
      <c r="C140" s="13"/>
      <c r="D140" s="193" t="s">
        <v>212</v>
      </c>
      <c r="E140" s="200" t="s">
        <v>1</v>
      </c>
      <c r="F140" s="201" t="s">
        <v>3510</v>
      </c>
      <c r="G140" s="13"/>
      <c r="H140" s="202">
        <v>-9.7699999999999996</v>
      </c>
      <c r="I140" s="203"/>
      <c r="J140" s="13"/>
      <c r="K140" s="13"/>
      <c r="L140" s="199"/>
      <c r="M140" s="204"/>
      <c r="N140" s="205"/>
      <c r="O140" s="205"/>
      <c r="P140" s="205"/>
      <c r="Q140" s="205"/>
      <c r="R140" s="205"/>
      <c r="S140" s="205"/>
      <c r="T140" s="206"/>
      <c r="U140" s="13"/>
      <c r="V140" s="13"/>
      <c r="W140" s="13"/>
      <c r="X140" s="13"/>
      <c r="Y140" s="13"/>
      <c r="Z140" s="13"/>
      <c r="AA140" s="13"/>
      <c r="AB140" s="13"/>
      <c r="AC140" s="13"/>
      <c r="AD140" s="13"/>
      <c r="AE140" s="13"/>
      <c r="AT140" s="200" t="s">
        <v>212</v>
      </c>
      <c r="AU140" s="200" t="s">
        <v>91</v>
      </c>
      <c r="AV140" s="13" t="s">
        <v>91</v>
      </c>
      <c r="AW140" s="13" t="s">
        <v>36</v>
      </c>
      <c r="AX140" s="13" t="s">
        <v>81</v>
      </c>
      <c r="AY140" s="200" t="s">
        <v>199</v>
      </c>
    </row>
    <row r="141" s="15" customFormat="1">
      <c r="A141" s="15"/>
      <c r="B141" s="214"/>
      <c r="C141" s="15"/>
      <c r="D141" s="193" t="s">
        <v>212</v>
      </c>
      <c r="E141" s="215" t="s">
        <v>1</v>
      </c>
      <c r="F141" s="216" t="s">
        <v>234</v>
      </c>
      <c r="G141" s="15"/>
      <c r="H141" s="217">
        <v>129.66</v>
      </c>
      <c r="I141" s="218"/>
      <c r="J141" s="15"/>
      <c r="K141" s="15"/>
      <c r="L141" s="214"/>
      <c r="M141" s="219"/>
      <c r="N141" s="220"/>
      <c r="O141" s="220"/>
      <c r="P141" s="220"/>
      <c r="Q141" s="220"/>
      <c r="R141" s="220"/>
      <c r="S141" s="220"/>
      <c r="T141" s="221"/>
      <c r="U141" s="15"/>
      <c r="V141" s="15"/>
      <c r="W141" s="15"/>
      <c r="X141" s="15"/>
      <c r="Y141" s="15"/>
      <c r="Z141" s="15"/>
      <c r="AA141" s="15"/>
      <c r="AB141" s="15"/>
      <c r="AC141" s="15"/>
      <c r="AD141" s="15"/>
      <c r="AE141" s="15"/>
      <c r="AT141" s="215" t="s">
        <v>212</v>
      </c>
      <c r="AU141" s="215" t="s">
        <v>91</v>
      </c>
      <c r="AV141" s="15" t="s">
        <v>206</v>
      </c>
      <c r="AW141" s="15" t="s">
        <v>36</v>
      </c>
      <c r="AX141" s="15" t="s">
        <v>89</v>
      </c>
      <c r="AY141" s="215" t="s">
        <v>199</v>
      </c>
    </row>
    <row r="142" s="2" customFormat="1" ht="24.15" customHeight="1">
      <c r="A142" s="38"/>
      <c r="B142" s="179"/>
      <c r="C142" s="180" t="s">
        <v>206</v>
      </c>
      <c r="D142" s="180" t="s">
        <v>201</v>
      </c>
      <c r="E142" s="181" t="s">
        <v>2235</v>
      </c>
      <c r="F142" s="182" t="s">
        <v>2236</v>
      </c>
      <c r="G142" s="183" t="s">
        <v>228</v>
      </c>
      <c r="H142" s="184">
        <v>9.7699999999999996</v>
      </c>
      <c r="I142" s="185"/>
      <c r="J142" s="186">
        <f>ROUND(I142*H142,2)</f>
        <v>0</v>
      </c>
      <c r="K142" s="182" t="s">
        <v>205</v>
      </c>
      <c r="L142" s="39"/>
      <c r="M142" s="187" t="s">
        <v>1</v>
      </c>
      <c r="N142" s="188" t="s">
        <v>46</v>
      </c>
      <c r="O142" s="77"/>
      <c r="P142" s="189">
        <f>O142*H142</f>
        <v>0</v>
      </c>
      <c r="Q142" s="189">
        <v>0</v>
      </c>
      <c r="R142" s="189">
        <f>Q142*H142</f>
        <v>0</v>
      </c>
      <c r="S142" s="189">
        <v>0</v>
      </c>
      <c r="T142" s="190">
        <f>S142*H142</f>
        <v>0</v>
      </c>
      <c r="U142" s="38"/>
      <c r="V142" s="38"/>
      <c r="W142" s="38"/>
      <c r="X142" s="38"/>
      <c r="Y142" s="38"/>
      <c r="Z142" s="38"/>
      <c r="AA142" s="38"/>
      <c r="AB142" s="38"/>
      <c r="AC142" s="38"/>
      <c r="AD142" s="38"/>
      <c r="AE142" s="38"/>
      <c r="AR142" s="191" t="s">
        <v>206</v>
      </c>
      <c r="AT142" s="191" t="s">
        <v>201</v>
      </c>
      <c r="AU142" s="191" t="s">
        <v>91</v>
      </c>
      <c r="AY142" s="19" t="s">
        <v>199</v>
      </c>
      <c r="BE142" s="192">
        <f>IF(N142="základní",J142,0)</f>
        <v>0</v>
      </c>
      <c r="BF142" s="192">
        <f>IF(N142="snížená",J142,0)</f>
        <v>0</v>
      </c>
      <c r="BG142" s="192">
        <f>IF(N142="zákl. přenesená",J142,0)</f>
        <v>0</v>
      </c>
      <c r="BH142" s="192">
        <f>IF(N142="sníž. přenesená",J142,0)</f>
        <v>0</v>
      </c>
      <c r="BI142" s="192">
        <f>IF(N142="nulová",J142,0)</f>
        <v>0</v>
      </c>
      <c r="BJ142" s="19" t="s">
        <v>89</v>
      </c>
      <c r="BK142" s="192">
        <f>ROUND(I142*H142,2)</f>
        <v>0</v>
      </c>
      <c r="BL142" s="19" t="s">
        <v>206</v>
      </c>
      <c r="BM142" s="191" t="s">
        <v>3511</v>
      </c>
    </row>
    <row r="143" s="2" customFormat="1">
      <c r="A143" s="38"/>
      <c r="B143" s="39"/>
      <c r="C143" s="38"/>
      <c r="D143" s="193" t="s">
        <v>208</v>
      </c>
      <c r="E143" s="38"/>
      <c r="F143" s="194" t="s">
        <v>2238</v>
      </c>
      <c r="G143" s="38"/>
      <c r="H143" s="38"/>
      <c r="I143" s="195"/>
      <c r="J143" s="38"/>
      <c r="K143" s="38"/>
      <c r="L143" s="39"/>
      <c r="M143" s="196"/>
      <c r="N143" s="197"/>
      <c r="O143" s="77"/>
      <c r="P143" s="77"/>
      <c r="Q143" s="77"/>
      <c r="R143" s="77"/>
      <c r="S143" s="77"/>
      <c r="T143" s="78"/>
      <c r="U143" s="38"/>
      <c r="V143" s="38"/>
      <c r="W143" s="38"/>
      <c r="X143" s="38"/>
      <c r="Y143" s="38"/>
      <c r="Z143" s="38"/>
      <c r="AA143" s="38"/>
      <c r="AB143" s="38"/>
      <c r="AC143" s="38"/>
      <c r="AD143" s="38"/>
      <c r="AE143" s="38"/>
      <c r="AT143" s="19" t="s">
        <v>208</v>
      </c>
      <c r="AU143" s="19" t="s">
        <v>91</v>
      </c>
    </row>
    <row r="144" s="2" customFormat="1">
      <c r="A144" s="38"/>
      <c r="B144" s="39"/>
      <c r="C144" s="38"/>
      <c r="D144" s="193" t="s">
        <v>210</v>
      </c>
      <c r="E144" s="38"/>
      <c r="F144" s="198" t="s">
        <v>742</v>
      </c>
      <c r="G144" s="38"/>
      <c r="H144" s="38"/>
      <c r="I144" s="195"/>
      <c r="J144" s="38"/>
      <c r="K144" s="38"/>
      <c r="L144" s="39"/>
      <c r="M144" s="196"/>
      <c r="N144" s="197"/>
      <c r="O144" s="77"/>
      <c r="P144" s="77"/>
      <c r="Q144" s="77"/>
      <c r="R144" s="77"/>
      <c r="S144" s="77"/>
      <c r="T144" s="78"/>
      <c r="U144" s="38"/>
      <c r="V144" s="38"/>
      <c r="W144" s="38"/>
      <c r="X144" s="38"/>
      <c r="Y144" s="38"/>
      <c r="Z144" s="38"/>
      <c r="AA144" s="38"/>
      <c r="AB144" s="38"/>
      <c r="AC144" s="38"/>
      <c r="AD144" s="38"/>
      <c r="AE144" s="38"/>
      <c r="AT144" s="19" t="s">
        <v>210</v>
      </c>
      <c r="AU144" s="19" t="s">
        <v>91</v>
      </c>
    </row>
    <row r="145" s="14" customFormat="1">
      <c r="A145" s="14"/>
      <c r="B145" s="207"/>
      <c r="C145" s="14"/>
      <c r="D145" s="193" t="s">
        <v>212</v>
      </c>
      <c r="E145" s="208" t="s">
        <v>1</v>
      </c>
      <c r="F145" s="209" t="s">
        <v>743</v>
      </c>
      <c r="G145" s="14"/>
      <c r="H145" s="208" t="s">
        <v>1</v>
      </c>
      <c r="I145" s="210"/>
      <c r="J145" s="14"/>
      <c r="K145" s="14"/>
      <c r="L145" s="207"/>
      <c r="M145" s="211"/>
      <c r="N145" s="212"/>
      <c r="O145" s="212"/>
      <c r="P145" s="212"/>
      <c r="Q145" s="212"/>
      <c r="R145" s="212"/>
      <c r="S145" s="212"/>
      <c r="T145" s="213"/>
      <c r="U145" s="14"/>
      <c r="V145" s="14"/>
      <c r="W145" s="14"/>
      <c r="X145" s="14"/>
      <c r="Y145" s="14"/>
      <c r="Z145" s="14"/>
      <c r="AA145" s="14"/>
      <c r="AB145" s="14"/>
      <c r="AC145" s="14"/>
      <c r="AD145" s="14"/>
      <c r="AE145" s="14"/>
      <c r="AT145" s="208" t="s">
        <v>212</v>
      </c>
      <c r="AU145" s="208" t="s">
        <v>91</v>
      </c>
      <c r="AV145" s="14" t="s">
        <v>89</v>
      </c>
      <c r="AW145" s="14" t="s">
        <v>36</v>
      </c>
      <c r="AX145" s="14" t="s">
        <v>81</v>
      </c>
      <c r="AY145" s="208" t="s">
        <v>199</v>
      </c>
    </row>
    <row r="146" s="13" customFormat="1">
      <c r="A146" s="13"/>
      <c r="B146" s="199"/>
      <c r="C146" s="13"/>
      <c r="D146" s="193" t="s">
        <v>212</v>
      </c>
      <c r="E146" s="200" t="s">
        <v>1</v>
      </c>
      <c r="F146" s="201" t="s">
        <v>3512</v>
      </c>
      <c r="G146" s="13"/>
      <c r="H146" s="202">
        <v>9.7699999999999996</v>
      </c>
      <c r="I146" s="203"/>
      <c r="J146" s="13"/>
      <c r="K146" s="13"/>
      <c r="L146" s="199"/>
      <c r="M146" s="204"/>
      <c r="N146" s="205"/>
      <c r="O146" s="205"/>
      <c r="P146" s="205"/>
      <c r="Q146" s="205"/>
      <c r="R146" s="205"/>
      <c r="S146" s="205"/>
      <c r="T146" s="206"/>
      <c r="U146" s="13"/>
      <c r="V146" s="13"/>
      <c r="W146" s="13"/>
      <c r="X146" s="13"/>
      <c r="Y146" s="13"/>
      <c r="Z146" s="13"/>
      <c r="AA146" s="13"/>
      <c r="AB146" s="13"/>
      <c r="AC146" s="13"/>
      <c r="AD146" s="13"/>
      <c r="AE146" s="13"/>
      <c r="AT146" s="200" t="s">
        <v>212</v>
      </c>
      <c r="AU146" s="200" t="s">
        <v>91</v>
      </c>
      <c r="AV146" s="13" t="s">
        <v>91</v>
      </c>
      <c r="AW146" s="13" t="s">
        <v>36</v>
      </c>
      <c r="AX146" s="13" t="s">
        <v>81</v>
      </c>
      <c r="AY146" s="200" t="s">
        <v>199</v>
      </c>
    </row>
    <row r="147" s="15" customFormat="1">
      <c r="A147" s="15"/>
      <c r="B147" s="214"/>
      <c r="C147" s="15"/>
      <c r="D147" s="193" t="s">
        <v>212</v>
      </c>
      <c r="E147" s="215" t="s">
        <v>1</v>
      </c>
      <c r="F147" s="216" t="s">
        <v>234</v>
      </c>
      <c r="G147" s="15"/>
      <c r="H147" s="217">
        <v>9.7699999999999996</v>
      </c>
      <c r="I147" s="218"/>
      <c r="J147" s="15"/>
      <c r="K147" s="15"/>
      <c r="L147" s="214"/>
      <c r="M147" s="219"/>
      <c r="N147" s="220"/>
      <c r="O147" s="220"/>
      <c r="P147" s="220"/>
      <c r="Q147" s="220"/>
      <c r="R147" s="220"/>
      <c r="S147" s="220"/>
      <c r="T147" s="221"/>
      <c r="U147" s="15"/>
      <c r="V147" s="15"/>
      <c r="W147" s="15"/>
      <c r="X147" s="15"/>
      <c r="Y147" s="15"/>
      <c r="Z147" s="15"/>
      <c r="AA147" s="15"/>
      <c r="AB147" s="15"/>
      <c r="AC147" s="15"/>
      <c r="AD147" s="15"/>
      <c r="AE147" s="15"/>
      <c r="AT147" s="215" t="s">
        <v>212</v>
      </c>
      <c r="AU147" s="215" t="s">
        <v>91</v>
      </c>
      <c r="AV147" s="15" t="s">
        <v>206</v>
      </c>
      <c r="AW147" s="15" t="s">
        <v>36</v>
      </c>
      <c r="AX147" s="15" t="s">
        <v>89</v>
      </c>
      <c r="AY147" s="215" t="s">
        <v>199</v>
      </c>
    </row>
    <row r="148" s="2" customFormat="1" ht="24.15" customHeight="1">
      <c r="A148" s="38"/>
      <c r="B148" s="179"/>
      <c r="C148" s="180" t="s">
        <v>235</v>
      </c>
      <c r="D148" s="180" t="s">
        <v>201</v>
      </c>
      <c r="E148" s="181" t="s">
        <v>291</v>
      </c>
      <c r="F148" s="182" t="s">
        <v>292</v>
      </c>
      <c r="G148" s="183" t="s">
        <v>228</v>
      </c>
      <c r="H148" s="184">
        <v>9.7699999999999996</v>
      </c>
      <c r="I148" s="185"/>
      <c r="J148" s="186">
        <f>ROUND(I148*H148,2)</f>
        <v>0</v>
      </c>
      <c r="K148" s="182" t="s">
        <v>205</v>
      </c>
      <c r="L148" s="39"/>
      <c r="M148" s="187" t="s">
        <v>1</v>
      </c>
      <c r="N148" s="188" t="s">
        <v>46</v>
      </c>
      <c r="O148" s="77"/>
      <c r="P148" s="189">
        <f>O148*H148</f>
        <v>0</v>
      </c>
      <c r="Q148" s="189">
        <v>0</v>
      </c>
      <c r="R148" s="189">
        <f>Q148*H148</f>
        <v>0</v>
      </c>
      <c r="S148" s="189">
        <v>0</v>
      </c>
      <c r="T148" s="190">
        <f>S148*H148</f>
        <v>0</v>
      </c>
      <c r="U148" s="38"/>
      <c r="V148" s="38"/>
      <c r="W148" s="38"/>
      <c r="X148" s="38"/>
      <c r="Y148" s="38"/>
      <c r="Z148" s="38"/>
      <c r="AA148" s="38"/>
      <c r="AB148" s="38"/>
      <c r="AC148" s="38"/>
      <c r="AD148" s="38"/>
      <c r="AE148" s="38"/>
      <c r="AR148" s="191" t="s">
        <v>206</v>
      </c>
      <c r="AT148" s="191" t="s">
        <v>201</v>
      </c>
      <c r="AU148" s="191" t="s">
        <v>91</v>
      </c>
      <c r="AY148" s="19" t="s">
        <v>199</v>
      </c>
      <c r="BE148" s="192">
        <f>IF(N148="základní",J148,0)</f>
        <v>0</v>
      </c>
      <c r="BF148" s="192">
        <f>IF(N148="snížená",J148,0)</f>
        <v>0</v>
      </c>
      <c r="BG148" s="192">
        <f>IF(N148="zákl. přenesená",J148,0)</f>
        <v>0</v>
      </c>
      <c r="BH148" s="192">
        <f>IF(N148="sníž. přenesená",J148,0)</f>
        <v>0</v>
      </c>
      <c r="BI148" s="192">
        <f>IF(N148="nulová",J148,0)</f>
        <v>0</v>
      </c>
      <c r="BJ148" s="19" t="s">
        <v>89</v>
      </c>
      <c r="BK148" s="192">
        <f>ROUND(I148*H148,2)</f>
        <v>0</v>
      </c>
      <c r="BL148" s="19" t="s">
        <v>206</v>
      </c>
      <c r="BM148" s="191" t="s">
        <v>3513</v>
      </c>
    </row>
    <row r="149" s="2" customFormat="1">
      <c r="A149" s="38"/>
      <c r="B149" s="39"/>
      <c r="C149" s="38"/>
      <c r="D149" s="193" t="s">
        <v>208</v>
      </c>
      <c r="E149" s="38"/>
      <c r="F149" s="194" t="s">
        <v>294</v>
      </c>
      <c r="G149" s="38"/>
      <c r="H149" s="38"/>
      <c r="I149" s="195"/>
      <c r="J149" s="38"/>
      <c r="K149" s="38"/>
      <c r="L149" s="39"/>
      <c r="M149" s="196"/>
      <c r="N149" s="197"/>
      <c r="O149" s="77"/>
      <c r="P149" s="77"/>
      <c r="Q149" s="77"/>
      <c r="R149" s="77"/>
      <c r="S149" s="77"/>
      <c r="T149" s="78"/>
      <c r="U149" s="38"/>
      <c r="V149" s="38"/>
      <c r="W149" s="38"/>
      <c r="X149" s="38"/>
      <c r="Y149" s="38"/>
      <c r="Z149" s="38"/>
      <c r="AA149" s="38"/>
      <c r="AB149" s="38"/>
      <c r="AC149" s="38"/>
      <c r="AD149" s="38"/>
      <c r="AE149" s="38"/>
      <c r="AT149" s="19" t="s">
        <v>208</v>
      </c>
      <c r="AU149" s="19" t="s">
        <v>91</v>
      </c>
    </row>
    <row r="150" s="2" customFormat="1">
      <c r="A150" s="38"/>
      <c r="B150" s="39"/>
      <c r="C150" s="38"/>
      <c r="D150" s="193" t="s">
        <v>210</v>
      </c>
      <c r="E150" s="38"/>
      <c r="F150" s="198" t="s">
        <v>295</v>
      </c>
      <c r="G150" s="38"/>
      <c r="H150" s="38"/>
      <c r="I150" s="195"/>
      <c r="J150" s="38"/>
      <c r="K150" s="38"/>
      <c r="L150" s="39"/>
      <c r="M150" s="196"/>
      <c r="N150" s="197"/>
      <c r="O150" s="77"/>
      <c r="P150" s="77"/>
      <c r="Q150" s="77"/>
      <c r="R150" s="77"/>
      <c r="S150" s="77"/>
      <c r="T150" s="78"/>
      <c r="U150" s="38"/>
      <c r="V150" s="38"/>
      <c r="W150" s="38"/>
      <c r="X150" s="38"/>
      <c r="Y150" s="38"/>
      <c r="Z150" s="38"/>
      <c r="AA150" s="38"/>
      <c r="AB150" s="38"/>
      <c r="AC150" s="38"/>
      <c r="AD150" s="38"/>
      <c r="AE150" s="38"/>
      <c r="AT150" s="19" t="s">
        <v>210</v>
      </c>
      <c r="AU150" s="19" t="s">
        <v>91</v>
      </c>
    </row>
    <row r="151" s="2" customFormat="1" ht="24.15" customHeight="1">
      <c r="A151" s="38"/>
      <c r="B151" s="179"/>
      <c r="C151" s="180" t="s">
        <v>243</v>
      </c>
      <c r="D151" s="180" t="s">
        <v>201</v>
      </c>
      <c r="E151" s="181" t="s">
        <v>777</v>
      </c>
      <c r="F151" s="182" t="s">
        <v>778</v>
      </c>
      <c r="G151" s="183" t="s">
        <v>204</v>
      </c>
      <c r="H151" s="184">
        <v>161.30000000000001</v>
      </c>
      <c r="I151" s="185"/>
      <c r="J151" s="186">
        <f>ROUND(I151*H151,2)</f>
        <v>0</v>
      </c>
      <c r="K151" s="182" t="s">
        <v>205</v>
      </c>
      <c r="L151" s="39"/>
      <c r="M151" s="187" t="s">
        <v>1</v>
      </c>
      <c r="N151" s="188" t="s">
        <v>46</v>
      </c>
      <c r="O151" s="77"/>
      <c r="P151" s="189">
        <f>O151*H151</f>
        <v>0</v>
      </c>
      <c r="Q151" s="189">
        <v>0</v>
      </c>
      <c r="R151" s="189">
        <f>Q151*H151</f>
        <v>0</v>
      </c>
      <c r="S151" s="189">
        <v>0</v>
      </c>
      <c r="T151" s="190">
        <f>S151*H151</f>
        <v>0</v>
      </c>
      <c r="U151" s="38"/>
      <c r="V151" s="38"/>
      <c r="W151" s="38"/>
      <c r="X151" s="38"/>
      <c r="Y151" s="38"/>
      <c r="Z151" s="38"/>
      <c r="AA151" s="38"/>
      <c r="AB151" s="38"/>
      <c r="AC151" s="38"/>
      <c r="AD151" s="38"/>
      <c r="AE151" s="38"/>
      <c r="AR151" s="191" t="s">
        <v>206</v>
      </c>
      <c r="AT151" s="191" t="s">
        <v>201</v>
      </c>
      <c r="AU151" s="191" t="s">
        <v>91</v>
      </c>
      <c r="AY151" s="19" t="s">
        <v>199</v>
      </c>
      <c r="BE151" s="192">
        <f>IF(N151="základní",J151,0)</f>
        <v>0</v>
      </c>
      <c r="BF151" s="192">
        <f>IF(N151="snížená",J151,0)</f>
        <v>0</v>
      </c>
      <c r="BG151" s="192">
        <f>IF(N151="zákl. přenesená",J151,0)</f>
        <v>0</v>
      </c>
      <c r="BH151" s="192">
        <f>IF(N151="sníž. přenesená",J151,0)</f>
        <v>0</v>
      </c>
      <c r="BI151" s="192">
        <f>IF(N151="nulová",J151,0)</f>
        <v>0</v>
      </c>
      <c r="BJ151" s="19" t="s">
        <v>89</v>
      </c>
      <c r="BK151" s="192">
        <f>ROUND(I151*H151,2)</f>
        <v>0</v>
      </c>
      <c r="BL151" s="19" t="s">
        <v>206</v>
      </c>
      <c r="BM151" s="191" t="s">
        <v>3514</v>
      </c>
    </row>
    <row r="152" s="2" customFormat="1">
      <c r="A152" s="38"/>
      <c r="B152" s="39"/>
      <c r="C152" s="38"/>
      <c r="D152" s="193" t="s">
        <v>208</v>
      </c>
      <c r="E152" s="38"/>
      <c r="F152" s="194" t="s">
        <v>780</v>
      </c>
      <c r="G152" s="38"/>
      <c r="H152" s="38"/>
      <c r="I152" s="195"/>
      <c r="J152" s="38"/>
      <c r="K152" s="38"/>
      <c r="L152" s="39"/>
      <c r="M152" s="196"/>
      <c r="N152" s="197"/>
      <c r="O152" s="77"/>
      <c r="P152" s="77"/>
      <c r="Q152" s="77"/>
      <c r="R152" s="77"/>
      <c r="S152" s="77"/>
      <c r="T152" s="78"/>
      <c r="U152" s="38"/>
      <c r="V152" s="38"/>
      <c r="W152" s="38"/>
      <c r="X152" s="38"/>
      <c r="Y152" s="38"/>
      <c r="Z152" s="38"/>
      <c r="AA152" s="38"/>
      <c r="AB152" s="38"/>
      <c r="AC152" s="38"/>
      <c r="AD152" s="38"/>
      <c r="AE152" s="38"/>
      <c r="AT152" s="19" t="s">
        <v>208</v>
      </c>
      <c r="AU152" s="19" t="s">
        <v>91</v>
      </c>
    </row>
    <row r="153" s="2" customFormat="1">
      <c r="A153" s="38"/>
      <c r="B153" s="39"/>
      <c r="C153" s="38"/>
      <c r="D153" s="193" t="s">
        <v>210</v>
      </c>
      <c r="E153" s="38"/>
      <c r="F153" s="198" t="s">
        <v>316</v>
      </c>
      <c r="G153" s="38"/>
      <c r="H153" s="38"/>
      <c r="I153" s="195"/>
      <c r="J153" s="38"/>
      <c r="K153" s="38"/>
      <c r="L153" s="39"/>
      <c r="M153" s="196"/>
      <c r="N153" s="197"/>
      <c r="O153" s="77"/>
      <c r="P153" s="77"/>
      <c r="Q153" s="77"/>
      <c r="R153" s="77"/>
      <c r="S153" s="77"/>
      <c r="T153" s="78"/>
      <c r="U153" s="38"/>
      <c r="V153" s="38"/>
      <c r="W153" s="38"/>
      <c r="X153" s="38"/>
      <c r="Y153" s="38"/>
      <c r="Z153" s="38"/>
      <c r="AA153" s="38"/>
      <c r="AB153" s="38"/>
      <c r="AC153" s="38"/>
      <c r="AD153" s="38"/>
      <c r="AE153" s="38"/>
      <c r="AT153" s="19" t="s">
        <v>210</v>
      </c>
      <c r="AU153" s="19" t="s">
        <v>91</v>
      </c>
    </row>
    <row r="154" s="2" customFormat="1" ht="24.15" customHeight="1">
      <c r="A154" s="38"/>
      <c r="B154" s="179"/>
      <c r="C154" s="180" t="s">
        <v>252</v>
      </c>
      <c r="D154" s="180" t="s">
        <v>201</v>
      </c>
      <c r="E154" s="181" t="s">
        <v>1962</v>
      </c>
      <c r="F154" s="182" t="s">
        <v>1963</v>
      </c>
      <c r="G154" s="183" t="s">
        <v>204</v>
      </c>
      <c r="H154" s="184">
        <v>531</v>
      </c>
      <c r="I154" s="185"/>
      <c r="J154" s="186">
        <f>ROUND(I154*H154,2)</f>
        <v>0</v>
      </c>
      <c r="K154" s="182" t="s">
        <v>205</v>
      </c>
      <c r="L154" s="39"/>
      <c r="M154" s="187" t="s">
        <v>1</v>
      </c>
      <c r="N154" s="188" t="s">
        <v>46</v>
      </c>
      <c r="O154" s="77"/>
      <c r="P154" s="189">
        <f>O154*H154</f>
        <v>0</v>
      </c>
      <c r="Q154" s="189">
        <v>0</v>
      </c>
      <c r="R154" s="189">
        <f>Q154*H154</f>
        <v>0</v>
      </c>
      <c r="S154" s="189">
        <v>0</v>
      </c>
      <c r="T154" s="190">
        <f>S154*H154</f>
        <v>0</v>
      </c>
      <c r="U154" s="38"/>
      <c r="V154" s="38"/>
      <c r="W154" s="38"/>
      <c r="X154" s="38"/>
      <c r="Y154" s="38"/>
      <c r="Z154" s="38"/>
      <c r="AA154" s="38"/>
      <c r="AB154" s="38"/>
      <c r="AC154" s="38"/>
      <c r="AD154" s="38"/>
      <c r="AE154" s="38"/>
      <c r="AR154" s="191" t="s">
        <v>206</v>
      </c>
      <c r="AT154" s="191" t="s">
        <v>201</v>
      </c>
      <c r="AU154" s="191" t="s">
        <v>91</v>
      </c>
      <c r="AY154" s="19" t="s">
        <v>199</v>
      </c>
      <c r="BE154" s="192">
        <f>IF(N154="základní",J154,0)</f>
        <v>0</v>
      </c>
      <c r="BF154" s="192">
        <f>IF(N154="snížená",J154,0)</f>
        <v>0</v>
      </c>
      <c r="BG154" s="192">
        <f>IF(N154="zákl. přenesená",J154,0)</f>
        <v>0</v>
      </c>
      <c r="BH154" s="192">
        <f>IF(N154="sníž. přenesená",J154,0)</f>
        <v>0</v>
      </c>
      <c r="BI154" s="192">
        <f>IF(N154="nulová",J154,0)</f>
        <v>0</v>
      </c>
      <c r="BJ154" s="19" t="s">
        <v>89</v>
      </c>
      <c r="BK154" s="192">
        <f>ROUND(I154*H154,2)</f>
        <v>0</v>
      </c>
      <c r="BL154" s="19" t="s">
        <v>206</v>
      </c>
      <c r="BM154" s="191" t="s">
        <v>3515</v>
      </c>
    </row>
    <row r="155" s="2" customFormat="1">
      <c r="A155" s="38"/>
      <c r="B155" s="39"/>
      <c r="C155" s="38"/>
      <c r="D155" s="193" t="s">
        <v>208</v>
      </c>
      <c r="E155" s="38"/>
      <c r="F155" s="194" t="s">
        <v>1965</v>
      </c>
      <c r="G155" s="38"/>
      <c r="H155" s="38"/>
      <c r="I155" s="195"/>
      <c r="J155" s="38"/>
      <c r="K155" s="38"/>
      <c r="L155" s="39"/>
      <c r="M155" s="196"/>
      <c r="N155" s="197"/>
      <c r="O155" s="77"/>
      <c r="P155" s="77"/>
      <c r="Q155" s="77"/>
      <c r="R155" s="77"/>
      <c r="S155" s="77"/>
      <c r="T155" s="78"/>
      <c r="U155" s="38"/>
      <c r="V155" s="38"/>
      <c r="W155" s="38"/>
      <c r="X155" s="38"/>
      <c r="Y155" s="38"/>
      <c r="Z155" s="38"/>
      <c r="AA155" s="38"/>
      <c r="AB155" s="38"/>
      <c r="AC155" s="38"/>
      <c r="AD155" s="38"/>
      <c r="AE155" s="38"/>
      <c r="AT155" s="19" t="s">
        <v>208</v>
      </c>
      <c r="AU155" s="19" t="s">
        <v>91</v>
      </c>
    </row>
    <row r="156" s="2" customFormat="1">
      <c r="A156" s="38"/>
      <c r="B156" s="39"/>
      <c r="C156" s="38"/>
      <c r="D156" s="193" t="s">
        <v>210</v>
      </c>
      <c r="E156" s="38"/>
      <c r="F156" s="198" t="s">
        <v>676</v>
      </c>
      <c r="G156" s="38"/>
      <c r="H156" s="38"/>
      <c r="I156" s="195"/>
      <c r="J156" s="38"/>
      <c r="K156" s="38"/>
      <c r="L156" s="39"/>
      <c r="M156" s="196"/>
      <c r="N156" s="197"/>
      <c r="O156" s="77"/>
      <c r="P156" s="77"/>
      <c r="Q156" s="77"/>
      <c r="R156" s="77"/>
      <c r="S156" s="77"/>
      <c r="T156" s="78"/>
      <c r="U156" s="38"/>
      <c r="V156" s="38"/>
      <c r="W156" s="38"/>
      <c r="X156" s="38"/>
      <c r="Y156" s="38"/>
      <c r="Z156" s="38"/>
      <c r="AA156" s="38"/>
      <c r="AB156" s="38"/>
      <c r="AC156" s="38"/>
      <c r="AD156" s="38"/>
      <c r="AE156" s="38"/>
      <c r="AT156" s="19" t="s">
        <v>210</v>
      </c>
      <c r="AU156" s="19" t="s">
        <v>91</v>
      </c>
    </row>
    <row r="157" s="12" customFormat="1" ht="22.8" customHeight="1">
      <c r="A157" s="12"/>
      <c r="B157" s="166"/>
      <c r="C157" s="12"/>
      <c r="D157" s="167" t="s">
        <v>80</v>
      </c>
      <c r="E157" s="177" t="s">
        <v>91</v>
      </c>
      <c r="F157" s="177" t="s">
        <v>336</v>
      </c>
      <c r="G157" s="12"/>
      <c r="H157" s="12"/>
      <c r="I157" s="169"/>
      <c r="J157" s="178">
        <f>BK157</f>
        <v>0</v>
      </c>
      <c r="K157" s="12"/>
      <c r="L157" s="166"/>
      <c r="M157" s="171"/>
      <c r="N157" s="172"/>
      <c r="O157" s="172"/>
      <c r="P157" s="173">
        <f>SUM(P158:P164)</f>
        <v>0</v>
      </c>
      <c r="Q157" s="172"/>
      <c r="R157" s="173">
        <f>SUM(R158:R164)</f>
        <v>0.28284659999999995</v>
      </c>
      <c r="S157" s="172"/>
      <c r="T157" s="174">
        <f>SUM(T158:T164)</f>
        <v>0</v>
      </c>
      <c r="U157" s="12"/>
      <c r="V157" s="12"/>
      <c r="W157" s="12"/>
      <c r="X157" s="12"/>
      <c r="Y157" s="12"/>
      <c r="Z157" s="12"/>
      <c r="AA157" s="12"/>
      <c r="AB157" s="12"/>
      <c r="AC157" s="12"/>
      <c r="AD157" s="12"/>
      <c r="AE157" s="12"/>
      <c r="AR157" s="167" t="s">
        <v>89</v>
      </c>
      <c r="AT157" s="175" t="s">
        <v>80</v>
      </c>
      <c r="AU157" s="175" t="s">
        <v>89</v>
      </c>
      <c r="AY157" s="167" t="s">
        <v>199</v>
      </c>
      <c r="BK157" s="176">
        <f>SUM(BK158:BK164)</f>
        <v>0</v>
      </c>
    </row>
    <row r="158" s="2" customFormat="1" ht="24.15" customHeight="1">
      <c r="A158" s="38"/>
      <c r="B158" s="179"/>
      <c r="C158" s="180" t="s">
        <v>259</v>
      </c>
      <c r="D158" s="180" t="s">
        <v>201</v>
      </c>
      <c r="E158" s="181" t="s">
        <v>3516</v>
      </c>
      <c r="F158" s="182" t="s">
        <v>3517</v>
      </c>
      <c r="G158" s="183" t="s">
        <v>204</v>
      </c>
      <c r="H158" s="184">
        <v>635.61000000000001</v>
      </c>
      <c r="I158" s="185"/>
      <c r="J158" s="186">
        <f>ROUND(I158*H158,2)</f>
        <v>0</v>
      </c>
      <c r="K158" s="182" t="s">
        <v>205</v>
      </c>
      <c r="L158" s="39"/>
      <c r="M158" s="187" t="s">
        <v>1</v>
      </c>
      <c r="N158" s="188" t="s">
        <v>46</v>
      </c>
      <c r="O158" s="77"/>
      <c r="P158" s="189">
        <f>O158*H158</f>
        <v>0</v>
      </c>
      <c r="Q158" s="189">
        <v>0.00010000000000000001</v>
      </c>
      <c r="R158" s="189">
        <f>Q158*H158</f>
        <v>0.063561000000000006</v>
      </c>
      <c r="S158" s="189">
        <v>0</v>
      </c>
      <c r="T158" s="190">
        <f>S158*H158</f>
        <v>0</v>
      </c>
      <c r="U158" s="38"/>
      <c r="V158" s="38"/>
      <c r="W158" s="38"/>
      <c r="X158" s="38"/>
      <c r="Y158" s="38"/>
      <c r="Z158" s="38"/>
      <c r="AA158" s="38"/>
      <c r="AB158" s="38"/>
      <c r="AC158" s="38"/>
      <c r="AD158" s="38"/>
      <c r="AE158" s="38"/>
      <c r="AR158" s="191" t="s">
        <v>206</v>
      </c>
      <c r="AT158" s="191" t="s">
        <v>201</v>
      </c>
      <c r="AU158" s="191" t="s">
        <v>91</v>
      </c>
      <c r="AY158" s="19" t="s">
        <v>199</v>
      </c>
      <c r="BE158" s="192">
        <f>IF(N158="základní",J158,0)</f>
        <v>0</v>
      </c>
      <c r="BF158" s="192">
        <f>IF(N158="snížená",J158,0)</f>
        <v>0</v>
      </c>
      <c r="BG158" s="192">
        <f>IF(N158="zákl. přenesená",J158,0)</f>
        <v>0</v>
      </c>
      <c r="BH158" s="192">
        <f>IF(N158="sníž. přenesená",J158,0)</f>
        <v>0</v>
      </c>
      <c r="BI158" s="192">
        <f>IF(N158="nulová",J158,0)</f>
        <v>0</v>
      </c>
      <c r="BJ158" s="19" t="s">
        <v>89</v>
      </c>
      <c r="BK158" s="192">
        <f>ROUND(I158*H158,2)</f>
        <v>0</v>
      </c>
      <c r="BL158" s="19" t="s">
        <v>206</v>
      </c>
      <c r="BM158" s="191" t="s">
        <v>3518</v>
      </c>
    </row>
    <row r="159" s="2" customFormat="1">
      <c r="A159" s="38"/>
      <c r="B159" s="39"/>
      <c r="C159" s="38"/>
      <c r="D159" s="193" t="s">
        <v>208</v>
      </c>
      <c r="E159" s="38"/>
      <c r="F159" s="194" t="s">
        <v>3519</v>
      </c>
      <c r="G159" s="38"/>
      <c r="H159" s="38"/>
      <c r="I159" s="195"/>
      <c r="J159" s="38"/>
      <c r="K159" s="38"/>
      <c r="L159" s="39"/>
      <c r="M159" s="196"/>
      <c r="N159" s="197"/>
      <c r="O159" s="77"/>
      <c r="P159" s="77"/>
      <c r="Q159" s="77"/>
      <c r="R159" s="77"/>
      <c r="S159" s="77"/>
      <c r="T159" s="78"/>
      <c r="U159" s="38"/>
      <c r="V159" s="38"/>
      <c r="W159" s="38"/>
      <c r="X159" s="38"/>
      <c r="Y159" s="38"/>
      <c r="Z159" s="38"/>
      <c r="AA159" s="38"/>
      <c r="AB159" s="38"/>
      <c r="AC159" s="38"/>
      <c r="AD159" s="38"/>
      <c r="AE159" s="38"/>
      <c r="AT159" s="19" t="s">
        <v>208</v>
      </c>
      <c r="AU159" s="19" t="s">
        <v>91</v>
      </c>
    </row>
    <row r="160" s="2" customFormat="1">
      <c r="A160" s="38"/>
      <c r="B160" s="39"/>
      <c r="C160" s="38"/>
      <c r="D160" s="193" t="s">
        <v>210</v>
      </c>
      <c r="E160" s="38"/>
      <c r="F160" s="198" t="s">
        <v>3520</v>
      </c>
      <c r="G160" s="38"/>
      <c r="H160" s="38"/>
      <c r="I160" s="195"/>
      <c r="J160" s="38"/>
      <c r="K160" s="38"/>
      <c r="L160" s="39"/>
      <c r="M160" s="196"/>
      <c r="N160" s="197"/>
      <c r="O160" s="77"/>
      <c r="P160" s="77"/>
      <c r="Q160" s="77"/>
      <c r="R160" s="77"/>
      <c r="S160" s="77"/>
      <c r="T160" s="78"/>
      <c r="U160" s="38"/>
      <c r="V160" s="38"/>
      <c r="W160" s="38"/>
      <c r="X160" s="38"/>
      <c r="Y160" s="38"/>
      <c r="Z160" s="38"/>
      <c r="AA160" s="38"/>
      <c r="AB160" s="38"/>
      <c r="AC160" s="38"/>
      <c r="AD160" s="38"/>
      <c r="AE160" s="38"/>
      <c r="AT160" s="19" t="s">
        <v>210</v>
      </c>
      <c r="AU160" s="19" t="s">
        <v>91</v>
      </c>
    </row>
    <row r="161" s="13" customFormat="1">
      <c r="A161" s="13"/>
      <c r="B161" s="199"/>
      <c r="C161" s="13"/>
      <c r="D161" s="193" t="s">
        <v>212</v>
      </c>
      <c r="E161" s="200" t="s">
        <v>1</v>
      </c>
      <c r="F161" s="201" t="s">
        <v>3521</v>
      </c>
      <c r="G161" s="13"/>
      <c r="H161" s="202">
        <v>635.61000000000001</v>
      </c>
      <c r="I161" s="203"/>
      <c r="J161" s="13"/>
      <c r="K161" s="13"/>
      <c r="L161" s="199"/>
      <c r="M161" s="204"/>
      <c r="N161" s="205"/>
      <c r="O161" s="205"/>
      <c r="P161" s="205"/>
      <c r="Q161" s="205"/>
      <c r="R161" s="205"/>
      <c r="S161" s="205"/>
      <c r="T161" s="206"/>
      <c r="U161" s="13"/>
      <c r="V161" s="13"/>
      <c r="W161" s="13"/>
      <c r="X161" s="13"/>
      <c r="Y161" s="13"/>
      <c r="Z161" s="13"/>
      <c r="AA161" s="13"/>
      <c r="AB161" s="13"/>
      <c r="AC161" s="13"/>
      <c r="AD161" s="13"/>
      <c r="AE161" s="13"/>
      <c r="AT161" s="200" t="s">
        <v>212</v>
      </c>
      <c r="AU161" s="200" t="s">
        <v>91</v>
      </c>
      <c r="AV161" s="13" t="s">
        <v>91</v>
      </c>
      <c r="AW161" s="13" t="s">
        <v>36</v>
      </c>
      <c r="AX161" s="13" t="s">
        <v>89</v>
      </c>
      <c r="AY161" s="200" t="s">
        <v>199</v>
      </c>
    </row>
    <row r="162" s="2" customFormat="1" ht="24.15" customHeight="1">
      <c r="A162" s="38"/>
      <c r="B162" s="179"/>
      <c r="C162" s="222" t="s">
        <v>271</v>
      </c>
      <c r="D162" s="222" t="s">
        <v>272</v>
      </c>
      <c r="E162" s="223" t="s">
        <v>3522</v>
      </c>
      <c r="F162" s="224" t="s">
        <v>3523</v>
      </c>
      <c r="G162" s="225" t="s">
        <v>204</v>
      </c>
      <c r="H162" s="226">
        <v>730.952</v>
      </c>
      <c r="I162" s="227"/>
      <c r="J162" s="228">
        <f>ROUND(I162*H162,2)</f>
        <v>0</v>
      </c>
      <c r="K162" s="224" t="s">
        <v>205</v>
      </c>
      <c r="L162" s="229"/>
      <c r="M162" s="230" t="s">
        <v>1</v>
      </c>
      <c r="N162" s="231" t="s">
        <v>46</v>
      </c>
      <c r="O162" s="77"/>
      <c r="P162" s="189">
        <f>O162*H162</f>
        <v>0</v>
      </c>
      <c r="Q162" s="189">
        <v>0.00029999999999999997</v>
      </c>
      <c r="R162" s="189">
        <f>Q162*H162</f>
        <v>0.21928559999999997</v>
      </c>
      <c r="S162" s="189">
        <v>0</v>
      </c>
      <c r="T162" s="190">
        <f>S162*H162</f>
        <v>0</v>
      </c>
      <c r="U162" s="38"/>
      <c r="V162" s="38"/>
      <c r="W162" s="38"/>
      <c r="X162" s="38"/>
      <c r="Y162" s="38"/>
      <c r="Z162" s="38"/>
      <c r="AA162" s="38"/>
      <c r="AB162" s="38"/>
      <c r="AC162" s="38"/>
      <c r="AD162" s="38"/>
      <c r="AE162" s="38"/>
      <c r="AR162" s="191" t="s">
        <v>259</v>
      </c>
      <c r="AT162" s="191" t="s">
        <v>272</v>
      </c>
      <c r="AU162" s="191" t="s">
        <v>91</v>
      </c>
      <c r="AY162" s="19" t="s">
        <v>199</v>
      </c>
      <c r="BE162" s="192">
        <f>IF(N162="základní",J162,0)</f>
        <v>0</v>
      </c>
      <c r="BF162" s="192">
        <f>IF(N162="snížená",J162,0)</f>
        <v>0</v>
      </c>
      <c r="BG162" s="192">
        <f>IF(N162="zákl. přenesená",J162,0)</f>
        <v>0</v>
      </c>
      <c r="BH162" s="192">
        <f>IF(N162="sníž. přenesená",J162,0)</f>
        <v>0</v>
      </c>
      <c r="BI162" s="192">
        <f>IF(N162="nulová",J162,0)</f>
        <v>0</v>
      </c>
      <c r="BJ162" s="19" t="s">
        <v>89</v>
      </c>
      <c r="BK162" s="192">
        <f>ROUND(I162*H162,2)</f>
        <v>0</v>
      </c>
      <c r="BL162" s="19" t="s">
        <v>206</v>
      </c>
      <c r="BM162" s="191" t="s">
        <v>3524</v>
      </c>
    </row>
    <row r="163" s="2" customFormat="1">
      <c r="A163" s="38"/>
      <c r="B163" s="39"/>
      <c r="C163" s="38"/>
      <c r="D163" s="193" t="s">
        <v>208</v>
      </c>
      <c r="E163" s="38"/>
      <c r="F163" s="194" t="s">
        <v>3523</v>
      </c>
      <c r="G163" s="38"/>
      <c r="H163" s="38"/>
      <c r="I163" s="195"/>
      <c r="J163" s="38"/>
      <c r="K163" s="38"/>
      <c r="L163" s="39"/>
      <c r="M163" s="196"/>
      <c r="N163" s="197"/>
      <c r="O163" s="77"/>
      <c r="P163" s="77"/>
      <c r="Q163" s="77"/>
      <c r="R163" s="77"/>
      <c r="S163" s="77"/>
      <c r="T163" s="78"/>
      <c r="U163" s="38"/>
      <c r="V163" s="38"/>
      <c r="W163" s="38"/>
      <c r="X163" s="38"/>
      <c r="Y163" s="38"/>
      <c r="Z163" s="38"/>
      <c r="AA163" s="38"/>
      <c r="AB163" s="38"/>
      <c r="AC163" s="38"/>
      <c r="AD163" s="38"/>
      <c r="AE163" s="38"/>
      <c r="AT163" s="19" t="s">
        <v>208</v>
      </c>
      <c r="AU163" s="19" t="s">
        <v>91</v>
      </c>
    </row>
    <row r="164" s="13" customFormat="1">
      <c r="A164" s="13"/>
      <c r="B164" s="199"/>
      <c r="C164" s="13"/>
      <c r="D164" s="193" t="s">
        <v>212</v>
      </c>
      <c r="E164" s="13"/>
      <c r="F164" s="201" t="s">
        <v>3525</v>
      </c>
      <c r="G164" s="13"/>
      <c r="H164" s="202">
        <v>730.952</v>
      </c>
      <c r="I164" s="203"/>
      <c r="J164" s="13"/>
      <c r="K164" s="13"/>
      <c r="L164" s="199"/>
      <c r="M164" s="204"/>
      <c r="N164" s="205"/>
      <c r="O164" s="205"/>
      <c r="P164" s="205"/>
      <c r="Q164" s="205"/>
      <c r="R164" s="205"/>
      <c r="S164" s="205"/>
      <c r="T164" s="206"/>
      <c r="U164" s="13"/>
      <c r="V164" s="13"/>
      <c r="W164" s="13"/>
      <c r="X164" s="13"/>
      <c r="Y164" s="13"/>
      <c r="Z164" s="13"/>
      <c r="AA164" s="13"/>
      <c r="AB164" s="13"/>
      <c r="AC164" s="13"/>
      <c r="AD164" s="13"/>
      <c r="AE164" s="13"/>
      <c r="AT164" s="200" t="s">
        <v>212</v>
      </c>
      <c r="AU164" s="200" t="s">
        <v>91</v>
      </c>
      <c r="AV164" s="13" t="s">
        <v>91</v>
      </c>
      <c r="AW164" s="13" t="s">
        <v>3</v>
      </c>
      <c r="AX164" s="13" t="s">
        <v>89</v>
      </c>
      <c r="AY164" s="200" t="s">
        <v>199</v>
      </c>
    </row>
    <row r="165" s="12" customFormat="1" ht="22.8" customHeight="1">
      <c r="A165" s="12"/>
      <c r="B165" s="166"/>
      <c r="C165" s="12"/>
      <c r="D165" s="167" t="s">
        <v>80</v>
      </c>
      <c r="E165" s="177" t="s">
        <v>206</v>
      </c>
      <c r="F165" s="177" t="s">
        <v>459</v>
      </c>
      <c r="G165" s="12"/>
      <c r="H165" s="12"/>
      <c r="I165" s="169"/>
      <c r="J165" s="178">
        <f>BK165</f>
        <v>0</v>
      </c>
      <c r="K165" s="12"/>
      <c r="L165" s="166"/>
      <c r="M165" s="171"/>
      <c r="N165" s="172"/>
      <c r="O165" s="172"/>
      <c r="P165" s="173">
        <f>SUM(P166:P171)</f>
        <v>0</v>
      </c>
      <c r="Q165" s="172"/>
      <c r="R165" s="173">
        <f>SUM(R166:R171)</f>
        <v>542.10359999999991</v>
      </c>
      <c r="S165" s="172"/>
      <c r="T165" s="174">
        <f>SUM(T166:T171)</f>
        <v>0</v>
      </c>
      <c r="U165" s="12"/>
      <c r="V165" s="12"/>
      <c r="W165" s="12"/>
      <c r="X165" s="12"/>
      <c r="Y165" s="12"/>
      <c r="Z165" s="12"/>
      <c r="AA165" s="12"/>
      <c r="AB165" s="12"/>
      <c r="AC165" s="12"/>
      <c r="AD165" s="12"/>
      <c r="AE165" s="12"/>
      <c r="AR165" s="167" t="s">
        <v>89</v>
      </c>
      <c r="AT165" s="175" t="s">
        <v>80</v>
      </c>
      <c r="AU165" s="175" t="s">
        <v>89</v>
      </c>
      <c r="AY165" s="167" t="s">
        <v>199</v>
      </c>
      <c r="BK165" s="176">
        <f>SUM(BK166:BK171)</f>
        <v>0</v>
      </c>
    </row>
    <row r="166" s="2" customFormat="1" ht="24.15" customHeight="1">
      <c r="A166" s="38"/>
      <c r="B166" s="179"/>
      <c r="C166" s="180" t="s">
        <v>279</v>
      </c>
      <c r="D166" s="180" t="s">
        <v>201</v>
      </c>
      <c r="E166" s="181" t="s">
        <v>3526</v>
      </c>
      <c r="F166" s="182" t="s">
        <v>3527</v>
      </c>
      <c r="G166" s="183" t="s">
        <v>228</v>
      </c>
      <c r="H166" s="184">
        <v>75.099999999999994</v>
      </c>
      <c r="I166" s="185"/>
      <c r="J166" s="186">
        <f>ROUND(I166*H166,2)</f>
        <v>0</v>
      </c>
      <c r="K166" s="182" t="s">
        <v>205</v>
      </c>
      <c r="L166" s="39"/>
      <c r="M166" s="187" t="s">
        <v>1</v>
      </c>
      <c r="N166" s="188" t="s">
        <v>46</v>
      </c>
      <c r="O166" s="77"/>
      <c r="P166" s="189">
        <f>O166*H166</f>
        <v>0</v>
      </c>
      <c r="Q166" s="189">
        <v>2.4340799999999998</v>
      </c>
      <c r="R166" s="189">
        <f>Q166*H166</f>
        <v>182.79940799999997</v>
      </c>
      <c r="S166" s="189">
        <v>0</v>
      </c>
      <c r="T166" s="190">
        <f>S166*H166</f>
        <v>0</v>
      </c>
      <c r="U166" s="38"/>
      <c r="V166" s="38"/>
      <c r="W166" s="38"/>
      <c r="X166" s="38"/>
      <c r="Y166" s="38"/>
      <c r="Z166" s="38"/>
      <c r="AA166" s="38"/>
      <c r="AB166" s="38"/>
      <c r="AC166" s="38"/>
      <c r="AD166" s="38"/>
      <c r="AE166" s="38"/>
      <c r="AR166" s="191" t="s">
        <v>206</v>
      </c>
      <c r="AT166" s="191" t="s">
        <v>201</v>
      </c>
      <c r="AU166" s="191" t="s">
        <v>91</v>
      </c>
      <c r="AY166" s="19" t="s">
        <v>199</v>
      </c>
      <c r="BE166" s="192">
        <f>IF(N166="základní",J166,0)</f>
        <v>0</v>
      </c>
      <c r="BF166" s="192">
        <f>IF(N166="snížená",J166,0)</f>
        <v>0</v>
      </c>
      <c r="BG166" s="192">
        <f>IF(N166="zákl. přenesená",J166,0)</f>
        <v>0</v>
      </c>
      <c r="BH166" s="192">
        <f>IF(N166="sníž. přenesená",J166,0)</f>
        <v>0</v>
      </c>
      <c r="BI166" s="192">
        <f>IF(N166="nulová",J166,0)</f>
        <v>0</v>
      </c>
      <c r="BJ166" s="19" t="s">
        <v>89</v>
      </c>
      <c r="BK166" s="192">
        <f>ROUND(I166*H166,2)</f>
        <v>0</v>
      </c>
      <c r="BL166" s="19" t="s">
        <v>206</v>
      </c>
      <c r="BM166" s="191" t="s">
        <v>3528</v>
      </c>
    </row>
    <row r="167" s="2" customFormat="1">
      <c r="A167" s="38"/>
      <c r="B167" s="39"/>
      <c r="C167" s="38"/>
      <c r="D167" s="193" t="s">
        <v>208</v>
      </c>
      <c r="E167" s="38"/>
      <c r="F167" s="194" t="s">
        <v>3529</v>
      </c>
      <c r="G167" s="38"/>
      <c r="H167" s="38"/>
      <c r="I167" s="195"/>
      <c r="J167" s="38"/>
      <c r="K167" s="38"/>
      <c r="L167" s="39"/>
      <c r="M167" s="196"/>
      <c r="N167" s="197"/>
      <c r="O167" s="77"/>
      <c r="P167" s="77"/>
      <c r="Q167" s="77"/>
      <c r="R167" s="77"/>
      <c r="S167" s="77"/>
      <c r="T167" s="78"/>
      <c r="U167" s="38"/>
      <c r="V167" s="38"/>
      <c r="W167" s="38"/>
      <c r="X167" s="38"/>
      <c r="Y167" s="38"/>
      <c r="Z167" s="38"/>
      <c r="AA167" s="38"/>
      <c r="AB167" s="38"/>
      <c r="AC167" s="38"/>
      <c r="AD167" s="38"/>
      <c r="AE167" s="38"/>
      <c r="AT167" s="19" t="s">
        <v>208</v>
      </c>
      <c r="AU167" s="19" t="s">
        <v>91</v>
      </c>
    </row>
    <row r="168" s="2" customFormat="1">
      <c r="A168" s="38"/>
      <c r="B168" s="39"/>
      <c r="C168" s="38"/>
      <c r="D168" s="193" t="s">
        <v>210</v>
      </c>
      <c r="E168" s="38"/>
      <c r="F168" s="198" t="s">
        <v>2045</v>
      </c>
      <c r="G168" s="38"/>
      <c r="H168" s="38"/>
      <c r="I168" s="195"/>
      <c r="J168" s="38"/>
      <c r="K168" s="38"/>
      <c r="L168" s="39"/>
      <c r="M168" s="196"/>
      <c r="N168" s="197"/>
      <c r="O168" s="77"/>
      <c r="P168" s="77"/>
      <c r="Q168" s="77"/>
      <c r="R168" s="77"/>
      <c r="S168" s="77"/>
      <c r="T168" s="78"/>
      <c r="U168" s="38"/>
      <c r="V168" s="38"/>
      <c r="W168" s="38"/>
      <c r="X168" s="38"/>
      <c r="Y168" s="38"/>
      <c r="Z168" s="38"/>
      <c r="AA168" s="38"/>
      <c r="AB168" s="38"/>
      <c r="AC168" s="38"/>
      <c r="AD168" s="38"/>
      <c r="AE168" s="38"/>
      <c r="AT168" s="19" t="s">
        <v>210</v>
      </c>
      <c r="AU168" s="19" t="s">
        <v>91</v>
      </c>
    </row>
    <row r="169" s="2" customFormat="1" ht="24.15" customHeight="1">
      <c r="A169" s="38"/>
      <c r="B169" s="179"/>
      <c r="C169" s="180" t="s">
        <v>284</v>
      </c>
      <c r="D169" s="180" t="s">
        <v>201</v>
      </c>
      <c r="E169" s="181" t="s">
        <v>685</v>
      </c>
      <c r="F169" s="182" t="s">
        <v>686</v>
      </c>
      <c r="G169" s="183" t="s">
        <v>228</v>
      </c>
      <c r="H169" s="184">
        <v>179.94</v>
      </c>
      <c r="I169" s="185"/>
      <c r="J169" s="186">
        <f>ROUND(I169*H169,2)</f>
        <v>0</v>
      </c>
      <c r="K169" s="182" t="s">
        <v>205</v>
      </c>
      <c r="L169" s="39"/>
      <c r="M169" s="187" t="s">
        <v>1</v>
      </c>
      <c r="N169" s="188" t="s">
        <v>46</v>
      </c>
      <c r="O169" s="77"/>
      <c r="P169" s="189">
        <f>O169*H169</f>
        <v>0</v>
      </c>
      <c r="Q169" s="189">
        <v>1.9967999999999999</v>
      </c>
      <c r="R169" s="189">
        <f>Q169*H169</f>
        <v>359.304192</v>
      </c>
      <c r="S169" s="189">
        <v>0</v>
      </c>
      <c r="T169" s="190">
        <f>S169*H169</f>
        <v>0</v>
      </c>
      <c r="U169" s="38"/>
      <c r="V169" s="38"/>
      <c r="W169" s="38"/>
      <c r="X169" s="38"/>
      <c r="Y169" s="38"/>
      <c r="Z169" s="38"/>
      <c r="AA169" s="38"/>
      <c r="AB169" s="38"/>
      <c r="AC169" s="38"/>
      <c r="AD169" s="38"/>
      <c r="AE169" s="38"/>
      <c r="AR169" s="191" t="s">
        <v>206</v>
      </c>
      <c r="AT169" s="191" t="s">
        <v>201</v>
      </c>
      <c r="AU169" s="191" t="s">
        <v>91</v>
      </c>
      <c r="AY169" s="19" t="s">
        <v>199</v>
      </c>
      <c r="BE169" s="192">
        <f>IF(N169="základní",J169,0)</f>
        <v>0</v>
      </c>
      <c r="BF169" s="192">
        <f>IF(N169="snížená",J169,0)</f>
        <v>0</v>
      </c>
      <c r="BG169" s="192">
        <f>IF(N169="zákl. přenesená",J169,0)</f>
        <v>0</v>
      </c>
      <c r="BH169" s="192">
        <f>IF(N169="sníž. přenesená",J169,0)</f>
        <v>0</v>
      </c>
      <c r="BI169" s="192">
        <f>IF(N169="nulová",J169,0)</f>
        <v>0</v>
      </c>
      <c r="BJ169" s="19" t="s">
        <v>89</v>
      </c>
      <c r="BK169" s="192">
        <f>ROUND(I169*H169,2)</f>
        <v>0</v>
      </c>
      <c r="BL169" s="19" t="s">
        <v>206</v>
      </c>
      <c r="BM169" s="191" t="s">
        <v>3530</v>
      </c>
    </row>
    <row r="170" s="2" customFormat="1">
      <c r="A170" s="38"/>
      <c r="B170" s="39"/>
      <c r="C170" s="38"/>
      <c r="D170" s="193" t="s">
        <v>208</v>
      </c>
      <c r="E170" s="38"/>
      <c r="F170" s="194" t="s">
        <v>688</v>
      </c>
      <c r="G170" s="38"/>
      <c r="H170" s="38"/>
      <c r="I170" s="195"/>
      <c r="J170" s="38"/>
      <c r="K170" s="38"/>
      <c r="L170" s="39"/>
      <c r="M170" s="196"/>
      <c r="N170" s="197"/>
      <c r="O170" s="77"/>
      <c r="P170" s="77"/>
      <c r="Q170" s="77"/>
      <c r="R170" s="77"/>
      <c r="S170" s="77"/>
      <c r="T170" s="78"/>
      <c r="U170" s="38"/>
      <c r="V170" s="38"/>
      <c r="W170" s="38"/>
      <c r="X170" s="38"/>
      <c r="Y170" s="38"/>
      <c r="Z170" s="38"/>
      <c r="AA170" s="38"/>
      <c r="AB170" s="38"/>
      <c r="AC170" s="38"/>
      <c r="AD170" s="38"/>
      <c r="AE170" s="38"/>
      <c r="AT170" s="19" t="s">
        <v>208</v>
      </c>
      <c r="AU170" s="19" t="s">
        <v>91</v>
      </c>
    </row>
    <row r="171" s="2" customFormat="1">
      <c r="A171" s="38"/>
      <c r="B171" s="39"/>
      <c r="C171" s="38"/>
      <c r="D171" s="193" t="s">
        <v>210</v>
      </c>
      <c r="E171" s="38"/>
      <c r="F171" s="198" t="s">
        <v>689</v>
      </c>
      <c r="G171" s="38"/>
      <c r="H171" s="38"/>
      <c r="I171" s="195"/>
      <c r="J171" s="38"/>
      <c r="K171" s="38"/>
      <c r="L171" s="39"/>
      <c r="M171" s="196"/>
      <c r="N171" s="197"/>
      <c r="O171" s="77"/>
      <c r="P171" s="77"/>
      <c r="Q171" s="77"/>
      <c r="R171" s="77"/>
      <c r="S171" s="77"/>
      <c r="T171" s="78"/>
      <c r="U171" s="38"/>
      <c r="V171" s="38"/>
      <c r="W171" s="38"/>
      <c r="X171" s="38"/>
      <c r="Y171" s="38"/>
      <c r="Z171" s="38"/>
      <c r="AA171" s="38"/>
      <c r="AB171" s="38"/>
      <c r="AC171" s="38"/>
      <c r="AD171" s="38"/>
      <c r="AE171" s="38"/>
      <c r="AT171" s="19" t="s">
        <v>210</v>
      </c>
      <c r="AU171" s="19" t="s">
        <v>91</v>
      </c>
    </row>
    <row r="172" s="12" customFormat="1" ht="22.8" customHeight="1">
      <c r="A172" s="12"/>
      <c r="B172" s="166"/>
      <c r="C172" s="12"/>
      <c r="D172" s="167" t="s">
        <v>80</v>
      </c>
      <c r="E172" s="177" t="s">
        <v>271</v>
      </c>
      <c r="F172" s="177" t="s">
        <v>1638</v>
      </c>
      <c r="G172" s="12"/>
      <c r="H172" s="12"/>
      <c r="I172" s="169"/>
      <c r="J172" s="178">
        <f>BK172</f>
        <v>0</v>
      </c>
      <c r="K172" s="12"/>
      <c r="L172" s="166"/>
      <c r="M172" s="171"/>
      <c r="N172" s="172"/>
      <c r="O172" s="172"/>
      <c r="P172" s="173">
        <f>SUM(P173:P174)</f>
        <v>0</v>
      </c>
      <c r="Q172" s="172"/>
      <c r="R172" s="173">
        <f>SUM(R173:R174)</f>
        <v>0</v>
      </c>
      <c r="S172" s="172"/>
      <c r="T172" s="174">
        <f>SUM(T173:T174)</f>
        <v>0</v>
      </c>
      <c r="U172" s="12"/>
      <c r="V172" s="12"/>
      <c r="W172" s="12"/>
      <c r="X172" s="12"/>
      <c r="Y172" s="12"/>
      <c r="Z172" s="12"/>
      <c r="AA172" s="12"/>
      <c r="AB172" s="12"/>
      <c r="AC172" s="12"/>
      <c r="AD172" s="12"/>
      <c r="AE172" s="12"/>
      <c r="AR172" s="167" t="s">
        <v>89</v>
      </c>
      <c r="AT172" s="175" t="s">
        <v>80</v>
      </c>
      <c r="AU172" s="175" t="s">
        <v>89</v>
      </c>
      <c r="AY172" s="167" t="s">
        <v>199</v>
      </c>
      <c r="BK172" s="176">
        <f>SUM(BK173:BK174)</f>
        <v>0</v>
      </c>
    </row>
    <row r="173" s="2" customFormat="1" ht="24.15" customHeight="1">
      <c r="A173" s="38"/>
      <c r="B173" s="179"/>
      <c r="C173" s="180" t="s">
        <v>290</v>
      </c>
      <c r="D173" s="180" t="s">
        <v>201</v>
      </c>
      <c r="E173" s="181" t="s">
        <v>3531</v>
      </c>
      <c r="F173" s="182" t="s">
        <v>3532</v>
      </c>
      <c r="G173" s="183" t="s">
        <v>204</v>
      </c>
      <c r="H173" s="184">
        <v>550</v>
      </c>
      <c r="I173" s="185"/>
      <c r="J173" s="186">
        <f>ROUND(I173*H173,2)</f>
        <v>0</v>
      </c>
      <c r="K173" s="182" t="s">
        <v>246</v>
      </c>
      <c r="L173" s="39"/>
      <c r="M173" s="187" t="s">
        <v>1</v>
      </c>
      <c r="N173" s="188" t="s">
        <v>46</v>
      </c>
      <c r="O173" s="77"/>
      <c r="P173" s="189">
        <f>O173*H173</f>
        <v>0</v>
      </c>
      <c r="Q173" s="189">
        <v>0</v>
      </c>
      <c r="R173" s="189">
        <f>Q173*H173</f>
        <v>0</v>
      </c>
      <c r="S173" s="189">
        <v>0</v>
      </c>
      <c r="T173" s="190">
        <f>S173*H173</f>
        <v>0</v>
      </c>
      <c r="U173" s="38"/>
      <c r="V173" s="38"/>
      <c r="W173" s="38"/>
      <c r="X173" s="38"/>
      <c r="Y173" s="38"/>
      <c r="Z173" s="38"/>
      <c r="AA173" s="38"/>
      <c r="AB173" s="38"/>
      <c r="AC173" s="38"/>
      <c r="AD173" s="38"/>
      <c r="AE173" s="38"/>
      <c r="AR173" s="191" t="s">
        <v>206</v>
      </c>
      <c r="AT173" s="191" t="s">
        <v>201</v>
      </c>
      <c r="AU173" s="191" t="s">
        <v>91</v>
      </c>
      <c r="AY173" s="19" t="s">
        <v>199</v>
      </c>
      <c r="BE173" s="192">
        <f>IF(N173="základní",J173,0)</f>
        <v>0</v>
      </c>
      <c r="BF173" s="192">
        <f>IF(N173="snížená",J173,0)</f>
        <v>0</v>
      </c>
      <c r="BG173" s="192">
        <f>IF(N173="zákl. přenesená",J173,0)</f>
        <v>0</v>
      </c>
      <c r="BH173" s="192">
        <f>IF(N173="sníž. přenesená",J173,0)</f>
        <v>0</v>
      </c>
      <c r="BI173" s="192">
        <f>IF(N173="nulová",J173,0)</f>
        <v>0</v>
      </c>
      <c r="BJ173" s="19" t="s">
        <v>89</v>
      </c>
      <c r="BK173" s="192">
        <f>ROUND(I173*H173,2)</f>
        <v>0</v>
      </c>
      <c r="BL173" s="19" t="s">
        <v>206</v>
      </c>
      <c r="BM173" s="191" t="s">
        <v>3533</v>
      </c>
    </row>
    <row r="174" s="13" customFormat="1">
      <c r="A174" s="13"/>
      <c r="B174" s="199"/>
      <c r="C174" s="13"/>
      <c r="D174" s="193" t="s">
        <v>212</v>
      </c>
      <c r="E174" s="200" t="s">
        <v>1</v>
      </c>
      <c r="F174" s="201" t="s">
        <v>3534</v>
      </c>
      <c r="G174" s="13"/>
      <c r="H174" s="202">
        <v>550</v>
      </c>
      <c r="I174" s="203"/>
      <c r="J174" s="13"/>
      <c r="K174" s="13"/>
      <c r="L174" s="199"/>
      <c r="M174" s="204"/>
      <c r="N174" s="205"/>
      <c r="O174" s="205"/>
      <c r="P174" s="205"/>
      <c r="Q174" s="205"/>
      <c r="R174" s="205"/>
      <c r="S174" s="205"/>
      <c r="T174" s="206"/>
      <c r="U174" s="13"/>
      <c r="V174" s="13"/>
      <c r="W174" s="13"/>
      <c r="X174" s="13"/>
      <c r="Y174" s="13"/>
      <c r="Z174" s="13"/>
      <c r="AA174" s="13"/>
      <c r="AB174" s="13"/>
      <c r="AC174" s="13"/>
      <c r="AD174" s="13"/>
      <c r="AE174" s="13"/>
      <c r="AT174" s="200" t="s">
        <v>212</v>
      </c>
      <c r="AU174" s="200" t="s">
        <v>91</v>
      </c>
      <c r="AV174" s="13" t="s">
        <v>91</v>
      </c>
      <c r="AW174" s="13" t="s">
        <v>36</v>
      </c>
      <c r="AX174" s="13" t="s">
        <v>89</v>
      </c>
      <c r="AY174" s="200" t="s">
        <v>199</v>
      </c>
    </row>
    <row r="175" s="12" customFormat="1" ht="22.8" customHeight="1">
      <c r="A175" s="12"/>
      <c r="B175" s="166"/>
      <c r="C175" s="12"/>
      <c r="D175" s="167" t="s">
        <v>80</v>
      </c>
      <c r="E175" s="177" t="s">
        <v>613</v>
      </c>
      <c r="F175" s="177" t="s">
        <v>614</v>
      </c>
      <c r="G175" s="12"/>
      <c r="H175" s="12"/>
      <c r="I175" s="169"/>
      <c r="J175" s="178">
        <f>BK175</f>
        <v>0</v>
      </c>
      <c r="K175" s="12"/>
      <c r="L175" s="166"/>
      <c r="M175" s="171"/>
      <c r="N175" s="172"/>
      <c r="O175" s="172"/>
      <c r="P175" s="173">
        <f>SUM(P176:P177)</f>
        <v>0</v>
      </c>
      <c r="Q175" s="172"/>
      <c r="R175" s="173">
        <f>SUM(R176:R177)</f>
        <v>0</v>
      </c>
      <c r="S175" s="172"/>
      <c r="T175" s="174">
        <f>SUM(T176:T177)</f>
        <v>0</v>
      </c>
      <c r="U175" s="12"/>
      <c r="V175" s="12"/>
      <c r="W175" s="12"/>
      <c r="X175" s="12"/>
      <c r="Y175" s="12"/>
      <c r="Z175" s="12"/>
      <c r="AA175" s="12"/>
      <c r="AB175" s="12"/>
      <c r="AC175" s="12"/>
      <c r="AD175" s="12"/>
      <c r="AE175" s="12"/>
      <c r="AR175" s="167" t="s">
        <v>89</v>
      </c>
      <c r="AT175" s="175" t="s">
        <v>80</v>
      </c>
      <c r="AU175" s="175" t="s">
        <v>89</v>
      </c>
      <c r="AY175" s="167" t="s">
        <v>199</v>
      </c>
      <c r="BK175" s="176">
        <f>SUM(BK176:BK177)</f>
        <v>0</v>
      </c>
    </row>
    <row r="176" s="2" customFormat="1" ht="24.15" customHeight="1">
      <c r="A176" s="38"/>
      <c r="B176" s="179"/>
      <c r="C176" s="180" t="s">
        <v>298</v>
      </c>
      <c r="D176" s="180" t="s">
        <v>201</v>
      </c>
      <c r="E176" s="181" t="s">
        <v>616</v>
      </c>
      <c r="F176" s="182" t="s">
        <v>617</v>
      </c>
      <c r="G176" s="183" t="s">
        <v>275</v>
      </c>
      <c r="H176" s="184">
        <v>33</v>
      </c>
      <c r="I176" s="185"/>
      <c r="J176" s="186">
        <f>ROUND(I176*H176,2)</f>
        <v>0</v>
      </c>
      <c r="K176" s="182" t="s">
        <v>246</v>
      </c>
      <c r="L176" s="39"/>
      <c r="M176" s="187" t="s">
        <v>1</v>
      </c>
      <c r="N176" s="188" t="s">
        <v>46</v>
      </c>
      <c r="O176" s="77"/>
      <c r="P176" s="189">
        <f>O176*H176</f>
        <v>0</v>
      </c>
      <c r="Q176" s="189">
        <v>0</v>
      </c>
      <c r="R176" s="189">
        <f>Q176*H176</f>
        <v>0</v>
      </c>
      <c r="S176" s="189">
        <v>0</v>
      </c>
      <c r="T176" s="190">
        <f>S176*H176</f>
        <v>0</v>
      </c>
      <c r="U176" s="38"/>
      <c r="V176" s="38"/>
      <c r="W176" s="38"/>
      <c r="X176" s="38"/>
      <c r="Y176" s="38"/>
      <c r="Z176" s="38"/>
      <c r="AA176" s="38"/>
      <c r="AB176" s="38"/>
      <c r="AC176" s="38"/>
      <c r="AD176" s="38"/>
      <c r="AE176" s="38"/>
      <c r="AR176" s="191" t="s">
        <v>206</v>
      </c>
      <c r="AT176" s="191" t="s">
        <v>201</v>
      </c>
      <c r="AU176" s="191" t="s">
        <v>91</v>
      </c>
      <c r="AY176" s="19" t="s">
        <v>199</v>
      </c>
      <c r="BE176" s="192">
        <f>IF(N176="základní",J176,0)</f>
        <v>0</v>
      </c>
      <c r="BF176" s="192">
        <f>IF(N176="snížená",J176,0)</f>
        <v>0</v>
      </c>
      <c r="BG176" s="192">
        <f>IF(N176="zákl. přenesená",J176,0)</f>
        <v>0</v>
      </c>
      <c r="BH176" s="192">
        <f>IF(N176="sníž. přenesená",J176,0)</f>
        <v>0</v>
      </c>
      <c r="BI176" s="192">
        <f>IF(N176="nulová",J176,0)</f>
        <v>0</v>
      </c>
      <c r="BJ176" s="19" t="s">
        <v>89</v>
      </c>
      <c r="BK176" s="192">
        <f>ROUND(I176*H176,2)</f>
        <v>0</v>
      </c>
      <c r="BL176" s="19" t="s">
        <v>206</v>
      </c>
      <c r="BM176" s="191" t="s">
        <v>3535</v>
      </c>
    </row>
    <row r="177" s="13" customFormat="1">
      <c r="A177" s="13"/>
      <c r="B177" s="199"/>
      <c r="C177" s="13"/>
      <c r="D177" s="193" t="s">
        <v>212</v>
      </c>
      <c r="E177" s="200" t="s">
        <v>1</v>
      </c>
      <c r="F177" s="201" t="s">
        <v>3536</v>
      </c>
      <c r="G177" s="13"/>
      <c r="H177" s="202">
        <v>33</v>
      </c>
      <c r="I177" s="203"/>
      <c r="J177" s="13"/>
      <c r="K177" s="13"/>
      <c r="L177" s="199"/>
      <c r="M177" s="204"/>
      <c r="N177" s="205"/>
      <c r="O177" s="205"/>
      <c r="P177" s="205"/>
      <c r="Q177" s="205"/>
      <c r="R177" s="205"/>
      <c r="S177" s="205"/>
      <c r="T177" s="206"/>
      <c r="U177" s="13"/>
      <c r="V177" s="13"/>
      <c r="W177" s="13"/>
      <c r="X177" s="13"/>
      <c r="Y177" s="13"/>
      <c r="Z177" s="13"/>
      <c r="AA177" s="13"/>
      <c r="AB177" s="13"/>
      <c r="AC177" s="13"/>
      <c r="AD177" s="13"/>
      <c r="AE177" s="13"/>
      <c r="AT177" s="200" t="s">
        <v>212</v>
      </c>
      <c r="AU177" s="200" t="s">
        <v>91</v>
      </c>
      <c r="AV177" s="13" t="s">
        <v>91</v>
      </c>
      <c r="AW177" s="13" t="s">
        <v>36</v>
      </c>
      <c r="AX177" s="13" t="s">
        <v>89</v>
      </c>
      <c r="AY177" s="200" t="s">
        <v>199</v>
      </c>
    </row>
    <row r="178" s="12" customFormat="1" ht="22.8" customHeight="1">
      <c r="A178" s="12"/>
      <c r="B178" s="166"/>
      <c r="C178" s="12"/>
      <c r="D178" s="167" t="s">
        <v>80</v>
      </c>
      <c r="E178" s="177" t="s">
        <v>627</v>
      </c>
      <c r="F178" s="177" t="s">
        <v>628</v>
      </c>
      <c r="G178" s="12"/>
      <c r="H178" s="12"/>
      <c r="I178" s="169"/>
      <c r="J178" s="178">
        <f>BK178</f>
        <v>0</v>
      </c>
      <c r="K178" s="12"/>
      <c r="L178" s="166"/>
      <c r="M178" s="171"/>
      <c r="N178" s="172"/>
      <c r="O178" s="172"/>
      <c r="P178" s="173">
        <f>SUM(P179:P182)</f>
        <v>0</v>
      </c>
      <c r="Q178" s="172"/>
      <c r="R178" s="173">
        <f>SUM(R179:R182)</f>
        <v>0</v>
      </c>
      <c r="S178" s="172"/>
      <c r="T178" s="174">
        <f>SUM(T179:T182)</f>
        <v>0</v>
      </c>
      <c r="U178" s="12"/>
      <c r="V178" s="12"/>
      <c r="W178" s="12"/>
      <c r="X178" s="12"/>
      <c r="Y178" s="12"/>
      <c r="Z178" s="12"/>
      <c r="AA178" s="12"/>
      <c r="AB178" s="12"/>
      <c r="AC178" s="12"/>
      <c r="AD178" s="12"/>
      <c r="AE178" s="12"/>
      <c r="AR178" s="167" t="s">
        <v>89</v>
      </c>
      <c r="AT178" s="175" t="s">
        <v>80</v>
      </c>
      <c r="AU178" s="175" t="s">
        <v>89</v>
      </c>
      <c r="AY178" s="167" t="s">
        <v>199</v>
      </c>
      <c r="BK178" s="176">
        <f>SUM(BK179:BK182)</f>
        <v>0</v>
      </c>
    </row>
    <row r="179" s="2" customFormat="1" ht="14.4" customHeight="1">
      <c r="A179" s="38"/>
      <c r="B179" s="179"/>
      <c r="C179" s="180" t="s">
        <v>306</v>
      </c>
      <c r="D179" s="180" t="s">
        <v>201</v>
      </c>
      <c r="E179" s="181" t="s">
        <v>630</v>
      </c>
      <c r="F179" s="182" t="s">
        <v>631</v>
      </c>
      <c r="G179" s="183" t="s">
        <v>275</v>
      </c>
      <c r="H179" s="184">
        <v>542.38599999999997</v>
      </c>
      <c r="I179" s="185"/>
      <c r="J179" s="186">
        <f>ROUND(I179*H179,2)</f>
        <v>0</v>
      </c>
      <c r="K179" s="182" t="s">
        <v>205</v>
      </c>
      <c r="L179" s="39"/>
      <c r="M179" s="187" t="s">
        <v>1</v>
      </c>
      <c r="N179" s="188" t="s">
        <v>46</v>
      </c>
      <c r="O179" s="77"/>
      <c r="P179" s="189">
        <f>O179*H179</f>
        <v>0</v>
      </c>
      <c r="Q179" s="189">
        <v>0</v>
      </c>
      <c r="R179" s="189">
        <f>Q179*H179</f>
        <v>0</v>
      </c>
      <c r="S179" s="189">
        <v>0</v>
      </c>
      <c r="T179" s="190">
        <f>S179*H179</f>
        <v>0</v>
      </c>
      <c r="U179" s="38"/>
      <c r="V179" s="38"/>
      <c r="W179" s="38"/>
      <c r="X179" s="38"/>
      <c r="Y179" s="38"/>
      <c r="Z179" s="38"/>
      <c r="AA179" s="38"/>
      <c r="AB179" s="38"/>
      <c r="AC179" s="38"/>
      <c r="AD179" s="38"/>
      <c r="AE179" s="38"/>
      <c r="AR179" s="191" t="s">
        <v>206</v>
      </c>
      <c r="AT179" s="191" t="s">
        <v>201</v>
      </c>
      <c r="AU179" s="191" t="s">
        <v>91</v>
      </c>
      <c r="AY179" s="19" t="s">
        <v>199</v>
      </c>
      <c r="BE179" s="192">
        <f>IF(N179="základní",J179,0)</f>
        <v>0</v>
      </c>
      <c r="BF179" s="192">
        <f>IF(N179="snížená",J179,0)</f>
        <v>0</v>
      </c>
      <c r="BG179" s="192">
        <f>IF(N179="zákl. přenesená",J179,0)</f>
        <v>0</v>
      </c>
      <c r="BH179" s="192">
        <f>IF(N179="sníž. přenesená",J179,0)</f>
        <v>0</v>
      </c>
      <c r="BI179" s="192">
        <f>IF(N179="nulová",J179,0)</f>
        <v>0</v>
      </c>
      <c r="BJ179" s="19" t="s">
        <v>89</v>
      </c>
      <c r="BK179" s="192">
        <f>ROUND(I179*H179,2)</f>
        <v>0</v>
      </c>
      <c r="BL179" s="19" t="s">
        <v>206</v>
      </c>
      <c r="BM179" s="191" t="s">
        <v>3537</v>
      </c>
    </row>
    <row r="180" s="2" customFormat="1">
      <c r="A180" s="38"/>
      <c r="B180" s="39"/>
      <c r="C180" s="38"/>
      <c r="D180" s="193" t="s">
        <v>208</v>
      </c>
      <c r="E180" s="38"/>
      <c r="F180" s="194" t="s">
        <v>633</v>
      </c>
      <c r="G180" s="38"/>
      <c r="H180" s="38"/>
      <c r="I180" s="195"/>
      <c r="J180" s="38"/>
      <c r="K180" s="38"/>
      <c r="L180" s="39"/>
      <c r="M180" s="196"/>
      <c r="N180" s="197"/>
      <c r="O180" s="77"/>
      <c r="P180" s="77"/>
      <c r="Q180" s="77"/>
      <c r="R180" s="77"/>
      <c r="S180" s="77"/>
      <c r="T180" s="78"/>
      <c r="U180" s="38"/>
      <c r="V180" s="38"/>
      <c r="W180" s="38"/>
      <c r="X180" s="38"/>
      <c r="Y180" s="38"/>
      <c r="Z180" s="38"/>
      <c r="AA180" s="38"/>
      <c r="AB180" s="38"/>
      <c r="AC180" s="38"/>
      <c r="AD180" s="38"/>
      <c r="AE180" s="38"/>
      <c r="AT180" s="19" t="s">
        <v>208</v>
      </c>
      <c r="AU180" s="19" t="s">
        <v>91</v>
      </c>
    </row>
    <row r="181" s="2" customFormat="1" ht="24.15" customHeight="1">
      <c r="A181" s="38"/>
      <c r="B181" s="179"/>
      <c r="C181" s="180" t="s">
        <v>8</v>
      </c>
      <c r="D181" s="180" t="s">
        <v>201</v>
      </c>
      <c r="E181" s="181" t="s">
        <v>635</v>
      </c>
      <c r="F181" s="182" t="s">
        <v>636</v>
      </c>
      <c r="G181" s="183" t="s">
        <v>275</v>
      </c>
      <c r="H181" s="184">
        <v>542.38599999999997</v>
      </c>
      <c r="I181" s="185"/>
      <c r="J181" s="186">
        <f>ROUND(I181*H181,2)</f>
        <v>0</v>
      </c>
      <c r="K181" s="182" t="s">
        <v>205</v>
      </c>
      <c r="L181" s="39"/>
      <c r="M181" s="187" t="s">
        <v>1</v>
      </c>
      <c r="N181" s="188" t="s">
        <v>46</v>
      </c>
      <c r="O181" s="77"/>
      <c r="P181" s="189">
        <f>O181*H181</f>
        <v>0</v>
      </c>
      <c r="Q181" s="189">
        <v>0</v>
      </c>
      <c r="R181" s="189">
        <f>Q181*H181</f>
        <v>0</v>
      </c>
      <c r="S181" s="189">
        <v>0</v>
      </c>
      <c r="T181" s="190">
        <f>S181*H181</f>
        <v>0</v>
      </c>
      <c r="U181" s="38"/>
      <c r="V181" s="38"/>
      <c r="W181" s="38"/>
      <c r="X181" s="38"/>
      <c r="Y181" s="38"/>
      <c r="Z181" s="38"/>
      <c r="AA181" s="38"/>
      <c r="AB181" s="38"/>
      <c r="AC181" s="38"/>
      <c r="AD181" s="38"/>
      <c r="AE181" s="38"/>
      <c r="AR181" s="191" t="s">
        <v>206</v>
      </c>
      <c r="AT181" s="191" t="s">
        <v>201</v>
      </c>
      <c r="AU181" s="191" t="s">
        <v>91</v>
      </c>
      <c r="AY181" s="19" t="s">
        <v>199</v>
      </c>
      <c r="BE181" s="192">
        <f>IF(N181="základní",J181,0)</f>
        <v>0</v>
      </c>
      <c r="BF181" s="192">
        <f>IF(N181="snížená",J181,0)</f>
        <v>0</v>
      </c>
      <c r="BG181" s="192">
        <f>IF(N181="zákl. přenesená",J181,0)</f>
        <v>0</v>
      </c>
      <c r="BH181" s="192">
        <f>IF(N181="sníž. přenesená",J181,0)</f>
        <v>0</v>
      </c>
      <c r="BI181" s="192">
        <f>IF(N181="nulová",J181,0)</f>
        <v>0</v>
      </c>
      <c r="BJ181" s="19" t="s">
        <v>89</v>
      </c>
      <c r="BK181" s="192">
        <f>ROUND(I181*H181,2)</f>
        <v>0</v>
      </c>
      <c r="BL181" s="19" t="s">
        <v>206</v>
      </c>
      <c r="BM181" s="191" t="s">
        <v>3538</v>
      </c>
    </row>
    <row r="182" s="2" customFormat="1">
      <c r="A182" s="38"/>
      <c r="B182" s="39"/>
      <c r="C182" s="38"/>
      <c r="D182" s="193" t="s">
        <v>208</v>
      </c>
      <c r="E182" s="38"/>
      <c r="F182" s="194" t="s">
        <v>638</v>
      </c>
      <c r="G182" s="38"/>
      <c r="H182" s="38"/>
      <c r="I182" s="195"/>
      <c r="J182" s="38"/>
      <c r="K182" s="38"/>
      <c r="L182" s="39"/>
      <c r="M182" s="232"/>
      <c r="N182" s="233"/>
      <c r="O182" s="234"/>
      <c r="P182" s="234"/>
      <c r="Q182" s="234"/>
      <c r="R182" s="234"/>
      <c r="S182" s="234"/>
      <c r="T182" s="235"/>
      <c r="U182" s="38"/>
      <c r="V182" s="38"/>
      <c r="W182" s="38"/>
      <c r="X182" s="38"/>
      <c r="Y182" s="38"/>
      <c r="Z182" s="38"/>
      <c r="AA182" s="38"/>
      <c r="AB182" s="38"/>
      <c r="AC182" s="38"/>
      <c r="AD182" s="38"/>
      <c r="AE182" s="38"/>
      <c r="AT182" s="19" t="s">
        <v>208</v>
      </c>
      <c r="AU182" s="19" t="s">
        <v>91</v>
      </c>
    </row>
    <row r="183" s="2" customFormat="1" ht="6.96" customHeight="1">
      <c r="A183" s="38"/>
      <c r="B183" s="60"/>
      <c r="C183" s="61"/>
      <c r="D183" s="61"/>
      <c r="E183" s="61"/>
      <c r="F183" s="61"/>
      <c r="G183" s="61"/>
      <c r="H183" s="61"/>
      <c r="I183" s="61"/>
      <c r="J183" s="61"/>
      <c r="K183" s="61"/>
      <c r="L183" s="39"/>
      <c r="M183" s="38"/>
      <c r="O183" s="38"/>
      <c r="P183" s="38"/>
      <c r="Q183" s="38"/>
      <c r="R183" s="38"/>
      <c r="S183" s="38"/>
      <c r="T183" s="38"/>
      <c r="U183" s="38"/>
      <c r="V183" s="38"/>
      <c r="W183" s="38"/>
      <c r="X183" s="38"/>
      <c r="Y183" s="38"/>
      <c r="Z183" s="38"/>
      <c r="AA183" s="38"/>
      <c r="AB183" s="38"/>
      <c r="AC183" s="38"/>
      <c r="AD183" s="38"/>
      <c r="AE183" s="38"/>
    </row>
  </sheetData>
  <autoFilter ref="C122:K182"/>
  <mergeCells count="9">
    <mergeCell ref="E7:H7"/>
    <mergeCell ref="E9:H9"/>
    <mergeCell ref="E18:H18"/>
    <mergeCell ref="E27:H27"/>
    <mergeCell ref="E85:H85"/>
    <mergeCell ref="E87:H87"/>
    <mergeCell ref="E113:H113"/>
    <mergeCell ref="E115:H11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157</v>
      </c>
    </row>
    <row r="3" s="1" customFormat="1" ht="6.96" customHeight="1">
      <c r="B3" s="20"/>
      <c r="C3" s="21"/>
      <c r="D3" s="21"/>
      <c r="E3" s="21"/>
      <c r="F3" s="21"/>
      <c r="G3" s="21"/>
      <c r="H3" s="21"/>
      <c r="I3" s="21"/>
      <c r="J3" s="21"/>
      <c r="K3" s="21"/>
      <c r="L3" s="22"/>
      <c r="AT3" s="19" t="s">
        <v>91</v>
      </c>
    </row>
    <row r="4" s="1" customFormat="1" ht="24.96" customHeight="1">
      <c r="B4" s="22"/>
      <c r="D4" s="23" t="s">
        <v>158</v>
      </c>
      <c r="L4" s="22"/>
      <c r="M4" s="128" t="s">
        <v>10</v>
      </c>
      <c r="AT4" s="19" t="s">
        <v>3</v>
      </c>
    </row>
    <row r="5" s="1" customFormat="1" ht="6.96" customHeight="1">
      <c r="B5" s="22"/>
      <c r="L5" s="22"/>
    </row>
    <row r="6" s="1" customFormat="1" ht="12" customHeight="1">
      <c r="B6" s="22"/>
      <c r="D6" s="32" t="s">
        <v>16</v>
      </c>
      <c r="L6" s="22"/>
    </row>
    <row r="7" s="1" customFormat="1" ht="16.5" customHeight="1">
      <c r="B7" s="22"/>
      <c r="E7" s="129" t="str">
        <f>'Rekapitulace stavby'!K6</f>
        <v>VD Letovice, rekonstrukce VD</v>
      </c>
      <c r="F7" s="32"/>
      <c r="G7" s="32"/>
      <c r="H7" s="32"/>
      <c r="L7" s="22"/>
    </row>
    <row r="8" s="2" customFormat="1" ht="12" customHeight="1">
      <c r="A8" s="38"/>
      <c r="B8" s="39"/>
      <c r="C8" s="38"/>
      <c r="D8" s="32" t="s">
        <v>159</v>
      </c>
      <c r="E8" s="38"/>
      <c r="F8" s="38"/>
      <c r="G8" s="38"/>
      <c r="H8" s="38"/>
      <c r="I8" s="38"/>
      <c r="J8" s="38"/>
      <c r="K8" s="38"/>
      <c r="L8" s="55"/>
      <c r="S8" s="38"/>
      <c r="T8" s="38"/>
      <c r="U8" s="38"/>
      <c r="V8" s="38"/>
      <c r="W8" s="38"/>
      <c r="X8" s="38"/>
      <c r="Y8" s="38"/>
      <c r="Z8" s="38"/>
      <c r="AA8" s="38"/>
      <c r="AB8" s="38"/>
      <c r="AC8" s="38"/>
      <c r="AD8" s="38"/>
      <c r="AE8" s="38"/>
    </row>
    <row r="9" s="2" customFormat="1" ht="16.5" customHeight="1">
      <c r="A9" s="38"/>
      <c r="B9" s="39"/>
      <c r="C9" s="38"/>
      <c r="D9" s="38"/>
      <c r="E9" s="67" t="s">
        <v>3539</v>
      </c>
      <c r="F9" s="38"/>
      <c r="G9" s="38"/>
      <c r="H9" s="38"/>
      <c r="I9" s="38"/>
      <c r="J9" s="38"/>
      <c r="K9" s="38"/>
      <c r="L9" s="55"/>
      <c r="S9" s="38"/>
      <c r="T9" s="38"/>
      <c r="U9" s="38"/>
      <c r="V9" s="38"/>
      <c r="W9" s="38"/>
      <c r="X9" s="38"/>
      <c r="Y9" s="38"/>
      <c r="Z9" s="38"/>
      <c r="AA9" s="38"/>
      <c r="AB9" s="38"/>
      <c r="AC9" s="38"/>
      <c r="AD9" s="38"/>
      <c r="AE9" s="38"/>
    </row>
    <row r="10" s="2" customFormat="1">
      <c r="A10" s="38"/>
      <c r="B10" s="39"/>
      <c r="C10" s="38"/>
      <c r="D10" s="38"/>
      <c r="E10" s="38"/>
      <c r="F10" s="38"/>
      <c r="G10" s="38"/>
      <c r="H10" s="38"/>
      <c r="I10" s="38"/>
      <c r="J10" s="38"/>
      <c r="K10" s="38"/>
      <c r="L10" s="55"/>
      <c r="S10" s="38"/>
      <c r="T10" s="38"/>
      <c r="U10" s="38"/>
      <c r="V10" s="38"/>
      <c r="W10" s="38"/>
      <c r="X10" s="38"/>
      <c r="Y10" s="38"/>
      <c r="Z10" s="38"/>
      <c r="AA10" s="38"/>
      <c r="AB10" s="38"/>
      <c r="AC10" s="38"/>
      <c r="AD10" s="38"/>
      <c r="AE10" s="38"/>
    </row>
    <row r="11" s="2" customFormat="1" ht="12" customHeight="1">
      <c r="A11" s="38"/>
      <c r="B11" s="39"/>
      <c r="C11" s="38"/>
      <c r="D11" s="32" t="s">
        <v>18</v>
      </c>
      <c r="E11" s="38"/>
      <c r="F11" s="27" t="s">
        <v>1</v>
      </c>
      <c r="G11" s="38"/>
      <c r="H11" s="38"/>
      <c r="I11" s="32" t="s">
        <v>19</v>
      </c>
      <c r="J11" s="27" t="s">
        <v>1</v>
      </c>
      <c r="K11" s="38"/>
      <c r="L11" s="55"/>
      <c r="S11" s="38"/>
      <c r="T11" s="38"/>
      <c r="U11" s="38"/>
      <c r="V11" s="38"/>
      <c r="W11" s="38"/>
      <c r="X11" s="38"/>
      <c r="Y11" s="38"/>
      <c r="Z11" s="38"/>
      <c r="AA11" s="38"/>
      <c r="AB11" s="38"/>
      <c r="AC11" s="38"/>
      <c r="AD11" s="38"/>
      <c r="AE11" s="38"/>
    </row>
    <row r="12" s="2" customFormat="1" ht="12" customHeight="1">
      <c r="A12" s="38"/>
      <c r="B12" s="39"/>
      <c r="C12" s="38"/>
      <c r="D12" s="32" t="s">
        <v>20</v>
      </c>
      <c r="E12" s="38"/>
      <c r="F12" s="27" t="s">
        <v>21</v>
      </c>
      <c r="G12" s="38"/>
      <c r="H12" s="38"/>
      <c r="I12" s="32" t="s">
        <v>22</v>
      </c>
      <c r="J12" s="69" t="str">
        <f>'Rekapitulace stavby'!AN8</f>
        <v>2. 12. 2020</v>
      </c>
      <c r="K12" s="38"/>
      <c r="L12" s="55"/>
      <c r="S12" s="38"/>
      <c r="T12" s="38"/>
      <c r="U12" s="38"/>
      <c r="V12" s="38"/>
      <c r="W12" s="38"/>
      <c r="X12" s="38"/>
      <c r="Y12" s="38"/>
      <c r="Z12" s="38"/>
      <c r="AA12" s="38"/>
      <c r="AB12" s="38"/>
      <c r="AC12" s="38"/>
      <c r="AD12" s="38"/>
      <c r="AE12" s="38"/>
    </row>
    <row r="13" s="2" customFormat="1" ht="10.8" customHeight="1">
      <c r="A13" s="38"/>
      <c r="B13" s="39"/>
      <c r="C13" s="38"/>
      <c r="D13" s="38"/>
      <c r="E13" s="38"/>
      <c r="F13" s="38"/>
      <c r="G13" s="38"/>
      <c r="H13" s="38"/>
      <c r="I13" s="38"/>
      <c r="J13" s="38"/>
      <c r="K13" s="38"/>
      <c r="L13" s="55"/>
      <c r="S13" s="38"/>
      <c r="T13" s="38"/>
      <c r="U13" s="38"/>
      <c r="V13" s="38"/>
      <c r="W13" s="38"/>
      <c r="X13" s="38"/>
      <c r="Y13" s="38"/>
      <c r="Z13" s="38"/>
      <c r="AA13" s="38"/>
      <c r="AB13" s="38"/>
      <c r="AC13" s="38"/>
      <c r="AD13" s="38"/>
      <c r="AE13" s="38"/>
    </row>
    <row r="14" s="2" customFormat="1" ht="12" customHeight="1">
      <c r="A14" s="38"/>
      <c r="B14" s="39"/>
      <c r="C14" s="38"/>
      <c r="D14" s="32" t="s">
        <v>24</v>
      </c>
      <c r="E14" s="38"/>
      <c r="F14" s="38"/>
      <c r="G14" s="38"/>
      <c r="H14" s="38"/>
      <c r="I14" s="32" t="s">
        <v>25</v>
      </c>
      <c r="J14" s="27" t="s">
        <v>26</v>
      </c>
      <c r="K14" s="38"/>
      <c r="L14" s="55"/>
      <c r="S14" s="38"/>
      <c r="T14" s="38"/>
      <c r="U14" s="38"/>
      <c r="V14" s="38"/>
      <c r="W14" s="38"/>
      <c r="X14" s="38"/>
      <c r="Y14" s="38"/>
      <c r="Z14" s="38"/>
      <c r="AA14" s="38"/>
      <c r="AB14" s="38"/>
      <c r="AC14" s="38"/>
      <c r="AD14" s="38"/>
      <c r="AE14" s="38"/>
    </row>
    <row r="15" s="2" customFormat="1" ht="18" customHeight="1">
      <c r="A15" s="38"/>
      <c r="B15" s="39"/>
      <c r="C15" s="38"/>
      <c r="D15" s="38"/>
      <c r="E15" s="27" t="s">
        <v>27</v>
      </c>
      <c r="F15" s="38"/>
      <c r="G15" s="38"/>
      <c r="H15" s="38"/>
      <c r="I15" s="32" t="s">
        <v>28</v>
      </c>
      <c r="J15" s="27" t="s">
        <v>29</v>
      </c>
      <c r="K15" s="38"/>
      <c r="L15" s="55"/>
      <c r="S15" s="38"/>
      <c r="T15" s="38"/>
      <c r="U15" s="38"/>
      <c r="V15" s="38"/>
      <c r="W15" s="38"/>
      <c r="X15" s="38"/>
      <c r="Y15" s="38"/>
      <c r="Z15" s="38"/>
      <c r="AA15" s="38"/>
      <c r="AB15" s="38"/>
      <c r="AC15" s="38"/>
      <c r="AD15" s="38"/>
      <c r="AE15" s="38"/>
    </row>
    <row r="16" s="2" customFormat="1" ht="6.96" customHeight="1">
      <c r="A16" s="38"/>
      <c r="B16" s="39"/>
      <c r="C16" s="38"/>
      <c r="D16" s="38"/>
      <c r="E16" s="38"/>
      <c r="F16" s="38"/>
      <c r="G16" s="38"/>
      <c r="H16" s="38"/>
      <c r="I16" s="38"/>
      <c r="J16" s="38"/>
      <c r="K16" s="38"/>
      <c r="L16" s="55"/>
      <c r="S16" s="38"/>
      <c r="T16" s="38"/>
      <c r="U16" s="38"/>
      <c r="V16" s="38"/>
      <c r="W16" s="38"/>
      <c r="X16" s="38"/>
      <c r="Y16" s="38"/>
      <c r="Z16" s="38"/>
      <c r="AA16" s="38"/>
      <c r="AB16" s="38"/>
      <c r="AC16" s="38"/>
      <c r="AD16" s="38"/>
      <c r="AE16" s="38"/>
    </row>
    <row r="17" s="2" customFormat="1" ht="12" customHeight="1">
      <c r="A17" s="38"/>
      <c r="B17" s="39"/>
      <c r="C17" s="38"/>
      <c r="D17" s="32" t="s">
        <v>30</v>
      </c>
      <c r="E17" s="38"/>
      <c r="F17" s="38"/>
      <c r="G17" s="38"/>
      <c r="H17" s="38"/>
      <c r="I17" s="32" t="s">
        <v>25</v>
      </c>
      <c r="J17" s="33" t="str">
        <f>'Rekapitulace stavby'!AN13</f>
        <v>Vyplň údaj</v>
      </c>
      <c r="K17" s="38"/>
      <c r="L17" s="55"/>
      <c r="S17" s="38"/>
      <c r="T17" s="38"/>
      <c r="U17" s="38"/>
      <c r="V17" s="38"/>
      <c r="W17" s="38"/>
      <c r="X17" s="38"/>
      <c r="Y17" s="38"/>
      <c r="Z17" s="38"/>
      <c r="AA17" s="38"/>
      <c r="AB17" s="38"/>
      <c r="AC17" s="38"/>
      <c r="AD17" s="38"/>
      <c r="AE17" s="38"/>
    </row>
    <row r="18" s="2" customFormat="1" ht="18" customHeight="1">
      <c r="A18" s="38"/>
      <c r="B18" s="39"/>
      <c r="C18" s="38"/>
      <c r="D18" s="38"/>
      <c r="E18" s="33" t="str">
        <f>'Rekapitulace stavby'!E14</f>
        <v>Vyplň údaj</v>
      </c>
      <c r="F18" s="27"/>
      <c r="G18" s="27"/>
      <c r="H18" s="27"/>
      <c r="I18" s="32" t="s">
        <v>28</v>
      </c>
      <c r="J18" s="33" t="str">
        <f>'Rekapitulace stavby'!AN14</f>
        <v>Vyplň údaj</v>
      </c>
      <c r="K18" s="38"/>
      <c r="L18" s="55"/>
      <c r="S18" s="38"/>
      <c r="T18" s="38"/>
      <c r="U18" s="38"/>
      <c r="V18" s="38"/>
      <c r="W18" s="38"/>
      <c r="X18" s="38"/>
      <c r="Y18" s="38"/>
      <c r="Z18" s="38"/>
      <c r="AA18" s="38"/>
      <c r="AB18" s="38"/>
      <c r="AC18" s="38"/>
      <c r="AD18" s="38"/>
      <c r="AE18" s="38"/>
    </row>
    <row r="19" s="2" customFormat="1" ht="6.96" customHeight="1">
      <c r="A19" s="38"/>
      <c r="B19" s="39"/>
      <c r="C19" s="38"/>
      <c r="D19" s="38"/>
      <c r="E19" s="38"/>
      <c r="F19" s="38"/>
      <c r="G19" s="38"/>
      <c r="H19" s="38"/>
      <c r="I19" s="38"/>
      <c r="J19" s="38"/>
      <c r="K19" s="38"/>
      <c r="L19" s="55"/>
      <c r="S19" s="38"/>
      <c r="T19" s="38"/>
      <c r="U19" s="38"/>
      <c r="V19" s="38"/>
      <c r="W19" s="38"/>
      <c r="X19" s="38"/>
      <c r="Y19" s="38"/>
      <c r="Z19" s="38"/>
      <c r="AA19" s="38"/>
      <c r="AB19" s="38"/>
      <c r="AC19" s="38"/>
      <c r="AD19" s="38"/>
      <c r="AE19" s="38"/>
    </row>
    <row r="20" s="2" customFormat="1" ht="12" customHeight="1">
      <c r="A20" s="38"/>
      <c r="B20" s="39"/>
      <c r="C20" s="38"/>
      <c r="D20" s="32" t="s">
        <v>32</v>
      </c>
      <c r="E20" s="38"/>
      <c r="F20" s="38"/>
      <c r="G20" s="38"/>
      <c r="H20" s="38"/>
      <c r="I20" s="32" t="s">
        <v>25</v>
      </c>
      <c r="J20" s="27" t="s">
        <v>33</v>
      </c>
      <c r="K20" s="38"/>
      <c r="L20" s="55"/>
      <c r="S20" s="38"/>
      <c r="T20" s="38"/>
      <c r="U20" s="38"/>
      <c r="V20" s="38"/>
      <c r="W20" s="38"/>
      <c r="X20" s="38"/>
      <c r="Y20" s="38"/>
      <c r="Z20" s="38"/>
      <c r="AA20" s="38"/>
      <c r="AB20" s="38"/>
      <c r="AC20" s="38"/>
      <c r="AD20" s="38"/>
      <c r="AE20" s="38"/>
    </row>
    <row r="21" s="2" customFormat="1" ht="18" customHeight="1">
      <c r="A21" s="38"/>
      <c r="B21" s="39"/>
      <c r="C21" s="38"/>
      <c r="D21" s="38"/>
      <c r="E21" s="27" t="s">
        <v>34</v>
      </c>
      <c r="F21" s="38"/>
      <c r="G21" s="38"/>
      <c r="H21" s="38"/>
      <c r="I21" s="32" t="s">
        <v>28</v>
      </c>
      <c r="J21" s="27" t="s">
        <v>35</v>
      </c>
      <c r="K21" s="38"/>
      <c r="L21" s="55"/>
      <c r="S21" s="38"/>
      <c r="T21" s="38"/>
      <c r="U21" s="38"/>
      <c r="V21" s="38"/>
      <c r="W21" s="38"/>
      <c r="X21" s="38"/>
      <c r="Y21" s="38"/>
      <c r="Z21" s="38"/>
      <c r="AA21" s="38"/>
      <c r="AB21" s="38"/>
      <c r="AC21" s="38"/>
      <c r="AD21" s="38"/>
      <c r="AE21" s="38"/>
    </row>
    <row r="22" s="2" customFormat="1" ht="6.96" customHeight="1">
      <c r="A22" s="38"/>
      <c r="B22" s="39"/>
      <c r="C22" s="38"/>
      <c r="D22" s="38"/>
      <c r="E22" s="38"/>
      <c r="F22" s="38"/>
      <c r="G22" s="38"/>
      <c r="H22" s="38"/>
      <c r="I22" s="38"/>
      <c r="J22" s="38"/>
      <c r="K22" s="38"/>
      <c r="L22" s="55"/>
      <c r="S22" s="38"/>
      <c r="T22" s="38"/>
      <c r="U22" s="38"/>
      <c r="V22" s="38"/>
      <c r="W22" s="38"/>
      <c r="X22" s="38"/>
      <c r="Y22" s="38"/>
      <c r="Z22" s="38"/>
      <c r="AA22" s="38"/>
      <c r="AB22" s="38"/>
      <c r="AC22" s="38"/>
      <c r="AD22" s="38"/>
      <c r="AE22" s="38"/>
    </row>
    <row r="23" s="2" customFormat="1" ht="12" customHeight="1">
      <c r="A23" s="38"/>
      <c r="B23" s="39"/>
      <c r="C23" s="38"/>
      <c r="D23" s="32" t="s">
        <v>37</v>
      </c>
      <c r="E23" s="38"/>
      <c r="F23" s="38"/>
      <c r="G23" s="38"/>
      <c r="H23" s="38"/>
      <c r="I23" s="32" t="s">
        <v>25</v>
      </c>
      <c r="J23" s="27" t="str">
        <f>IF('Rekapitulace stavby'!AN19="","",'Rekapitulace stavby'!AN19)</f>
        <v/>
      </c>
      <c r="K23" s="38"/>
      <c r="L23" s="55"/>
      <c r="S23" s="38"/>
      <c r="T23" s="38"/>
      <c r="U23" s="38"/>
      <c r="V23" s="38"/>
      <c r="W23" s="38"/>
      <c r="X23" s="38"/>
      <c r="Y23" s="38"/>
      <c r="Z23" s="38"/>
      <c r="AA23" s="38"/>
      <c r="AB23" s="38"/>
      <c r="AC23" s="38"/>
      <c r="AD23" s="38"/>
      <c r="AE23" s="38"/>
    </row>
    <row r="24" s="2" customFormat="1" ht="18" customHeight="1">
      <c r="A24" s="38"/>
      <c r="B24" s="39"/>
      <c r="C24" s="38"/>
      <c r="D24" s="38"/>
      <c r="E24" s="27" t="str">
        <f>IF('Rekapitulace stavby'!E20="","",'Rekapitulace stavby'!E20)</f>
        <v xml:space="preserve"> </v>
      </c>
      <c r="F24" s="38"/>
      <c r="G24" s="38"/>
      <c r="H24" s="38"/>
      <c r="I24" s="32" t="s">
        <v>28</v>
      </c>
      <c r="J24" s="27" t="str">
        <f>IF('Rekapitulace stavby'!AN20="","",'Rekapitulace stavby'!AN20)</f>
        <v/>
      </c>
      <c r="K24" s="38"/>
      <c r="L24" s="55"/>
      <c r="S24" s="38"/>
      <c r="T24" s="38"/>
      <c r="U24" s="38"/>
      <c r="V24" s="38"/>
      <c r="W24" s="38"/>
      <c r="X24" s="38"/>
      <c r="Y24" s="38"/>
      <c r="Z24" s="38"/>
      <c r="AA24" s="38"/>
      <c r="AB24" s="38"/>
      <c r="AC24" s="38"/>
      <c r="AD24" s="38"/>
      <c r="AE24" s="38"/>
    </row>
    <row r="25" s="2" customFormat="1" ht="6.96" customHeight="1">
      <c r="A25" s="38"/>
      <c r="B25" s="39"/>
      <c r="C25" s="38"/>
      <c r="D25" s="38"/>
      <c r="E25" s="38"/>
      <c r="F25" s="38"/>
      <c r="G25" s="38"/>
      <c r="H25" s="38"/>
      <c r="I25" s="38"/>
      <c r="J25" s="38"/>
      <c r="K25" s="38"/>
      <c r="L25" s="55"/>
      <c r="S25" s="38"/>
      <c r="T25" s="38"/>
      <c r="U25" s="38"/>
      <c r="V25" s="38"/>
      <c r="W25" s="38"/>
      <c r="X25" s="38"/>
      <c r="Y25" s="38"/>
      <c r="Z25" s="38"/>
      <c r="AA25" s="38"/>
      <c r="AB25" s="38"/>
      <c r="AC25" s="38"/>
      <c r="AD25" s="38"/>
      <c r="AE25" s="38"/>
    </row>
    <row r="26" s="2" customFormat="1" ht="12" customHeight="1">
      <c r="A26" s="38"/>
      <c r="B26" s="39"/>
      <c r="C26" s="38"/>
      <c r="D26" s="32" t="s">
        <v>39</v>
      </c>
      <c r="E26" s="38"/>
      <c r="F26" s="38"/>
      <c r="G26" s="38"/>
      <c r="H26" s="38"/>
      <c r="I26" s="38"/>
      <c r="J26" s="38"/>
      <c r="K26" s="38"/>
      <c r="L26" s="55"/>
      <c r="S26" s="38"/>
      <c r="T26" s="38"/>
      <c r="U26" s="38"/>
      <c r="V26" s="38"/>
      <c r="W26" s="38"/>
      <c r="X26" s="38"/>
      <c r="Y26" s="38"/>
      <c r="Z26" s="38"/>
      <c r="AA26" s="38"/>
      <c r="AB26" s="38"/>
      <c r="AC26" s="38"/>
      <c r="AD26" s="38"/>
      <c r="AE26" s="38"/>
    </row>
    <row r="27" s="8" customFormat="1" ht="16.5" customHeight="1">
      <c r="A27" s="130"/>
      <c r="B27" s="131"/>
      <c r="C27" s="130"/>
      <c r="D27" s="130"/>
      <c r="E27" s="36" t="s">
        <v>1</v>
      </c>
      <c r="F27" s="36"/>
      <c r="G27" s="36"/>
      <c r="H27" s="36"/>
      <c r="I27" s="130"/>
      <c r="J27" s="130"/>
      <c r="K27" s="130"/>
      <c r="L27" s="132"/>
      <c r="S27" s="130"/>
      <c r="T27" s="130"/>
      <c r="U27" s="130"/>
      <c r="V27" s="130"/>
      <c r="W27" s="130"/>
      <c r="X27" s="130"/>
      <c r="Y27" s="130"/>
      <c r="Z27" s="130"/>
      <c r="AA27" s="130"/>
      <c r="AB27" s="130"/>
      <c r="AC27" s="130"/>
      <c r="AD27" s="130"/>
      <c r="AE27" s="130"/>
    </row>
    <row r="28" s="2" customFormat="1" ht="6.96" customHeight="1">
      <c r="A28" s="38"/>
      <c r="B28" s="39"/>
      <c r="C28" s="38"/>
      <c r="D28" s="38"/>
      <c r="E28" s="38"/>
      <c r="F28" s="38"/>
      <c r="G28" s="38"/>
      <c r="H28" s="38"/>
      <c r="I28" s="38"/>
      <c r="J28" s="38"/>
      <c r="K28" s="38"/>
      <c r="L28" s="55"/>
      <c r="S28" s="38"/>
      <c r="T28" s="38"/>
      <c r="U28" s="38"/>
      <c r="V28" s="38"/>
      <c r="W28" s="38"/>
      <c r="X28" s="38"/>
      <c r="Y28" s="38"/>
      <c r="Z28" s="38"/>
      <c r="AA28" s="38"/>
      <c r="AB28" s="38"/>
      <c r="AC28" s="38"/>
      <c r="AD28" s="38"/>
      <c r="AE28" s="38"/>
    </row>
    <row r="29" s="2" customFormat="1" ht="6.96" customHeight="1">
      <c r="A29" s="38"/>
      <c r="B29" s="39"/>
      <c r="C29" s="38"/>
      <c r="D29" s="90"/>
      <c r="E29" s="90"/>
      <c r="F29" s="90"/>
      <c r="G29" s="90"/>
      <c r="H29" s="90"/>
      <c r="I29" s="90"/>
      <c r="J29" s="90"/>
      <c r="K29" s="90"/>
      <c r="L29" s="55"/>
      <c r="S29" s="38"/>
      <c r="T29" s="38"/>
      <c r="U29" s="38"/>
      <c r="V29" s="38"/>
      <c r="W29" s="38"/>
      <c r="X29" s="38"/>
      <c r="Y29" s="38"/>
      <c r="Z29" s="38"/>
      <c r="AA29" s="38"/>
      <c r="AB29" s="38"/>
      <c r="AC29" s="38"/>
      <c r="AD29" s="38"/>
      <c r="AE29" s="38"/>
    </row>
    <row r="30" s="2" customFormat="1" ht="25.44" customHeight="1">
      <c r="A30" s="38"/>
      <c r="B30" s="39"/>
      <c r="C30" s="38"/>
      <c r="D30" s="133" t="s">
        <v>41</v>
      </c>
      <c r="E30" s="38"/>
      <c r="F30" s="38"/>
      <c r="G30" s="38"/>
      <c r="H30" s="38"/>
      <c r="I30" s="38"/>
      <c r="J30" s="96">
        <f>ROUND(J122, 2)</f>
        <v>0</v>
      </c>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90"/>
      <c r="J31" s="90"/>
      <c r="K31" s="90"/>
      <c r="L31" s="55"/>
      <c r="S31" s="38"/>
      <c r="T31" s="38"/>
      <c r="U31" s="38"/>
      <c r="V31" s="38"/>
      <c r="W31" s="38"/>
      <c r="X31" s="38"/>
      <c r="Y31" s="38"/>
      <c r="Z31" s="38"/>
      <c r="AA31" s="38"/>
      <c r="AB31" s="38"/>
      <c r="AC31" s="38"/>
      <c r="AD31" s="38"/>
      <c r="AE31" s="38"/>
    </row>
    <row r="32" s="2" customFormat="1" ht="14.4" customHeight="1">
      <c r="A32" s="38"/>
      <c r="B32" s="39"/>
      <c r="C32" s="38"/>
      <c r="D32" s="38"/>
      <c r="E32" s="38"/>
      <c r="F32" s="43" t="s">
        <v>43</v>
      </c>
      <c r="G32" s="38"/>
      <c r="H32" s="38"/>
      <c r="I32" s="43" t="s">
        <v>42</v>
      </c>
      <c r="J32" s="43" t="s">
        <v>44</v>
      </c>
      <c r="K32" s="38"/>
      <c r="L32" s="55"/>
      <c r="S32" s="38"/>
      <c r="T32" s="38"/>
      <c r="U32" s="38"/>
      <c r="V32" s="38"/>
      <c r="W32" s="38"/>
      <c r="X32" s="38"/>
      <c r="Y32" s="38"/>
      <c r="Z32" s="38"/>
      <c r="AA32" s="38"/>
      <c r="AB32" s="38"/>
      <c r="AC32" s="38"/>
      <c r="AD32" s="38"/>
      <c r="AE32" s="38"/>
    </row>
    <row r="33" s="2" customFormat="1" ht="14.4" customHeight="1">
      <c r="A33" s="38"/>
      <c r="B33" s="39"/>
      <c r="C33" s="38"/>
      <c r="D33" s="134" t="s">
        <v>45</v>
      </c>
      <c r="E33" s="32" t="s">
        <v>46</v>
      </c>
      <c r="F33" s="135">
        <f>ROUND((SUM(BE122:BE221)),  2)</f>
        <v>0</v>
      </c>
      <c r="G33" s="38"/>
      <c r="H33" s="38"/>
      <c r="I33" s="136">
        <v>0.20999999999999999</v>
      </c>
      <c r="J33" s="135">
        <f>ROUND(((SUM(BE122:BE221))*I33),  2)</f>
        <v>0</v>
      </c>
      <c r="K33" s="38"/>
      <c r="L33" s="55"/>
      <c r="S33" s="38"/>
      <c r="T33" s="38"/>
      <c r="U33" s="38"/>
      <c r="V33" s="38"/>
      <c r="W33" s="38"/>
      <c r="X33" s="38"/>
      <c r="Y33" s="38"/>
      <c r="Z33" s="38"/>
      <c r="AA33" s="38"/>
      <c r="AB33" s="38"/>
      <c r="AC33" s="38"/>
      <c r="AD33" s="38"/>
      <c r="AE33" s="38"/>
    </row>
    <row r="34" s="2" customFormat="1" ht="14.4" customHeight="1">
      <c r="A34" s="38"/>
      <c r="B34" s="39"/>
      <c r="C34" s="38"/>
      <c r="D34" s="38"/>
      <c r="E34" s="32" t="s">
        <v>47</v>
      </c>
      <c r="F34" s="135">
        <f>ROUND((SUM(BF122:BF221)),  2)</f>
        <v>0</v>
      </c>
      <c r="G34" s="38"/>
      <c r="H34" s="38"/>
      <c r="I34" s="136">
        <v>0.14999999999999999</v>
      </c>
      <c r="J34" s="135">
        <f>ROUND(((SUM(BF122:BF221))*I34),  2)</f>
        <v>0</v>
      </c>
      <c r="K34" s="38"/>
      <c r="L34" s="55"/>
      <c r="S34" s="38"/>
      <c r="T34" s="38"/>
      <c r="U34" s="38"/>
      <c r="V34" s="38"/>
      <c r="W34" s="38"/>
      <c r="X34" s="38"/>
      <c r="Y34" s="38"/>
      <c r="Z34" s="38"/>
      <c r="AA34" s="38"/>
      <c r="AB34" s="38"/>
      <c r="AC34" s="38"/>
      <c r="AD34" s="38"/>
      <c r="AE34" s="38"/>
    </row>
    <row r="35" hidden="1" s="2" customFormat="1" ht="14.4" customHeight="1">
      <c r="A35" s="38"/>
      <c r="B35" s="39"/>
      <c r="C35" s="38"/>
      <c r="D35" s="38"/>
      <c r="E35" s="32" t="s">
        <v>48</v>
      </c>
      <c r="F35" s="135">
        <f>ROUND((SUM(BG122:BG221)),  2)</f>
        <v>0</v>
      </c>
      <c r="G35" s="38"/>
      <c r="H35" s="38"/>
      <c r="I35" s="136">
        <v>0.20999999999999999</v>
      </c>
      <c r="J35" s="135">
        <f>0</f>
        <v>0</v>
      </c>
      <c r="K35" s="38"/>
      <c r="L35" s="55"/>
      <c r="S35" s="38"/>
      <c r="T35" s="38"/>
      <c r="U35" s="38"/>
      <c r="V35" s="38"/>
      <c r="W35" s="38"/>
      <c r="X35" s="38"/>
      <c r="Y35" s="38"/>
      <c r="Z35" s="38"/>
      <c r="AA35" s="38"/>
      <c r="AB35" s="38"/>
      <c r="AC35" s="38"/>
      <c r="AD35" s="38"/>
      <c r="AE35" s="38"/>
    </row>
    <row r="36" hidden="1" s="2" customFormat="1" ht="14.4" customHeight="1">
      <c r="A36" s="38"/>
      <c r="B36" s="39"/>
      <c r="C36" s="38"/>
      <c r="D36" s="38"/>
      <c r="E36" s="32" t="s">
        <v>49</v>
      </c>
      <c r="F36" s="135">
        <f>ROUND((SUM(BH122:BH221)),  2)</f>
        <v>0</v>
      </c>
      <c r="G36" s="38"/>
      <c r="H36" s="38"/>
      <c r="I36" s="136">
        <v>0.14999999999999999</v>
      </c>
      <c r="J36" s="135">
        <f>0</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50</v>
      </c>
      <c r="F37" s="135">
        <f>ROUND((SUM(BI122:BI221)),  2)</f>
        <v>0</v>
      </c>
      <c r="G37" s="38"/>
      <c r="H37" s="38"/>
      <c r="I37" s="136">
        <v>0</v>
      </c>
      <c r="J37" s="135">
        <f>0</f>
        <v>0</v>
      </c>
      <c r="K37" s="38"/>
      <c r="L37" s="55"/>
      <c r="S37" s="38"/>
      <c r="T37" s="38"/>
      <c r="U37" s="38"/>
      <c r="V37" s="38"/>
      <c r="W37" s="38"/>
      <c r="X37" s="38"/>
      <c r="Y37" s="38"/>
      <c r="Z37" s="38"/>
      <c r="AA37" s="38"/>
      <c r="AB37" s="38"/>
      <c r="AC37" s="38"/>
      <c r="AD37" s="38"/>
      <c r="AE37" s="38"/>
    </row>
    <row r="38" s="2" customFormat="1" ht="6.96" customHeight="1">
      <c r="A38" s="38"/>
      <c r="B38" s="39"/>
      <c r="C38" s="38"/>
      <c r="D38" s="38"/>
      <c r="E38" s="38"/>
      <c r="F38" s="38"/>
      <c r="G38" s="38"/>
      <c r="H38" s="38"/>
      <c r="I38" s="38"/>
      <c r="J38" s="38"/>
      <c r="K38" s="38"/>
      <c r="L38" s="55"/>
      <c r="S38" s="38"/>
      <c r="T38" s="38"/>
      <c r="U38" s="38"/>
      <c r="V38" s="38"/>
      <c r="W38" s="38"/>
      <c r="X38" s="38"/>
      <c r="Y38" s="38"/>
      <c r="Z38" s="38"/>
      <c r="AA38" s="38"/>
      <c r="AB38" s="38"/>
      <c r="AC38" s="38"/>
      <c r="AD38" s="38"/>
      <c r="AE38" s="38"/>
    </row>
    <row r="39" s="2" customFormat="1" ht="25.44" customHeight="1">
      <c r="A39" s="38"/>
      <c r="B39" s="39"/>
      <c r="C39" s="137"/>
      <c r="D39" s="138" t="s">
        <v>51</v>
      </c>
      <c r="E39" s="81"/>
      <c r="F39" s="81"/>
      <c r="G39" s="139" t="s">
        <v>52</v>
      </c>
      <c r="H39" s="140" t="s">
        <v>53</v>
      </c>
      <c r="I39" s="81"/>
      <c r="J39" s="141">
        <f>SUM(J30:J37)</f>
        <v>0</v>
      </c>
      <c r="K39" s="142"/>
      <c r="L39" s="55"/>
      <c r="S39" s="38"/>
      <c r="T39" s="38"/>
      <c r="U39" s="38"/>
      <c r="V39" s="38"/>
      <c r="W39" s="38"/>
      <c r="X39" s="38"/>
      <c r="Y39" s="38"/>
      <c r="Z39" s="38"/>
      <c r="AA39" s="38"/>
      <c r="AB39" s="38"/>
      <c r="AC39" s="38"/>
      <c r="AD39" s="38"/>
      <c r="AE39" s="38"/>
    </row>
    <row r="40" s="2" customFormat="1" ht="14.4" customHeight="1">
      <c r="A40" s="38"/>
      <c r="B40" s="39"/>
      <c r="C40" s="38"/>
      <c r="D40" s="38"/>
      <c r="E40" s="38"/>
      <c r="F40" s="38"/>
      <c r="G40" s="38"/>
      <c r="H40" s="38"/>
      <c r="I40" s="38"/>
      <c r="J40" s="38"/>
      <c r="K40" s="38"/>
      <c r="L40" s="55"/>
      <c r="S40" s="38"/>
      <c r="T40" s="38"/>
      <c r="U40" s="38"/>
      <c r="V40" s="38"/>
      <c r="W40" s="38"/>
      <c r="X40" s="38"/>
      <c r="Y40" s="38"/>
      <c r="Z40" s="38"/>
      <c r="AA40" s="38"/>
      <c r="AB40" s="38"/>
      <c r="AC40" s="38"/>
      <c r="AD40" s="38"/>
      <c r="AE40" s="38"/>
    </row>
    <row r="41" s="1" customFormat="1" ht="14.4" customHeight="1">
      <c r="B41" s="22"/>
      <c r="L41" s="22"/>
    </row>
    <row r="42" s="1" customFormat="1" ht="14.4" customHeight="1">
      <c r="B42" s="22"/>
      <c r="L42" s="2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54</v>
      </c>
      <c r="E50" s="57"/>
      <c r="F50" s="57"/>
      <c r="G50" s="56" t="s">
        <v>55</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56</v>
      </c>
      <c r="E61" s="41"/>
      <c r="F61" s="143" t="s">
        <v>57</v>
      </c>
      <c r="G61" s="58" t="s">
        <v>56</v>
      </c>
      <c r="H61" s="41"/>
      <c r="I61" s="41"/>
      <c r="J61" s="144" t="s">
        <v>57</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58</v>
      </c>
      <c r="E65" s="59"/>
      <c r="F65" s="59"/>
      <c r="G65" s="56" t="s">
        <v>59</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56</v>
      </c>
      <c r="E76" s="41"/>
      <c r="F76" s="143" t="s">
        <v>57</v>
      </c>
      <c r="G76" s="58" t="s">
        <v>56</v>
      </c>
      <c r="H76" s="41"/>
      <c r="I76" s="41"/>
      <c r="J76" s="144" t="s">
        <v>57</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162</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29" t="str">
        <f>E7</f>
        <v>VD Letovice, rekonstrukce VD</v>
      </c>
      <c r="F85" s="32"/>
      <c r="G85" s="32"/>
      <c r="H85" s="32"/>
      <c r="I85" s="38"/>
      <c r="J85" s="38"/>
      <c r="K85" s="38"/>
      <c r="L85" s="55"/>
      <c r="S85" s="38"/>
      <c r="T85" s="38"/>
      <c r="U85" s="38"/>
      <c r="V85" s="38"/>
      <c r="W85" s="38"/>
      <c r="X85" s="38"/>
      <c r="Y85" s="38"/>
      <c r="Z85" s="38"/>
      <c r="AA85" s="38"/>
      <c r="AB85" s="38"/>
      <c r="AC85" s="38"/>
      <c r="AD85" s="38"/>
      <c r="AE85" s="38"/>
    </row>
    <row r="86" s="2" customFormat="1" ht="12" customHeight="1">
      <c r="A86" s="38"/>
      <c r="B86" s="39"/>
      <c r="C86" s="32" t="s">
        <v>159</v>
      </c>
      <c r="D86" s="38"/>
      <c r="E86" s="38"/>
      <c r="F86" s="38"/>
      <c r="G86" s="38"/>
      <c r="H86" s="38"/>
      <c r="I86" s="38"/>
      <c r="J86" s="38"/>
      <c r="K86" s="38"/>
      <c r="L86" s="55"/>
      <c r="S86" s="38"/>
      <c r="T86" s="38"/>
      <c r="U86" s="38"/>
      <c r="V86" s="38"/>
      <c r="W86" s="38"/>
      <c r="X86" s="38"/>
      <c r="Y86" s="38"/>
      <c r="Z86" s="38"/>
      <c r="AA86" s="38"/>
      <c r="AB86" s="38"/>
      <c r="AC86" s="38"/>
      <c r="AD86" s="38"/>
      <c r="AE86" s="38"/>
    </row>
    <row r="87" s="2" customFormat="1" ht="16.5" customHeight="1">
      <c r="A87" s="38"/>
      <c r="B87" s="39"/>
      <c r="C87" s="38"/>
      <c r="D87" s="38"/>
      <c r="E87" s="67" t="str">
        <f>E9</f>
        <v>VON - Vedlejší a ostatní náklady</v>
      </c>
      <c r="F87" s="38"/>
      <c r="G87" s="38"/>
      <c r="H87" s="38"/>
      <c r="I87" s="38"/>
      <c r="J87" s="38"/>
      <c r="K87" s="38"/>
      <c r="L87" s="55"/>
      <c r="S87" s="38"/>
      <c r="T87" s="38"/>
      <c r="U87" s="38"/>
      <c r="V87" s="38"/>
      <c r="W87" s="38"/>
      <c r="X87" s="38"/>
      <c r="Y87" s="38"/>
      <c r="Z87" s="38"/>
      <c r="AA87" s="38"/>
      <c r="AB87" s="38"/>
      <c r="AC87" s="38"/>
      <c r="AD87" s="38"/>
      <c r="AE87" s="38"/>
    </row>
    <row r="88" s="2" customFormat="1" ht="6.96" customHeight="1">
      <c r="A88" s="38"/>
      <c r="B88" s="39"/>
      <c r="C88" s="38"/>
      <c r="D88" s="38"/>
      <c r="E88" s="38"/>
      <c r="F88" s="38"/>
      <c r="G88" s="38"/>
      <c r="H88" s="38"/>
      <c r="I88" s="38"/>
      <c r="J88" s="38"/>
      <c r="K88" s="38"/>
      <c r="L88" s="55"/>
      <c r="S88" s="38"/>
      <c r="T88" s="38"/>
      <c r="U88" s="38"/>
      <c r="V88" s="38"/>
      <c r="W88" s="38"/>
      <c r="X88" s="38"/>
      <c r="Y88" s="38"/>
      <c r="Z88" s="38"/>
      <c r="AA88" s="38"/>
      <c r="AB88" s="38"/>
      <c r="AC88" s="38"/>
      <c r="AD88" s="38"/>
      <c r="AE88" s="38"/>
    </row>
    <row r="89" s="2" customFormat="1" ht="12" customHeight="1">
      <c r="A89" s="38"/>
      <c r="B89" s="39"/>
      <c r="C89" s="32" t="s">
        <v>20</v>
      </c>
      <c r="D89" s="38"/>
      <c r="E89" s="38"/>
      <c r="F89" s="27" t="str">
        <f>F12</f>
        <v>VD Letovice</v>
      </c>
      <c r="G89" s="38"/>
      <c r="H89" s="38"/>
      <c r="I89" s="32" t="s">
        <v>22</v>
      </c>
      <c r="J89" s="69" t="str">
        <f>IF(J12="","",J12)</f>
        <v>2. 12. 2020</v>
      </c>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38"/>
      <c r="J90" s="38"/>
      <c r="K90" s="38"/>
      <c r="L90" s="55"/>
      <c r="S90" s="38"/>
      <c r="T90" s="38"/>
      <c r="U90" s="38"/>
      <c r="V90" s="38"/>
      <c r="W90" s="38"/>
      <c r="X90" s="38"/>
      <c r="Y90" s="38"/>
      <c r="Z90" s="38"/>
      <c r="AA90" s="38"/>
      <c r="AB90" s="38"/>
      <c r="AC90" s="38"/>
      <c r="AD90" s="38"/>
      <c r="AE90" s="38"/>
    </row>
    <row r="91" s="2" customFormat="1" ht="25.65" customHeight="1">
      <c r="A91" s="38"/>
      <c r="B91" s="39"/>
      <c r="C91" s="32" t="s">
        <v>24</v>
      </c>
      <c r="D91" s="38"/>
      <c r="E91" s="38"/>
      <c r="F91" s="27" t="str">
        <f>E15</f>
        <v>Povodí Moravy, s.p., Dřevařská 11, 60175 Brno</v>
      </c>
      <c r="G91" s="38"/>
      <c r="H91" s="38"/>
      <c r="I91" s="32" t="s">
        <v>32</v>
      </c>
      <c r="J91" s="36" t="str">
        <f>E21</f>
        <v>Sweco Hydroprojekt a.s.</v>
      </c>
      <c r="K91" s="38"/>
      <c r="L91" s="55"/>
      <c r="S91" s="38"/>
      <c r="T91" s="38"/>
      <c r="U91" s="38"/>
      <c r="V91" s="38"/>
      <c r="W91" s="38"/>
      <c r="X91" s="38"/>
      <c r="Y91" s="38"/>
      <c r="Z91" s="38"/>
      <c r="AA91" s="38"/>
      <c r="AB91" s="38"/>
      <c r="AC91" s="38"/>
      <c r="AD91" s="38"/>
      <c r="AE91" s="38"/>
    </row>
    <row r="92" s="2" customFormat="1" ht="15.15" customHeight="1">
      <c r="A92" s="38"/>
      <c r="B92" s="39"/>
      <c r="C92" s="32" t="s">
        <v>30</v>
      </c>
      <c r="D92" s="38"/>
      <c r="E92" s="38"/>
      <c r="F92" s="27" t="str">
        <f>IF(E18="","",E18)</f>
        <v>Vyplň údaj</v>
      </c>
      <c r="G92" s="38"/>
      <c r="H92" s="38"/>
      <c r="I92" s="32" t="s">
        <v>37</v>
      </c>
      <c r="J92" s="36" t="str">
        <f>E24</f>
        <v xml:space="preserve"> </v>
      </c>
      <c r="K92" s="38"/>
      <c r="L92" s="55"/>
      <c r="S92" s="38"/>
      <c r="T92" s="38"/>
      <c r="U92" s="38"/>
      <c r="V92" s="38"/>
      <c r="W92" s="38"/>
      <c r="X92" s="38"/>
      <c r="Y92" s="38"/>
      <c r="Z92" s="38"/>
      <c r="AA92" s="38"/>
      <c r="AB92" s="38"/>
      <c r="AC92" s="38"/>
      <c r="AD92" s="38"/>
      <c r="AE92" s="38"/>
    </row>
    <row r="93" s="2" customFormat="1" ht="10.32" customHeight="1">
      <c r="A93" s="38"/>
      <c r="B93" s="39"/>
      <c r="C93" s="38"/>
      <c r="D93" s="38"/>
      <c r="E93" s="38"/>
      <c r="F93" s="38"/>
      <c r="G93" s="38"/>
      <c r="H93" s="38"/>
      <c r="I93" s="38"/>
      <c r="J93" s="38"/>
      <c r="K93" s="38"/>
      <c r="L93" s="55"/>
      <c r="S93" s="38"/>
      <c r="T93" s="38"/>
      <c r="U93" s="38"/>
      <c r="V93" s="38"/>
      <c r="W93" s="38"/>
      <c r="X93" s="38"/>
      <c r="Y93" s="38"/>
      <c r="Z93" s="38"/>
      <c r="AA93" s="38"/>
      <c r="AB93" s="38"/>
      <c r="AC93" s="38"/>
      <c r="AD93" s="38"/>
      <c r="AE93" s="38"/>
    </row>
    <row r="94" s="2" customFormat="1" ht="29.28" customHeight="1">
      <c r="A94" s="38"/>
      <c r="B94" s="39"/>
      <c r="C94" s="145" t="s">
        <v>163</v>
      </c>
      <c r="D94" s="137"/>
      <c r="E94" s="137"/>
      <c r="F94" s="137"/>
      <c r="G94" s="137"/>
      <c r="H94" s="137"/>
      <c r="I94" s="137"/>
      <c r="J94" s="146" t="s">
        <v>164</v>
      </c>
      <c r="K94" s="137"/>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38"/>
      <c r="J95" s="38"/>
      <c r="K95" s="38"/>
      <c r="L95" s="55"/>
      <c r="S95" s="38"/>
      <c r="T95" s="38"/>
      <c r="U95" s="38"/>
      <c r="V95" s="38"/>
      <c r="W95" s="38"/>
      <c r="X95" s="38"/>
      <c r="Y95" s="38"/>
      <c r="Z95" s="38"/>
      <c r="AA95" s="38"/>
      <c r="AB95" s="38"/>
      <c r="AC95" s="38"/>
      <c r="AD95" s="38"/>
      <c r="AE95" s="38"/>
    </row>
    <row r="96" s="2" customFormat="1" ht="22.8" customHeight="1">
      <c r="A96" s="38"/>
      <c r="B96" s="39"/>
      <c r="C96" s="147" t="s">
        <v>165</v>
      </c>
      <c r="D96" s="38"/>
      <c r="E96" s="38"/>
      <c r="F96" s="38"/>
      <c r="G96" s="38"/>
      <c r="H96" s="38"/>
      <c r="I96" s="38"/>
      <c r="J96" s="96">
        <f>J122</f>
        <v>0</v>
      </c>
      <c r="K96" s="38"/>
      <c r="L96" s="55"/>
      <c r="S96" s="38"/>
      <c r="T96" s="38"/>
      <c r="U96" s="38"/>
      <c r="V96" s="38"/>
      <c r="W96" s="38"/>
      <c r="X96" s="38"/>
      <c r="Y96" s="38"/>
      <c r="Z96" s="38"/>
      <c r="AA96" s="38"/>
      <c r="AB96" s="38"/>
      <c r="AC96" s="38"/>
      <c r="AD96" s="38"/>
      <c r="AE96" s="38"/>
      <c r="AU96" s="19" t="s">
        <v>166</v>
      </c>
    </row>
    <row r="97" s="9" customFormat="1" ht="24.96" customHeight="1">
      <c r="A97" s="9"/>
      <c r="B97" s="148"/>
      <c r="C97" s="9"/>
      <c r="D97" s="149" t="s">
        <v>3540</v>
      </c>
      <c r="E97" s="150"/>
      <c r="F97" s="150"/>
      <c r="G97" s="150"/>
      <c r="H97" s="150"/>
      <c r="I97" s="150"/>
      <c r="J97" s="151">
        <f>J123</f>
        <v>0</v>
      </c>
      <c r="K97" s="9"/>
      <c r="L97" s="148"/>
      <c r="S97" s="9"/>
      <c r="T97" s="9"/>
      <c r="U97" s="9"/>
      <c r="V97" s="9"/>
      <c r="W97" s="9"/>
      <c r="X97" s="9"/>
      <c r="Y97" s="9"/>
      <c r="Z97" s="9"/>
      <c r="AA97" s="9"/>
      <c r="AB97" s="9"/>
      <c r="AC97" s="9"/>
      <c r="AD97" s="9"/>
      <c r="AE97" s="9"/>
    </row>
    <row r="98" s="10" customFormat="1" ht="19.92" customHeight="1">
      <c r="A98" s="10"/>
      <c r="B98" s="152"/>
      <c r="C98" s="10"/>
      <c r="D98" s="153" t="s">
        <v>3541</v>
      </c>
      <c r="E98" s="154"/>
      <c r="F98" s="154"/>
      <c r="G98" s="154"/>
      <c r="H98" s="154"/>
      <c r="I98" s="154"/>
      <c r="J98" s="155">
        <f>J124</f>
        <v>0</v>
      </c>
      <c r="K98" s="10"/>
      <c r="L98" s="152"/>
      <c r="S98" s="10"/>
      <c r="T98" s="10"/>
      <c r="U98" s="10"/>
      <c r="V98" s="10"/>
      <c r="W98" s="10"/>
      <c r="X98" s="10"/>
      <c r="Y98" s="10"/>
      <c r="Z98" s="10"/>
      <c r="AA98" s="10"/>
      <c r="AB98" s="10"/>
      <c r="AC98" s="10"/>
      <c r="AD98" s="10"/>
      <c r="AE98" s="10"/>
    </row>
    <row r="99" s="10" customFormat="1" ht="19.92" customHeight="1">
      <c r="A99" s="10"/>
      <c r="B99" s="152"/>
      <c r="C99" s="10"/>
      <c r="D99" s="153" t="s">
        <v>3542</v>
      </c>
      <c r="E99" s="154"/>
      <c r="F99" s="154"/>
      <c r="G99" s="154"/>
      <c r="H99" s="154"/>
      <c r="I99" s="154"/>
      <c r="J99" s="155">
        <f>J142</f>
        <v>0</v>
      </c>
      <c r="K99" s="10"/>
      <c r="L99" s="152"/>
      <c r="S99" s="10"/>
      <c r="T99" s="10"/>
      <c r="U99" s="10"/>
      <c r="V99" s="10"/>
      <c r="W99" s="10"/>
      <c r="X99" s="10"/>
      <c r="Y99" s="10"/>
      <c r="Z99" s="10"/>
      <c r="AA99" s="10"/>
      <c r="AB99" s="10"/>
      <c r="AC99" s="10"/>
      <c r="AD99" s="10"/>
      <c r="AE99" s="10"/>
    </row>
    <row r="100" s="10" customFormat="1" ht="19.92" customHeight="1">
      <c r="A100" s="10"/>
      <c r="B100" s="152"/>
      <c r="C100" s="10"/>
      <c r="D100" s="153" t="s">
        <v>3543</v>
      </c>
      <c r="E100" s="154"/>
      <c r="F100" s="154"/>
      <c r="G100" s="154"/>
      <c r="H100" s="154"/>
      <c r="I100" s="154"/>
      <c r="J100" s="155">
        <f>J149</f>
        <v>0</v>
      </c>
      <c r="K100" s="10"/>
      <c r="L100" s="152"/>
      <c r="S100" s="10"/>
      <c r="T100" s="10"/>
      <c r="U100" s="10"/>
      <c r="V100" s="10"/>
      <c r="W100" s="10"/>
      <c r="X100" s="10"/>
      <c r="Y100" s="10"/>
      <c r="Z100" s="10"/>
      <c r="AA100" s="10"/>
      <c r="AB100" s="10"/>
      <c r="AC100" s="10"/>
      <c r="AD100" s="10"/>
      <c r="AE100" s="10"/>
    </row>
    <row r="101" s="10" customFormat="1" ht="19.92" customHeight="1">
      <c r="A101" s="10"/>
      <c r="B101" s="152"/>
      <c r="C101" s="10"/>
      <c r="D101" s="153" t="s">
        <v>3544</v>
      </c>
      <c r="E101" s="154"/>
      <c r="F101" s="154"/>
      <c r="G101" s="154"/>
      <c r="H101" s="154"/>
      <c r="I101" s="154"/>
      <c r="J101" s="155">
        <f>J178</f>
        <v>0</v>
      </c>
      <c r="K101" s="10"/>
      <c r="L101" s="152"/>
      <c r="S101" s="10"/>
      <c r="T101" s="10"/>
      <c r="U101" s="10"/>
      <c r="V101" s="10"/>
      <c r="W101" s="10"/>
      <c r="X101" s="10"/>
      <c r="Y101" s="10"/>
      <c r="Z101" s="10"/>
      <c r="AA101" s="10"/>
      <c r="AB101" s="10"/>
      <c r="AC101" s="10"/>
      <c r="AD101" s="10"/>
      <c r="AE101" s="10"/>
    </row>
    <row r="102" s="10" customFormat="1" ht="19.92" customHeight="1">
      <c r="A102" s="10"/>
      <c r="B102" s="152"/>
      <c r="C102" s="10"/>
      <c r="D102" s="153" t="s">
        <v>3545</v>
      </c>
      <c r="E102" s="154"/>
      <c r="F102" s="154"/>
      <c r="G102" s="154"/>
      <c r="H102" s="154"/>
      <c r="I102" s="154"/>
      <c r="J102" s="155">
        <f>J197</f>
        <v>0</v>
      </c>
      <c r="K102" s="10"/>
      <c r="L102" s="152"/>
      <c r="S102" s="10"/>
      <c r="T102" s="10"/>
      <c r="U102" s="10"/>
      <c r="V102" s="10"/>
      <c r="W102" s="10"/>
      <c r="X102" s="10"/>
      <c r="Y102" s="10"/>
      <c r="Z102" s="10"/>
      <c r="AA102" s="10"/>
      <c r="AB102" s="10"/>
      <c r="AC102" s="10"/>
      <c r="AD102" s="10"/>
      <c r="AE102" s="10"/>
    </row>
    <row r="103" s="2" customFormat="1" ht="21.84" customHeight="1">
      <c r="A103" s="38"/>
      <c r="B103" s="39"/>
      <c r="C103" s="38"/>
      <c r="D103" s="38"/>
      <c r="E103" s="38"/>
      <c r="F103" s="38"/>
      <c r="G103" s="38"/>
      <c r="H103" s="38"/>
      <c r="I103" s="38"/>
      <c r="J103" s="38"/>
      <c r="K103" s="38"/>
      <c r="L103" s="55"/>
      <c r="S103" s="38"/>
      <c r="T103" s="38"/>
      <c r="U103" s="38"/>
      <c r="V103" s="38"/>
      <c r="W103" s="38"/>
      <c r="X103" s="38"/>
      <c r="Y103" s="38"/>
      <c r="Z103" s="38"/>
      <c r="AA103" s="38"/>
      <c r="AB103" s="38"/>
      <c r="AC103" s="38"/>
      <c r="AD103" s="38"/>
      <c r="AE103" s="38"/>
    </row>
    <row r="104" s="2" customFormat="1" ht="6.96" customHeight="1">
      <c r="A104" s="38"/>
      <c r="B104" s="60"/>
      <c r="C104" s="61"/>
      <c r="D104" s="61"/>
      <c r="E104" s="61"/>
      <c r="F104" s="61"/>
      <c r="G104" s="61"/>
      <c r="H104" s="61"/>
      <c r="I104" s="61"/>
      <c r="J104" s="61"/>
      <c r="K104" s="61"/>
      <c r="L104" s="55"/>
      <c r="S104" s="38"/>
      <c r="T104" s="38"/>
      <c r="U104" s="38"/>
      <c r="V104" s="38"/>
      <c r="W104" s="38"/>
      <c r="X104" s="38"/>
      <c r="Y104" s="38"/>
      <c r="Z104" s="38"/>
      <c r="AA104" s="38"/>
      <c r="AB104" s="38"/>
      <c r="AC104" s="38"/>
      <c r="AD104" s="38"/>
      <c r="AE104" s="38"/>
    </row>
    <row r="108" s="2" customFormat="1" ht="6.96" customHeight="1">
      <c r="A108" s="38"/>
      <c r="B108" s="62"/>
      <c r="C108" s="63"/>
      <c r="D108" s="63"/>
      <c r="E108" s="63"/>
      <c r="F108" s="63"/>
      <c r="G108" s="63"/>
      <c r="H108" s="63"/>
      <c r="I108" s="63"/>
      <c r="J108" s="63"/>
      <c r="K108" s="63"/>
      <c r="L108" s="55"/>
      <c r="S108" s="38"/>
      <c r="T108" s="38"/>
      <c r="U108" s="38"/>
      <c r="V108" s="38"/>
      <c r="W108" s="38"/>
      <c r="X108" s="38"/>
      <c r="Y108" s="38"/>
      <c r="Z108" s="38"/>
      <c r="AA108" s="38"/>
      <c r="AB108" s="38"/>
      <c r="AC108" s="38"/>
      <c r="AD108" s="38"/>
      <c r="AE108" s="38"/>
    </row>
    <row r="109" s="2" customFormat="1" ht="24.96" customHeight="1">
      <c r="A109" s="38"/>
      <c r="B109" s="39"/>
      <c r="C109" s="23" t="s">
        <v>184</v>
      </c>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6.96" customHeight="1">
      <c r="A110" s="38"/>
      <c r="B110" s="39"/>
      <c r="C110" s="38"/>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2" customHeight="1">
      <c r="A111" s="38"/>
      <c r="B111" s="39"/>
      <c r="C111" s="32" t="s">
        <v>16</v>
      </c>
      <c r="D111" s="38"/>
      <c r="E111" s="38"/>
      <c r="F111" s="38"/>
      <c r="G111" s="38"/>
      <c r="H111" s="38"/>
      <c r="I111" s="38"/>
      <c r="J111" s="38"/>
      <c r="K111" s="38"/>
      <c r="L111" s="55"/>
      <c r="S111" s="38"/>
      <c r="T111" s="38"/>
      <c r="U111" s="38"/>
      <c r="V111" s="38"/>
      <c r="W111" s="38"/>
      <c r="X111" s="38"/>
      <c r="Y111" s="38"/>
      <c r="Z111" s="38"/>
      <c r="AA111" s="38"/>
      <c r="AB111" s="38"/>
      <c r="AC111" s="38"/>
      <c r="AD111" s="38"/>
      <c r="AE111" s="38"/>
    </row>
    <row r="112" s="2" customFormat="1" ht="16.5" customHeight="1">
      <c r="A112" s="38"/>
      <c r="B112" s="39"/>
      <c r="C112" s="38"/>
      <c r="D112" s="38"/>
      <c r="E112" s="129" t="str">
        <f>E7</f>
        <v>VD Letovice, rekonstrukce VD</v>
      </c>
      <c r="F112" s="32"/>
      <c r="G112" s="32"/>
      <c r="H112" s="32"/>
      <c r="I112" s="38"/>
      <c r="J112" s="38"/>
      <c r="K112" s="38"/>
      <c r="L112" s="55"/>
      <c r="S112" s="38"/>
      <c r="T112" s="38"/>
      <c r="U112" s="38"/>
      <c r="V112" s="38"/>
      <c r="W112" s="38"/>
      <c r="X112" s="38"/>
      <c r="Y112" s="38"/>
      <c r="Z112" s="38"/>
      <c r="AA112" s="38"/>
      <c r="AB112" s="38"/>
      <c r="AC112" s="38"/>
      <c r="AD112" s="38"/>
      <c r="AE112" s="38"/>
    </row>
    <row r="113" s="2" customFormat="1" ht="12" customHeight="1">
      <c r="A113" s="38"/>
      <c r="B113" s="39"/>
      <c r="C113" s="32" t="s">
        <v>159</v>
      </c>
      <c r="D113" s="38"/>
      <c r="E113" s="38"/>
      <c r="F113" s="38"/>
      <c r="G113" s="38"/>
      <c r="H113" s="38"/>
      <c r="I113" s="38"/>
      <c r="J113" s="38"/>
      <c r="K113" s="38"/>
      <c r="L113" s="55"/>
      <c r="S113" s="38"/>
      <c r="T113" s="38"/>
      <c r="U113" s="38"/>
      <c r="V113" s="38"/>
      <c r="W113" s="38"/>
      <c r="X113" s="38"/>
      <c r="Y113" s="38"/>
      <c r="Z113" s="38"/>
      <c r="AA113" s="38"/>
      <c r="AB113" s="38"/>
      <c r="AC113" s="38"/>
      <c r="AD113" s="38"/>
      <c r="AE113" s="38"/>
    </row>
    <row r="114" s="2" customFormat="1" ht="16.5" customHeight="1">
      <c r="A114" s="38"/>
      <c r="B114" s="39"/>
      <c r="C114" s="38"/>
      <c r="D114" s="38"/>
      <c r="E114" s="67" t="str">
        <f>E9</f>
        <v>VON - Vedlejší a ostatní náklady</v>
      </c>
      <c r="F114" s="38"/>
      <c r="G114" s="38"/>
      <c r="H114" s="38"/>
      <c r="I114" s="38"/>
      <c r="J114" s="38"/>
      <c r="K114" s="38"/>
      <c r="L114" s="55"/>
      <c r="S114" s="38"/>
      <c r="T114" s="38"/>
      <c r="U114" s="38"/>
      <c r="V114" s="38"/>
      <c r="W114" s="38"/>
      <c r="X114" s="38"/>
      <c r="Y114" s="38"/>
      <c r="Z114" s="38"/>
      <c r="AA114" s="38"/>
      <c r="AB114" s="38"/>
      <c r="AC114" s="38"/>
      <c r="AD114" s="38"/>
      <c r="AE114" s="38"/>
    </row>
    <row r="115" s="2" customFormat="1" ht="6.96" customHeight="1">
      <c r="A115" s="38"/>
      <c r="B115" s="39"/>
      <c r="C115" s="38"/>
      <c r="D115" s="38"/>
      <c r="E115" s="38"/>
      <c r="F115" s="38"/>
      <c r="G115" s="38"/>
      <c r="H115" s="38"/>
      <c r="I115" s="38"/>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20</v>
      </c>
      <c r="D116" s="38"/>
      <c r="E116" s="38"/>
      <c r="F116" s="27" t="str">
        <f>F12</f>
        <v>VD Letovice</v>
      </c>
      <c r="G116" s="38"/>
      <c r="H116" s="38"/>
      <c r="I116" s="32" t="s">
        <v>22</v>
      </c>
      <c r="J116" s="69" t="str">
        <f>IF(J12="","",J12)</f>
        <v>2. 12. 2020</v>
      </c>
      <c r="K116" s="38"/>
      <c r="L116" s="55"/>
      <c r="S116" s="38"/>
      <c r="T116" s="38"/>
      <c r="U116" s="38"/>
      <c r="V116" s="38"/>
      <c r="W116" s="38"/>
      <c r="X116" s="38"/>
      <c r="Y116" s="38"/>
      <c r="Z116" s="38"/>
      <c r="AA116" s="38"/>
      <c r="AB116" s="38"/>
      <c r="AC116" s="38"/>
      <c r="AD116" s="38"/>
      <c r="AE116" s="38"/>
    </row>
    <row r="117" s="2" customFormat="1" ht="6.96" customHeight="1">
      <c r="A117" s="38"/>
      <c r="B117" s="39"/>
      <c r="C117" s="38"/>
      <c r="D117" s="38"/>
      <c r="E117" s="38"/>
      <c r="F117" s="38"/>
      <c r="G117" s="38"/>
      <c r="H117" s="38"/>
      <c r="I117" s="38"/>
      <c r="J117" s="38"/>
      <c r="K117" s="38"/>
      <c r="L117" s="55"/>
      <c r="S117" s="38"/>
      <c r="T117" s="38"/>
      <c r="U117" s="38"/>
      <c r="V117" s="38"/>
      <c r="W117" s="38"/>
      <c r="X117" s="38"/>
      <c r="Y117" s="38"/>
      <c r="Z117" s="38"/>
      <c r="AA117" s="38"/>
      <c r="AB117" s="38"/>
      <c r="AC117" s="38"/>
      <c r="AD117" s="38"/>
      <c r="AE117" s="38"/>
    </row>
    <row r="118" s="2" customFormat="1" ht="25.65" customHeight="1">
      <c r="A118" s="38"/>
      <c r="B118" s="39"/>
      <c r="C118" s="32" t="s">
        <v>24</v>
      </c>
      <c r="D118" s="38"/>
      <c r="E118" s="38"/>
      <c r="F118" s="27" t="str">
        <f>E15</f>
        <v>Povodí Moravy, s.p., Dřevařská 11, 60175 Brno</v>
      </c>
      <c r="G118" s="38"/>
      <c r="H118" s="38"/>
      <c r="I118" s="32" t="s">
        <v>32</v>
      </c>
      <c r="J118" s="36" t="str">
        <f>E21</f>
        <v>Sweco Hydroprojekt a.s.</v>
      </c>
      <c r="K118" s="38"/>
      <c r="L118" s="55"/>
      <c r="S118" s="38"/>
      <c r="T118" s="38"/>
      <c r="U118" s="38"/>
      <c r="V118" s="38"/>
      <c r="W118" s="38"/>
      <c r="X118" s="38"/>
      <c r="Y118" s="38"/>
      <c r="Z118" s="38"/>
      <c r="AA118" s="38"/>
      <c r="AB118" s="38"/>
      <c r="AC118" s="38"/>
      <c r="AD118" s="38"/>
      <c r="AE118" s="38"/>
    </row>
    <row r="119" s="2" customFormat="1" ht="15.15" customHeight="1">
      <c r="A119" s="38"/>
      <c r="B119" s="39"/>
      <c r="C119" s="32" t="s">
        <v>30</v>
      </c>
      <c r="D119" s="38"/>
      <c r="E119" s="38"/>
      <c r="F119" s="27" t="str">
        <f>IF(E18="","",E18)</f>
        <v>Vyplň údaj</v>
      </c>
      <c r="G119" s="38"/>
      <c r="H119" s="38"/>
      <c r="I119" s="32" t="s">
        <v>37</v>
      </c>
      <c r="J119" s="36" t="str">
        <f>E24</f>
        <v xml:space="preserve"> </v>
      </c>
      <c r="K119" s="38"/>
      <c r="L119" s="55"/>
      <c r="S119" s="38"/>
      <c r="T119" s="38"/>
      <c r="U119" s="38"/>
      <c r="V119" s="38"/>
      <c r="W119" s="38"/>
      <c r="X119" s="38"/>
      <c r="Y119" s="38"/>
      <c r="Z119" s="38"/>
      <c r="AA119" s="38"/>
      <c r="AB119" s="38"/>
      <c r="AC119" s="38"/>
      <c r="AD119" s="38"/>
      <c r="AE119" s="38"/>
    </row>
    <row r="120" s="2" customFormat="1" ht="10.32" customHeight="1">
      <c r="A120" s="38"/>
      <c r="B120" s="39"/>
      <c r="C120" s="38"/>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11" customFormat="1" ht="29.28" customHeight="1">
      <c r="A121" s="156"/>
      <c r="B121" s="157"/>
      <c r="C121" s="158" t="s">
        <v>185</v>
      </c>
      <c r="D121" s="159" t="s">
        <v>66</v>
      </c>
      <c r="E121" s="159" t="s">
        <v>62</v>
      </c>
      <c r="F121" s="159" t="s">
        <v>63</v>
      </c>
      <c r="G121" s="159" t="s">
        <v>186</v>
      </c>
      <c r="H121" s="159" t="s">
        <v>187</v>
      </c>
      <c r="I121" s="159" t="s">
        <v>188</v>
      </c>
      <c r="J121" s="159" t="s">
        <v>164</v>
      </c>
      <c r="K121" s="160" t="s">
        <v>189</v>
      </c>
      <c r="L121" s="161"/>
      <c r="M121" s="86" t="s">
        <v>1</v>
      </c>
      <c r="N121" s="87" t="s">
        <v>45</v>
      </c>
      <c r="O121" s="87" t="s">
        <v>190</v>
      </c>
      <c r="P121" s="87" t="s">
        <v>191</v>
      </c>
      <c r="Q121" s="87" t="s">
        <v>192</v>
      </c>
      <c r="R121" s="87" t="s">
        <v>193</v>
      </c>
      <c r="S121" s="87" t="s">
        <v>194</v>
      </c>
      <c r="T121" s="88" t="s">
        <v>195</v>
      </c>
      <c r="U121" s="156"/>
      <c r="V121" s="156"/>
      <c r="W121" s="156"/>
      <c r="X121" s="156"/>
      <c r="Y121" s="156"/>
      <c r="Z121" s="156"/>
      <c r="AA121" s="156"/>
      <c r="AB121" s="156"/>
      <c r="AC121" s="156"/>
      <c r="AD121" s="156"/>
      <c r="AE121" s="156"/>
    </row>
    <row r="122" s="2" customFormat="1" ht="22.8" customHeight="1">
      <c r="A122" s="38"/>
      <c r="B122" s="39"/>
      <c r="C122" s="93" t="s">
        <v>196</v>
      </c>
      <c r="D122" s="38"/>
      <c r="E122" s="38"/>
      <c r="F122" s="38"/>
      <c r="G122" s="38"/>
      <c r="H122" s="38"/>
      <c r="I122" s="38"/>
      <c r="J122" s="162">
        <f>BK122</f>
        <v>0</v>
      </c>
      <c r="K122" s="38"/>
      <c r="L122" s="39"/>
      <c r="M122" s="89"/>
      <c r="N122" s="73"/>
      <c r="O122" s="90"/>
      <c r="P122" s="163">
        <f>P123</f>
        <v>0</v>
      </c>
      <c r="Q122" s="90"/>
      <c r="R122" s="163">
        <f>R123</f>
        <v>0</v>
      </c>
      <c r="S122" s="90"/>
      <c r="T122" s="164">
        <f>T123</f>
        <v>0</v>
      </c>
      <c r="U122" s="38"/>
      <c r="V122" s="38"/>
      <c r="W122" s="38"/>
      <c r="X122" s="38"/>
      <c r="Y122" s="38"/>
      <c r="Z122" s="38"/>
      <c r="AA122" s="38"/>
      <c r="AB122" s="38"/>
      <c r="AC122" s="38"/>
      <c r="AD122" s="38"/>
      <c r="AE122" s="38"/>
      <c r="AT122" s="19" t="s">
        <v>80</v>
      </c>
      <c r="AU122" s="19" t="s">
        <v>166</v>
      </c>
      <c r="BK122" s="165">
        <f>BK123</f>
        <v>0</v>
      </c>
    </row>
    <row r="123" s="12" customFormat="1" ht="25.92" customHeight="1">
      <c r="A123" s="12"/>
      <c r="B123" s="166"/>
      <c r="C123" s="12"/>
      <c r="D123" s="167" t="s">
        <v>80</v>
      </c>
      <c r="E123" s="168" t="s">
        <v>3546</v>
      </c>
      <c r="F123" s="168" t="s">
        <v>3547</v>
      </c>
      <c r="G123" s="12"/>
      <c r="H123" s="12"/>
      <c r="I123" s="169"/>
      <c r="J123" s="170">
        <f>BK123</f>
        <v>0</v>
      </c>
      <c r="K123" s="12"/>
      <c r="L123" s="166"/>
      <c r="M123" s="171"/>
      <c r="N123" s="172"/>
      <c r="O123" s="172"/>
      <c r="P123" s="173">
        <f>P124+P142+P149+P178+P197</f>
        <v>0</v>
      </c>
      <c r="Q123" s="172"/>
      <c r="R123" s="173">
        <f>R124+R142+R149+R178+R197</f>
        <v>0</v>
      </c>
      <c r="S123" s="172"/>
      <c r="T123" s="174">
        <f>T124+T142+T149+T178+T197</f>
        <v>0</v>
      </c>
      <c r="U123" s="12"/>
      <c r="V123" s="12"/>
      <c r="W123" s="12"/>
      <c r="X123" s="12"/>
      <c r="Y123" s="12"/>
      <c r="Z123" s="12"/>
      <c r="AA123" s="12"/>
      <c r="AB123" s="12"/>
      <c r="AC123" s="12"/>
      <c r="AD123" s="12"/>
      <c r="AE123" s="12"/>
      <c r="AR123" s="167" t="s">
        <v>235</v>
      </c>
      <c r="AT123" s="175" t="s">
        <v>80</v>
      </c>
      <c r="AU123" s="175" t="s">
        <v>81</v>
      </c>
      <c r="AY123" s="167" t="s">
        <v>199</v>
      </c>
      <c r="BK123" s="176">
        <f>BK124+BK142+BK149+BK178+BK197</f>
        <v>0</v>
      </c>
    </row>
    <row r="124" s="12" customFormat="1" ht="22.8" customHeight="1">
      <c r="A124" s="12"/>
      <c r="B124" s="166"/>
      <c r="C124" s="12"/>
      <c r="D124" s="167" t="s">
        <v>80</v>
      </c>
      <c r="E124" s="177" t="s">
        <v>3548</v>
      </c>
      <c r="F124" s="177" t="s">
        <v>3549</v>
      </c>
      <c r="G124" s="12"/>
      <c r="H124" s="12"/>
      <c r="I124" s="169"/>
      <c r="J124" s="178">
        <f>BK124</f>
        <v>0</v>
      </c>
      <c r="K124" s="12"/>
      <c r="L124" s="166"/>
      <c r="M124" s="171"/>
      <c r="N124" s="172"/>
      <c r="O124" s="172"/>
      <c r="P124" s="173">
        <f>SUM(P125:P141)</f>
        <v>0</v>
      </c>
      <c r="Q124" s="172"/>
      <c r="R124" s="173">
        <f>SUM(R125:R141)</f>
        <v>0</v>
      </c>
      <c r="S124" s="172"/>
      <c r="T124" s="174">
        <f>SUM(T125:T141)</f>
        <v>0</v>
      </c>
      <c r="U124" s="12"/>
      <c r="V124" s="12"/>
      <c r="W124" s="12"/>
      <c r="X124" s="12"/>
      <c r="Y124" s="12"/>
      <c r="Z124" s="12"/>
      <c r="AA124" s="12"/>
      <c r="AB124" s="12"/>
      <c r="AC124" s="12"/>
      <c r="AD124" s="12"/>
      <c r="AE124" s="12"/>
      <c r="AR124" s="167" t="s">
        <v>235</v>
      </c>
      <c r="AT124" s="175" t="s">
        <v>80</v>
      </c>
      <c r="AU124" s="175" t="s">
        <v>89</v>
      </c>
      <c r="AY124" s="167" t="s">
        <v>199</v>
      </c>
      <c r="BK124" s="176">
        <f>SUM(BK125:BK141)</f>
        <v>0</v>
      </c>
    </row>
    <row r="125" s="2" customFormat="1" ht="49.05" customHeight="1">
      <c r="A125" s="38"/>
      <c r="B125" s="179"/>
      <c r="C125" s="180" t="s">
        <v>89</v>
      </c>
      <c r="D125" s="180" t="s">
        <v>201</v>
      </c>
      <c r="E125" s="181" t="s">
        <v>3550</v>
      </c>
      <c r="F125" s="182" t="s">
        <v>3551</v>
      </c>
      <c r="G125" s="183" t="s">
        <v>548</v>
      </c>
      <c r="H125" s="184">
        <v>1</v>
      </c>
      <c r="I125" s="185"/>
      <c r="J125" s="186">
        <f>ROUND(I125*H125,2)</f>
        <v>0</v>
      </c>
      <c r="K125" s="182" t="s">
        <v>1</v>
      </c>
      <c r="L125" s="39"/>
      <c r="M125" s="187" t="s">
        <v>1</v>
      </c>
      <c r="N125" s="188" t="s">
        <v>46</v>
      </c>
      <c r="O125" s="77"/>
      <c r="P125" s="189">
        <f>O125*H125</f>
        <v>0</v>
      </c>
      <c r="Q125" s="189">
        <v>0</v>
      </c>
      <c r="R125" s="189">
        <f>Q125*H125</f>
        <v>0</v>
      </c>
      <c r="S125" s="189">
        <v>0</v>
      </c>
      <c r="T125" s="190">
        <f>S125*H125</f>
        <v>0</v>
      </c>
      <c r="U125" s="38"/>
      <c r="V125" s="38"/>
      <c r="W125" s="38"/>
      <c r="X125" s="38"/>
      <c r="Y125" s="38"/>
      <c r="Z125" s="38"/>
      <c r="AA125" s="38"/>
      <c r="AB125" s="38"/>
      <c r="AC125" s="38"/>
      <c r="AD125" s="38"/>
      <c r="AE125" s="38"/>
      <c r="AR125" s="191" t="s">
        <v>3552</v>
      </c>
      <c r="AT125" s="191" t="s">
        <v>201</v>
      </c>
      <c r="AU125" s="191" t="s">
        <v>91</v>
      </c>
      <c r="AY125" s="19" t="s">
        <v>199</v>
      </c>
      <c r="BE125" s="192">
        <f>IF(N125="základní",J125,0)</f>
        <v>0</v>
      </c>
      <c r="BF125" s="192">
        <f>IF(N125="snížená",J125,0)</f>
        <v>0</v>
      </c>
      <c r="BG125" s="192">
        <f>IF(N125="zákl. přenesená",J125,0)</f>
        <v>0</v>
      </c>
      <c r="BH125" s="192">
        <f>IF(N125="sníž. přenesená",J125,0)</f>
        <v>0</v>
      </c>
      <c r="BI125" s="192">
        <f>IF(N125="nulová",J125,0)</f>
        <v>0</v>
      </c>
      <c r="BJ125" s="19" t="s">
        <v>89</v>
      </c>
      <c r="BK125" s="192">
        <f>ROUND(I125*H125,2)</f>
        <v>0</v>
      </c>
      <c r="BL125" s="19" t="s">
        <v>3552</v>
      </c>
      <c r="BM125" s="191" t="s">
        <v>3553</v>
      </c>
    </row>
    <row r="126" s="2" customFormat="1">
      <c r="A126" s="38"/>
      <c r="B126" s="39"/>
      <c r="C126" s="38"/>
      <c r="D126" s="193" t="s">
        <v>248</v>
      </c>
      <c r="E126" s="38"/>
      <c r="F126" s="198" t="s">
        <v>3554</v>
      </c>
      <c r="G126" s="38"/>
      <c r="H126" s="38"/>
      <c r="I126" s="195"/>
      <c r="J126" s="38"/>
      <c r="K126" s="38"/>
      <c r="L126" s="39"/>
      <c r="M126" s="196"/>
      <c r="N126" s="197"/>
      <c r="O126" s="77"/>
      <c r="P126" s="77"/>
      <c r="Q126" s="77"/>
      <c r="R126" s="77"/>
      <c r="S126" s="77"/>
      <c r="T126" s="78"/>
      <c r="U126" s="38"/>
      <c r="V126" s="38"/>
      <c r="W126" s="38"/>
      <c r="X126" s="38"/>
      <c r="Y126" s="38"/>
      <c r="Z126" s="38"/>
      <c r="AA126" s="38"/>
      <c r="AB126" s="38"/>
      <c r="AC126" s="38"/>
      <c r="AD126" s="38"/>
      <c r="AE126" s="38"/>
      <c r="AT126" s="19" t="s">
        <v>248</v>
      </c>
      <c r="AU126" s="19" t="s">
        <v>91</v>
      </c>
    </row>
    <row r="127" s="2" customFormat="1" ht="14.4" customHeight="1">
      <c r="A127" s="38"/>
      <c r="B127" s="179"/>
      <c r="C127" s="180" t="s">
        <v>91</v>
      </c>
      <c r="D127" s="180" t="s">
        <v>201</v>
      </c>
      <c r="E127" s="181" t="s">
        <v>3555</v>
      </c>
      <c r="F127" s="182" t="s">
        <v>3556</v>
      </c>
      <c r="G127" s="183" t="s">
        <v>548</v>
      </c>
      <c r="H127" s="184">
        <v>1</v>
      </c>
      <c r="I127" s="185"/>
      <c r="J127" s="186">
        <f>ROUND(I127*H127,2)</f>
        <v>0</v>
      </c>
      <c r="K127" s="182" t="s">
        <v>1</v>
      </c>
      <c r="L127" s="39"/>
      <c r="M127" s="187" t="s">
        <v>1</v>
      </c>
      <c r="N127" s="188" t="s">
        <v>46</v>
      </c>
      <c r="O127" s="77"/>
      <c r="P127" s="189">
        <f>O127*H127</f>
        <v>0</v>
      </c>
      <c r="Q127" s="189">
        <v>0</v>
      </c>
      <c r="R127" s="189">
        <f>Q127*H127</f>
        <v>0</v>
      </c>
      <c r="S127" s="189">
        <v>0</v>
      </c>
      <c r="T127" s="190">
        <f>S127*H127</f>
        <v>0</v>
      </c>
      <c r="U127" s="38"/>
      <c r="V127" s="38"/>
      <c r="W127" s="38"/>
      <c r="X127" s="38"/>
      <c r="Y127" s="38"/>
      <c r="Z127" s="38"/>
      <c r="AA127" s="38"/>
      <c r="AB127" s="38"/>
      <c r="AC127" s="38"/>
      <c r="AD127" s="38"/>
      <c r="AE127" s="38"/>
      <c r="AR127" s="191" t="s">
        <v>3552</v>
      </c>
      <c r="AT127" s="191" t="s">
        <v>201</v>
      </c>
      <c r="AU127" s="191" t="s">
        <v>91</v>
      </c>
      <c r="AY127" s="19" t="s">
        <v>199</v>
      </c>
      <c r="BE127" s="192">
        <f>IF(N127="základní",J127,0)</f>
        <v>0</v>
      </c>
      <c r="BF127" s="192">
        <f>IF(N127="snížená",J127,0)</f>
        <v>0</v>
      </c>
      <c r="BG127" s="192">
        <f>IF(N127="zákl. přenesená",J127,0)</f>
        <v>0</v>
      </c>
      <c r="BH127" s="192">
        <f>IF(N127="sníž. přenesená",J127,0)</f>
        <v>0</v>
      </c>
      <c r="BI127" s="192">
        <f>IF(N127="nulová",J127,0)</f>
        <v>0</v>
      </c>
      <c r="BJ127" s="19" t="s">
        <v>89</v>
      </c>
      <c r="BK127" s="192">
        <f>ROUND(I127*H127,2)</f>
        <v>0</v>
      </c>
      <c r="BL127" s="19" t="s">
        <v>3552</v>
      </c>
      <c r="BM127" s="191" t="s">
        <v>3557</v>
      </c>
    </row>
    <row r="128" s="2" customFormat="1">
      <c r="A128" s="38"/>
      <c r="B128" s="39"/>
      <c r="C128" s="38"/>
      <c r="D128" s="193" t="s">
        <v>248</v>
      </c>
      <c r="E128" s="38"/>
      <c r="F128" s="198" t="s">
        <v>3558</v>
      </c>
      <c r="G128" s="38"/>
      <c r="H128" s="38"/>
      <c r="I128" s="195"/>
      <c r="J128" s="38"/>
      <c r="K128" s="38"/>
      <c r="L128" s="39"/>
      <c r="M128" s="196"/>
      <c r="N128" s="197"/>
      <c r="O128" s="77"/>
      <c r="P128" s="77"/>
      <c r="Q128" s="77"/>
      <c r="R128" s="77"/>
      <c r="S128" s="77"/>
      <c r="T128" s="78"/>
      <c r="U128" s="38"/>
      <c r="V128" s="38"/>
      <c r="W128" s="38"/>
      <c r="X128" s="38"/>
      <c r="Y128" s="38"/>
      <c r="Z128" s="38"/>
      <c r="AA128" s="38"/>
      <c r="AB128" s="38"/>
      <c r="AC128" s="38"/>
      <c r="AD128" s="38"/>
      <c r="AE128" s="38"/>
      <c r="AT128" s="19" t="s">
        <v>248</v>
      </c>
      <c r="AU128" s="19" t="s">
        <v>91</v>
      </c>
    </row>
    <row r="129" s="2" customFormat="1" ht="14.4" customHeight="1">
      <c r="A129" s="38"/>
      <c r="B129" s="179"/>
      <c r="C129" s="180" t="s">
        <v>221</v>
      </c>
      <c r="D129" s="180" t="s">
        <v>201</v>
      </c>
      <c r="E129" s="181" t="s">
        <v>3559</v>
      </c>
      <c r="F129" s="182" t="s">
        <v>3560</v>
      </c>
      <c r="G129" s="183" t="s">
        <v>548</v>
      </c>
      <c r="H129" s="184">
        <v>1</v>
      </c>
      <c r="I129" s="185"/>
      <c r="J129" s="186">
        <f>ROUND(I129*H129,2)</f>
        <v>0</v>
      </c>
      <c r="K129" s="182" t="s">
        <v>1</v>
      </c>
      <c r="L129" s="39"/>
      <c r="M129" s="187" t="s">
        <v>1</v>
      </c>
      <c r="N129" s="188" t="s">
        <v>46</v>
      </c>
      <c r="O129" s="77"/>
      <c r="P129" s="189">
        <f>O129*H129</f>
        <v>0</v>
      </c>
      <c r="Q129" s="189">
        <v>0</v>
      </c>
      <c r="R129" s="189">
        <f>Q129*H129</f>
        <v>0</v>
      </c>
      <c r="S129" s="189">
        <v>0</v>
      </c>
      <c r="T129" s="190">
        <f>S129*H129</f>
        <v>0</v>
      </c>
      <c r="U129" s="38"/>
      <c r="V129" s="38"/>
      <c r="W129" s="38"/>
      <c r="X129" s="38"/>
      <c r="Y129" s="38"/>
      <c r="Z129" s="38"/>
      <c r="AA129" s="38"/>
      <c r="AB129" s="38"/>
      <c r="AC129" s="38"/>
      <c r="AD129" s="38"/>
      <c r="AE129" s="38"/>
      <c r="AR129" s="191" t="s">
        <v>3552</v>
      </c>
      <c r="AT129" s="191" t="s">
        <v>201</v>
      </c>
      <c r="AU129" s="191" t="s">
        <v>91</v>
      </c>
      <c r="AY129" s="19" t="s">
        <v>199</v>
      </c>
      <c r="BE129" s="192">
        <f>IF(N129="základní",J129,0)</f>
        <v>0</v>
      </c>
      <c r="BF129" s="192">
        <f>IF(N129="snížená",J129,0)</f>
        <v>0</v>
      </c>
      <c r="BG129" s="192">
        <f>IF(N129="zákl. přenesená",J129,0)</f>
        <v>0</v>
      </c>
      <c r="BH129" s="192">
        <f>IF(N129="sníž. přenesená",J129,0)</f>
        <v>0</v>
      </c>
      <c r="BI129" s="192">
        <f>IF(N129="nulová",J129,0)</f>
        <v>0</v>
      </c>
      <c r="BJ129" s="19" t="s">
        <v>89</v>
      </c>
      <c r="BK129" s="192">
        <f>ROUND(I129*H129,2)</f>
        <v>0</v>
      </c>
      <c r="BL129" s="19" t="s">
        <v>3552</v>
      </c>
      <c r="BM129" s="191" t="s">
        <v>3561</v>
      </c>
    </row>
    <row r="130" s="2" customFormat="1">
      <c r="A130" s="38"/>
      <c r="B130" s="39"/>
      <c r="C130" s="38"/>
      <c r="D130" s="193" t="s">
        <v>248</v>
      </c>
      <c r="E130" s="38"/>
      <c r="F130" s="198" t="s">
        <v>3562</v>
      </c>
      <c r="G130" s="38"/>
      <c r="H130" s="38"/>
      <c r="I130" s="195"/>
      <c r="J130" s="38"/>
      <c r="K130" s="38"/>
      <c r="L130" s="39"/>
      <c r="M130" s="196"/>
      <c r="N130" s="197"/>
      <c r="O130" s="77"/>
      <c r="P130" s="77"/>
      <c r="Q130" s="77"/>
      <c r="R130" s="77"/>
      <c r="S130" s="77"/>
      <c r="T130" s="78"/>
      <c r="U130" s="38"/>
      <c r="V130" s="38"/>
      <c r="W130" s="38"/>
      <c r="X130" s="38"/>
      <c r="Y130" s="38"/>
      <c r="Z130" s="38"/>
      <c r="AA130" s="38"/>
      <c r="AB130" s="38"/>
      <c r="AC130" s="38"/>
      <c r="AD130" s="38"/>
      <c r="AE130" s="38"/>
      <c r="AT130" s="19" t="s">
        <v>248</v>
      </c>
      <c r="AU130" s="19" t="s">
        <v>91</v>
      </c>
    </row>
    <row r="131" s="2" customFormat="1" ht="24.15" customHeight="1">
      <c r="A131" s="38"/>
      <c r="B131" s="179"/>
      <c r="C131" s="180" t="s">
        <v>206</v>
      </c>
      <c r="D131" s="180" t="s">
        <v>201</v>
      </c>
      <c r="E131" s="181" t="s">
        <v>3563</v>
      </c>
      <c r="F131" s="182" t="s">
        <v>3564</v>
      </c>
      <c r="G131" s="183" t="s">
        <v>548</v>
      </c>
      <c r="H131" s="184">
        <v>1</v>
      </c>
      <c r="I131" s="185"/>
      <c r="J131" s="186">
        <f>ROUND(I131*H131,2)</f>
        <v>0</v>
      </c>
      <c r="K131" s="182" t="s">
        <v>1</v>
      </c>
      <c r="L131" s="39"/>
      <c r="M131" s="187" t="s">
        <v>1</v>
      </c>
      <c r="N131" s="188" t="s">
        <v>46</v>
      </c>
      <c r="O131" s="77"/>
      <c r="P131" s="189">
        <f>O131*H131</f>
        <v>0</v>
      </c>
      <c r="Q131" s="189">
        <v>0</v>
      </c>
      <c r="R131" s="189">
        <f>Q131*H131</f>
        <v>0</v>
      </c>
      <c r="S131" s="189">
        <v>0</v>
      </c>
      <c r="T131" s="190">
        <f>S131*H131</f>
        <v>0</v>
      </c>
      <c r="U131" s="38"/>
      <c r="V131" s="38"/>
      <c r="W131" s="38"/>
      <c r="X131" s="38"/>
      <c r="Y131" s="38"/>
      <c r="Z131" s="38"/>
      <c r="AA131" s="38"/>
      <c r="AB131" s="38"/>
      <c r="AC131" s="38"/>
      <c r="AD131" s="38"/>
      <c r="AE131" s="38"/>
      <c r="AR131" s="191" t="s">
        <v>3552</v>
      </c>
      <c r="AT131" s="191" t="s">
        <v>201</v>
      </c>
      <c r="AU131" s="191" t="s">
        <v>91</v>
      </c>
      <c r="AY131" s="19" t="s">
        <v>199</v>
      </c>
      <c r="BE131" s="192">
        <f>IF(N131="základní",J131,0)</f>
        <v>0</v>
      </c>
      <c r="BF131" s="192">
        <f>IF(N131="snížená",J131,0)</f>
        <v>0</v>
      </c>
      <c r="BG131" s="192">
        <f>IF(N131="zákl. přenesená",J131,0)</f>
        <v>0</v>
      </c>
      <c r="BH131" s="192">
        <f>IF(N131="sníž. přenesená",J131,0)</f>
        <v>0</v>
      </c>
      <c r="BI131" s="192">
        <f>IF(N131="nulová",J131,0)</f>
        <v>0</v>
      </c>
      <c r="BJ131" s="19" t="s">
        <v>89</v>
      </c>
      <c r="BK131" s="192">
        <f>ROUND(I131*H131,2)</f>
        <v>0</v>
      </c>
      <c r="BL131" s="19" t="s">
        <v>3552</v>
      </c>
      <c r="BM131" s="191" t="s">
        <v>3565</v>
      </c>
    </row>
    <row r="132" s="2" customFormat="1" ht="49.05" customHeight="1">
      <c r="A132" s="38"/>
      <c r="B132" s="179"/>
      <c r="C132" s="180" t="s">
        <v>235</v>
      </c>
      <c r="D132" s="180" t="s">
        <v>201</v>
      </c>
      <c r="E132" s="181" t="s">
        <v>3566</v>
      </c>
      <c r="F132" s="182" t="s">
        <v>3567</v>
      </c>
      <c r="G132" s="183" t="s">
        <v>548</v>
      </c>
      <c r="H132" s="184">
        <v>1</v>
      </c>
      <c r="I132" s="185"/>
      <c r="J132" s="186">
        <f>ROUND(I132*H132,2)</f>
        <v>0</v>
      </c>
      <c r="K132" s="182" t="s">
        <v>1</v>
      </c>
      <c r="L132" s="39"/>
      <c r="M132" s="187" t="s">
        <v>1</v>
      </c>
      <c r="N132" s="188" t="s">
        <v>46</v>
      </c>
      <c r="O132" s="77"/>
      <c r="P132" s="189">
        <f>O132*H132</f>
        <v>0</v>
      </c>
      <c r="Q132" s="189">
        <v>0</v>
      </c>
      <c r="R132" s="189">
        <f>Q132*H132</f>
        <v>0</v>
      </c>
      <c r="S132" s="189">
        <v>0</v>
      </c>
      <c r="T132" s="190">
        <f>S132*H132</f>
        <v>0</v>
      </c>
      <c r="U132" s="38"/>
      <c r="V132" s="38"/>
      <c r="W132" s="38"/>
      <c r="X132" s="38"/>
      <c r="Y132" s="38"/>
      <c r="Z132" s="38"/>
      <c r="AA132" s="38"/>
      <c r="AB132" s="38"/>
      <c r="AC132" s="38"/>
      <c r="AD132" s="38"/>
      <c r="AE132" s="38"/>
      <c r="AR132" s="191" t="s">
        <v>3552</v>
      </c>
      <c r="AT132" s="191" t="s">
        <v>201</v>
      </c>
      <c r="AU132" s="191" t="s">
        <v>91</v>
      </c>
      <c r="AY132" s="19" t="s">
        <v>199</v>
      </c>
      <c r="BE132" s="192">
        <f>IF(N132="základní",J132,0)</f>
        <v>0</v>
      </c>
      <c r="BF132" s="192">
        <f>IF(N132="snížená",J132,0)</f>
        <v>0</v>
      </c>
      <c r="BG132" s="192">
        <f>IF(N132="zákl. přenesená",J132,0)</f>
        <v>0</v>
      </c>
      <c r="BH132" s="192">
        <f>IF(N132="sníž. přenesená",J132,0)</f>
        <v>0</v>
      </c>
      <c r="BI132" s="192">
        <f>IF(N132="nulová",J132,0)</f>
        <v>0</v>
      </c>
      <c r="BJ132" s="19" t="s">
        <v>89</v>
      </c>
      <c r="BK132" s="192">
        <f>ROUND(I132*H132,2)</f>
        <v>0</v>
      </c>
      <c r="BL132" s="19" t="s">
        <v>3552</v>
      </c>
      <c r="BM132" s="191" t="s">
        <v>3568</v>
      </c>
    </row>
    <row r="133" s="2" customFormat="1" ht="14.4" customHeight="1">
      <c r="A133" s="38"/>
      <c r="B133" s="179"/>
      <c r="C133" s="180" t="s">
        <v>243</v>
      </c>
      <c r="D133" s="180" t="s">
        <v>201</v>
      </c>
      <c r="E133" s="181" t="s">
        <v>3569</v>
      </c>
      <c r="F133" s="182" t="s">
        <v>3570</v>
      </c>
      <c r="G133" s="183" t="s">
        <v>548</v>
      </c>
      <c r="H133" s="184">
        <v>1</v>
      </c>
      <c r="I133" s="185"/>
      <c r="J133" s="186">
        <f>ROUND(I133*H133,2)</f>
        <v>0</v>
      </c>
      <c r="K133" s="182" t="s">
        <v>1</v>
      </c>
      <c r="L133" s="39"/>
      <c r="M133" s="187" t="s">
        <v>1</v>
      </c>
      <c r="N133" s="188" t="s">
        <v>46</v>
      </c>
      <c r="O133" s="77"/>
      <c r="P133" s="189">
        <f>O133*H133</f>
        <v>0</v>
      </c>
      <c r="Q133" s="189">
        <v>0</v>
      </c>
      <c r="R133" s="189">
        <f>Q133*H133</f>
        <v>0</v>
      </c>
      <c r="S133" s="189">
        <v>0</v>
      </c>
      <c r="T133" s="190">
        <f>S133*H133</f>
        <v>0</v>
      </c>
      <c r="U133" s="38"/>
      <c r="V133" s="38"/>
      <c r="W133" s="38"/>
      <c r="X133" s="38"/>
      <c r="Y133" s="38"/>
      <c r="Z133" s="38"/>
      <c r="AA133" s="38"/>
      <c r="AB133" s="38"/>
      <c r="AC133" s="38"/>
      <c r="AD133" s="38"/>
      <c r="AE133" s="38"/>
      <c r="AR133" s="191" t="s">
        <v>3552</v>
      </c>
      <c r="AT133" s="191" t="s">
        <v>201</v>
      </c>
      <c r="AU133" s="191" t="s">
        <v>91</v>
      </c>
      <c r="AY133" s="19" t="s">
        <v>199</v>
      </c>
      <c r="BE133" s="192">
        <f>IF(N133="základní",J133,0)</f>
        <v>0</v>
      </c>
      <c r="BF133" s="192">
        <f>IF(N133="snížená",J133,0)</f>
        <v>0</v>
      </c>
      <c r="BG133" s="192">
        <f>IF(N133="zákl. přenesená",J133,0)</f>
        <v>0</v>
      </c>
      <c r="BH133" s="192">
        <f>IF(N133="sníž. přenesená",J133,0)</f>
        <v>0</v>
      </c>
      <c r="BI133" s="192">
        <f>IF(N133="nulová",J133,0)</f>
        <v>0</v>
      </c>
      <c r="BJ133" s="19" t="s">
        <v>89</v>
      </c>
      <c r="BK133" s="192">
        <f>ROUND(I133*H133,2)</f>
        <v>0</v>
      </c>
      <c r="BL133" s="19" t="s">
        <v>3552</v>
      </c>
      <c r="BM133" s="191" t="s">
        <v>3571</v>
      </c>
    </row>
    <row r="134" s="2" customFormat="1">
      <c r="A134" s="38"/>
      <c r="B134" s="39"/>
      <c r="C134" s="38"/>
      <c r="D134" s="193" t="s">
        <v>248</v>
      </c>
      <c r="E134" s="38"/>
      <c r="F134" s="198" t="s">
        <v>3572</v>
      </c>
      <c r="G134" s="38"/>
      <c r="H134" s="38"/>
      <c r="I134" s="195"/>
      <c r="J134" s="38"/>
      <c r="K134" s="38"/>
      <c r="L134" s="39"/>
      <c r="M134" s="196"/>
      <c r="N134" s="197"/>
      <c r="O134" s="77"/>
      <c r="P134" s="77"/>
      <c r="Q134" s="77"/>
      <c r="R134" s="77"/>
      <c r="S134" s="77"/>
      <c r="T134" s="78"/>
      <c r="U134" s="38"/>
      <c r="V134" s="38"/>
      <c r="W134" s="38"/>
      <c r="X134" s="38"/>
      <c r="Y134" s="38"/>
      <c r="Z134" s="38"/>
      <c r="AA134" s="38"/>
      <c r="AB134" s="38"/>
      <c r="AC134" s="38"/>
      <c r="AD134" s="38"/>
      <c r="AE134" s="38"/>
      <c r="AT134" s="19" t="s">
        <v>248</v>
      </c>
      <c r="AU134" s="19" t="s">
        <v>91</v>
      </c>
    </row>
    <row r="135" s="2" customFormat="1" ht="14.4" customHeight="1">
      <c r="A135" s="38"/>
      <c r="B135" s="179"/>
      <c r="C135" s="180" t="s">
        <v>252</v>
      </c>
      <c r="D135" s="180" t="s">
        <v>201</v>
      </c>
      <c r="E135" s="181" t="s">
        <v>3573</v>
      </c>
      <c r="F135" s="182" t="s">
        <v>3574</v>
      </c>
      <c r="G135" s="183" t="s">
        <v>548</v>
      </c>
      <c r="H135" s="184">
        <v>1</v>
      </c>
      <c r="I135" s="185"/>
      <c r="J135" s="186">
        <f>ROUND(I135*H135,2)</f>
        <v>0</v>
      </c>
      <c r="K135" s="182" t="s">
        <v>1</v>
      </c>
      <c r="L135" s="39"/>
      <c r="M135" s="187" t="s">
        <v>1</v>
      </c>
      <c r="N135" s="188" t="s">
        <v>46</v>
      </c>
      <c r="O135" s="77"/>
      <c r="P135" s="189">
        <f>O135*H135</f>
        <v>0</v>
      </c>
      <c r="Q135" s="189">
        <v>0</v>
      </c>
      <c r="R135" s="189">
        <f>Q135*H135</f>
        <v>0</v>
      </c>
      <c r="S135" s="189">
        <v>0</v>
      </c>
      <c r="T135" s="190">
        <f>S135*H135</f>
        <v>0</v>
      </c>
      <c r="U135" s="38"/>
      <c r="V135" s="38"/>
      <c r="W135" s="38"/>
      <c r="X135" s="38"/>
      <c r="Y135" s="38"/>
      <c r="Z135" s="38"/>
      <c r="AA135" s="38"/>
      <c r="AB135" s="38"/>
      <c r="AC135" s="38"/>
      <c r="AD135" s="38"/>
      <c r="AE135" s="38"/>
      <c r="AR135" s="191" t="s">
        <v>3552</v>
      </c>
      <c r="AT135" s="191" t="s">
        <v>201</v>
      </c>
      <c r="AU135" s="191" t="s">
        <v>91</v>
      </c>
      <c r="AY135" s="19" t="s">
        <v>199</v>
      </c>
      <c r="BE135" s="192">
        <f>IF(N135="základní",J135,0)</f>
        <v>0</v>
      </c>
      <c r="BF135" s="192">
        <f>IF(N135="snížená",J135,0)</f>
        <v>0</v>
      </c>
      <c r="BG135" s="192">
        <f>IF(N135="zákl. přenesená",J135,0)</f>
        <v>0</v>
      </c>
      <c r="BH135" s="192">
        <f>IF(N135="sníž. přenesená",J135,0)</f>
        <v>0</v>
      </c>
      <c r="BI135" s="192">
        <f>IF(N135="nulová",J135,0)</f>
        <v>0</v>
      </c>
      <c r="BJ135" s="19" t="s">
        <v>89</v>
      </c>
      <c r="BK135" s="192">
        <f>ROUND(I135*H135,2)</f>
        <v>0</v>
      </c>
      <c r="BL135" s="19" t="s">
        <v>3552</v>
      </c>
      <c r="BM135" s="191" t="s">
        <v>3575</v>
      </c>
    </row>
    <row r="136" s="2" customFormat="1">
      <c r="A136" s="38"/>
      <c r="B136" s="39"/>
      <c r="C136" s="38"/>
      <c r="D136" s="193" t="s">
        <v>248</v>
      </c>
      <c r="E136" s="38"/>
      <c r="F136" s="198" t="s">
        <v>3576</v>
      </c>
      <c r="G136" s="38"/>
      <c r="H136" s="38"/>
      <c r="I136" s="195"/>
      <c r="J136" s="38"/>
      <c r="K136" s="38"/>
      <c r="L136" s="39"/>
      <c r="M136" s="196"/>
      <c r="N136" s="197"/>
      <c r="O136" s="77"/>
      <c r="P136" s="77"/>
      <c r="Q136" s="77"/>
      <c r="R136" s="77"/>
      <c r="S136" s="77"/>
      <c r="T136" s="78"/>
      <c r="U136" s="38"/>
      <c r="V136" s="38"/>
      <c r="W136" s="38"/>
      <c r="X136" s="38"/>
      <c r="Y136" s="38"/>
      <c r="Z136" s="38"/>
      <c r="AA136" s="38"/>
      <c r="AB136" s="38"/>
      <c r="AC136" s="38"/>
      <c r="AD136" s="38"/>
      <c r="AE136" s="38"/>
      <c r="AT136" s="19" t="s">
        <v>248</v>
      </c>
      <c r="AU136" s="19" t="s">
        <v>91</v>
      </c>
    </row>
    <row r="137" s="2" customFormat="1" ht="14.4" customHeight="1">
      <c r="A137" s="38"/>
      <c r="B137" s="179"/>
      <c r="C137" s="180" t="s">
        <v>259</v>
      </c>
      <c r="D137" s="180" t="s">
        <v>201</v>
      </c>
      <c r="E137" s="181" t="s">
        <v>3577</v>
      </c>
      <c r="F137" s="182" t="s">
        <v>3578</v>
      </c>
      <c r="G137" s="183" t="s">
        <v>548</v>
      </c>
      <c r="H137" s="184">
        <v>1</v>
      </c>
      <c r="I137" s="185"/>
      <c r="J137" s="186">
        <f>ROUND(I137*H137,2)</f>
        <v>0</v>
      </c>
      <c r="K137" s="182" t="s">
        <v>1</v>
      </c>
      <c r="L137" s="39"/>
      <c r="M137" s="187" t="s">
        <v>1</v>
      </c>
      <c r="N137" s="188" t="s">
        <v>46</v>
      </c>
      <c r="O137" s="77"/>
      <c r="P137" s="189">
        <f>O137*H137</f>
        <v>0</v>
      </c>
      <c r="Q137" s="189">
        <v>0</v>
      </c>
      <c r="R137" s="189">
        <f>Q137*H137</f>
        <v>0</v>
      </c>
      <c r="S137" s="189">
        <v>0</v>
      </c>
      <c r="T137" s="190">
        <f>S137*H137</f>
        <v>0</v>
      </c>
      <c r="U137" s="38"/>
      <c r="V137" s="38"/>
      <c r="W137" s="38"/>
      <c r="X137" s="38"/>
      <c r="Y137" s="38"/>
      <c r="Z137" s="38"/>
      <c r="AA137" s="38"/>
      <c r="AB137" s="38"/>
      <c r="AC137" s="38"/>
      <c r="AD137" s="38"/>
      <c r="AE137" s="38"/>
      <c r="AR137" s="191" t="s">
        <v>3552</v>
      </c>
      <c r="AT137" s="191" t="s">
        <v>201</v>
      </c>
      <c r="AU137" s="191" t="s">
        <v>91</v>
      </c>
      <c r="AY137" s="19" t="s">
        <v>199</v>
      </c>
      <c r="BE137" s="192">
        <f>IF(N137="základní",J137,0)</f>
        <v>0</v>
      </c>
      <c r="BF137" s="192">
        <f>IF(N137="snížená",J137,0)</f>
        <v>0</v>
      </c>
      <c r="BG137" s="192">
        <f>IF(N137="zákl. přenesená",J137,0)</f>
        <v>0</v>
      </c>
      <c r="BH137" s="192">
        <f>IF(N137="sníž. přenesená",J137,0)</f>
        <v>0</v>
      </c>
      <c r="BI137" s="192">
        <f>IF(N137="nulová",J137,0)</f>
        <v>0</v>
      </c>
      <c r="BJ137" s="19" t="s">
        <v>89</v>
      </c>
      <c r="BK137" s="192">
        <f>ROUND(I137*H137,2)</f>
        <v>0</v>
      </c>
      <c r="BL137" s="19" t="s">
        <v>3552</v>
      </c>
      <c r="BM137" s="191" t="s">
        <v>3579</v>
      </c>
    </row>
    <row r="138" s="2" customFormat="1">
      <c r="A138" s="38"/>
      <c r="B138" s="39"/>
      <c r="C138" s="38"/>
      <c r="D138" s="193" t="s">
        <v>248</v>
      </c>
      <c r="E138" s="38"/>
      <c r="F138" s="198" t="s">
        <v>3580</v>
      </c>
      <c r="G138" s="38"/>
      <c r="H138" s="38"/>
      <c r="I138" s="195"/>
      <c r="J138" s="38"/>
      <c r="K138" s="38"/>
      <c r="L138" s="39"/>
      <c r="M138" s="196"/>
      <c r="N138" s="197"/>
      <c r="O138" s="77"/>
      <c r="P138" s="77"/>
      <c r="Q138" s="77"/>
      <c r="R138" s="77"/>
      <c r="S138" s="77"/>
      <c r="T138" s="78"/>
      <c r="U138" s="38"/>
      <c r="V138" s="38"/>
      <c r="W138" s="38"/>
      <c r="X138" s="38"/>
      <c r="Y138" s="38"/>
      <c r="Z138" s="38"/>
      <c r="AA138" s="38"/>
      <c r="AB138" s="38"/>
      <c r="AC138" s="38"/>
      <c r="AD138" s="38"/>
      <c r="AE138" s="38"/>
      <c r="AT138" s="19" t="s">
        <v>248</v>
      </c>
      <c r="AU138" s="19" t="s">
        <v>91</v>
      </c>
    </row>
    <row r="139" s="2" customFormat="1" ht="24.15" customHeight="1">
      <c r="A139" s="38"/>
      <c r="B139" s="179"/>
      <c r="C139" s="180" t="s">
        <v>271</v>
      </c>
      <c r="D139" s="180" t="s">
        <v>201</v>
      </c>
      <c r="E139" s="181" t="s">
        <v>3581</v>
      </c>
      <c r="F139" s="182" t="s">
        <v>3582</v>
      </c>
      <c r="G139" s="183" t="s">
        <v>548</v>
      </c>
      <c r="H139" s="184">
        <v>1</v>
      </c>
      <c r="I139" s="185"/>
      <c r="J139" s="186">
        <f>ROUND(I139*H139,2)</f>
        <v>0</v>
      </c>
      <c r="K139" s="182" t="s">
        <v>1</v>
      </c>
      <c r="L139" s="39"/>
      <c r="M139" s="187" t="s">
        <v>1</v>
      </c>
      <c r="N139" s="188" t="s">
        <v>46</v>
      </c>
      <c r="O139" s="77"/>
      <c r="P139" s="189">
        <f>O139*H139</f>
        <v>0</v>
      </c>
      <c r="Q139" s="189">
        <v>0</v>
      </c>
      <c r="R139" s="189">
        <f>Q139*H139</f>
        <v>0</v>
      </c>
      <c r="S139" s="189">
        <v>0</v>
      </c>
      <c r="T139" s="190">
        <f>S139*H139</f>
        <v>0</v>
      </c>
      <c r="U139" s="38"/>
      <c r="V139" s="38"/>
      <c r="W139" s="38"/>
      <c r="X139" s="38"/>
      <c r="Y139" s="38"/>
      <c r="Z139" s="38"/>
      <c r="AA139" s="38"/>
      <c r="AB139" s="38"/>
      <c r="AC139" s="38"/>
      <c r="AD139" s="38"/>
      <c r="AE139" s="38"/>
      <c r="AR139" s="191" t="s">
        <v>3552</v>
      </c>
      <c r="AT139" s="191" t="s">
        <v>201</v>
      </c>
      <c r="AU139" s="191" t="s">
        <v>91</v>
      </c>
      <c r="AY139" s="19" t="s">
        <v>199</v>
      </c>
      <c r="BE139" s="192">
        <f>IF(N139="základní",J139,0)</f>
        <v>0</v>
      </c>
      <c r="BF139" s="192">
        <f>IF(N139="snížená",J139,0)</f>
        <v>0</v>
      </c>
      <c r="BG139" s="192">
        <f>IF(N139="zákl. přenesená",J139,0)</f>
        <v>0</v>
      </c>
      <c r="BH139" s="192">
        <f>IF(N139="sníž. přenesená",J139,0)</f>
        <v>0</v>
      </c>
      <c r="BI139" s="192">
        <f>IF(N139="nulová",J139,0)</f>
        <v>0</v>
      </c>
      <c r="BJ139" s="19" t="s">
        <v>89</v>
      </c>
      <c r="BK139" s="192">
        <f>ROUND(I139*H139,2)</f>
        <v>0</v>
      </c>
      <c r="BL139" s="19" t="s">
        <v>3552</v>
      </c>
      <c r="BM139" s="191" t="s">
        <v>3583</v>
      </c>
    </row>
    <row r="140" s="2" customFormat="1">
      <c r="A140" s="38"/>
      <c r="B140" s="39"/>
      <c r="C140" s="38"/>
      <c r="D140" s="193" t="s">
        <v>248</v>
      </c>
      <c r="E140" s="38"/>
      <c r="F140" s="198" t="s">
        <v>3584</v>
      </c>
      <c r="G140" s="38"/>
      <c r="H140" s="38"/>
      <c r="I140" s="195"/>
      <c r="J140" s="38"/>
      <c r="K140" s="38"/>
      <c r="L140" s="39"/>
      <c r="M140" s="196"/>
      <c r="N140" s="197"/>
      <c r="O140" s="77"/>
      <c r="P140" s="77"/>
      <c r="Q140" s="77"/>
      <c r="R140" s="77"/>
      <c r="S140" s="77"/>
      <c r="T140" s="78"/>
      <c r="U140" s="38"/>
      <c r="V140" s="38"/>
      <c r="W140" s="38"/>
      <c r="X140" s="38"/>
      <c r="Y140" s="38"/>
      <c r="Z140" s="38"/>
      <c r="AA140" s="38"/>
      <c r="AB140" s="38"/>
      <c r="AC140" s="38"/>
      <c r="AD140" s="38"/>
      <c r="AE140" s="38"/>
      <c r="AT140" s="19" t="s">
        <v>248</v>
      </c>
      <c r="AU140" s="19" t="s">
        <v>91</v>
      </c>
    </row>
    <row r="141" s="2" customFormat="1" ht="49.05" customHeight="1">
      <c r="A141" s="38"/>
      <c r="B141" s="179"/>
      <c r="C141" s="180" t="s">
        <v>279</v>
      </c>
      <c r="D141" s="180" t="s">
        <v>201</v>
      </c>
      <c r="E141" s="181" t="s">
        <v>3585</v>
      </c>
      <c r="F141" s="182" t="s">
        <v>3586</v>
      </c>
      <c r="G141" s="183" t="s">
        <v>548</v>
      </c>
      <c r="H141" s="184">
        <v>1</v>
      </c>
      <c r="I141" s="185"/>
      <c r="J141" s="186">
        <f>ROUND(I141*H141,2)</f>
        <v>0</v>
      </c>
      <c r="K141" s="182" t="s">
        <v>1</v>
      </c>
      <c r="L141" s="39"/>
      <c r="M141" s="187" t="s">
        <v>1</v>
      </c>
      <c r="N141" s="188" t="s">
        <v>46</v>
      </c>
      <c r="O141" s="77"/>
      <c r="P141" s="189">
        <f>O141*H141</f>
        <v>0</v>
      </c>
      <c r="Q141" s="189">
        <v>0</v>
      </c>
      <c r="R141" s="189">
        <f>Q141*H141</f>
        <v>0</v>
      </c>
      <c r="S141" s="189">
        <v>0</v>
      </c>
      <c r="T141" s="190">
        <f>S141*H141</f>
        <v>0</v>
      </c>
      <c r="U141" s="38"/>
      <c r="V141" s="38"/>
      <c r="W141" s="38"/>
      <c r="X141" s="38"/>
      <c r="Y141" s="38"/>
      <c r="Z141" s="38"/>
      <c r="AA141" s="38"/>
      <c r="AB141" s="38"/>
      <c r="AC141" s="38"/>
      <c r="AD141" s="38"/>
      <c r="AE141" s="38"/>
      <c r="AR141" s="191" t="s">
        <v>3552</v>
      </c>
      <c r="AT141" s="191" t="s">
        <v>201</v>
      </c>
      <c r="AU141" s="191" t="s">
        <v>91</v>
      </c>
      <c r="AY141" s="19" t="s">
        <v>199</v>
      </c>
      <c r="BE141" s="192">
        <f>IF(N141="základní",J141,0)</f>
        <v>0</v>
      </c>
      <c r="BF141" s="192">
        <f>IF(N141="snížená",J141,0)</f>
        <v>0</v>
      </c>
      <c r="BG141" s="192">
        <f>IF(N141="zákl. přenesená",J141,0)</f>
        <v>0</v>
      </c>
      <c r="BH141" s="192">
        <f>IF(N141="sníž. přenesená",J141,0)</f>
        <v>0</v>
      </c>
      <c r="BI141" s="192">
        <f>IF(N141="nulová",J141,0)</f>
        <v>0</v>
      </c>
      <c r="BJ141" s="19" t="s">
        <v>89</v>
      </c>
      <c r="BK141" s="192">
        <f>ROUND(I141*H141,2)</f>
        <v>0</v>
      </c>
      <c r="BL141" s="19" t="s">
        <v>3552</v>
      </c>
      <c r="BM141" s="191" t="s">
        <v>3587</v>
      </c>
    </row>
    <row r="142" s="12" customFormat="1" ht="22.8" customHeight="1">
      <c r="A142" s="12"/>
      <c r="B142" s="166"/>
      <c r="C142" s="12"/>
      <c r="D142" s="167" t="s">
        <v>80</v>
      </c>
      <c r="E142" s="177" t="s">
        <v>3588</v>
      </c>
      <c r="F142" s="177" t="s">
        <v>3589</v>
      </c>
      <c r="G142" s="12"/>
      <c r="H142" s="12"/>
      <c r="I142" s="169"/>
      <c r="J142" s="178">
        <f>BK142</f>
        <v>0</v>
      </c>
      <c r="K142" s="12"/>
      <c r="L142" s="166"/>
      <c r="M142" s="171"/>
      <c r="N142" s="172"/>
      <c r="O142" s="172"/>
      <c r="P142" s="173">
        <f>SUM(P143:P148)</f>
        <v>0</v>
      </c>
      <c r="Q142" s="172"/>
      <c r="R142" s="173">
        <f>SUM(R143:R148)</f>
        <v>0</v>
      </c>
      <c r="S142" s="172"/>
      <c r="T142" s="174">
        <f>SUM(T143:T148)</f>
        <v>0</v>
      </c>
      <c r="U142" s="12"/>
      <c r="V142" s="12"/>
      <c r="W142" s="12"/>
      <c r="X142" s="12"/>
      <c r="Y142" s="12"/>
      <c r="Z142" s="12"/>
      <c r="AA142" s="12"/>
      <c r="AB142" s="12"/>
      <c r="AC142" s="12"/>
      <c r="AD142" s="12"/>
      <c r="AE142" s="12"/>
      <c r="AR142" s="167" t="s">
        <v>235</v>
      </c>
      <c r="AT142" s="175" t="s">
        <v>80</v>
      </c>
      <c r="AU142" s="175" t="s">
        <v>89</v>
      </c>
      <c r="AY142" s="167" t="s">
        <v>199</v>
      </c>
      <c r="BK142" s="176">
        <f>SUM(BK143:BK148)</f>
        <v>0</v>
      </c>
    </row>
    <row r="143" s="2" customFormat="1" ht="14.4" customHeight="1">
      <c r="A143" s="38"/>
      <c r="B143" s="179"/>
      <c r="C143" s="180" t="s">
        <v>284</v>
      </c>
      <c r="D143" s="180" t="s">
        <v>201</v>
      </c>
      <c r="E143" s="181" t="s">
        <v>3590</v>
      </c>
      <c r="F143" s="182" t="s">
        <v>3591</v>
      </c>
      <c r="G143" s="183" t="s">
        <v>548</v>
      </c>
      <c r="H143" s="184">
        <v>1</v>
      </c>
      <c r="I143" s="185"/>
      <c r="J143" s="186">
        <f>ROUND(I143*H143,2)</f>
        <v>0</v>
      </c>
      <c r="K143" s="182" t="s">
        <v>1</v>
      </c>
      <c r="L143" s="39"/>
      <c r="M143" s="187" t="s">
        <v>1</v>
      </c>
      <c r="N143" s="188" t="s">
        <v>46</v>
      </c>
      <c r="O143" s="77"/>
      <c r="P143" s="189">
        <f>O143*H143</f>
        <v>0</v>
      </c>
      <c r="Q143" s="189">
        <v>0</v>
      </c>
      <c r="R143" s="189">
        <f>Q143*H143</f>
        <v>0</v>
      </c>
      <c r="S143" s="189">
        <v>0</v>
      </c>
      <c r="T143" s="190">
        <f>S143*H143</f>
        <v>0</v>
      </c>
      <c r="U143" s="38"/>
      <c r="V143" s="38"/>
      <c r="W143" s="38"/>
      <c r="X143" s="38"/>
      <c r="Y143" s="38"/>
      <c r="Z143" s="38"/>
      <c r="AA143" s="38"/>
      <c r="AB143" s="38"/>
      <c r="AC143" s="38"/>
      <c r="AD143" s="38"/>
      <c r="AE143" s="38"/>
      <c r="AR143" s="191" t="s">
        <v>3552</v>
      </c>
      <c r="AT143" s="191" t="s">
        <v>201</v>
      </c>
      <c r="AU143" s="191" t="s">
        <v>91</v>
      </c>
      <c r="AY143" s="19" t="s">
        <v>199</v>
      </c>
      <c r="BE143" s="192">
        <f>IF(N143="základní",J143,0)</f>
        <v>0</v>
      </c>
      <c r="BF143" s="192">
        <f>IF(N143="snížená",J143,0)</f>
        <v>0</v>
      </c>
      <c r="BG143" s="192">
        <f>IF(N143="zákl. přenesená",J143,0)</f>
        <v>0</v>
      </c>
      <c r="BH143" s="192">
        <f>IF(N143="sníž. přenesená",J143,0)</f>
        <v>0</v>
      </c>
      <c r="BI143" s="192">
        <f>IF(N143="nulová",J143,0)</f>
        <v>0</v>
      </c>
      <c r="BJ143" s="19" t="s">
        <v>89</v>
      </c>
      <c r="BK143" s="192">
        <f>ROUND(I143*H143,2)</f>
        <v>0</v>
      </c>
      <c r="BL143" s="19" t="s">
        <v>3552</v>
      </c>
      <c r="BM143" s="191" t="s">
        <v>3592</v>
      </c>
    </row>
    <row r="144" s="2" customFormat="1">
      <c r="A144" s="38"/>
      <c r="B144" s="39"/>
      <c r="C144" s="38"/>
      <c r="D144" s="193" t="s">
        <v>248</v>
      </c>
      <c r="E144" s="38"/>
      <c r="F144" s="198" t="s">
        <v>3593</v>
      </c>
      <c r="G144" s="38"/>
      <c r="H144" s="38"/>
      <c r="I144" s="195"/>
      <c r="J144" s="38"/>
      <c r="K144" s="38"/>
      <c r="L144" s="39"/>
      <c r="M144" s="196"/>
      <c r="N144" s="197"/>
      <c r="O144" s="77"/>
      <c r="P144" s="77"/>
      <c r="Q144" s="77"/>
      <c r="R144" s="77"/>
      <c r="S144" s="77"/>
      <c r="T144" s="78"/>
      <c r="U144" s="38"/>
      <c r="V144" s="38"/>
      <c r="W144" s="38"/>
      <c r="X144" s="38"/>
      <c r="Y144" s="38"/>
      <c r="Z144" s="38"/>
      <c r="AA144" s="38"/>
      <c r="AB144" s="38"/>
      <c r="AC144" s="38"/>
      <c r="AD144" s="38"/>
      <c r="AE144" s="38"/>
      <c r="AT144" s="19" t="s">
        <v>248</v>
      </c>
      <c r="AU144" s="19" t="s">
        <v>91</v>
      </c>
    </row>
    <row r="145" s="2" customFormat="1" ht="37.8" customHeight="1">
      <c r="A145" s="38"/>
      <c r="B145" s="179"/>
      <c r="C145" s="180" t="s">
        <v>290</v>
      </c>
      <c r="D145" s="180" t="s">
        <v>201</v>
      </c>
      <c r="E145" s="181" t="s">
        <v>3594</v>
      </c>
      <c r="F145" s="182" t="s">
        <v>3595</v>
      </c>
      <c r="G145" s="183" t="s">
        <v>548</v>
      </c>
      <c r="H145" s="184">
        <v>1</v>
      </c>
      <c r="I145" s="185"/>
      <c r="J145" s="186">
        <f>ROUND(I145*H145,2)</f>
        <v>0</v>
      </c>
      <c r="K145" s="182" t="s">
        <v>1</v>
      </c>
      <c r="L145" s="39"/>
      <c r="M145" s="187" t="s">
        <v>1</v>
      </c>
      <c r="N145" s="188" t="s">
        <v>46</v>
      </c>
      <c r="O145" s="77"/>
      <c r="P145" s="189">
        <f>O145*H145</f>
        <v>0</v>
      </c>
      <c r="Q145" s="189">
        <v>0</v>
      </c>
      <c r="R145" s="189">
        <f>Q145*H145</f>
        <v>0</v>
      </c>
      <c r="S145" s="189">
        <v>0</v>
      </c>
      <c r="T145" s="190">
        <f>S145*H145</f>
        <v>0</v>
      </c>
      <c r="U145" s="38"/>
      <c r="V145" s="38"/>
      <c r="W145" s="38"/>
      <c r="X145" s="38"/>
      <c r="Y145" s="38"/>
      <c r="Z145" s="38"/>
      <c r="AA145" s="38"/>
      <c r="AB145" s="38"/>
      <c r="AC145" s="38"/>
      <c r="AD145" s="38"/>
      <c r="AE145" s="38"/>
      <c r="AR145" s="191" t="s">
        <v>3552</v>
      </c>
      <c r="AT145" s="191" t="s">
        <v>201</v>
      </c>
      <c r="AU145" s="191" t="s">
        <v>91</v>
      </c>
      <c r="AY145" s="19" t="s">
        <v>199</v>
      </c>
      <c r="BE145" s="192">
        <f>IF(N145="základní",J145,0)</f>
        <v>0</v>
      </c>
      <c r="BF145" s="192">
        <f>IF(N145="snížená",J145,0)</f>
        <v>0</v>
      </c>
      <c r="BG145" s="192">
        <f>IF(N145="zákl. přenesená",J145,0)</f>
        <v>0</v>
      </c>
      <c r="BH145" s="192">
        <f>IF(N145="sníž. přenesená",J145,0)</f>
        <v>0</v>
      </c>
      <c r="BI145" s="192">
        <f>IF(N145="nulová",J145,0)</f>
        <v>0</v>
      </c>
      <c r="BJ145" s="19" t="s">
        <v>89</v>
      </c>
      <c r="BK145" s="192">
        <f>ROUND(I145*H145,2)</f>
        <v>0</v>
      </c>
      <c r="BL145" s="19" t="s">
        <v>3552</v>
      </c>
      <c r="BM145" s="191" t="s">
        <v>3596</v>
      </c>
    </row>
    <row r="146" s="2" customFormat="1">
      <c r="A146" s="38"/>
      <c r="B146" s="39"/>
      <c r="C146" s="38"/>
      <c r="D146" s="193" t="s">
        <v>248</v>
      </c>
      <c r="E146" s="38"/>
      <c r="F146" s="198" t="s">
        <v>3597</v>
      </c>
      <c r="G146" s="38"/>
      <c r="H146" s="38"/>
      <c r="I146" s="195"/>
      <c r="J146" s="38"/>
      <c r="K146" s="38"/>
      <c r="L146" s="39"/>
      <c r="M146" s="196"/>
      <c r="N146" s="197"/>
      <c r="O146" s="77"/>
      <c r="P146" s="77"/>
      <c r="Q146" s="77"/>
      <c r="R146" s="77"/>
      <c r="S146" s="77"/>
      <c r="T146" s="78"/>
      <c r="U146" s="38"/>
      <c r="V146" s="38"/>
      <c r="W146" s="38"/>
      <c r="X146" s="38"/>
      <c r="Y146" s="38"/>
      <c r="Z146" s="38"/>
      <c r="AA146" s="38"/>
      <c r="AB146" s="38"/>
      <c r="AC146" s="38"/>
      <c r="AD146" s="38"/>
      <c r="AE146" s="38"/>
      <c r="AT146" s="19" t="s">
        <v>248</v>
      </c>
      <c r="AU146" s="19" t="s">
        <v>91</v>
      </c>
    </row>
    <row r="147" s="2" customFormat="1" ht="14.4" customHeight="1">
      <c r="A147" s="38"/>
      <c r="B147" s="179"/>
      <c r="C147" s="180" t="s">
        <v>298</v>
      </c>
      <c r="D147" s="180" t="s">
        <v>201</v>
      </c>
      <c r="E147" s="181" t="s">
        <v>3598</v>
      </c>
      <c r="F147" s="182" t="s">
        <v>3599</v>
      </c>
      <c r="G147" s="183" t="s">
        <v>3600</v>
      </c>
      <c r="H147" s="184">
        <v>90</v>
      </c>
      <c r="I147" s="185"/>
      <c r="J147" s="186">
        <f>ROUND(I147*H147,2)</f>
        <v>0</v>
      </c>
      <c r="K147" s="182" t="s">
        <v>1</v>
      </c>
      <c r="L147" s="39"/>
      <c r="M147" s="187" t="s">
        <v>1</v>
      </c>
      <c r="N147" s="188" t="s">
        <v>46</v>
      </c>
      <c r="O147" s="77"/>
      <c r="P147" s="189">
        <f>O147*H147</f>
        <v>0</v>
      </c>
      <c r="Q147" s="189">
        <v>0</v>
      </c>
      <c r="R147" s="189">
        <f>Q147*H147</f>
        <v>0</v>
      </c>
      <c r="S147" s="189">
        <v>0</v>
      </c>
      <c r="T147" s="190">
        <f>S147*H147</f>
        <v>0</v>
      </c>
      <c r="U147" s="38"/>
      <c r="V147" s="38"/>
      <c r="W147" s="38"/>
      <c r="X147" s="38"/>
      <c r="Y147" s="38"/>
      <c r="Z147" s="38"/>
      <c r="AA147" s="38"/>
      <c r="AB147" s="38"/>
      <c r="AC147" s="38"/>
      <c r="AD147" s="38"/>
      <c r="AE147" s="38"/>
      <c r="AR147" s="191" t="s">
        <v>3552</v>
      </c>
      <c r="AT147" s="191" t="s">
        <v>201</v>
      </c>
      <c r="AU147" s="191" t="s">
        <v>91</v>
      </c>
      <c r="AY147" s="19" t="s">
        <v>199</v>
      </c>
      <c r="BE147" s="192">
        <f>IF(N147="základní",J147,0)</f>
        <v>0</v>
      </c>
      <c r="BF147" s="192">
        <f>IF(N147="snížená",J147,0)</f>
        <v>0</v>
      </c>
      <c r="BG147" s="192">
        <f>IF(N147="zákl. přenesená",J147,0)</f>
        <v>0</v>
      </c>
      <c r="BH147" s="192">
        <f>IF(N147="sníž. přenesená",J147,0)</f>
        <v>0</v>
      </c>
      <c r="BI147" s="192">
        <f>IF(N147="nulová",J147,0)</f>
        <v>0</v>
      </c>
      <c r="BJ147" s="19" t="s">
        <v>89</v>
      </c>
      <c r="BK147" s="192">
        <f>ROUND(I147*H147,2)</f>
        <v>0</v>
      </c>
      <c r="BL147" s="19" t="s">
        <v>3552</v>
      </c>
      <c r="BM147" s="191" t="s">
        <v>3601</v>
      </c>
    </row>
    <row r="148" s="2" customFormat="1">
      <c r="A148" s="38"/>
      <c r="B148" s="39"/>
      <c r="C148" s="38"/>
      <c r="D148" s="193" t="s">
        <v>248</v>
      </c>
      <c r="E148" s="38"/>
      <c r="F148" s="198" t="s">
        <v>3602</v>
      </c>
      <c r="G148" s="38"/>
      <c r="H148" s="38"/>
      <c r="I148" s="195"/>
      <c r="J148" s="38"/>
      <c r="K148" s="38"/>
      <c r="L148" s="39"/>
      <c r="M148" s="196"/>
      <c r="N148" s="197"/>
      <c r="O148" s="77"/>
      <c r="P148" s="77"/>
      <c r="Q148" s="77"/>
      <c r="R148" s="77"/>
      <c r="S148" s="77"/>
      <c r="T148" s="78"/>
      <c r="U148" s="38"/>
      <c r="V148" s="38"/>
      <c r="W148" s="38"/>
      <c r="X148" s="38"/>
      <c r="Y148" s="38"/>
      <c r="Z148" s="38"/>
      <c r="AA148" s="38"/>
      <c r="AB148" s="38"/>
      <c r="AC148" s="38"/>
      <c r="AD148" s="38"/>
      <c r="AE148" s="38"/>
      <c r="AT148" s="19" t="s">
        <v>248</v>
      </c>
      <c r="AU148" s="19" t="s">
        <v>91</v>
      </c>
    </row>
    <row r="149" s="12" customFormat="1" ht="22.8" customHeight="1">
      <c r="A149" s="12"/>
      <c r="B149" s="166"/>
      <c r="C149" s="12"/>
      <c r="D149" s="167" t="s">
        <v>80</v>
      </c>
      <c r="E149" s="177" t="s">
        <v>3603</v>
      </c>
      <c r="F149" s="177" t="s">
        <v>3604</v>
      </c>
      <c r="G149" s="12"/>
      <c r="H149" s="12"/>
      <c r="I149" s="169"/>
      <c r="J149" s="178">
        <f>BK149</f>
        <v>0</v>
      </c>
      <c r="K149" s="12"/>
      <c r="L149" s="166"/>
      <c r="M149" s="171"/>
      <c r="N149" s="172"/>
      <c r="O149" s="172"/>
      <c r="P149" s="173">
        <f>SUM(P150:P177)</f>
        <v>0</v>
      </c>
      <c r="Q149" s="172"/>
      <c r="R149" s="173">
        <f>SUM(R150:R177)</f>
        <v>0</v>
      </c>
      <c r="S149" s="172"/>
      <c r="T149" s="174">
        <f>SUM(T150:T177)</f>
        <v>0</v>
      </c>
      <c r="U149" s="12"/>
      <c r="V149" s="12"/>
      <c r="W149" s="12"/>
      <c r="X149" s="12"/>
      <c r="Y149" s="12"/>
      <c r="Z149" s="12"/>
      <c r="AA149" s="12"/>
      <c r="AB149" s="12"/>
      <c r="AC149" s="12"/>
      <c r="AD149" s="12"/>
      <c r="AE149" s="12"/>
      <c r="AR149" s="167" t="s">
        <v>235</v>
      </c>
      <c r="AT149" s="175" t="s">
        <v>80</v>
      </c>
      <c r="AU149" s="175" t="s">
        <v>89</v>
      </c>
      <c r="AY149" s="167" t="s">
        <v>199</v>
      </c>
      <c r="BK149" s="176">
        <f>SUM(BK150:BK177)</f>
        <v>0</v>
      </c>
    </row>
    <row r="150" s="2" customFormat="1" ht="37.8" customHeight="1">
      <c r="A150" s="38"/>
      <c r="B150" s="179"/>
      <c r="C150" s="180" t="s">
        <v>306</v>
      </c>
      <c r="D150" s="180" t="s">
        <v>201</v>
      </c>
      <c r="E150" s="181" t="s">
        <v>3605</v>
      </c>
      <c r="F150" s="182" t="s">
        <v>3606</v>
      </c>
      <c r="G150" s="183" t="s">
        <v>548</v>
      </c>
      <c r="H150" s="184">
        <v>1</v>
      </c>
      <c r="I150" s="185"/>
      <c r="J150" s="186">
        <f>ROUND(I150*H150,2)</f>
        <v>0</v>
      </c>
      <c r="K150" s="182" t="s">
        <v>1</v>
      </c>
      <c r="L150" s="39"/>
      <c r="M150" s="187" t="s">
        <v>1</v>
      </c>
      <c r="N150" s="188" t="s">
        <v>46</v>
      </c>
      <c r="O150" s="77"/>
      <c r="P150" s="189">
        <f>O150*H150</f>
        <v>0</v>
      </c>
      <c r="Q150" s="189">
        <v>0</v>
      </c>
      <c r="R150" s="189">
        <f>Q150*H150</f>
        <v>0</v>
      </c>
      <c r="S150" s="189">
        <v>0</v>
      </c>
      <c r="T150" s="190">
        <f>S150*H150</f>
        <v>0</v>
      </c>
      <c r="U150" s="38"/>
      <c r="V150" s="38"/>
      <c r="W150" s="38"/>
      <c r="X150" s="38"/>
      <c r="Y150" s="38"/>
      <c r="Z150" s="38"/>
      <c r="AA150" s="38"/>
      <c r="AB150" s="38"/>
      <c r="AC150" s="38"/>
      <c r="AD150" s="38"/>
      <c r="AE150" s="38"/>
      <c r="AR150" s="191" t="s">
        <v>3552</v>
      </c>
      <c r="AT150" s="191" t="s">
        <v>201</v>
      </c>
      <c r="AU150" s="191" t="s">
        <v>91</v>
      </c>
      <c r="AY150" s="19" t="s">
        <v>199</v>
      </c>
      <c r="BE150" s="192">
        <f>IF(N150="základní",J150,0)</f>
        <v>0</v>
      </c>
      <c r="BF150" s="192">
        <f>IF(N150="snížená",J150,0)</f>
        <v>0</v>
      </c>
      <c r="BG150" s="192">
        <f>IF(N150="zákl. přenesená",J150,0)</f>
        <v>0</v>
      </c>
      <c r="BH150" s="192">
        <f>IF(N150="sníž. přenesená",J150,0)</f>
        <v>0</v>
      </c>
      <c r="BI150" s="192">
        <f>IF(N150="nulová",J150,0)</f>
        <v>0</v>
      </c>
      <c r="BJ150" s="19" t="s">
        <v>89</v>
      </c>
      <c r="BK150" s="192">
        <f>ROUND(I150*H150,2)</f>
        <v>0</v>
      </c>
      <c r="BL150" s="19" t="s">
        <v>3552</v>
      </c>
      <c r="BM150" s="191" t="s">
        <v>3607</v>
      </c>
    </row>
    <row r="151" s="2" customFormat="1">
      <c r="A151" s="38"/>
      <c r="B151" s="39"/>
      <c r="C151" s="38"/>
      <c r="D151" s="193" t="s">
        <v>248</v>
      </c>
      <c r="E151" s="38"/>
      <c r="F151" s="198" t="s">
        <v>3608</v>
      </c>
      <c r="G151" s="38"/>
      <c r="H151" s="38"/>
      <c r="I151" s="195"/>
      <c r="J151" s="38"/>
      <c r="K151" s="38"/>
      <c r="L151" s="39"/>
      <c r="M151" s="196"/>
      <c r="N151" s="197"/>
      <c r="O151" s="77"/>
      <c r="P151" s="77"/>
      <c r="Q151" s="77"/>
      <c r="R151" s="77"/>
      <c r="S151" s="77"/>
      <c r="T151" s="78"/>
      <c r="U151" s="38"/>
      <c r="V151" s="38"/>
      <c r="W151" s="38"/>
      <c r="X151" s="38"/>
      <c r="Y151" s="38"/>
      <c r="Z151" s="38"/>
      <c r="AA151" s="38"/>
      <c r="AB151" s="38"/>
      <c r="AC151" s="38"/>
      <c r="AD151" s="38"/>
      <c r="AE151" s="38"/>
      <c r="AT151" s="19" t="s">
        <v>248</v>
      </c>
      <c r="AU151" s="19" t="s">
        <v>91</v>
      </c>
    </row>
    <row r="152" s="2" customFormat="1" ht="14.4" customHeight="1">
      <c r="A152" s="38"/>
      <c r="B152" s="179"/>
      <c r="C152" s="180" t="s">
        <v>8</v>
      </c>
      <c r="D152" s="180" t="s">
        <v>201</v>
      </c>
      <c r="E152" s="181" t="s">
        <v>3609</v>
      </c>
      <c r="F152" s="182" t="s">
        <v>3610</v>
      </c>
      <c r="G152" s="183" t="s">
        <v>548</v>
      </c>
      <c r="H152" s="184">
        <v>1</v>
      </c>
      <c r="I152" s="185"/>
      <c r="J152" s="186">
        <f>ROUND(I152*H152,2)</f>
        <v>0</v>
      </c>
      <c r="K152" s="182" t="s">
        <v>1</v>
      </c>
      <c r="L152" s="39"/>
      <c r="M152" s="187" t="s">
        <v>1</v>
      </c>
      <c r="N152" s="188" t="s">
        <v>46</v>
      </c>
      <c r="O152" s="77"/>
      <c r="P152" s="189">
        <f>O152*H152</f>
        <v>0</v>
      </c>
      <c r="Q152" s="189">
        <v>0</v>
      </c>
      <c r="R152" s="189">
        <f>Q152*H152</f>
        <v>0</v>
      </c>
      <c r="S152" s="189">
        <v>0</v>
      </c>
      <c r="T152" s="190">
        <f>S152*H152</f>
        <v>0</v>
      </c>
      <c r="U152" s="38"/>
      <c r="V152" s="38"/>
      <c r="W152" s="38"/>
      <c r="X152" s="38"/>
      <c r="Y152" s="38"/>
      <c r="Z152" s="38"/>
      <c r="AA152" s="38"/>
      <c r="AB152" s="38"/>
      <c r="AC152" s="38"/>
      <c r="AD152" s="38"/>
      <c r="AE152" s="38"/>
      <c r="AR152" s="191" t="s">
        <v>3552</v>
      </c>
      <c r="AT152" s="191" t="s">
        <v>201</v>
      </c>
      <c r="AU152" s="191" t="s">
        <v>91</v>
      </c>
      <c r="AY152" s="19" t="s">
        <v>199</v>
      </c>
      <c r="BE152" s="192">
        <f>IF(N152="základní",J152,0)</f>
        <v>0</v>
      </c>
      <c r="BF152" s="192">
        <f>IF(N152="snížená",J152,0)</f>
        <v>0</v>
      </c>
      <c r="BG152" s="192">
        <f>IF(N152="zákl. přenesená",J152,0)</f>
        <v>0</v>
      </c>
      <c r="BH152" s="192">
        <f>IF(N152="sníž. přenesená",J152,0)</f>
        <v>0</v>
      </c>
      <c r="BI152" s="192">
        <f>IF(N152="nulová",J152,0)</f>
        <v>0</v>
      </c>
      <c r="BJ152" s="19" t="s">
        <v>89</v>
      </c>
      <c r="BK152" s="192">
        <f>ROUND(I152*H152,2)</f>
        <v>0</v>
      </c>
      <c r="BL152" s="19" t="s">
        <v>3552</v>
      </c>
      <c r="BM152" s="191" t="s">
        <v>3611</v>
      </c>
    </row>
    <row r="153" s="2" customFormat="1">
      <c r="A153" s="38"/>
      <c r="B153" s="39"/>
      <c r="C153" s="38"/>
      <c r="D153" s="193" t="s">
        <v>248</v>
      </c>
      <c r="E153" s="38"/>
      <c r="F153" s="198" t="s">
        <v>3612</v>
      </c>
      <c r="G153" s="38"/>
      <c r="H153" s="38"/>
      <c r="I153" s="195"/>
      <c r="J153" s="38"/>
      <c r="K153" s="38"/>
      <c r="L153" s="39"/>
      <c r="M153" s="196"/>
      <c r="N153" s="197"/>
      <c r="O153" s="77"/>
      <c r="P153" s="77"/>
      <c r="Q153" s="77"/>
      <c r="R153" s="77"/>
      <c r="S153" s="77"/>
      <c r="T153" s="78"/>
      <c r="U153" s="38"/>
      <c r="V153" s="38"/>
      <c r="W153" s="38"/>
      <c r="X153" s="38"/>
      <c r="Y153" s="38"/>
      <c r="Z153" s="38"/>
      <c r="AA153" s="38"/>
      <c r="AB153" s="38"/>
      <c r="AC153" s="38"/>
      <c r="AD153" s="38"/>
      <c r="AE153" s="38"/>
      <c r="AT153" s="19" t="s">
        <v>248</v>
      </c>
      <c r="AU153" s="19" t="s">
        <v>91</v>
      </c>
    </row>
    <row r="154" s="2" customFormat="1" ht="14.4" customHeight="1">
      <c r="A154" s="38"/>
      <c r="B154" s="179"/>
      <c r="C154" s="180" t="s">
        <v>318</v>
      </c>
      <c r="D154" s="180" t="s">
        <v>201</v>
      </c>
      <c r="E154" s="181" t="s">
        <v>3613</v>
      </c>
      <c r="F154" s="182" t="s">
        <v>3614</v>
      </c>
      <c r="G154" s="183" t="s">
        <v>548</v>
      </c>
      <c r="H154" s="184">
        <v>1</v>
      </c>
      <c r="I154" s="185"/>
      <c r="J154" s="186">
        <f>ROUND(I154*H154,2)</f>
        <v>0</v>
      </c>
      <c r="K154" s="182" t="s">
        <v>1</v>
      </c>
      <c r="L154" s="39"/>
      <c r="M154" s="187" t="s">
        <v>1</v>
      </c>
      <c r="N154" s="188" t="s">
        <v>46</v>
      </c>
      <c r="O154" s="77"/>
      <c r="P154" s="189">
        <f>O154*H154</f>
        <v>0</v>
      </c>
      <c r="Q154" s="189">
        <v>0</v>
      </c>
      <c r="R154" s="189">
        <f>Q154*H154</f>
        <v>0</v>
      </c>
      <c r="S154" s="189">
        <v>0</v>
      </c>
      <c r="T154" s="190">
        <f>S154*H154</f>
        <v>0</v>
      </c>
      <c r="U154" s="38"/>
      <c r="V154" s="38"/>
      <c r="W154" s="38"/>
      <c r="X154" s="38"/>
      <c r="Y154" s="38"/>
      <c r="Z154" s="38"/>
      <c r="AA154" s="38"/>
      <c r="AB154" s="38"/>
      <c r="AC154" s="38"/>
      <c r="AD154" s="38"/>
      <c r="AE154" s="38"/>
      <c r="AR154" s="191" t="s">
        <v>3552</v>
      </c>
      <c r="AT154" s="191" t="s">
        <v>201</v>
      </c>
      <c r="AU154" s="191" t="s">
        <v>91</v>
      </c>
      <c r="AY154" s="19" t="s">
        <v>199</v>
      </c>
      <c r="BE154" s="192">
        <f>IF(N154="základní",J154,0)</f>
        <v>0</v>
      </c>
      <c r="BF154" s="192">
        <f>IF(N154="snížená",J154,0)</f>
        <v>0</v>
      </c>
      <c r="BG154" s="192">
        <f>IF(N154="zákl. přenesená",J154,0)</f>
        <v>0</v>
      </c>
      <c r="BH154" s="192">
        <f>IF(N154="sníž. přenesená",J154,0)</f>
        <v>0</v>
      </c>
      <c r="BI154" s="192">
        <f>IF(N154="nulová",J154,0)</f>
        <v>0</v>
      </c>
      <c r="BJ154" s="19" t="s">
        <v>89</v>
      </c>
      <c r="BK154" s="192">
        <f>ROUND(I154*H154,2)</f>
        <v>0</v>
      </c>
      <c r="BL154" s="19" t="s">
        <v>3552</v>
      </c>
      <c r="BM154" s="191" t="s">
        <v>3615</v>
      </c>
    </row>
    <row r="155" s="2" customFormat="1">
      <c r="A155" s="38"/>
      <c r="B155" s="39"/>
      <c r="C155" s="38"/>
      <c r="D155" s="193" t="s">
        <v>248</v>
      </c>
      <c r="E155" s="38"/>
      <c r="F155" s="198" t="s">
        <v>3616</v>
      </c>
      <c r="G155" s="38"/>
      <c r="H155" s="38"/>
      <c r="I155" s="195"/>
      <c r="J155" s="38"/>
      <c r="K155" s="38"/>
      <c r="L155" s="39"/>
      <c r="M155" s="196"/>
      <c r="N155" s="197"/>
      <c r="O155" s="77"/>
      <c r="P155" s="77"/>
      <c r="Q155" s="77"/>
      <c r="R155" s="77"/>
      <c r="S155" s="77"/>
      <c r="T155" s="78"/>
      <c r="U155" s="38"/>
      <c r="V155" s="38"/>
      <c r="W155" s="38"/>
      <c r="X155" s="38"/>
      <c r="Y155" s="38"/>
      <c r="Z155" s="38"/>
      <c r="AA155" s="38"/>
      <c r="AB155" s="38"/>
      <c r="AC155" s="38"/>
      <c r="AD155" s="38"/>
      <c r="AE155" s="38"/>
      <c r="AT155" s="19" t="s">
        <v>248</v>
      </c>
      <c r="AU155" s="19" t="s">
        <v>91</v>
      </c>
    </row>
    <row r="156" s="2" customFormat="1" ht="14.4" customHeight="1">
      <c r="A156" s="38"/>
      <c r="B156" s="179"/>
      <c r="C156" s="180" t="s">
        <v>325</v>
      </c>
      <c r="D156" s="180" t="s">
        <v>201</v>
      </c>
      <c r="E156" s="181" t="s">
        <v>3617</v>
      </c>
      <c r="F156" s="182" t="s">
        <v>3618</v>
      </c>
      <c r="G156" s="183" t="s">
        <v>548</v>
      </c>
      <c r="H156" s="184">
        <v>1</v>
      </c>
      <c r="I156" s="185"/>
      <c r="J156" s="186">
        <f>ROUND(I156*H156,2)</f>
        <v>0</v>
      </c>
      <c r="K156" s="182" t="s">
        <v>1</v>
      </c>
      <c r="L156" s="39"/>
      <c r="M156" s="187" t="s">
        <v>1</v>
      </c>
      <c r="N156" s="188" t="s">
        <v>46</v>
      </c>
      <c r="O156" s="77"/>
      <c r="P156" s="189">
        <f>O156*H156</f>
        <v>0</v>
      </c>
      <c r="Q156" s="189">
        <v>0</v>
      </c>
      <c r="R156" s="189">
        <f>Q156*H156</f>
        <v>0</v>
      </c>
      <c r="S156" s="189">
        <v>0</v>
      </c>
      <c r="T156" s="190">
        <f>S156*H156</f>
        <v>0</v>
      </c>
      <c r="U156" s="38"/>
      <c r="V156" s="38"/>
      <c r="W156" s="38"/>
      <c r="X156" s="38"/>
      <c r="Y156" s="38"/>
      <c r="Z156" s="38"/>
      <c r="AA156" s="38"/>
      <c r="AB156" s="38"/>
      <c r="AC156" s="38"/>
      <c r="AD156" s="38"/>
      <c r="AE156" s="38"/>
      <c r="AR156" s="191" t="s">
        <v>3552</v>
      </c>
      <c r="AT156" s="191" t="s">
        <v>201</v>
      </c>
      <c r="AU156" s="191" t="s">
        <v>91</v>
      </c>
      <c r="AY156" s="19" t="s">
        <v>199</v>
      </c>
      <c r="BE156" s="192">
        <f>IF(N156="základní",J156,0)</f>
        <v>0</v>
      </c>
      <c r="BF156" s="192">
        <f>IF(N156="snížená",J156,0)</f>
        <v>0</v>
      </c>
      <c r="BG156" s="192">
        <f>IF(N156="zákl. přenesená",J156,0)</f>
        <v>0</v>
      </c>
      <c r="BH156" s="192">
        <f>IF(N156="sníž. přenesená",J156,0)</f>
        <v>0</v>
      </c>
      <c r="BI156" s="192">
        <f>IF(N156="nulová",J156,0)</f>
        <v>0</v>
      </c>
      <c r="BJ156" s="19" t="s">
        <v>89</v>
      </c>
      <c r="BK156" s="192">
        <f>ROUND(I156*H156,2)</f>
        <v>0</v>
      </c>
      <c r="BL156" s="19" t="s">
        <v>3552</v>
      </c>
      <c r="BM156" s="191" t="s">
        <v>3619</v>
      </c>
    </row>
    <row r="157" s="2" customFormat="1">
      <c r="A157" s="38"/>
      <c r="B157" s="39"/>
      <c r="C157" s="38"/>
      <c r="D157" s="193" t="s">
        <v>248</v>
      </c>
      <c r="E157" s="38"/>
      <c r="F157" s="198" t="s">
        <v>3620</v>
      </c>
      <c r="G157" s="38"/>
      <c r="H157" s="38"/>
      <c r="I157" s="195"/>
      <c r="J157" s="38"/>
      <c r="K157" s="38"/>
      <c r="L157" s="39"/>
      <c r="M157" s="196"/>
      <c r="N157" s="197"/>
      <c r="O157" s="77"/>
      <c r="P157" s="77"/>
      <c r="Q157" s="77"/>
      <c r="R157" s="77"/>
      <c r="S157" s="77"/>
      <c r="T157" s="78"/>
      <c r="U157" s="38"/>
      <c r="V157" s="38"/>
      <c r="W157" s="38"/>
      <c r="X157" s="38"/>
      <c r="Y157" s="38"/>
      <c r="Z157" s="38"/>
      <c r="AA157" s="38"/>
      <c r="AB157" s="38"/>
      <c r="AC157" s="38"/>
      <c r="AD157" s="38"/>
      <c r="AE157" s="38"/>
      <c r="AT157" s="19" t="s">
        <v>248</v>
      </c>
      <c r="AU157" s="19" t="s">
        <v>91</v>
      </c>
    </row>
    <row r="158" s="2" customFormat="1" ht="14.4" customHeight="1">
      <c r="A158" s="38"/>
      <c r="B158" s="179"/>
      <c r="C158" s="180" t="s">
        <v>331</v>
      </c>
      <c r="D158" s="180" t="s">
        <v>201</v>
      </c>
      <c r="E158" s="181" t="s">
        <v>3621</v>
      </c>
      <c r="F158" s="182" t="s">
        <v>3622</v>
      </c>
      <c r="G158" s="183" t="s">
        <v>548</v>
      </c>
      <c r="H158" s="184">
        <v>1</v>
      </c>
      <c r="I158" s="185"/>
      <c r="J158" s="186">
        <f>ROUND(I158*H158,2)</f>
        <v>0</v>
      </c>
      <c r="K158" s="182" t="s">
        <v>1</v>
      </c>
      <c r="L158" s="39"/>
      <c r="M158" s="187" t="s">
        <v>1</v>
      </c>
      <c r="N158" s="188" t="s">
        <v>46</v>
      </c>
      <c r="O158" s="77"/>
      <c r="P158" s="189">
        <f>O158*H158</f>
        <v>0</v>
      </c>
      <c r="Q158" s="189">
        <v>0</v>
      </c>
      <c r="R158" s="189">
        <f>Q158*H158</f>
        <v>0</v>
      </c>
      <c r="S158" s="189">
        <v>0</v>
      </c>
      <c r="T158" s="190">
        <f>S158*H158</f>
        <v>0</v>
      </c>
      <c r="U158" s="38"/>
      <c r="V158" s="38"/>
      <c r="W158" s="38"/>
      <c r="X158" s="38"/>
      <c r="Y158" s="38"/>
      <c r="Z158" s="38"/>
      <c r="AA158" s="38"/>
      <c r="AB158" s="38"/>
      <c r="AC158" s="38"/>
      <c r="AD158" s="38"/>
      <c r="AE158" s="38"/>
      <c r="AR158" s="191" t="s">
        <v>3552</v>
      </c>
      <c r="AT158" s="191" t="s">
        <v>201</v>
      </c>
      <c r="AU158" s="191" t="s">
        <v>91</v>
      </c>
      <c r="AY158" s="19" t="s">
        <v>199</v>
      </c>
      <c r="BE158" s="192">
        <f>IF(N158="základní",J158,0)</f>
        <v>0</v>
      </c>
      <c r="BF158" s="192">
        <f>IF(N158="snížená",J158,0)</f>
        <v>0</v>
      </c>
      <c r="BG158" s="192">
        <f>IF(N158="zákl. přenesená",J158,0)</f>
        <v>0</v>
      </c>
      <c r="BH158" s="192">
        <f>IF(N158="sníž. přenesená",J158,0)</f>
        <v>0</v>
      </c>
      <c r="BI158" s="192">
        <f>IF(N158="nulová",J158,0)</f>
        <v>0</v>
      </c>
      <c r="BJ158" s="19" t="s">
        <v>89</v>
      </c>
      <c r="BK158" s="192">
        <f>ROUND(I158*H158,2)</f>
        <v>0</v>
      </c>
      <c r="BL158" s="19" t="s">
        <v>3552</v>
      </c>
      <c r="BM158" s="191" t="s">
        <v>3623</v>
      </c>
    </row>
    <row r="159" s="2" customFormat="1">
      <c r="A159" s="38"/>
      <c r="B159" s="39"/>
      <c r="C159" s="38"/>
      <c r="D159" s="193" t="s">
        <v>248</v>
      </c>
      <c r="E159" s="38"/>
      <c r="F159" s="198" t="s">
        <v>3624</v>
      </c>
      <c r="G159" s="38"/>
      <c r="H159" s="38"/>
      <c r="I159" s="195"/>
      <c r="J159" s="38"/>
      <c r="K159" s="38"/>
      <c r="L159" s="39"/>
      <c r="M159" s="196"/>
      <c r="N159" s="197"/>
      <c r="O159" s="77"/>
      <c r="P159" s="77"/>
      <c r="Q159" s="77"/>
      <c r="R159" s="77"/>
      <c r="S159" s="77"/>
      <c r="T159" s="78"/>
      <c r="U159" s="38"/>
      <c r="V159" s="38"/>
      <c r="W159" s="38"/>
      <c r="X159" s="38"/>
      <c r="Y159" s="38"/>
      <c r="Z159" s="38"/>
      <c r="AA159" s="38"/>
      <c r="AB159" s="38"/>
      <c r="AC159" s="38"/>
      <c r="AD159" s="38"/>
      <c r="AE159" s="38"/>
      <c r="AT159" s="19" t="s">
        <v>248</v>
      </c>
      <c r="AU159" s="19" t="s">
        <v>91</v>
      </c>
    </row>
    <row r="160" s="2" customFormat="1" ht="14.4" customHeight="1">
      <c r="A160" s="38"/>
      <c r="B160" s="179"/>
      <c r="C160" s="180" t="s">
        <v>337</v>
      </c>
      <c r="D160" s="180" t="s">
        <v>201</v>
      </c>
      <c r="E160" s="181" t="s">
        <v>3625</v>
      </c>
      <c r="F160" s="182" t="s">
        <v>3626</v>
      </c>
      <c r="G160" s="183" t="s">
        <v>548</v>
      </c>
      <c r="H160" s="184">
        <v>1</v>
      </c>
      <c r="I160" s="185"/>
      <c r="J160" s="186">
        <f>ROUND(I160*H160,2)</f>
        <v>0</v>
      </c>
      <c r="K160" s="182" t="s">
        <v>1</v>
      </c>
      <c r="L160" s="39"/>
      <c r="M160" s="187" t="s">
        <v>1</v>
      </c>
      <c r="N160" s="188" t="s">
        <v>46</v>
      </c>
      <c r="O160" s="77"/>
      <c r="P160" s="189">
        <f>O160*H160</f>
        <v>0</v>
      </c>
      <c r="Q160" s="189">
        <v>0</v>
      </c>
      <c r="R160" s="189">
        <f>Q160*H160</f>
        <v>0</v>
      </c>
      <c r="S160" s="189">
        <v>0</v>
      </c>
      <c r="T160" s="190">
        <f>S160*H160</f>
        <v>0</v>
      </c>
      <c r="U160" s="38"/>
      <c r="V160" s="38"/>
      <c r="W160" s="38"/>
      <c r="X160" s="38"/>
      <c r="Y160" s="38"/>
      <c r="Z160" s="38"/>
      <c r="AA160" s="38"/>
      <c r="AB160" s="38"/>
      <c r="AC160" s="38"/>
      <c r="AD160" s="38"/>
      <c r="AE160" s="38"/>
      <c r="AR160" s="191" t="s">
        <v>3552</v>
      </c>
      <c r="AT160" s="191" t="s">
        <v>201</v>
      </c>
      <c r="AU160" s="191" t="s">
        <v>91</v>
      </c>
      <c r="AY160" s="19" t="s">
        <v>199</v>
      </c>
      <c r="BE160" s="192">
        <f>IF(N160="základní",J160,0)</f>
        <v>0</v>
      </c>
      <c r="BF160" s="192">
        <f>IF(N160="snížená",J160,0)</f>
        <v>0</v>
      </c>
      <c r="BG160" s="192">
        <f>IF(N160="zákl. přenesená",J160,0)</f>
        <v>0</v>
      </c>
      <c r="BH160" s="192">
        <f>IF(N160="sníž. přenesená",J160,0)</f>
        <v>0</v>
      </c>
      <c r="BI160" s="192">
        <f>IF(N160="nulová",J160,0)</f>
        <v>0</v>
      </c>
      <c r="BJ160" s="19" t="s">
        <v>89</v>
      </c>
      <c r="BK160" s="192">
        <f>ROUND(I160*H160,2)</f>
        <v>0</v>
      </c>
      <c r="BL160" s="19" t="s">
        <v>3552</v>
      </c>
      <c r="BM160" s="191" t="s">
        <v>3627</v>
      </c>
    </row>
    <row r="161" s="2" customFormat="1">
      <c r="A161" s="38"/>
      <c r="B161" s="39"/>
      <c r="C161" s="38"/>
      <c r="D161" s="193" t="s">
        <v>248</v>
      </c>
      <c r="E161" s="38"/>
      <c r="F161" s="198" t="s">
        <v>3628</v>
      </c>
      <c r="G161" s="38"/>
      <c r="H161" s="38"/>
      <c r="I161" s="195"/>
      <c r="J161" s="38"/>
      <c r="K161" s="38"/>
      <c r="L161" s="39"/>
      <c r="M161" s="196"/>
      <c r="N161" s="197"/>
      <c r="O161" s="77"/>
      <c r="P161" s="77"/>
      <c r="Q161" s="77"/>
      <c r="R161" s="77"/>
      <c r="S161" s="77"/>
      <c r="T161" s="78"/>
      <c r="U161" s="38"/>
      <c r="V161" s="38"/>
      <c r="W161" s="38"/>
      <c r="X161" s="38"/>
      <c r="Y161" s="38"/>
      <c r="Z161" s="38"/>
      <c r="AA161" s="38"/>
      <c r="AB161" s="38"/>
      <c r="AC161" s="38"/>
      <c r="AD161" s="38"/>
      <c r="AE161" s="38"/>
      <c r="AT161" s="19" t="s">
        <v>248</v>
      </c>
      <c r="AU161" s="19" t="s">
        <v>91</v>
      </c>
    </row>
    <row r="162" s="2" customFormat="1" ht="14.4" customHeight="1">
      <c r="A162" s="38"/>
      <c r="B162" s="179"/>
      <c r="C162" s="180" t="s">
        <v>342</v>
      </c>
      <c r="D162" s="180" t="s">
        <v>201</v>
      </c>
      <c r="E162" s="181" t="s">
        <v>3629</v>
      </c>
      <c r="F162" s="182" t="s">
        <v>3630</v>
      </c>
      <c r="G162" s="183" t="s">
        <v>548</v>
      </c>
      <c r="H162" s="184">
        <v>1</v>
      </c>
      <c r="I162" s="185"/>
      <c r="J162" s="186">
        <f>ROUND(I162*H162,2)</f>
        <v>0</v>
      </c>
      <c r="K162" s="182" t="s">
        <v>1</v>
      </c>
      <c r="L162" s="39"/>
      <c r="M162" s="187" t="s">
        <v>1</v>
      </c>
      <c r="N162" s="188" t="s">
        <v>46</v>
      </c>
      <c r="O162" s="77"/>
      <c r="P162" s="189">
        <f>O162*H162</f>
        <v>0</v>
      </c>
      <c r="Q162" s="189">
        <v>0</v>
      </c>
      <c r="R162" s="189">
        <f>Q162*H162</f>
        <v>0</v>
      </c>
      <c r="S162" s="189">
        <v>0</v>
      </c>
      <c r="T162" s="190">
        <f>S162*H162</f>
        <v>0</v>
      </c>
      <c r="U162" s="38"/>
      <c r="V162" s="38"/>
      <c r="W162" s="38"/>
      <c r="X162" s="38"/>
      <c r="Y162" s="38"/>
      <c r="Z162" s="38"/>
      <c r="AA162" s="38"/>
      <c r="AB162" s="38"/>
      <c r="AC162" s="38"/>
      <c r="AD162" s="38"/>
      <c r="AE162" s="38"/>
      <c r="AR162" s="191" t="s">
        <v>3552</v>
      </c>
      <c r="AT162" s="191" t="s">
        <v>201</v>
      </c>
      <c r="AU162" s="191" t="s">
        <v>91</v>
      </c>
      <c r="AY162" s="19" t="s">
        <v>199</v>
      </c>
      <c r="BE162" s="192">
        <f>IF(N162="základní",J162,0)</f>
        <v>0</v>
      </c>
      <c r="BF162" s="192">
        <f>IF(N162="snížená",J162,0)</f>
        <v>0</v>
      </c>
      <c r="BG162" s="192">
        <f>IF(N162="zákl. přenesená",J162,0)</f>
        <v>0</v>
      </c>
      <c r="BH162" s="192">
        <f>IF(N162="sníž. přenesená",J162,0)</f>
        <v>0</v>
      </c>
      <c r="BI162" s="192">
        <f>IF(N162="nulová",J162,0)</f>
        <v>0</v>
      </c>
      <c r="BJ162" s="19" t="s">
        <v>89</v>
      </c>
      <c r="BK162" s="192">
        <f>ROUND(I162*H162,2)</f>
        <v>0</v>
      </c>
      <c r="BL162" s="19" t="s">
        <v>3552</v>
      </c>
      <c r="BM162" s="191" t="s">
        <v>3631</v>
      </c>
    </row>
    <row r="163" s="2" customFormat="1">
      <c r="A163" s="38"/>
      <c r="B163" s="39"/>
      <c r="C163" s="38"/>
      <c r="D163" s="193" t="s">
        <v>248</v>
      </c>
      <c r="E163" s="38"/>
      <c r="F163" s="198" t="s">
        <v>3632</v>
      </c>
      <c r="G163" s="38"/>
      <c r="H163" s="38"/>
      <c r="I163" s="195"/>
      <c r="J163" s="38"/>
      <c r="K163" s="38"/>
      <c r="L163" s="39"/>
      <c r="M163" s="196"/>
      <c r="N163" s="197"/>
      <c r="O163" s="77"/>
      <c r="P163" s="77"/>
      <c r="Q163" s="77"/>
      <c r="R163" s="77"/>
      <c r="S163" s="77"/>
      <c r="T163" s="78"/>
      <c r="U163" s="38"/>
      <c r="V163" s="38"/>
      <c r="W163" s="38"/>
      <c r="X163" s="38"/>
      <c r="Y163" s="38"/>
      <c r="Z163" s="38"/>
      <c r="AA163" s="38"/>
      <c r="AB163" s="38"/>
      <c r="AC163" s="38"/>
      <c r="AD163" s="38"/>
      <c r="AE163" s="38"/>
      <c r="AT163" s="19" t="s">
        <v>248</v>
      </c>
      <c r="AU163" s="19" t="s">
        <v>91</v>
      </c>
    </row>
    <row r="164" s="2" customFormat="1" ht="14.4" customHeight="1">
      <c r="A164" s="38"/>
      <c r="B164" s="179"/>
      <c r="C164" s="180" t="s">
        <v>7</v>
      </c>
      <c r="D164" s="180" t="s">
        <v>201</v>
      </c>
      <c r="E164" s="181" t="s">
        <v>3633</v>
      </c>
      <c r="F164" s="182" t="s">
        <v>3634</v>
      </c>
      <c r="G164" s="183" t="s">
        <v>548</v>
      </c>
      <c r="H164" s="184">
        <v>1</v>
      </c>
      <c r="I164" s="185"/>
      <c r="J164" s="186">
        <f>ROUND(I164*H164,2)</f>
        <v>0</v>
      </c>
      <c r="K164" s="182" t="s">
        <v>1</v>
      </c>
      <c r="L164" s="39"/>
      <c r="M164" s="187" t="s">
        <v>1</v>
      </c>
      <c r="N164" s="188" t="s">
        <v>46</v>
      </c>
      <c r="O164" s="77"/>
      <c r="P164" s="189">
        <f>O164*H164</f>
        <v>0</v>
      </c>
      <c r="Q164" s="189">
        <v>0</v>
      </c>
      <c r="R164" s="189">
        <f>Q164*H164</f>
        <v>0</v>
      </c>
      <c r="S164" s="189">
        <v>0</v>
      </c>
      <c r="T164" s="190">
        <f>S164*H164</f>
        <v>0</v>
      </c>
      <c r="U164" s="38"/>
      <c r="V164" s="38"/>
      <c r="W164" s="38"/>
      <c r="X164" s="38"/>
      <c r="Y164" s="38"/>
      <c r="Z164" s="38"/>
      <c r="AA164" s="38"/>
      <c r="AB164" s="38"/>
      <c r="AC164" s="38"/>
      <c r="AD164" s="38"/>
      <c r="AE164" s="38"/>
      <c r="AR164" s="191" t="s">
        <v>3552</v>
      </c>
      <c r="AT164" s="191" t="s">
        <v>201</v>
      </c>
      <c r="AU164" s="191" t="s">
        <v>91</v>
      </c>
      <c r="AY164" s="19" t="s">
        <v>199</v>
      </c>
      <c r="BE164" s="192">
        <f>IF(N164="základní",J164,0)</f>
        <v>0</v>
      </c>
      <c r="BF164" s="192">
        <f>IF(N164="snížená",J164,0)</f>
        <v>0</v>
      </c>
      <c r="BG164" s="192">
        <f>IF(N164="zákl. přenesená",J164,0)</f>
        <v>0</v>
      </c>
      <c r="BH164" s="192">
        <f>IF(N164="sníž. přenesená",J164,0)</f>
        <v>0</v>
      </c>
      <c r="BI164" s="192">
        <f>IF(N164="nulová",J164,0)</f>
        <v>0</v>
      </c>
      <c r="BJ164" s="19" t="s">
        <v>89</v>
      </c>
      <c r="BK164" s="192">
        <f>ROUND(I164*H164,2)</f>
        <v>0</v>
      </c>
      <c r="BL164" s="19" t="s">
        <v>3552</v>
      </c>
      <c r="BM164" s="191" t="s">
        <v>3635</v>
      </c>
    </row>
    <row r="165" s="2" customFormat="1">
      <c r="A165" s="38"/>
      <c r="B165" s="39"/>
      <c r="C165" s="38"/>
      <c r="D165" s="193" t="s">
        <v>248</v>
      </c>
      <c r="E165" s="38"/>
      <c r="F165" s="198" t="s">
        <v>3636</v>
      </c>
      <c r="G165" s="38"/>
      <c r="H165" s="38"/>
      <c r="I165" s="195"/>
      <c r="J165" s="38"/>
      <c r="K165" s="38"/>
      <c r="L165" s="39"/>
      <c r="M165" s="196"/>
      <c r="N165" s="197"/>
      <c r="O165" s="77"/>
      <c r="P165" s="77"/>
      <c r="Q165" s="77"/>
      <c r="R165" s="77"/>
      <c r="S165" s="77"/>
      <c r="T165" s="78"/>
      <c r="U165" s="38"/>
      <c r="V165" s="38"/>
      <c r="W165" s="38"/>
      <c r="X165" s="38"/>
      <c r="Y165" s="38"/>
      <c r="Z165" s="38"/>
      <c r="AA165" s="38"/>
      <c r="AB165" s="38"/>
      <c r="AC165" s="38"/>
      <c r="AD165" s="38"/>
      <c r="AE165" s="38"/>
      <c r="AT165" s="19" t="s">
        <v>248</v>
      </c>
      <c r="AU165" s="19" t="s">
        <v>91</v>
      </c>
    </row>
    <row r="166" s="2" customFormat="1" ht="62.7" customHeight="1">
      <c r="A166" s="38"/>
      <c r="B166" s="179"/>
      <c r="C166" s="180" t="s">
        <v>354</v>
      </c>
      <c r="D166" s="180" t="s">
        <v>201</v>
      </c>
      <c r="E166" s="181" t="s">
        <v>3637</v>
      </c>
      <c r="F166" s="182" t="s">
        <v>3638</v>
      </c>
      <c r="G166" s="183" t="s">
        <v>548</v>
      </c>
      <c r="H166" s="184">
        <v>1</v>
      </c>
      <c r="I166" s="185"/>
      <c r="J166" s="186">
        <f>ROUND(I166*H166,2)</f>
        <v>0</v>
      </c>
      <c r="K166" s="182" t="s">
        <v>1</v>
      </c>
      <c r="L166" s="39"/>
      <c r="M166" s="187" t="s">
        <v>1</v>
      </c>
      <c r="N166" s="188" t="s">
        <v>46</v>
      </c>
      <c r="O166" s="77"/>
      <c r="P166" s="189">
        <f>O166*H166</f>
        <v>0</v>
      </c>
      <c r="Q166" s="189">
        <v>0</v>
      </c>
      <c r="R166" s="189">
        <f>Q166*H166</f>
        <v>0</v>
      </c>
      <c r="S166" s="189">
        <v>0</v>
      </c>
      <c r="T166" s="190">
        <f>S166*H166</f>
        <v>0</v>
      </c>
      <c r="U166" s="38"/>
      <c r="V166" s="38"/>
      <c r="W166" s="38"/>
      <c r="X166" s="38"/>
      <c r="Y166" s="38"/>
      <c r="Z166" s="38"/>
      <c r="AA166" s="38"/>
      <c r="AB166" s="38"/>
      <c r="AC166" s="38"/>
      <c r="AD166" s="38"/>
      <c r="AE166" s="38"/>
      <c r="AR166" s="191" t="s">
        <v>3552</v>
      </c>
      <c r="AT166" s="191" t="s">
        <v>201</v>
      </c>
      <c r="AU166" s="191" t="s">
        <v>91</v>
      </c>
      <c r="AY166" s="19" t="s">
        <v>199</v>
      </c>
      <c r="BE166" s="192">
        <f>IF(N166="základní",J166,0)</f>
        <v>0</v>
      </c>
      <c r="BF166" s="192">
        <f>IF(N166="snížená",J166,0)</f>
        <v>0</v>
      </c>
      <c r="BG166" s="192">
        <f>IF(N166="zákl. přenesená",J166,0)</f>
        <v>0</v>
      </c>
      <c r="BH166" s="192">
        <f>IF(N166="sníž. přenesená",J166,0)</f>
        <v>0</v>
      </c>
      <c r="BI166" s="192">
        <f>IF(N166="nulová",J166,0)</f>
        <v>0</v>
      </c>
      <c r="BJ166" s="19" t="s">
        <v>89</v>
      </c>
      <c r="BK166" s="192">
        <f>ROUND(I166*H166,2)</f>
        <v>0</v>
      </c>
      <c r="BL166" s="19" t="s">
        <v>3552</v>
      </c>
      <c r="BM166" s="191" t="s">
        <v>3639</v>
      </c>
    </row>
    <row r="167" s="2" customFormat="1" ht="14.4" customHeight="1">
      <c r="A167" s="38"/>
      <c r="B167" s="179"/>
      <c r="C167" s="180" t="s">
        <v>360</v>
      </c>
      <c r="D167" s="180" t="s">
        <v>201</v>
      </c>
      <c r="E167" s="181" t="s">
        <v>3640</v>
      </c>
      <c r="F167" s="182" t="s">
        <v>3641</v>
      </c>
      <c r="G167" s="183" t="s">
        <v>548</v>
      </c>
      <c r="H167" s="184">
        <v>1</v>
      </c>
      <c r="I167" s="185"/>
      <c r="J167" s="186">
        <f>ROUND(I167*H167,2)</f>
        <v>0</v>
      </c>
      <c r="K167" s="182" t="s">
        <v>1</v>
      </c>
      <c r="L167" s="39"/>
      <c r="M167" s="187" t="s">
        <v>1</v>
      </c>
      <c r="N167" s="188" t="s">
        <v>46</v>
      </c>
      <c r="O167" s="77"/>
      <c r="P167" s="189">
        <f>O167*H167</f>
        <v>0</v>
      </c>
      <c r="Q167" s="189">
        <v>0</v>
      </c>
      <c r="R167" s="189">
        <f>Q167*H167</f>
        <v>0</v>
      </c>
      <c r="S167" s="189">
        <v>0</v>
      </c>
      <c r="T167" s="190">
        <f>S167*H167</f>
        <v>0</v>
      </c>
      <c r="U167" s="38"/>
      <c r="V167" s="38"/>
      <c r="W167" s="38"/>
      <c r="X167" s="38"/>
      <c r="Y167" s="38"/>
      <c r="Z167" s="38"/>
      <c r="AA167" s="38"/>
      <c r="AB167" s="38"/>
      <c r="AC167" s="38"/>
      <c r="AD167" s="38"/>
      <c r="AE167" s="38"/>
      <c r="AR167" s="191" t="s">
        <v>3552</v>
      </c>
      <c r="AT167" s="191" t="s">
        <v>201</v>
      </c>
      <c r="AU167" s="191" t="s">
        <v>91</v>
      </c>
      <c r="AY167" s="19" t="s">
        <v>199</v>
      </c>
      <c r="BE167" s="192">
        <f>IF(N167="základní",J167,0)</f>
        <v>0</v>
      </c>
      <c r="BF167" s="192">
        <f>IF(N167="snížená",J167,0)</f>
        <v>0</v>
      </c>
      <c r="BG167" s="192">
        <f>IF(N167="zákl. přenesená",J167,0)</f>
        <v>0</v>
      </c>
      <c r="BH167" s="192">
        <f>IF(N167="sníž. přenesená",J167,0)</f>
        <v>0</v>
      </c>
      <c r="BI167" s="192">
        <f>IF(N167="nulová",J167,0)</f>
        <v>0</v>
      </c>
      <c r="BJ167" s="19" t="s">
        <v>89</v>
      </c>
      <c r="BK167" s="192">
        <f>ROUND(I167*H167,2)</f>
        <v>0</v>
      </c>
      <c r="BL167" s="19" t="s">
        <v>3552</v>
      </c>
      <c r="BM167" s="191" t="s">
        <v>3642</v>
      </c>
    </row>
    <row r="168" s="2" customFormat="1">
      <c r="A168" s="38"/>
      <c r="B168" s="39"/>
      <c r="C168" s="38"/>
      <c r="D168" s="193" t="s">
        <v>248</v>
      </c>
      <c r="E168" s="38"/>
      <c r="F168" s="198" t="s">
        <v>3643</v>
      </c>
      <c r="G168" s="38"/>
      <c r="H168" s="38"/>
      <c r="I168" s="195"/>
      <c r="J168" s="38"/>
      <c r="K168" s="38"/>
      <c r="L168" s="39"/>
      <c r="M168" s="196"/>
      <c r="N168" s="197"/>
      <c r="O168" s="77"/>
      <c r="P168" s="77"/>
      <c r="Q168" s="77"/>
      <c r="R168" s="77"/>
      <c r="S168" s="77"/>
      <c r="T168" s="78"/>
      <c r="U168" s="38"/>
      <c r="V168" s="38"/>
      <c r="W168" s="38"/>
      <c r="X168" s="38"/>
      <c r="Y168" s="38"/>
      <c r="Z168" s="38"/>
      <c r="AA168" s="38"/>
      <c r="AB168" s="38"/>
      <c r="AC168" s="38"/>
      <c r="AD168" s="38"/>
      <c r="AE168" s="38"/>
      <c r="AT168" s="19" t="s">
        <v>248</v>
      </c>
      <c r="AU168" s="19" t="s">
        <v>91</v>
      </c>
    </row>
    <row r="169" s="2" customFormat="1" ht="24.15" customHeight="1">
      <c r="A169" s="38"/>
      <c r="B169" s="179"/>
      <c r="C169" s="180" t="s">
        <v>368</v>
      </c>
      <c r="D169" s="180" t="s">
        <v>201</v>
      </c>
      <c r="E169" s="181" t="s">
        <v>3644</v>
      </c>
      <c r="F169" s="182" t="s">
        <v>3645</v>
      </c>
      <c r="G169" s="183" t="s">
        <v>548</v>
      </c>
      <c r="H169" s="184">
        <v>1</v>
      </c>
      <c r="I169" s="185"/>
      <c r="J169" s="186">
        <f>ROUND(I169*H169,2)</f>
        <v>0</v>
      </c>
      <c r="K169" s="182" t="s">
        <v>1</v>
      </c>
      <c r="L169" s="39"/>
      <c r="M169" s="187" t="s">
        <v>1</v>
      </c>
      <c r="N169" s="188" t="s">
        <v>46</v>
      </c>
      <c r="O169" s="77"/>
      <c r="P169" s="189">
        <f>O169*H169</f>
        <v>0</v>
      </c>
      <c r="Q169" s="189">
        <v>0</v>
      </c>
      <c r="R169" s="189">
        <f>Q169*H169</f>
        <v>0</v>
      </c>
      <c r="S169" s="189">
        <v>0</v>
      </c>
      <c r="T169" s="190">
        <f>S169*H169</f>
        <v>0</v>
      </c>
      <c r="U169" s="38"/>
      <c r="V169" s="38"/>
      <c r="W169" s="38"/>
      <c r="X169" s="38"/>
      <c r="Y169" s="38"/>
      <c r="Z169" s="38"/>
      <c r="AA169" s="38"/>
      <c r="AB169" s="38"/>
      <c r="AC169" s="38"/>
      <c r="AD169" s="38"/>
      <c r="AE169" s="38"/>
      <c r="AR169" s="191" t="s">
        <v>3552</v>
      </c>
      <c r="AT169" s="191" t="s">
        <v>201</v>
      </c>
      <c r="AU169" s="191" t="s">
        <v>91</v>
      </c>
      <c r="AY169" s="19" t="s">
        <v>199</v>
      </c>
      <c r="BE169" s="192">
        <f>IF(N169="základní",J169,0)</f>
        <v>0</v>
      </c>
      <c r="BF169" s="192">
        <f>IF(N169="snížená",J169,0)</f>
        <v>0</v>
      </c>
      <c r="BG169" s="192">
        <f>IF(N169="zákl. přenesená",J169,0)</f>
        <v>0</v>
      </c>
      <c r="BH169" s="192">
        <f>IF(N169="sníž. přenesená",J169,0)</f>
        <v>0</v>
      </c>
      <c r="BI169" s="192">
        <f>IF(N169="nulová",J169,0)</f>
        <v>0</v>
      </c>
      <c r="BJ169" s="19" t="s">
        <v>89</v>
      </c>
      <c r="BK169" s="192">
        <f>ROUND(I169*H169,2)</f>
        <v>0</v>
      </c>
      <c r="BL169" s="19" t="s">
        <v>3552</v>
      </c>
      <c r="BM169" s="191" t="s">
        <v>3646</v>
      </c>
    </row>
    <row r="170" s="2" customFormat="1" ht="14.4" customHeight="1">
      <c r="A170" s="38"/>
      <c r="B170" s="179"/>
      <c r="C170" s="180" t="s">
        <v>376</v>
      </c>
      <c r="D170" s="180" t="s">
        <v>201</v>
      </c>
      <c r="E170" s="181" t="s">
        <v>3647</v>
      </c>
      <c r="F170" s="182" t="s">
        <v>3648</v>
      </c>
      <c r="G170" s="183" t="s">
        <v>548</v>
      </c>
      <c r="H170" s="184">
        <v>1</v>
      </c>
      <c r="I170" s="185"/>
      <c r="J170" s="186">
        <f>ROUND(I170*H170,2)</f>
        <v>0</v>
      </c>
      <c r="K170" s="182" t="s">
        <v>1</v>
      </c>
      <c r="L170" s="39"/>
      <c r="M170" s="187" t="s">
        <v>1</v>
      </c>
      <c r="N170" s="188" t="s">
        <v>46</v>
      </c>
      <c r="O170" s="77"/>
      <c r="P170" s="189">
        <f>O170*H170</f>
        <v>0</v>
      </c>
      <c r="Q170" s="189">
        <v>0</v>
      </c>
      <c r="R170" s="189">
        <f>Q170*H170</f>
        <v>0</v>
      </c>
      <c r="S170" s="189">
        <v>0</v>
      </c>
      <c r="T170" s="190">
        <f>S170*H170</f>
        <v>0</v>
      </c>
      <c r="U170" s="38"/>
      <c r="V170" s="38"/>
      <c r="W170" s="38"/>
      <c r="X170" s="38"/>
      <c r="Y170" s="38"/>
      <c r="Z170" s="38"/>
      <c r="AA170" s="38"/>
      <c r="AB170" s="38"/>
      <c r="AC170" s="38"/>
      <c r="AD170" s="38"/>
      <c r="AE170" s="38"/>
      <c r="AR170" s="191" t="s">
        <v>3552</v>
      </c>
      <c r="AT170" s="191" t="s">
        <v>201</v>
      </c>
      <c r="AU170" s="191" t="s">
        <v>91</v>
      </c>
      <c r="AY170" s="19" t="s">
        <v>199</v>
      </c>
      <c r="BE170" s="192">
        <f>IF(N170="základní",J170,0)</f>
        <v>0</v>
      </c>
      <c r="BF170" s="192">
        <f>IF(N170="snížená",J170,0)</f>
        <v>0</v>
      </c>
      <c r="BG170" s="192">
        <f>IF(N170="zákl. přenesená",J170,0)</f>
        <v>0</v>
      </c>
      <c r="BH170" s="192">
        <f>IF(N170="sníž. přenesená",J170,0)</f>
        <v>0</v>
      </c>
      <c r="BI170" s="192">
        <f>IF(N170="nulová",J170,0)</f>
        <v>0</v>
      </c>
      <c r="BJ170" s="19" t="s">
        <v>89</v>
      </c>
      <c r="BK170" s="192">
        <f>ROUND(I170*H170,2)</f>
        <v>0</v>
      </c>
      <c r="BL170" s="19" t="s">
        <v>3552</v>
      </c>
      <c r="BM170" s="191" t="s">
        <v>3649</v>
      </c>
    </row>
    <row r="171" s="2" customFormat="1">
      <c r="A171" s="38"/>
      <c r="B171" s="39"/>
      <c r="C171" s="38"/>
      <c r="D171" s="193" t="s">
        <v>208</v>
      </c>
      <c r="E171" s="38"/>
      <c r="F171" s="194" t="s">
        <v>3648</v>
      </c>
      <c r="G171" s="38"/>
      <c r="H171" s="38"/>
      <c r="I171" s="195"/>
      <c r="J171" s="38"/>
      <c r="K171" s="38"/>
      <c r="L171" s="39"/>
      <c r="M171" s="196"/>
      <c r="N171" s="197"/>
      <c r="O171" s="77"/>
      <c r="P171" s="77"/>
      <c r="Q171" s="77"/>
      <c r="R171" s="77"/>
      <c r="S171" s="77"/>
      <c r="T171" s="78"/>
      <c r="U171" s="38"/>
      <c r="V171" s="38"/>
      <c r="W171" s="38"/>
      <c r="X171" s="38"/>
      <c r="Y171" s="38"/>
      <c r="Z171" s="38"/>
      <c r="AA171" s="38"/>
      <c r="AB171" s="38"/>
      <c r="AC171" s="38"/>
      <c r="AD171" s="38"/>
      <c r="AE171" s="38"/>
      <c r="AT171" s="19" t="s">
        <v>208</v>
      </c>
      <c r="AU171" s="19" t="s">
        <v>91</v>
      </c>
    </row>
    <row r="172" s="2" customFormat="1" ht="14.4" customHeight="1">
      <c r="A172" s="38"/>
      <c r="B172" s="179"/>
      <c r="C172" s="180" t="s">
        <v>382</v>
      </c>
      <c r="D172" s="180" t="s">
        <v>201</v>
      </c>
      <c r="E172" s="181" t="s">
        <v>3650</v>
      </c>
      <c r="F172" s="182" t="s">
        <v>3651</v>
      </c>
      <c r="G172" s="183" t="s">
        <v>548</v>
      </c>
      <c r="H172" s="184">
        <v>1</v>
      </c>
      <c r="I172" s="185"/>
      <c r="J172" s="186">
        <f>ROUND(I172*H172,2)</f>
        <v>0</v>
      </c>
      <c r="K172" s="182" t="s">
        <v>1</v>
      </c>
      <c r="L172" s="39"/>
      <c r="M172" s="187" t="s">
        <v>1</v>
      </c>
      <c r="N172" s="188" t="s">
        <v>46</v>
      </c>
      <c r="O172" s="77"/>
      <c r="P172" s="189">
        <f>O172*H172</f>
        <v>0</v>
      </c>
      <c r="Q172" s="189">
        <v>0</v>
      </c>
      <c r="R172" s="189">
        <f>Q172*H172</f>
        <v>0</v>
      </c>
      <c r="S172" s="189">
        <v>0</v>
      </c>
      <c r="T172" s="190">
        <f>S172*H172</f>
        <v>0</v>
      </c>
      <c r="U172" s="38"/>
      <c r="V172" s="38"/>
      <c r="W172" s="38"/>
      <c r="X172" s="38"/>
      <c r="Y172" s="38"/>
      <c r="Z172" s="38"/>
      <c r="AA172" s="38"/>
      <c r="AB172" s="38"/>
      <c r="AC172" s="38"/>
      <c r="AD172" s="38"/>
      <c r="AE172" s="38"/>
      <c r="AR172" s="191" t="s">
        <v>3552</v>
      </c>
      <c r="AT172" s="191" t="s">
        <v>201</v>
      </c>
      <c r="AU172" s="191" t="s">
        <v>91</v>
      </c>
      <c r="AY172" s="19" t="s">
        <v>199</v>
      </c>
      <c r="BE172" s="192">
        <f>IF(N172="základní",J172,0)</f>
        <v>0</v>
      </c>
      <c r="BF172" s="192">
        <f>IF(N172="snížená",J172,0)</f>
        <v>0</v>
      </c>
      <c r="BG172" s="192">
        <f>IF(N172="zákl. přenesená",J172,0)</f>
        <v>0</v>
      </c>
      <c r="BH172" s="192">
        <f>IF(N172="sníž. přenesená",J172,0)</f>
        <v>0</v>
      </c>
      <c r="BI172" s="192">
        <f>IF(N172="nulová",J172,0)</f>
        <v>0</v>
      </c>
      <c r="BJ172" s="19" t="s">
        <v>89</v>
      </c>
      <c r="BK172" s="192">
        <f>ROUND(I172*H172,2)</f>
        <v>0</v>
      </c>
      <c r="BL172" s="19" t="s">
        <v>3552</v>
      </c>
      <c r="BM172" s="191" t="s">
        <v>3652</v>
      </c>
    </row>
    <row r="173" s="2" customFormat="1">
      <c r="A173" s="38"/>
      <c r="B173" s="39"/>
      <c r="C173" s="38"/>
      <c r="D173" s="193" t="s">
        <v>208</v>
      </c>
      <c r="E173" s="38"/>
      <c r="F173" s="194" t="s">
        <v>3648</v>
      </c>
      <c r="G173" s="38"/>
      <c r="H173" s="38"/>
      <c r="I173" s="195"/>
      <c r="J173" s="38"/>
      <c r="K173" s="38"/>
      <c r="L173" s="39"/>
      <c r="M173" s="196"/>
      <c r="N173" s="197"/>
      <c r="O173" s="77"/>
      <c r="P173" s="77"/>
      <c r="Q173" s="77"/>
      <c r="R173" s="77"/>
      <c r="S173" s="77"/>
      <c r="T173" s="78"/>
      <c r="U173" s="38"/>
      <c r="V173" s="38"/>
      <c r="W173" s="38"/>
      <c r="X173" s="38"/>
      <c r="Y173" s="38"/>
      <c r="Z173" s="38"/>
      <c r="AA173" s="38"/>
      <c r="AB173" s="38"/>
      <c r="AC173" s="38"/>
      <c r="AD173" s="38"/>
      <c r="AE173" s="38"/>
      <c r="AT173" s="19" t="s">
        <v>208</v>
      </c>
      <c r="AU173" s="19" t="s">
        <v>91</v>
      </c>
    </row>
    <row r="174" s="2" customFormat="1" ht="14.4" customHeight="1">
      <c r="A174" s="38"/>
      <c r="B174" s="179"/>
      <c r="C174" s="180" t="s">
        <v>390</v>
      </c>
      <c r="D174" s="180" t="s">
        <v>201</v>
      </c>
      <c r="E174" s="181" t="s">
        <v>3653</v>
      </c>
      <c r="F174" s="182" t="s">
        <v>3654</v>
      </c>
      <c r="G174" s="183" t="s">
        <v>548</v>
      </c>
      <c r="H174" s="184">
        <v>1</v>
      </c>
      <c r="I174" s="185"/>
      <c r="J174" s="186">
        <f>ROUND(I174*H174,2)</f>
        <v>0</v>
      </c>
      <c r="K174" s="182" t="s">
        <v>1</v>
      </c>
      <c r="L174" s="39"/>
      <c r="M174" s="187" t="s">
        <v>1</v>
      </c>
      <c r="N174" s="188" t="s">
        <v>46</v>
      </c>
      <c r="O174" s="77"/>
      <c r="P174" s="189">
        <f>O174*H174</f>
        <v>0</v>
      </c>
      <c r="Q174" s="189">
        <v>0</v>
      </c>
      <c r="R174" s="189">
        <f>Q174*H174</f>
        <v>0</v>
      </c>
      <c r="S174" s="189">
        <v>0</v>
      </c>
      <c r="T174" s="190">
        <f>S174*H174</f>
        <v>0</v>
      </c>
      <c r="U174" s="38"/>
      <c r="V174" s="38"/>
      <c r="W174" s="38"/>
      <c r="X174" s="38"/>
      <c r="Y174" s="38"/>
      <c r="Z174" s="38"/>
      <c r="AA174" s="38"/>
      <c r="AB174" s="38"/>
      <c r="AC174" s="38"/>
      <c r="AD174" s="38"/>
      <c r="AE174" s="38"/>
      <c r="AR174" s="191" t="s">
        <v>3552</v>
      </c>
      <c r="AT174" s="191" t="s">
        <v>201</v>
      </c>
      <c r="AU174" s="191" t="s">
        <v>91</v>
      </c>
      <c r="AY174" s="19" t="s">
        <v>199</v>
      </c>
      <c r="BE174" s="192">
        <f>IF(N174="základní",J174,0)</f>
        <v>0</v>
      </c>
      <c r="BF174" s="192">
        <f>IF(N174="snížená",J174,0)</f>
        <v>0</v>
      </c>
      <c r="BG174" s="192">
        <f>IF(N174="zákl. přenesená",J174,0)</f>
        <v>0</v>
      </c>
      <c r="BH174" s="192">
        <f>IF(N174="sníž. přenesená",J174,0)</f>
        <v>0</v>
      </c>
      <c r="BI174" s="192">
        <f>IF(N174="nulová",J174,0)</f>
        <v>0</v>
      </c>
      <c r="BJ174" s="19" t="s">
        <v>89</v>
      </c>
      <c r="BK174" s="192">
        <f>ROUND(I174*H174,2)</f>
        <v>0</v>
      </c>
      <c r="BL174" s="19" t="s">
        <v>3552</v>
      </c>
      <c r="BM174" s="191" t="s">
        <v>3655</v>
      </c>
    </row>
    <row r="175" s="2" customFormat="1">
      <c r="A175" s="38"/>
      <c r="B175" s="39"/>
      <c r="C175" s="38"/>
      <c r="D175" s="193" t="s">
        <v>248</v>
      </c>
      <c r="E175" s="38"/>
      <c r="F175" s="198" t="s">
        <v>3656</v>
      </c>
      <c r="G175" s="38"/>
      <c r="H175" s="38"/>
      <c r="I175" s="195"/>
      <c r="J175" s="38"/>
      <c r="K175" s="38"/>
      <c r="L175" s="39"/>
      <c r="M175" s="196"/>
      <c r="N175" s="197"/>
      <c r="O175" s="77"/>
      <c r="P175" s="77"/>
      <c r="Q175" s="77"/>
      <c r="R175" s="77"/>
      <c r="S175" s="77"/>
      <c r="T175" s="78"/>
      <c r="U175" s="38"/>
      <c r="V175" s="38"/>
      <c r="W175" s="38"/>
      <c r="X175" s="38"/>
      <c r="Y175" s="38"/>
      <c r="Z175" s="38"/>
      <c r="AA175" s="38"/>
      <c r="AB175" s="38"/>
      <c r="AC175" s="38"/>
      <c r="AD175" s="38"/>
      <c r="AE175" s="38"/>
      <c r="AT175" s="19" t="s">
        <v>248</v>
      </c>
      <c r="AU175" s="19" t="s">
        <v>91</v>
      </c>
    </row>
    <row r="176" s="2" customFormat="1" ht="14.4" customHeight="1">
      <c r="A176" s="38"/>
      <c r="B176" s="179"/>
      <c r="C176" s="180" t="s">
        <v>401</v>
      </c>
      <c r="D176" s="180" t="s">
        <v>201</v>
      </c>
      <c r="E176" s="181" t="s">
        <v>3657</v>
      </c>
      <c r="F176" s="182" t="s">
        <v>3651</v>
      </c>
      <c r="G176" s="183" t="s">
        <v>548</v>
      </c>
      <c r="H176" s="184">
        <v>1</v>
      </c>
      <c r="I176" s="185"/>
      <c r="J176" s="186">
        <f>ROUND(I176*H176,2)</f>
        <v>0</v>
      </c>
      <c r="K176" s="182" t="s">
        <v>1</v>
      </c>
      <c r="L176" s="39"/>
      <c r="M176" s="187" t="s">
        <v>1</v>
      </c>
      <c r="N176" s="188" t="s">
        <v>46</v>
      </c>
      <c r="O176" s="77"/>
      <c r="P176" s="189">
        <f>O176*H176</f>
        <v>0</v>
      </c>
      <c r="Q176" s="189">
        <v>0</v>
      </c>
      <c r="R176" s="189">
        <f>Q176*H176</f>
        <v>0</v>
      </c>
      <c r="S176" s="189">
        <v>0</v>
      </c>
      <c r="T176" s="190">
        <f>S176*H176</f>
        <v>0</v>
      </c>
      <c r="U176" s="38"/>
      <c r="V176" s="38"/>
      <c r="W176" s="38"/>
      <c r="X176" s="38"/>
      <c r="Y176" s="38"/>
      <c r="Z176" s="38"/>
      <c r="AA176" s="38"/>
      <c r="AB176" s="38"/>
      <c r="AC176" s="38"/>
      <c r="AD176" s="38"/>
      <c r="AE176" s="38"/>
      <c r="AR176" s="191" t="s">
        <v>3552</v>
      </c>
      <c r="AT176" s="191" t="s">
        <v>201</v>
      </c>
      <c r="AU176" s="191" t="s">
        <v>91</v>
      </c>
      <c r="AY176" s="19" t="s">
        <v>199</v>
      </c>
      <c r="BE176" s="192">
        <f>IF(N176="základní",J176,0)</f>
        <v>0</v>
      </c>
      <c r="BF176" s="192">
        <f>IF(N176="snížená",J176,0)</f>
        <v>0</v>
      </c>
      <c r="BG176" s="192">
        <f>IF(N176="zákl. přenesená",J176,0)</f>
        <v>0</v>
      </c>
      <c r="BH176" s="192">
        <f>IF(N176="sníž. přenesená",J176,0)</f>
        <v>0</v>
      </c>
      <c r="BI176" s="192">
        <f>IF(N176="nulová",J176,0)</f>
        <v>0</v>
      </c>
      <c r="BJ176" s="19" t="s">
        <v>89</v>
      </c>
      <c r="BK176" s="192">
        <f>ROUND(I176*H176,2)</f>
        <v>0</v>
      </c>
      <c r="BL176" s="19" t="s">
        <v>3552</v>
      </c>
      <c r="BM176" s="191" t="s">
        <v>3658</v>
      </c>
    </row>
    <row r="177" s="2" customFormat="1" ht="24.15" customHeight="1">
      <c r="A177" s="38"/>
      <c r="B177" s="179"/>
      <c r="C177" s="180" t="s">
        <v>406</v>
      </c>
      <c r="D177" s="180" t="s">
        <v>201</v>
      </c>
      <c r="E177" s="181" t="s">
        <v>3659</v>
      </c>
      <c r="F177" s="182" t="s">
        <v>3660</v>
      </c>
      <c r="G177" s="183" t="s">
        <v>548</v>
      </c>
      <c r="H177" s="184">
        <v>1</v>
      </c>
      <c r="I177" s="185"/>
      <c r="J177" s="186">
        <f>ROUND(I177*H177,2)</f>
        <v>0</v>
      </c>
      <c r="K177" s="182" t="s">
        <v>1</v>
      </c>
      <c r="L177" s="39"/>
      <c r="M177" s="187" t="s">
        <v>1</v>
      </c>
      <c r="N177" s="188" t="s">
        <v>46</v>
      </c>
      <c r="O177" s="77"/>
      <c r="P177" s="189">
        <f>O177*H177</f>
        <v>0</v>
      </c>
      <c r="Q177" s="189">
        <v>0</v>
      </c>
      <c r="R177" s="189">
        <f>Q177*H177</f>
        <v>0</v>
      </c>
      <c r="S177" s="189">
        <v>0</v>
      </c>
      <c r="T177" s="190">
        <f>S177*H177</f>
        <v>0</v>
      </c>
      <c r="U177" s="38"/>
      <c r="V177" s="38"/>
      <c r="W177" s="38"/>
      <c r="X177" s="38"/>
      <c r="Y177" s="38"/>
      <c r="Z177" s="38"/>
      <c r="AA177" s="38"/>
      <c r="AB177" s="38"/>
      <c r="AC177" s="38"/>
      <c r="AD177" s="38"/>
      <c r="AE177" s="38"/>
      <c r="AR177" s="191" t="s">
        <v>3552</v>
      </c>
      <c r="AT177" s="191" t="s">
        <v>201</v>
      </c>
      <c r="AU177" s="191" t="s">
        <v>91</v>
      </c>
      <c r="AY177" s="19" t="s">
        <v>199</v>
      </c>
      <c r="BE177" s="192">
        <f>IF(N177="základní",J177,0)</f>
        <v>0</v>
      </c>
      <c r="BF177" s="192">
        <f>IF(N177="snížená",J177,0)</f>
        <v>0</v>
      </c>
      <c r="BG177" s="192">
        <f>IF(N177="zákl. přenesená",J177,0)</f>
        <v>0</v>
      </c>
      <c r="BH177" s="192">
        <f>IF(N177="sníž. přenesená",J177,0)</f>
        <v>0</v>
      </c>
      <c r="BI177" s="192">
        <f>IF(N177="nulová",J177,0)</f>
        <v>0</v>
      </c>
      <c r="BJ177" s="19" t="s">
        <v>89</v>
      </c>
      <c r="BK177" s="192">
        <f>ROUND(I177*H177,2)</f>
        <v>0</v>
      </c>
      <c r="BL177" s="19" t="s">
        <v>3552</v>
      </c>
      <c r="BM177" s="191" t="s">
        <v>3661</v>
      </c>
    </row>
    <row r="178" s="12" customFormat="1" ht="22.8" customHeight="1">
      <c r="A178" s="12"/>
      <c r="B178" s="166"/>
      <c r="C178" s="12"/>
      <c r="D178" s="167" t="s">
        <v>80</v>
      </c>
      <c r="E178" s="177" t="s">
        <v>3662</v>
      </c>
      <c r="F178" s="177" t="s">
        <v>3663</v>
      </c>
      <c r="G178" s="12"/>
      <c r="H178" s="12"/>
      <c r="I178" s="169"/>
      <c r="J178" s="178">
        <f>BK178</f>
        <v>0</v>
      </c>
      <c r="K178" s="12"/>
      <c r="L178" s="166"/>
      <c r="M178" s="171"/>
      <c r="N178" s="172"/>
      <c r="O178" s="172"/>
      <c r="P178" s="173">
        <f>SUM(P179:P196)</f>
        <v>0</v>
      </c>
      <c r="Q178" s="172"/>
      <c r="R178" s="173">
        <f>SUM(R179:R196)</f>
        <v>0</v>
      </c>
      <c r="S178" s="172"/>
      <c r="T178" s="174">
        <f>SUM(T179:T196)</f>
        <v>0</v>
      </c>
      <c r="U178" s="12"/>
      <c r="V178" s="12"/>
      <c r="W178" s="12"/>
      <c r="X178" s="12"/>
      <c r="Y178" s="12"/>
      <c r="Z178" s="12"/>
      <c r="AA178" s="12"/>
      <c r="AB178" s="12"/>
      <c r="AC178" s="12"/>
      <c r="AD178" s="12"/>
      <c r="AE178" s="12"/>
      <c r="AR178" s="167" t="s">
        <v>235</v>
      </c>
      <c r="AT178" s="175" t="s">
        <v>80</v>
      </c>
      <c r="AU178" s="175" t="s">
        <v>89</v>
      </c>
      <c r="AY178" s="167" t="s">
        <v>199</v>
      </c>
      <c r="BK178" s="176">
        <f>SUM(BK179:BK196)</f>
        <v>0</v>
      </c>
    </row>
    <row r="179" s="2" customFormat="1" ht="37.8" customHeight="1">
      <c r="A179" s="38"/>
      <c r="B179" s="179"/>
      <c r="C179" s="180" t="s">
        <v>414</v>
      </c>
      <c r="D179" s="180" t="s">
        <v>201</v>
      </c>
      <c r="E179" s="181" t="s">
        <v>3664</v>
      </c>
      <c r="F179" s="182" t="s">
        <v>3665</v>
      </c>
      <c r="G179" s="183" t="s">
        <v>548</v>
      </c>
      <c r="H179" s="184">
        <v>1</v>
      </c>
      <c r="I179" s="185"/>
      <c r="J179" s="186">
        <f>ROUND(I179*H179,2)</f>
        <v>0</v>
      </c>
      <c r="K179" s="182" t="s">
        <v>1</v>
      </c>
      <c r="L179" s="39"/>
      <c r="M179" s="187" t="s">
        <v>1</v>
      </c>
      <c r="N179" s="188" t="s">
        <v>46</v>
      </c>
      <c r="O179" s="77"/>
      <c r="P179" s="189">
        <f>O179*H179</f>
        <v>0</v>
      </c>
      <c r="Q179" s="189">
        <v>0</v>
      </c>
      <c r="R179" s="189">
        <f>Q179*H179</f>
        <v>0</v>
      </c>
      <c r="S179" s="189">
        <v>0</v>
      </c>
      <c r="T179" s="190">
        <f>S179*H179</f>
        <v>0</v>
      </c>
      <c r="U179" s="38"/>
      <c r="V179" s="38"/>
      <c r="W179" s="38"/>
      <c r="X179" s="38"/>
      <c r="Y179" s="38"/>
      <c r="Z179" s="38"/>
      <c r="AA179" s="38"/>
      <c r="AB179" s="38"/>
      <c r="AC179" s="38"/>
      <c r="AD179" s="38"/>
      <c r="AE179" s="38"/>
      <c r="AR179" s="191" t="s">
        <v>3552</v>
      </c>
      <c r="AT179" s="191" t="s">
        <v>201</v>
      </c>
      <c r="AU179" s="191" t="s">
        <v>91</v>
      </c>
      <c r="AY179" s="19" t="s">
        <v>199</v>
      </c>
      <c r="BE179" s="192">
        <f>IF(N179="základní",J179,0)</f>
        <v>0</v>
      </c>
      <c r="BF179" s="192">
        <f>IF(N179="snížená",J179,0)</f>
        <v>0</v>
      </c>
      <c r="BG179" s="192">
        <f>IF(N179="zákl. přenesená",J179,0)</f>
        <v>0</v>
      </c>
      <c r="BH179" s="192">
        <f>IF(N179="sníž. přenesená",J179,0)</f>
        <v>0</v>
      </c>
      <c r="BI179" s="192">
        <f>IF(N179="nulová",J179,0)</f>
        <v>0</v>
      </c>
      <c r="BJ179" s="19" t="s">
        <v>89</v>
      </c>
      <c r="BK179" s="192">
        <f>ROUND(I179*H179,2)</f>
        <v>0</v>
      </c>
      <c r="BL179" s="19" t="s">
        <v>3552</v>
      </c>
      <c r="BM179" s="191" t="s">
        <v>3666</v>
      </c>
    </row>
    <row r="180" s="2" customFormat="1" ht="14.4" customHeight="1">
      <c r="A180" s="38"/>
      <c r="B180" s="179"/>
      <c r="C180" s="180" t="s">
        <v>422</v>
      </c>
      <c r="D180" s="180" t="s">
        <v>201</v>
      </c>
      <c r="E180" s="181" t="s">
        <v>3667</v>
      </c>
      <c r="F180" s="182" t="s">
        <v>3668</v>
      </c>
      <c r="G180" s="183" t="s">
        <v>548</v>
      </c>
      <c r="H180" s="184">
        <v>1</v>
      </c>
      <c r="I180" s="185"/>
      <c r="J180" s="186">
        <f>ROUND(I180*H180,2)</f>
        <v>0</v>
      </c>
      <c r="K180" s="182" t="s">
        <v>1</v>
      </c>
      <c r="L180" s="39"/>
      <c r="M180" s="187" t="s">
        <v>1</v>
      </c>
      <c r="N180" s="188" t="s">
        <v>46</v>
      </c>
      <c r="O180" s="77"/>
      <c r="P180" s="189">
        <f>O180*H180</f>
        <v>0</v>
      </c>
      <c r="Q180" s="189">
        <v>0</v>
      </c>
      <c r="R180" s="189">
        <f>Q180*H180</f>
        <v>0</v>
      </c>
      <c r="S180" s="189">
        <v>0</v>
      </c>
      <c r="T180" s="190">
        <f>S180*H180</f>
        <v>0</v>
      </c>
      <c r="U180" s="38"/>
      <c r="V180" s="38"/>
      <c r="W180" s="38"/>
      <c r="X180" s="38"/>
      <c r="Y180" s="38"/>
      <c r="Z180" s="38"/>
      <c r="AA180" s="38"/>
      <c r="AB180" s="38"/>
      <c r="AC180" s="38"/>
      <c r="AD180" s="38"/>
      <c r="AE180" s="38"/>
      <c r="AR180" s="191" t="s">
        <v>3552</v>
      </c>
      <c r="AT180" s="191" t="s">
        <v>201</v>
      </c>
      <c r="AU180" s="191" t="s">
        <v>91</v>
      </c>
      <c r="AY180" s="19" t="s">
        <v>199</v>
      </c>
      <c r="BE180" s="192">
        <f>IF(N180="základní",J180,0)</f>
        <v>0</v>
      </c>
      <c r="BF180" s="192">
        <f>IF(N180="snížená",J180,0)</f>
        <v>0</v>
      </c>
      <c r="BG180" s="192">
        <f>IF(N180="zákl. přenesená",J180,0)</f>
        <v>0</v>
      </c>
      <c r="BH180" s="192">
        <f>IF(N180="sníž. přenesená",J180,0)</f>
        <v>0</v>
      </c>
      <c r="BI180" s="192">
        <f>IF(N180="nulová",J180,0)</f>
        <v>0</v>
      </c>
      <c r="BJ180" s="19" t="s">
        <v>89</v>
      </c>
      <c r="BK180" s="192">
        <f>ROUND(I180*H180,2)</f>
        <v>0</v>
      </c>
      <c r="BL180" s="19" t="s">
        <v>3552</v>
      </c>
      <c r="BM180" s="191" t="s">
        <v>3669</v>
      </c>
    </row>
    <row r="181" s="2" customFormat="1" ht="24.15" customHeight="1">
      <c r="A181" s="38"/>
      <c r="B181" s="179"/>
      <c r="C181" s="180" t="s">
        <v>427</v>
      </c>
      <c r="D181" s="180" t="s">
        <v>201</v>
      </c>
      <c r="E181" s="181" t="s">
        <v>3670</v>
      </c>
      <c r="F181" s="182" t="s">
        <v>3671</v>
      </c>
      <c r="G181" s="183" t="s">
        <v>548</v>
      </c>
      <c r="H181" s="184">
        <v>1</v>
      </c>
      <c r="I181" s="185"/>
      <c r="J181" s="186">
        <f>ROUND(I181*H181,2)</f>
        <v>0</v>
      </c>
      <c r="K181" s="182" t="s">
        <v>1</v>
      </c>
      <c r="L181" s="39"/>
      <c r="M181" s="187" t="s">
        <v>1</v>
      </c>
      <c r="N181" s="188" t="s">
        <v>46</v>
      </c>
      <c r="O181" s="77"/>
      <c r="P181" s="189">
        <f>O181*H181</f>
        <v>0</v>
      </c>
      <c r="Q181" s="189">
        <v>0</v>
      </c>
      <c r="R181" s="189">
        <f>Q181*H181</f>
        <v>0</v>
      </c>
      <c r="S181" s="189">
        <v>0</v>
      </c>
      <c r="T181" s="190">
        <f>S181*H181</f>
        <v>0</v>
      </c>
      <c r="U181" s="38"/>
      <c r="V181" s="38"/>
      <c r="W181" s="38"/>
      <c r="X181" s="38"/>
      <c r="Y181" s="38"/>
      <c r="Z181" s="38"/>
      <c r="AA181" s="38"/>
      <c r="AB181" s="38"/>
      <c r="AC181" s="38"/>
      <c r="AD181" s="38"/>
      <c r="AE181" s="38"/>
      <c r="AR181" s="191" t="s">
        <v>3552</v>
      </c>
      <c r="AT181" s="191" t="s">
        <v>201</v>
      </c>
      <c r="AU181" s="191" t="s">
        <v>91</v>
      </c>
      <c r="AY181" s="19" t="s">
        <v>199</v>
      </c>
      <c r="BE181" s="192">
        <f>IF(N181="základní",J181,0)</f>
        <v>0</v>
      </c>
      <c r="BF181" s="192">
        <f>IF(N181="snížená",J181,0)</f>
        <v>0</v>
      </c>
      <c r="BG181" s="192">
        <f>IF(N181="zákl. přenesená",J181,0)</f>
        <v>0</v>
      </c>
      <c r="BH181" s="192">
        <f>IF(N181="sníž. přenesená",J181,0)</f>
        <v>0</v>
      </c>
      <c r="BI181" s="192">
        <f>IF(N181="nulová",J181,0)</f>
        <v>0</v>
      </c>
      <c r="BJ181" s="19" t="s">
        <v>89</v>
      </c>
      <c r="BK181" s="192">
        <f>ROUND(I181*H181,2)</f>
        <v>0</v>
      </c>
      <c r="BL181" s="19" t="s">
        <v>3552</v>
      </c>
      <c r="BM181" s="191" t="s">
        <v>3672</v>
      </c>
    </row>
    <row r="182" s="2" customFormat="1" ht="14.4" customHeight="1">
      <c r="A182" s="38"/>
      <c r="B182" s="179"/>
      <c r="C182" s="180" t="s">
        <v>435</v>
      </c>
      <c r="D182" s="180" t="s">
        <v>201</v>
      </c>
      <c r="E182" s="181" t="s">
        <v>3673</v>
      </c>
      <c r="F182" s="182" t="s">
        <v>3674</v>
      </c>
      <c r="G182" s="183" t="s">
        <v>548</v>
      </c>
      <c r="H182" s="184">
        <v>1</v>
      </c>
      <c r="I182" s="185"/>
      <c r="J182" s="186">
        <f>ROUND(I182*H182,2)</f>
        <v>0</v>
      </c>
      <c r="K182" s="182" t="s">
        <v>1</v>
      </c>
      <c r="L182" s="39"/>
      <c r="M182" s="187" t="s">
        <v>1</v>
      </c>
      <c r="N182" s="188" t="s">
        <v>46</v>
      </c>
      <c r="O182" s="77"/>
      <c r="P182" s="189">
        <f>O182*H182</f>
        <v>0</v>
      </c>
      <c r="Q182" s="189">
        <v>0</v>
      </c>
      <c r="R182" s="189">
        <f>Q182*H182</f>
        <v>0</v>
      </c>
      <c r="S182" s="189">
        <v>0</v>
      </c>
      <c r="T182" s="190">
        <f>S182*H182</f>
        <v>0</v>
      </c>
      <c r="U182" s="38"/>
      <c r="V182" s="38"/>
      <c r="W182" s="38"/>
      <c r="X182" s="38"/>
      <c r="Y182" s="38"/>
      <c r="Z182" s="38"/>
      <c r="AA182" s="38"/>
      <c r="AB182" s="38"/>
      <c r="AC182" s="38"/>
      <c r="AD182" s="38"/>
      <c r="AE182" s="38"/>
      <c r="AR182" s="191" t="s">
        <v>3552</v>
      </c>
      <c r="AT182" s="191" t="s">
        <v>201</v>
      </c>
      <c r="AU182" s="191" t="s">
        <v>91</v>
      </c>
      <c r="AY182" s="19" t="s">
        <v>199</v>
      </c>
      <c r="BE182" s="192">
        <f>IF(N182="základní",J182,0)</f>
        <v>0</v>
      </c>
      <c r="BF182" s="192">
        <f>IF(N182="snížená",J182,0)</f>
        <v>0</v>
      </c>
      <c r="BG182" s="192">
        <f>IF(N182="zákl. přenesená",J182,0)</f>
        <v>0</v>
      </c>
      <c r="BH182" s="192">
        <f>IF(N182="sníž. přenesená",J182,0)</f>
        <v>0</v>
      </c>
      <c r="BI182" s="192">
        <f>IF(N182="nulová",J182,0)</f>
        <v>0</v>
      </c>
      <c r="BJ182" s="19" t="s">
        <v>89</v>
      </c>
      <c r="BK182" s="192">
        <f>ROUND(I182*H182,2)</f>
        <v>0</v>
      </c>
      <c r="BL182" s="19" t="s">
        <v>3552</v>
      </c>
      <c r="BM182" s="191" t="s">
        <v>3675</v>
      </c>
    </row>
    <row r="183" s="2" customFormat="1" ht="49.05" customHeight="1">
      <c r="A183" s="38"/>
      <c r="B183" s="179"/>
      <c r="C183" s="180" t="s">
        <v>444</v>
      </c>
      <c r="D183" s="180" t="s">
        <v>201</v>
      </c>
      <c r="E183" s="181" t="s">
        <v>3676</v>
      </c>
      <c r="F183" s="182" t="s">
        <v>3677</v>
      </c>
      <c r="G183" s="183" t="s">
        <v>548</v>
      </c>
      <c r="H183" s="184">
        <v>1</v>
      </c>
      <c r="I183" s="185"/>
      <c r="J183" s="186">
        <f>ROUND(I183*H183,2)</f>
        <v>0</v>
      </c>
      <c r="K183" s="182" t="s">
        <v>1</v>
      </c>
      <c r="L183" s="39"/>
      <c r="M183" s="187" t="s">
        <v>1</v>
      </c>
      <c r="N183" s="188" t="s">
        <v>46</v>
      </c>
      <c r="O183" s="77"/>
      <c r="P183" s="189">
        <f>O183*H183</f>
        <v>0</v>
      </c>
      <c r="Q183" s="189">
        <v>0</v>
      </c>
      <c r="R183" s="189">
        <f>Q183*H183</f>
        <v>0</v>
      </c>
      <c r="S183" s="189">
        <v>0</v>
      </c>
      <c r="T183" s="190">
        <f>S183*H183</f>
        <v>0</v>
      </c>
      <c r="U183" s="38"/>
      <c r="V183" s="38"/>
      <c r="W183" s="38"/>
      <c r="X183" s="38"/>
      <c r="Y183" s="38"/>
      <c r="Z183" s="38"/>
      <c r="AA183" s="38"/>
      <c r="AB183" s="38"/>
      <c r="AC183" s="38"/>
      <c r="AD183" s="38"/>
      <c r="AE183" s="38"/>
      <c r="AR183" s="191" t="s">
        <v>3552</v>
      </c>
      <c r="AT183" s="191" t="s">
        <v>201</v>
      </c>
      <c r="AU183" s="191" t="s">
        <v>91</v>
      </c>
      <c r="AY183" s="19" t="s">
        <v>199</v>
      </c>
      <c r="BE183" s="192">
        <f>IF(N183="základní",J183,0)</f>
        <v>0</v>
      </c>
      <c r="BF183" s="192">
        <f>IF(N183="snížená",J183,0)</f>
        <v>0</v>
      </c>
      <c r="BG183" s="192">
        <f>IF(N183="zákl. přenesená",J183,0)</f>
        <v>0</v>
      </c>
      <c r="BH183" s="192">
        <f>IF(N183="sníž. přenesená",J183,0)</f>
        <v>0</v>
      </c>
      <c r="BI183" s="192">
        <f>IF(N183="nulová",J183,0)</f>
        <v>0</v>
      </c>
      <c r="BJ183" s="19" t="s">
        <v>89</v>
      </c>
      <c r="BK183" s="192">
        <f>ROUND(I183*H183,2)</f>
        <v>0</v>
      </c>
      <c r="BL183" s="19" t="s">
        <v>3552</v>
      </c>
      <c r="BM183" s="191" t="s">
        <v>3678</v>
      </c>
    </row>
    <row r="184" s="2" customFormat="1">
      <c r="A184" s="38"/>
      <c r="B184" s="39"/>
      <c r="C184" s="38"/>
      <c r="D184" s="193" t="s">
        <v>248</v>
      </c>
      <c r="E184" s="38"/>
      <c r="F184" s="198" t="s">
        <v>3679</v>
      </c>
      <c r="G184" s="38"/>
      <c r="H184" s="38"/>
      <c r="I184" s="195"/>
      <c r="J184" s="38"/>
      <c r="K184" s="38"/>
      <c r="L184" s="39"/>
      <c r="M184" s="196"/>
      <c r="N184" s="197"/>
      <c r="O184" s="77"/>
      <c r="P184" s="77"/>
      <c r="Q184" s="77"/>
      <c r="R184" s="77"/>
      <c r="S184" s="77"/>
      <c r="T184" s="78"/>
      <c r="U184" s="38"/>
      <c r="V184" s="38"/>
      <c r="W184" s="38"/>
      <c r="X184" s="38"/>
      <c r="Y184" s="38"/>
      <c r="Z184" s="38"/>
      <c r="AA184" s="38"/>
      <c r="AB184" s="38"/>
      <c r="AC184" s="38"/>
      <c r="AD184" s="38"/>
      <c r="AE184" s="38"/>
      <c r="AT184" s="19" t="s">
        <v>248</v>
      </c>
      <c r="AU184" s="19" t="s">
        <v>91</v>
      </c>
    </row>
    <row r="185" s="2" customFormat="1" ht="14.4" customHeight="1">
      <c r="A185" s="38"/>
      <c r="B185" s="179"/>
      <c r="C185" s="180" t="s">
        <v>452</v>
      </c>
      <c r="D185" s="180" t="s">
        <v>201</v>
      </c>
      <c r="E185" s="181" t="s">
        <v>3680</v>
      </c>
      <c r="F185" s="182" t="s">
        <v>3681</v>
      </c>
      <c r="G185" s="183" t="s">
        <v>548</v>
      </c>
      <c r="H185" s="184">
        <v>1</v>
      </c>
      <c r="I185" s="185"/>
      <c r="J185" s="186">
        <f>ROUND(I185*H185,2)</f>
        <v>0</v>
      </c>
      <c r="K185" s="182" t="s">
        <v>1</v>
      </c>
      <c r="L185" s="39"/>
      <c r="M185" s="187" t="s">
        <v>1</v>
      </c>
      <c r="N185" s="188" t="s">
        <v>46</v>
      </c>
      <c r="O185" s="77"/>
      <c r="P185" s="189">
        <f>O185*H185</f>
        <v>0</v>
      </c>
      <c r="Q185" s="189">
        <v>0</v>
      </c>
      <c r="R185" s="189">
        <f>Q185*H185</f>
        <v>0</v>
      </c>
      <c r="S185" s="189">
        <v>0</v>
      </c>
      <c r="T185" s="190">
        <f>S185*H185</f>
        <v>0</v>
      </c>
      <c r="U185" s="38"/>
      <c r="V185" s="38"/>
      <c r="W185" s="38"/>
      <c r="X185" s="38"/>
      <c r="Y185" s="38"/>
      <c r="Z185" s="38"/>
      <c r="AA185" s="38"/>
      <c r="AB185" s="38"/>
      <c r="AC185" s="38"/>
      <c r="AD185" s="38"/>
      <c r="AE185" s="38"/>
      <c r="AR185" s="191" t="s">
        <v>3552</v>
      </c>
      <c r="AT185" s="191" t="s">
        <v>201</v>
      </c>
      <c r="AU185" s="191" t="s">
        <v>91</v>
      </c>
      <c r="AY185" s="19" t="s">
        <v>199</v>
      </c>
      <c r="BE185" s="192">
        <f>IF(N185="základní",J185,0)</f>
        <v>0</v>
      </c>
      <c r="BF185" s="192">
        <f>IF(N185="snížená",J185,0)</f>
        <v>0</v>
      </c>
      <c r="BG185" s="192">
        <f>IF(N185="zákl. přenesená",J185,0)</f>
        <v>0</v>
      </c>
      <c r="BH185" s="192">
        <f>IF(N185="sníž. přenesená",J185,0)</f>
        <v>0</v>
      </c>
      <c r="BI185" s="192">
        <f>IF(N185="nulová",J185,0)</f>
        <v>0</v>
      </c>
      <c r="BJ185" s="19" t="s">
        <v>89</v>
      </c>
      <c r="BK185" s="192">
        <f>ROUND(I185*H185,2)</f>
        <v>0</v>
      </c>
      <c r="BL185" s="19" t="s">
        <v>3552</v>
      </c>
      <c r="BM185" s="191" t="s">
        <v>3682</v>
      </c>
    </row>
    <row r="186" s="2" customFormat="1" ht="24.15" customHeight="1">
      <c r="A186" s="38"/>
      <c r="B186" s="179"/>
      <c r="C186" s="180" t="s">
        <v>460</v>
      </c>
      <c r="D186" s="180" t="s">
        <v>201</v>
      </c>
      <c r="E186" s="181" t="s">
        <v>3683</v>
      </c>
      <c r="F186" s="182" t="s">
        <v>3684</v>
      </c>
      <c r="G186" s="183" t="s">
        <v>548</v>
      </c>
      <c r="H186" s="184">
        <v>1</v>
      </c>
      <c r="I186" s="185"/>
      <c r="J186" s="186">
        <f>ROUND(I186*H186,2)</f>
        <v>0</v>
      </c>
      <c r="K186" s="182" t="s">
        <v>1</v>
      </c>
      <c r="L186" s="39"/>
      <c r="M186" s="187" t="s">
        <v>1</v>
      </c>
      <c r="N186" s="188" t="s">
        <v>46</v>
      </c>
      <c r="O186" s="77"/>
      <c r="P186" s="189">
        <f>O186*H186</f>
        <v>0</v>
      </c>
      <c r="Q186" s="189">
        <v>0</v>
      </c>
      <c r="R186" s="189">
        <f>Q186*H186</f>
        <v>0</v>
      </c>
      <c r="S186" s="189">
        <v>0</v>
      </c>
      <c r="T186" s="190">
        <f>S186*H186</f>
        <v>0</v>
      </c>
      <c r="U186" s="38"/>
      <c r="V186" s="38"/>
      <c r="W186" s="38"/>
      <c r="X186" s="38"/>
      <c r="Y186" s="38"/>
      <c r="Z186" s="38"/>
      <c r="AA186" s="38"/>
      <c r="AB186" s="38"/>
      <c r="AC186" s="38"/>
      <c r="AD186" s="38"/>
      <c r="AE186" s="38"/>
      <c r="AR186" s="191" t="s">
        <v>3552</v>
      </c>
      <c r="AT186" s="191" t="s">
        <v>201</v>
      </c>
      <c r="AU186" s="191" t="s">
        <v>91</v>
      </c>
      <c r="AY186" s="19" t="s">
        <v>199</v>
      </c>
      <c r="BE186" s="192">
        <f>IF(N186="základní",J186,0)</f>
        <v>0</v>
      </c>
      <c r="BF186" s="192">
        <f>IF(N186="snížená",J186,0)</f>
        <v>0</v>
      </c>
      <c r="BG186" s="192">
        <f>IF(N186="zákl. přenesená",J186,0)</f>
        <v>0</v>
      </c>
      <c r="BH186" s="192">
        <f>IF(N186="sníž. přenesená",J186,0)</f>
        <v>0</v>
      </c>
      <c r="BI186" s="192">
        <f>IF(N186="nulová",J186,0)</f>
        <v>0</v>
      </c>
      <c r="BJ186" s="19" t="s">
        <v>89</v>
      </c>
      <c r="BK186" s="192">
        <f>ROUND(I186*H186,2)</f>
        <v>0</v>
      </c>
      <c r="BL186" s="19" t="s">
        <v>3552</v>
      </c>
      <c r="BM186" s="191" t="s">
        <v>3685</v>
      </c>
    </row>
    <row r="187" s="2" customFormat="1">
      <c r="A187" s="38"/>
      <c r="B187" s="39"/>
      <c r="C187" s="38"/>
      <c r="D187" s="193" t="s">
        <v>208</v>
      </c>
      <c r="E187" s="38"/>
      <c r="F187" s="194" t="s">
        <v>3686</v>
      </c>
      <c r="G187" s="38"/>
      <c r="H187" s="38"/>
      <c r="I187" s="195"/>
      <c r="J187" s="38"/>
      <c r="K187" s="38"/>
      <c r="L187" s="39"/>
      <c r="M187" s="196"/>
      <c r="N187" s="197"/>
      <c r="O187" s="77"/>
      <c r="P187" s="77"/>
      <c r="Q187" s="77"/>
      <c r="R187" s="77"/>
      <c r="S187" s="77"/>
      <c r="T187" s="78"/>
      <c r="U187" s="38"/>
      <c r="V187" s="38"/>
      <c r="W187" s="38"/>
      <c r="X187" s="38"/>
      <c r="Y187" s="38"/>
      <c r="Z187" s="38"/>
      <c r="AA187" s="38"/>
      <c r="AB187" s="38"/>
      <c r="AC187" s="38"/>
      <c r="AD187" s="38"/>
      <c r="AE187" s="38"/>
      <c r="AT187" s="19" t="s">
        <v>208</v>
      </c>
      <c r="AU187" s="19" t="s">
        <v>91</v>
      </c>
    </row>
    <row r="188" s="2" customFormat="1">
      <c r="A188" s="38"/>
      <c r="B188" s="39"/>
      <c r="C188" s="38"/>
      <c r="D188" s="193" t="s">
        <v>248</v>
      </c>
      <c r="E188" s="38"/>
      <c r="F188" s="198" t="s">
        <v>3687</v>
      </c>
      <c r="G188" s="38"/>
      <c r="H188" s="38"/>
      <c r="I188" s="195"/>
      <c r="J188" s="38"/>
      <c r="K188" s="38"/>
      <c r="L188" s="39"/>
      <c r="M188" s="196"/>
      <c r="N188" s="197"/>
      <c r="O188" s="77"/>
      <c r="P188" s="77"/>
      <c r="Q188" s="77"/>
      <c r="R188" s="77"/>
      <c r="S188" s="77"/>
      <c r="T188" s="78"/>
      <c r="U188" s="38"/>
      <c r="V188" s="38"/>
      <c r="W188" s="38"/>
      <c r="X188" s="38"/>
      <c r="Y188" s="38"/>
      <c r="Z188" s="38"/>
      <c r="AA188" s="38"/>
      <c r="AB188" s="38"/>
      <c r="AC188" s="38"/>
      <c r="AD188" s="38"/>
      <c r="AE188" s="38"/>
      <c r="AT188" s="19" t="s">
        <v>248</v>
      </c>
      <c r="AU188" s="19" t="s">
        <v>91</v>
      </c>
    </row>
    <row r="189" s="2" customFormat="1" ht="14.4" customHeight="1">
      <c r="A189" s="38"/>
      <c r="B189" s="179"/>
      <c r="C189" s="180" t="s">
        <v>468</v>
      </c>
      <c r="D189" s="180" t="s">
        <v>201</v>
      </c>
      <c r="E189" s="181" t="s">
        <v>3688</v>
      </c>
      <c r="F189" s="182" t="s">
        <v>3689</v>
      </c>
      <c r="G189" s="183" t="s">
        <v>548</v>
      </c>
      <c r="H189" s="184">
        <v>1</v>
      </c>
      <c r="I189" s="185"/>
      <c r="J189" s="186">
        <f>ROUND(I189*H189,2)</f>
        <v>0</v>
      </c>
      <c r="K189" s="182" t="s">
        <v>1</v>
      </c>
      <c r="L189" s="39"/>
      <c r="M189" s="187" t="s">
        <v>1</v>
      </c>
      <c r="N189" s="188" t="s">
        <v>46</v>
      </c>
      <c r="O189" s="77"/>
      <c r="P189" s="189">
        <f>O189*H189</f>
        <v>0</v>
      </c>
      <c r="Q189" s="189">
        <v>0</v>
      </c>
      <c r="R189" s="189">
        <f>Q189*H189</f>
        <v>0</v>
      </c>
      <c r="S189" s="189">
        <v>0</v>
      </c>
      <c r="T189" s="190">
        <f>S189*H189</f>
        <v>0</v>
      </c>
      <c r="U189" s="38"/>
      <c r="V189" s="38"/>
      <c r="W189" s="38"/>
      <c r="X189" s="38"/>
      <c r="Y189" s="38"/>
      <c r="Z189" s="38"/>
      <c r="AA189" s="38"/>
      <c r="AB189" s="38"/>
      <c r="AC189" s="38"/>
      <c r="AD189" s="38"/>
      <c r="AE189" s="38"/>
      <c r="AR189" s="191" t="s">
        <v>3552</v>
      </c>
      <c r="AT189" s="191" t="s">
        <v>201</v>
      </c>
      <c r="AU189" s="191" t="s">
        <v>91</v>
      </c>
      <c r="AY189" s="19" t="s">
        <v>199</v>
      </c>
      <c r="BE189" s="192">
        <f>IF(N189="základní",J189,0)</f>
        <v>0</v>
      </c>
      <c r="BF189" s="192">
        <f>IF(N189="snížená",J189,0)</f>
        <v>0</v>
      </c>
      <c r="BG189" s="192">
        <f>IF(N189="zákl. přenesená",J189,0)</f>
        <v>0</v>
      </c>
      <c r="BH189" s="192">
        <f>IF(N189="sníž. přenesená",J189,0)</f>
        <v>0</v>
      </c>
      <c r="BI189" s="192">
        <f>IF(N189="nulová",J189,0)</f>
        <v>0</v>
      </c>
      <c r="BJ189" s="19" t="s">
        <v>89</v>
      </c>
      <c r="BK189" s="192">
        <f>ROUND(I189*H189,2)</f>
        <v>0</v>
      </c>
      <c r="BL189" s="19" t="s">
        <v>3552</v>
      </c>
      <c r="BM189" s="191" t="s">
        <v>3690</v>
      </c>
    </row>
    <row r="190" s="2" customFormat="1">
      <c r="A190" s="38"/>
      <c r="B190" s="39"/>
      <c r="C190" s="38"/>
      <c r="D190" s="193" t="s">
        <v>248</v>
      </c>
      <c r="E190" s="38"/>
      <c r="F190" s="198" t="s">
        <v>3691</v>
      </c>
      <c r="G190" s="38"/>
      <c r="H190" s="38"/>
      <c r="I190" s="195"/>
      <c r="J190" s="38"/>
      <c r="K190" s="38"/>
      <c r="L190" s="39"/>
      <c r="M190" s="196"/>
      <c r="N190" s="197"/>
      <c r="O190" s="77"/>
      <c r="P190" s="77"/>
      <c r="Q190" s="77"/>
      <c r="R190" s="77"/>
      <c r="S190" s="77"/>
      <c r="T190" s="78"/>
      <c r="U190" s="38"/>
      <c r="V190" s="38"/>
      <c r="W190" s="38"/>
      <c r="X190" s="38"/>
      <c r="Y190" s="38"/>
      <c r="Z190" s="38"/>
      <c r="AA190" s="38"/>
      <c r="AB190" s="38"/>
      <c r="AC190" s="38"/>
      <c r="AD190" s="38"/>
      <c r="AE190" s="38"/>
      <c r="AT190" s="19" t="s">
        <v>248</v>
      </c>
      <c r="AU190" s="19" t="s">
        <v>91</v>
      </c>
    </row>
    <row r="191" s="2" customFormat="1" ht="14.4" customHeight="1">
      <c r="A191" s="38"/>
      <c r="B191" s="179"/>
      <c r="C191" s="180" t="s">
        <v>475</v>
      </c>
      <c r="D191" s="180" t="s">
        <v>201</v>
      </c>
      <c r="E191" s="181" t="s">
        <v>3692</v>
      </c>
      <c r="F191" s="182" t="s">
        <v>3693</v>
      </c>
      <c r="G191" s="183" t="s">
        <v>548</v>
      </c>
      <c r="H191" s="184">
        <v>1</v>
      </c>
      <c r="I191" s="185"/>
      <c r="J191" s="186">
        <f>ROUND(I191*H191,2)</f>
        <v>0</v>
      </c>
      <c r="K191" s="182" t="s">
        <v>1</v>
      </c>
      <c r="L191" s="39"/>
      <c r="M191" s="187" t="s">
        <v>1</v>
      </c>
      <c r="N191" s="188" t="s">
        <v>46</v>
      </c>
      <c r="O191" s="77"/>
      <c r="P191" s="189">
        <f>O191*H191</f>
        <v>0</v>
      </c>
      <c r="Q191" s="189">
        <v>0</v>
      </c>
      <c r="R191" s="189">
        <f>Q191*H191</f>
        <v>0</v>
      </c>
      <c r="S191" s="189">
        <v>0</v>
      </c>
      <c r="T191" s="190">
        <f>S191*H191</f>
        <v>0</v>
      </c>
      <c r="U191" s="38"/>
      <c r="V191" s="38"/>
      <c r="W191" s="38"/>
      <c r="X191" s="38"/>
      <c r="Y191" s="38"/>
      <c r="Z191" s="38"/>
      <c r="AA191" s="38"/>
      <c r="AB191" s="38"/>
      <c r="AC191" s="38"/>
      <c r="AD191" s="38"/>
      <c r="AE191" s="38"/>
      <c r="AR191" s="191" t="s">
        <v>3552</v>
      </c>
      <c r="AT191" s="191" t="s">
        <v>201</v>
      </c>
      <c r="AU191" s="191" t="s">
        <v>91</v>
      </c>
      <c r="AY191" s="19" t="s">
        <v>199</v>
      </c>
      <c r="BE191" s="192">
        <f>IF(N191="základní",J191,0)</f>
        <v>0</v>
      </c>
      <c r="BF191" s="192">
        <f>IF(N191="snížená",J191,0)</f>
        <v>0</v>
      </c>
      <c r="BG191" s="192">
        <f>IF(N191="zákl. přenesená",J191,0)</f>
        <v>0</v>
      </c>
      <c r="BH191" s="192">
        <f>IF(N191="sníž. přenesená",J191,0)</f>
        <v>0</v>
      </c>
      <c r="BI191" s="192">
        <f>IF(N191="nulová",J191,0)</f>
        <v>0</v>
      </c>
      <c r="BJ191" s="19" t="s">
        <v>89</v>
      </c>
      <c r="BK191" s="192">
        <f>ROUND(I191*H191,2)</f>
        <v>0</v>
      </c>
      <c r="BL191" s="19" t="s">
        <v>3552</v>
      </c>
      <c r="BM191" s="191" t="s">
        <v>3694</v>
      </c>
    </row>
    <row r="192" s="2" customFormat="1">
      <c r="A192" s="38"/>
      <c r="B192" s="39"/>
      <c r="C192" s="38"/>
      <c r="D192" s="193" t="s">
        <v>248</v>
      </c>
      <c r="E192" s="38"/>
      <c r="F192" s="198" t="s">
        <v>3695</v>
      </c>
      <c r="G192" s="38"/>
      <c r="H192" s="38"/>
      <c r="I192" s="195"/>
      <c r="J192" s="38"/>
      <c r="K192" s="38"/>
      <c r="L192" s="39"/>
      <c r="M192" s="196"/>
      <c r="N192" s="197"/>
      <c r="O192" s="77"/>
      <c r="P192" s="77"/>
      <c r="Q192" s="77"/>
      <c r="R192" s="77"/>
      <c r="S192" s="77"/>
      <c r="T192" s="78"/>
      <c r="U192" s="38"/>
      <c r="V192" s="38"/>
      <c r="W192" s="38"/>
      <c r="X192" s="38"/>
      <c r="Y192" s="38"/>
      <c r="Z192" s="38"/>
      <c r="AA192" s="38"/>
      <c r="AB192" s="38"/>
      <c r="AC192" s="38"/>
      <c r="AD192" s="38"/>
      <c r="AE192" s="38"/>
      <c r="AT192" s="19" t="s">
        <v>248</v>
      </c>
      <c r="AU192" s="19" t="s">
        <v>91</v>
      </c>
    </row>
    <row r="193" s="2" customFormat="1" ht="49.05" customHeight="1">
      <c r="A193" s="38"/>
      <c r="B193" s="179"/>
      <c r="C193" s="180" t="s">
        <v>481</v>
      </c>
      <c r="D193" s="180" t="s">
        <v>201</v>
      </c>
      <c r="E193" s="181" t="s">
        <v>3696</v>
      </c>
      <c r="F193" s="182" t="s">
        <v>3697</v>
      </c>
      <c r="G193" s="183" t="s">
        <v>548</v>
      </c>
      <c r="H193" s="184">
        <v>1</v>
      </c>
      <c r="I193" s="185"/>
      <c r="J193" s="186">
        <f>ROUND(I193*H193,2)</f>
        <v>0</v>
      </c>
      <c r="K193" s="182" t="s">
        <v>1</v>
      </c>
      <c r="L193" s="39"/>
      <c r="M193" s="187" t="s">
        <v>1</v>
      </c>
      <c r="N193" s="188" t="s">
        <v>46</v>
      </c>
      <c r="O193" s="77"/>
      <c r="P193" s="189">
        <f>O193*H193</f>
        <v>0</v>
      </c>
      <c r="Q193" s="189">
        <v>0</v>
      </c>
      <c r="R193" s="189">
        <f>Q193*H193</f>
        <v>0</v>
      </c>
      <c r="S193" s="189">
        <v>0</v>
      </c>
      <c r="T193" s="190">
        <f>S193*H193</f>
        <v>0</v>
      </c>
      <c r="U193" s="38"/>
      <c r="V193" s="38"/>
      <c r="W193" s="38"/>
      <c r="X193" s="38"/>
      <c r="Y193" s="38"/>
      <c r="Z193" s="38"/>
      <c r="AA193" s="38"/>
      <c r="AB193" s="38"/>
      <c r="AC193" s="38"/>
      <c r="AD193" s="38"/>
      <c r="AE193" s="38"/>
      <c r="AR193" s="191" t="s">
        <v>3552</v>
      </c>
      <c r="AT193" s="191" t="s">
        <v>201</v>
      </c>
      <c r="AU193" s="191" t="s">
        <v>91</v>
      </c>
      <c r="AY193" s="19" t="s">
        <v>199</v>
      </c>
      <c r="BE193" s="192">
        <f>IF(N193="základní",J193,0)</f>
        <v>0</v>
      </c>
      <c r="BF193" s="192">
        <f>IF(N193="snížená",J193,0)</f>
        <v>0</v>
      </c>
      <c r="BG193" s="192">
        <f>IF(N193="zákl. přenesená",J193,0)</f>
        <v>0</v>
      </c>
      <c r="BH193" s="192">
        <f>IF(N193="sníž. přenesená",J193,0)</f>
        <v>0</v>
      </c>
      <c r="BI193" s="192">
        <f>IF(N193="nulová",J193,0)</f>
        <v>0</v>
      </c>
      <c r="BJ193" s="19" t="s">
        <v>89</v>
      </c>
      <c r="BK193" s="192">
        <f>ROUND(I193*H193,2)</f>
        <v>0</v>
      </c>
      <c r="BL193" s="19" t="s">
        <v>3552</v>
      </c>
      <c r="BM193" s="191" t="s">
        <v>3698</v>
      </c>
    </row>
    <row r="194" s="2" customFormat="1">
      <c r="A194" s="38"/>
      <c r="B194" s="39"/>
      <c r="C194" s="38"/>
      <c r="D194" s="193" t="s">
        <v>208</v>
      </c>
      <c r="E194" s="38"/>
      <c r="F194" s="194" t="s">
        <v>3699</v>
      </c>
      <c r="G194" s="38"/>
      <c r="H194" s="38"/>
      <c r="I194" s="195"/>
      <c r="J194" s="38"/>
      <c r="K194" s="38"/>
      <c r="L194" s="39"/>
      <c r="M194" s="196"/>
      <c r="N194" s="197"/>
      <c r="O194" s="77"/>
      <c r="P194" s="77"/>
      <c r="Q194" s="77"/>
      <c r="R194" s="77"/>
      <c r="S194" s="77"/>
      <c r="T194" s="78"/>
      <c r="U194" s="38"/>
      <c r="V194" s="38"/>
      <c r="W194" s="38"/>
      <c r="X194" s="38"/>
      <c r="Y194" s="38"/>
      <c r="Z194" s="38"/>
      <c r="AA194" s="38"/>
      <c r="AB194" s="38"/>
      <c r="AC194" s="38"/>
      <c r="AD194" s="38"/>
      <c r="AE194" s="38"/>
      <c r="AT194" s="19" t="s">
        <v>208</v>
      </c>
      <c r="AU194" s="19" t="s">
        <v>91</v>
      </c>
    </row>
    <row r="195" s="2" customFormat="1" ht="14.4" customHeight="1">
      <c r="A195" s="38"/>
      <c r="B195" s="179"/>
      <c r="C195" s="180" t="s">
        <v>488</v>
      </c>
      <c r="D195" s="180" t="s">
        <v>201</v>
      </c>
      <c r="E195" s="181" t="s">
        <v>3700</v>
      </c>
      <c r="F195" s="182" t="s">
        <v>3701</v>
      </c>
      <c r="G195" s="183" t="s">
        <v>548</v>
      </c>
      <c r="H195" s="184">
        <v>1</v>
      </c>
      <c r="I195" s="185"/>
      <c r="J195" s="186">
        <f>ROUND(I195*H195,2)</f>
        <v>0</v>
      </c>
      <c r="K195" s="182" t="s">
        <v>1</v>
      </c>
      <c r="L195" s="39"/>
      <c r="M195" s="187" t="s">
        <v>1</v>
      </c>
      <c r="N195" s="188" t="s">
        <v>46</v>
      </c>
      <c r="O195" s="77"/>
      <c r="P195" s="189">
        <f>O195*H195</f>
        <v>0</v>
      </c>
      <c r="Q195" s="189">
        <v>0</v>
      </c>
      <c r="R195" s="189">
        <f>Q195*H195</f>
        <v>0</v>
      </c>
      <c r="S195" s="189">
        <v>0</v>
      </c>
      <c r="T195" s="190">
        <f>S195*H195</f>
        <v>0</v>
      </c>
      <c r="U195" s="38"/>
      <c r="V195" s="38"/>
      <c r="W195" s="38"/>
      <c r="X195" s="38"/>
      <c r="Y195" s="38"/>
      <c r="Z195" s="38"/>
      <c r="AA195" s="38"/>
      <c r="AB195" s="38"/>
      <c r="AC195" s="38"/>
      <c r="AD195" s="38"/>
      <c r="AE195" s="38"/>
      <c r="AR195" s="191" t="s">
        <v>3552</v>
      </c>
      <c r="AT195" s="191" t="s">
        <v>201</v>
      </c>
      <c r="AU195" s="191" t="s">
        <v>91</v>
      </c>
      <c r="AY195" s="19" t="s">
        <v>199</v>
      </c>
      <c r="BE195" s="192">
        <f>IF(N195="základní",J195,0)</f>
        <v>0</v>
      </c>
      <c r="BF195" s="192">
        <f>IF(N195="snížená",J195,0)</f>
        <v>0</v>
      </c>
      <c r="BG195" s="192">
        <f>IF(N195="zákl. přenesená",J195,0)</f>
        <v>0</v>
      </c>
      <c r="BH195" s="192">
        <f>IF(N195="sníž. přenesená",J195,0)</f>
        <v>0</v>
      </c>
      <c r="BI195" s="192">
        <f>IF(N195="nulová",J195,0)</f>
        <v>0</v>
      </c>
      <c r="BJ195" s="19" t="s">
        <v>89</v>
      </c>
      <c r="BK195" s="192">
        <f>ROUND(I195*H195,2)</f>
        <v>0</v>
      </c>
      <c r="BL195" s="19" t="s">
        <v>3552</v>
      </c>
      <c r="BM195" s="191" t="s">
        <v>3702</v>
      </c>
    </row>
    <row r="196" s="2" customFormat="1">
      <c r="A196" s="38"/>
      <c r="B196" s="39"/>
      <c r="C196" s="38"/>
      <c r="D196" s="193" t="s">
        <v>248</v>
      </c>
      <c r="E196" s="38"/>
      <c r="F196" s="198" t="s">
        <v>3703</v>
      </c>
      <c r="G196" s="38"/>
      <c r="H196" s="38"/>
      <c r="I196" s="195"/>
      <c r="J196" s="38"/>
      <c r="K196" s="38"/>
      <c r="L196" s="39"/>
      <c r="M196" s="196"/>
      <c r="N196" s="197"/>
      <c r="O196" s="77"/>
      <c r="P196" s="77"/>
      <c r="Q196" s="77"/>
      <c r="R196" s="77"/>
      <c r="S196" s="77"/>
      <c r="T196" s="78"/>
      <c r="U196" s="38"/>
      <c r="V196" s="38"/>
      <c r="W196" s="38"/>
      <c r="X196" s="38"/>
      <c r="Y196" s="38"/>
      <c r="Z196" s="38"/>
      <c r="AA196" s="38"/>
      <c r="AB196" s="38"/>
      <c r="AC196" s="38"/>
      <c r="AD196" s="38"/>
      <c r="AE196" s="38"/>
      <c r="AT196" s="19" t="s">
        <v>248</v>
      </c>
      <c r="AU196" s="19" t="s">
        <v>91</v>
      </c>
    </row>
    <row r="197" s="12" customFormat="1" ht="22.8" customHeight="1">
      <c r="A197" s="12"/>
      <c r="B197" s="166"/>
      <c r="C197" s="12"/>
      <c r="D197" s="167" t="s">
        <v>80</v>
      </c>
      <c r="E197" s="177" t="s">
        <v>3704</v>
      </c>
      <c r="F197" s="177" t="s">
        <v>3705</v>
      </c>
      <c r="G197" s="12"/>
      <c r="H197" s="12"/>
      <c r="I197" s="169"/>
      <c r="J197" s="178">
        <f>BK197</f>
        <v>0</v>
      </c>
      <c r="K197" s="12"/>
      <c r="L197" s="166"/>
      <c r="M197" s="171"/>
      <c r="N197" s="172"/>
      <c r="O197" s="172"/>
      <c r="P197" s="173">
        <f>SUM(P198:P221)</f>
        <v>0</v>
      </c>
      <c r="Q197" s="172"/>
      <c r="R197" s="173">
        <f>SUM(R198:R221)</f>
        <v>0</v>
      </c>
      <c r="S197" s="172"/>
      <c r="T197" s="174">
        <f>SUM(T198:T221)</f>
        <v>0</v>
      </c>
      <c r="U197" s="12"/>
      <c r="V197" s="12"/>
      <c r="W197" s="12"/>
      <c r="X197" s="12"/>
      <c r="Y197" s="12"/>
      <c r="Z197" s="12"/>
      <c r="AA197" s="12"/>
      <c r="AB197" s="12"/>
      <c r="AC197" s="12"/>
      <c r="AD197" s="12"/>
      <c r="AE197" s="12"/>
      <c r="AR197" s="167" t="s">
        <v>235</v>
      </c>
      <c r="AT197" s="175" t="s">
        <v>80</v>
      </c>
      <c r="AU197" s="175" t="s">
        <v>89</v>
      </c>
      <c r="AY197" s="167" t="s">
        <v>199</v>
      </c>
      <c r="BK197" s="176">
        <f>SUM(BK198:BK221)</f>
        <v>0</v>
      </c>
    </row>
    <row r="198" s="2" customFormat="1" ht="14.4" customHeight="1">
      <c r="A198" s="38"/>
      <c r="B198" s="179"/>
      <c r="C198" s="180" t="s">
        <v>494</v>
      </c>
      <c r="D198" s="180" t="s">
        <v>201</v>
      </c>
      <c r="E198" s="181" t="s">
        <v>3706</v>
      </c>
      <c r="F198" s="182" t="s">
        <v>3707</v>
      </c>
      <c r="G198" s="183" t="s">
        <v>548</v>
      </c>
      <c r="H198" s="184">
        <v>1</v>
      </c>
      <c r="I198" s="185"/>
      <c r="J198" s="186">
        <f>ROUND(I198*H198,2)</f>
        <v>0</v>
      </c>
      <c r="K198" s="182" t="s">
        <v>1</v>
      </c>
      <c r="L198" s="39"/>
      <c r="M198" s="187" t="s">
        <v>1</v>
      </c>
      <c r="N198" s="188" t="s">
        <v>46</v>
      </c>
      <c r="O198" s="77"/>
      <c r="P198" s="189">
        <f>O198*H198</f>
        <v>0</v>
      </c>
      <c r="Q198" s="189">
        <v>0</v>
      </c>
      <c r="R198" s="189">
        <f>Q198*H198</f>
        <v>0</v>
      </c>
      <c r="S198" s="189">
        <v>0</v>
      </c>
      <c r="T198" s="190">
        <f>S198*H198</f>
        <v>0</v>
      </c>
      <c r="U198" s="38"/>
      <c r="V198" s="38"/>
      <c r="W198" s="38"/>
      <c r="X198" s="38"/>
      <c r="Y198" s="38"/>
      <c r="Z198" s="38"/>
      <c r="AA198" s="38"/>
      <c r="AB198" s="38"/>
      <c r="AC198" s="38"/>
      <c r="AD198" s="38"/>
      <c r="AE198" s="38"/>
      <c r="AR198" s="191" t="s">
        <v>3552</v>
      </c>
      <c r="AT198" s="191" t="s">
        <v>201</v>
      </c>
      <c r="AU198" s="191" t="s">
        <v>91</v>
      </c>
      <c r="AY198" s="19" t="s">
        <v>199</v>
      </c>
      <c r="BE198" s="192">
        <f>IF(N198="základní",J198,0)</f>
        <v>0</v>
      </c>
      <c r="BF198" s="192">
        <f>IF(N198="snížená",J198,0)</f>
        <v>0</v>
      </c>
      <c r="BG198" s="192">
        <f>IF(N198="zákl. přenesená",J198,0)</f>
        <v>0</v>
      </c>
      <c r="BH198" s="192">
        <f>IF(N198="sníž. přenesená",J198,0)</f>
        <v>0</v>
      </c>
      <c r="BI198" s="192">
        <f>IF(N198="nulová",J198,0)</f>
        <v>0</v>
      </c>
      <c r="BJ198" s="19" t="s">
        <v>89</v>
      </c>
      <c r="BK198" s="192">
        <f>ROUND(I198*H198,2)</f>
        <v>0</v>
      </c>
      <c r="BL198" s="19" t="s">
        <v>3552</v>
      </c>
      <c r="BM198" s="191" t="s">
        <v>3708</v>
      </c>
    </row>
    <row r="199" s="2" customFormat="1">
      <c r="A199" s="38"/>
      <c r="B199" s="39"/>
      <c r="C199" s="38"/>
      <c r="D199" s="193" t="s">
        <v>248</v>
      </c>
      <c r="E199" s="38"/>
      <c r="F199" s="198" t="s">
        <v>3709</v>
      </c>
      <c r="G199" s="38"/>
      <c r="H199" s="38"/>
      <c r="I199" s="195"/>
      <c r="J199" s="38"/>
      <c r="K199" s="38"/>
      <c r="L199" s="39"/>
      <c r="M199" s="196"/>
      <c r="N199" s="197"/>
      <c r="O199" s="77"/>
      <c r="P199" s="77"/>
      <c r="Q199" s="77"/>
      <c r="R199" s="77"/>
      <c r="S199" s="77"/>
      <c r="T199" s="78"/>
      <c r="U199" s="38"/>
      <c r="V199" s="38"/>
      <c r="W199" s="38"/>
      <c r="X199" s="38"/>
      <c r="Y199" s="38"/>
      <c r="Z199" s="38"/>
      <c r="AA199" s="38"/>
      <c r="AB199" s="38"/>
      <c r="AC199" s="38"/>
      <c r="AD199" s="38"/>
      <c r="AE199" s="38"/>
      <c r="AT199" s="19" t="s">
        <v>248</v>
      </c>
      <c r="AU199" s="19" t="s">
        <v>91</v>
      </c>
    </row>
    <row r="200" s="2" customFormat="1" ht="24.15" customHeight="1">
      <c r="A200" s="38"/>
      <c r="B200" s="179"/>
      <c r="C200" s="180" t="s">
        <v>501</v>
      </c>
      <c r="D200" s="180" t="s">
        <v>201</v>
      </c>
      <c r="E200" s="181" t="s">
        <v>3710</v>
      </c>
      <c r="F200" s="182" t="s">
        <v>3711</v>
      </c>
      <c r="G200" s="183" t="s">
        <v>548</v>
      </c>
      <c r="H200" s="184">
        <v>1</v>
      </c>
      <c r="I200" s="185"/>
      <c r="J200" s="186">
        <f>ROUND(I200*H200,2)</f>
        <v>0</v>
      </c>
      <c r="K200" s="182" t="s">
        <v>1</v>
      </c>
      <c r="L200" s="39"/>
      <c r="M200" s="187" t="s">
        <v>1</v>
      </c>
      <c r="N200" s="188" t="s">
        <v>46</v>
      </c>
      <c r="O200" s="77"/>
      <c r="P200" s="189">
        <f>O200*H200</f>
        <v>0</v>
      </c>
      <c r="Q200" s="189">
        <v>0</v>
      </c>
      <c r="R200" s="189">
        <f>Q200*H200</f>
        <v>0</v>
      </c>
      <c r="S200" s="189">
        <v>0</v>
      </c>
      <c r="T200" s="190">
        <f>S200*H200</f>
        <v>0</v>
      </c>
      <c r="U200" s="38"/>
      <c r="V200" s="38"/>
      <c r="W200" s="38"/>
      <c r="X200" s="38"/>
      <c r="Y200" s="38"/>
      <c r="Z200" s="38"/>
      <c r="AA200" s="38"/>
      <c r="AB200" s="38"/>
      <c r="AC200" s="38"/>
      <c r="AD200" s="38"/>
      <c r="AE200" s="38"/>
      <c r="AR200" s="191" t="s">
        <v>3552</v>
      </c>
      <c r="AT200" s="191" t="s">
        <v>201</v>
      </c>
      <c r="AU200" s="191" t="s">
        <v>91</v>
      </c>
      <c r="AY200" s="19" t="s">
        <v>199</v>
      </c>
      <c r="BE200" s="192">
        <f>IF(N200="základní",J200,0)</f>
        <v>0</v>
      </c>
      <c r="BF200" s="192">
        <f>IF(N200="snížená",J200,0)</f>
        <v>0</v>
      </c>
      <c r="BG200" s="192">
        <f>IF(N200="zákl. přenesená",J200,0)</f>
        <v>0</v>
      </c>
      <c r="BH200" s="192">
        <f>IF(N200="sníž. přenesená",J200,0)</f>
        <v>0</v>
      </c>
      <c r="BI200" s="192">
        <f>IF(N200="nulová",J200,0)</f>
        <v>0</v>
      </c>
      <c r="BJ200" s="19" t="s">
        <v>89</v>
      </c>
      <c r="BK200" s="192">
        <f>ROUND(I200*H200,2)</f>
        <v>0</v>
      </c>
      <c r="BL200" s="19" t="s">
        <v>3552</v>
      </c>
      <c r="BM200" s="191" t="s">
        <v>3712</v>
      </c>
    </row>
    <row r="201" s="2" customFormat="1">
      <c r="A201" s="38"/>
      <c r="B201" s="39"/>
      <c r="C201" s="38"/>
      <c r="D201" s="193" t="s">
        <v>248</v>
      </c>
      <c r="E201" s="38"/>
      <c r="F201" s="198" t="s">
        <v>2588</v>
      </c>
      <c r="G201" s="38"/>
      <c r="H201" s="38"/>
      <c r="I201" s="195"/>
      <c r="J201" s="38"/>
      <c r="K201" s="38"/>
      <c r="L201" s="39"/>
      <c r="M201" s="196"/>
      <c r="N201" s="197"/>
      <c r="O201" s="77"/>
      <c r="P201" s="77"/>
      <c r="Q201" s="77"/>
      <c r="R201" s="77"/>
      <c r="S201" s="77"/>
      <c r="T201" s="78"/>
      <c r="U201" s="38"/>
      <c r="V201" s="38"/>
      <c r="W201" s="38"/>
      <c r="X201" s="38"/>
      <c r="Y201" s="38"/>
      <c r="Z201" s="38"/>
      <c r="AA201" s="38"/>
      <c r="AB201" s="38"/>
      <c r="AC201" s="38"/>
      <c r="AD201" s="38"/>
      <c r="AE201" s="38"/>
      <c r="AT201" s="19" t="s">
        <v>248</v>
      </c>
      <c r="AU201" s="19" t="s">
        <v>91</v>
      </c>
    </row>
    <row r="202" s="2" customFormat="1" ht="24.15" customHeight="1">
      <c r="A202" s="38"/>
      <c r="B202" s="179"/>
      <c r="C202" s="180" t="s">
        <v>508</v>
      </c>
      <c r="D202" s="180" t="s">
        <v>201</v>
      </c>
      <c r="E202" s="181" t="s">
        <v>3713</v>
      </c>
      <c r="F202" s="182" t="s">
        <v>3714</v>
      </c>
      <c r="G202" s="183" t="s">
        <v>548</v>
      </c>
      <c r="H202" s="184">
        <v>1</v>
      </c>
      <c r="I202" s="185"/>
      <c r="J202" s="186">
        <f>ROUND(I202*H202,2)</f>
        <v>0</v>
      </c>
      <c r="K202" s="182" t="s">
        <v>1</v>
      </c>
      <c r="L202" s="39"/>
      <c r="M202" s="187" t="s">
        <v>1</v>
      </c>
      <c r="N202" s="188" t="s">
        <v>46</v>
      </c>
      <c r="O202" s="77"/>
      <c r="P202" s="189">
        <f>O202*H202</f>
        <v>0</v>
      </c>
      <c r="Q202" s="189">
        <v>0</v>
      </c>
      <c r="R202" s="189">
        <f>Q202*H202</f>
        <v>0</v>
      </c>
      <c r="S202" s="189">
        <v>0</v>
      </c>
      <c r="T202" s="190">
        <f>S202*H202</f>
        <v>0</v>
      </c>
      <c r="U202" s="38"/>
      <c r="V202" s="38"/>
      <c r="W202" s="38"/>
      <c r="X202" s="38"/>
      <c r="Y202" s="38"/>
      <c r="Z202" s="38"/>
      <c r="AA202" s="38"/>
      <c r="AB202" s="38"/>
      <c r="AC202" s="38"/>
      <c r="AD202" s="38"/>
      <c r="AE202" s="38"/>
      <c r="AR202" s="191" t="s">
        <v>3552</v>
      </c>
      <c r="AT202" s="191" t="s">
        <v>201</v>
      </c>
      <c r="AU202" s="191" t="s">
        <v>91</v>
      </c>
      <c r="AY202" s="19" t="s">
        <v>199</v>
      </c>
      <c r="BE202" s="192">
        <f>IF(N202="základní",J202,0)</f>
        <v>0</v>
      </c>
      <c r="BF202" s="192">
        <f>IF(N202="snížená",J202,0)</f>
        <v>0</v>
      </c>
      <c r="BG202" s="192">
        <f>IF(N202="zákl. přenesená",J202,0)</f>
        <v>0</v>
      </c>
      <c r="BH202" s="192">
        <f>IF(N202="sníž. přenesená",J202,0)</f>
        <v>0</v>
      </c>
      <c r="BI202" s="192">
        <f>IF(N202="nulová",J202,0)</f>
        <v>0</v>
      </c>
      <c r="BJ202" s="19" t="s">
        <v>89</v>
      </c>
      <c r="BK202" s="192">
        <f>ROUND(I202*H202,2)</f>
        <v>0</v>
      </c>
      <c r="BL202" s="19" t="s">
        <v>3552</v>
      </c>
      <c r="BM202" s="191" t="s">
        <v>3715</v>
      </c>
    </row>
    <row r="203" s="2" customFormat="1">
      <c r="A203" s="38"/>
      <c r="B203" s="39"/>
      <c r="C203" s="38"/>
      <c r="D203" s="193" t="s">
        <v>248</v>
      </c>
      <c r="E203" s="38"/>
      <c r="F203" s="198" t="s">
        <v>2588</v>
      </c>
      <c r="G203" s="38"/>
      <c r="H203" s="38"/>
      <c r="I203" s="195"/>
      <c r="J203" s="38"/>
      <c r="K203" s="38"/>
      <c r="L203" s="39"/>
      <c r="M203" s="196"/>
      <c r="N203" s="197"/>
      <c r="O203" s="77"/>
      <c r="P203" s="77"/>
      <c r="Q203" s="77"/>
      <c r="R203" s="77"/>
      <c r="S203" s="77"/>
      <c r="T203" s="78"/>
      <c r="U203" s="38"/>
      <c r="V203" s="38"/>
      <c r="W203" s="38"/>
      <c r="X203" s="38"/>
      <c r="Y203" s="38"/>
      <c r="Z203" s="38"/>
      <c r="AA203" s="38"/>
      <c r="AB203" s="38"/>
      <c r="AC203" s="38"/>
      <c r="AD203" s="38"/>
      <c r="AE203" s="38"/>
      <c r="AT203" s="19" t="s">
        <v>248</v>
      </c>
      <c r="AU203" s="19" t="s">
        <v>91</v>
      </c>
    </row>
    <row r="204" s="2" customFormat="1" ht="24.15" customHeight="1">
      <c r="A204" s="38"/>
      <c r="B204" s="179"/>
      <c r="C204" s="180" t="s">
        <v>513</v>
      </c>
      <c r="D204" s="180" t="s">
        <v>201</v>
      </c>
      <c r="E204" s="181" t="s">
        <v>3716</v>
      </c>
      <c r="F204" s="182" t="s">
        <v>3717</v>
      </c>
      <c r="G204" s="183" t="s">
        <v>548</v>
      </c>
      <c r="H204" s="184">
        <v>1</v>
      </c>
      <c r="I204" s="185"/>
      <c r="J204" s="186">
        <f>ROUND(I204*H204,2)</f>
        <v>0</v>
      </c>
      <c r="K204" s="182" t="s">
        <v>1</v>
      </c>
      <c r="L204" s="39"/>
      <c r="M204" s="187" t="s">
        <v>1</v>
      </c>
      <c r="N204" s="188" t="s">
        <v>46</v>
      </c>
      <c r="O204" s="77"/>
      <c r="P204" s="189">
        <f>O204*H204</f>
        <v>0</v>
      </c>
      <c r="Q204" s="189">
        <v>0</v>
      </c>
      <c r="R204" s="189">
        <f>Q204*H204</f>
        <v>0</v>
      </c>
      <c r="S204" s="189">
        <v>0</v>
      </c>
      <c r="T204" s="190">
        <f>S204*H204</f>
        <v>0</v>
      </c>
      <c r="U204" s="38"/>
      <c r="V204" s="38"/>
      <c r="W204" s="38"/>
      <c r="X204" s="38"/>
      <c r="Y204" s="38"/>
      <c r="Z204" s="38"/>
      <c r="AA204" s="38"/>
      <c r="AB204" s="38"/>
      <c r="AC204" s="38"/>
      <c r="AD204" s="38"/>
      <c r="AE204" s="38"/>
      <c r="AR204" s="191" t="s">
        <v>3552</v>
      </c>
      <c r="AT204" s="191" t="s">
        <v>201</v>
      </c>
      <c r="AU204" s="191" t="s">
        <v>91</v>
      </c>
      <c r="AY204" s="19" t="s">
        <v>199</v>
      </c>
      <c r="BE204" s="192">
        <f>IF(N204="základní",J204,0)</f>
        <v>0</v>
      </c>
      <c r="BF204" s="192">
        <f>IF(N204="snížená",J204,0)</f>
        <v>0</v>
      </c>
      <c r="BG204" s="192">
        <f>IF(N204="zákl. přenesená",J204,0)</f>
        <v>0</v>
      </c>
      <c r="BH204" s="192">
        <f>IF(N204="sníž. přenesená",J204,0)</f>
        <v>0</v>
      </c>
      <c r="BI204" s="192">
        <f>IF(N204="nulová",J204,0)</f>
        <v>0</v>
      </c>
      <c r="BJ204" s="19" t="s">
        <v>89</v>
      </c>
      <c r="BK204" s="192">
        <f>ROUND(I204*H204,2)</f>
        <v>0</v>
      </c>
      <c r="BL204" s="19" t="s">
        <v>3552</v>
      </c>
      <c r="BM204" s="191" t="s">
        <v>3718</v>
      </c>
    </row>
    <row r="205" s="2" customFormat="1">
      <c r="A205" s="38"/>
      <c r="B205" s="39"/>
      <c r="C205" s="38"/>
      <c r="D205" s="193" t="s">
        <v>248</v>
      </c>
      <c r="E205" s="38"/>
      <c r="F205" s="198" t="s">
        <v>2588</v>
      </c>
      <c r="G205" s="38"/>
      <c r="H205" s="38"/>
      <c r="I205" s="195"/>
      <c r="J205" s="38"/>
      <c r="K205" s="38"/>
      <c r="L205" s="39"/>
      <c r="M205" s="196"/>
      <c r="N205" s="197"/>
      <c r="O205" s="77"/>
      <c r="P205" s="77"/>
      <c r="Q205" s="77"/>
      <c r="R205" s="77"/>
      <c r="S205" s="77"/>
      <c r="T205" s="78"/>
      <c r="U205" s="38"/>
      <c r="V205" s="38"/>
      <c r="W205" s="38"/>
      <c r="X205" s="38"/>
      <c r="Y205" s="38"/>
      <c r="Z205" s="38"/>
      <c r="AA205" s="38"/>
      <c r="AB205" s="38"/>
      <c r="AC205" s="38"/>
      <c r="AD205" s="38"/>
      <c r="AE205" s="38"/>
      <c r="AT205" s="19" t="s">
        <v>248</v>
      </c>
      <c r="AU205" s="19" t="s">
        <v>91</v>
      </c>
    </row>
    <row r="206" s="2" customFormat="1" ht="24.15" customHeight="1">
      <c r="A206" s="38"/>
      <c r="B206" s="179"/>
      <c r="C206" s="180" t="s">
        <v>518</v>
      </c>
      <c r="D206" s="180" t="s">
        <v>201</v>
      </c>
      <c r="E206" s="181" t="s">
        <v>3719</v>
      </c>
      <c r="F206" s="182" t="s">
        <v>3720</v>
      </c>
      <c r="G206" s="183" t="s">
        <v>548</v>
      </c>
      <c r="H206" s="184">
        <v>1</v>
      </c>
      <c r="I206" s="185"/>
      <c r="J206" s="186">
        <f>ROUND(I206*H206,2)</f>
        <v>0</v>
      </c>
      <c r="K206" s="182" t="s">
        <v>1</v>
      </c>
      <c r="L206" s="39"/>
      <c r="M206" s="187" t="s">
        <v>1</v>
      </c>
      <c r="N206" s="188" t="s">
        <v>46</v>
      </c>
      <c r="O206" s="77"/>
      <c r="P206" s="189">
        <f>O206*H206</f>
        <v>0</v>
      </c>
      <c r="Q206" s="189">
        <v>0</v>
      </c>
      <c r="R206" s="189">
        <f>Q206*H206</f>
        <v>0</v>
      </c>
      <c r="S206" s="189">
        <v>0</v>
      </c>
      <c r="T206" s="190">
        <f>S206*H206</f>
        <v>0</v>
      </c>
      <c r="U206" s="38"/>
      <c r="V206" s="38"/>
      <c r="W206" s="38"/>
      <c r="X206" s="38"/>
      <c r="Y206" s="38"/>
      <c r="Z206" s="38"/>
      <c r="AA206" s="38"/>
      <c r="AB206" s="38"/>
      <c r="AC206" s="38"/>
      <c r="AD206" s="38"/>
      <c r="AE206" s="38"/>
      <c r="AR206" s="191" t="s">
        <v>3552</v>
      </c>
      <c r="AT206" s="191" t="s">
        <v>201</v>
      </c>
      <c r="AU206" s="191" t="s">
        <v>91</v>
      </c>
      <c r="AY206" s="19" t="s">
        <v>199</v>
      </c>
      <c r="BE206" s="192">
        <f>IF(N206="základní",J206,0)</f>
        <v>0</v>
      </c>
      <c r="BF206" s="192">
        <f>IF(N206="snížená",J206,0)</f>
        <v>0</v>
      </c>
      <c r="BG206" s="192">
        <f>IF(N206="zákl. přenesená",J206,0)</f>
        <v>0</v>
      </c>
      <c r="BH206" s="192">
        <f>IF(N206="sníž. přenesená",J206,0)</f>
        <v>0</v>
      </c>
      <c r="BI206" s="192">
        <f>IF(N206="nulová",J206,0)</f>
        <v>0</v>
      </c>
      <c r="BJ206" s="19" t="s">
        <v>89</v>
      </c>
      <c r="BK206" s="192">
        <f>ROUND(I206*H206,2)</f>
        <v>0</v>
      </c>
      <c r="BL206" s="19" t="s">
        <v>3552</v>
      </c>
      <c r="BM206" s="191" t="s">
        <v>3721</v>
      </c>
    </row>
    <row r="207" s="2" customFormat="1">
      <c r="A207" s="38"/>
      <c r="B207" s="39"/>
      <c r="C207" s="38"/>
      <c r="D207" s="193" t="s">
        <v>248</v>
      </c>
      <c r="E207" s="38"/>
      <c r="F207" s="198" t="s">
        <v>2588</v>
      </c>
      <c r="G207" s="38"/>
      <c r="H207" s="38"/>
      <c r="I207" s="195"/>
      <c r="J207" s="38"/>
      <c r="K207" s="38"/>
      <c r="L207" s="39"/>
      <c r="M207" s="196"/>
      <c r="N207" s="197"/>
      <c r="O207" s="77"/>
      <c r="P207" s="77"/>
      <c r="Q207" s="77"/>
      <c r="R207" s="77"/>
      <c r="S207" s="77"/>
      <c r="T207" s="78"/>
      <c r="U207" s="38"/>
      <c r="V207" s="38"/>
      <c r="W207" s="38"/>
      <c r="X207" s="38"/>
      <c r="Y207" s="38"/>
      <c r="Z207" s="38"/>
      <c r="AA207" s="38"/>
      <c r="AB207" s="38"/>
      <c r="AC207" s="38"/>
      <c r="AD207" s="38"/>
      <c r="AE207" s="38"/>
      <c r="AT207" s="19" t="s">
        <v>248</v>
      </c>
      <c r="AU207" s="19" t="s">
        <v>91</v>
      </c>
    </row>
    <row r="208" s="2" customFormat="1" ht="24.15" customHeight="1">
      <c r="A208" s="38"/>
      <c r="B208" s="179"/>
      <c r="C208" s="180" t="s">
        <v>524</v>
      </c>
      <c r="D208" s="180" t="s">
        <v>201</v>
      </c>
      <c r="E208" s="181" t="s">
        <v>3722</v>
      </c>
      <c r="F208" s="182" t="s">
        <v>3723</v>
      </c>
      <c r="G208" s="183" t="s">
        <v>548</v>
      </c>
      <c r="H208" s="184">
        <v>1</v>
      </c>
      <c r="I208" s="185"/>
      <c r="J208" s="186">
        <f>ROUND(I208*H208,2)</f>
        <v>0</v>
      </c>
      <c r="K208" s="182" t="s">
        <v>1</v>
      </c>
      <c r="L208" s="39"/>
      <c r="M208" s="187" t="s">
        <v>1</v>
      </c>
      <c r="N208" s="188" t="s">
        <v>46</v>
      </c>
      <c r="O208" s="77"/>
      <c r="P208" s="189">
        <f>O208*H208</f>
        <v>0</v>
      </c>
      <c r="Q208" s="189">
        <v>0</v>
      </c>
      <c r="R208" s="189">
        <f>Q208*H208</f>
        <v>0</v>
      </c>
      <c r="S208" s="189">
        <v>0</v>
      </c>
      <c r="T208" s="190">
        <f>S208*H208</f>
        <v>0</v>
      </c>
      <c r="U208" s="38"/>
      <c r="V208" s="38"/>
      <c r="W208" s="38"/>
      <c r="X208" s="38"/>
      <c r="Y208" s="38"/>
      <c r="Z208" s="38"/>
      <c r="AA208" s="38"/>
      <c r="AB208" s="38"/>
      <c r="AC208" s="38"/>
      <c r="AD208" s="38"/>
      <c r="AE208" s="38"/>
      <c r="AR208" s="191" t="s">
        <v>3552</v>
      </c>
      <c r="AT208" s="191" t="s">
        <v>201</v>
      </c>
      <c r="AU208" s="191" t="s">
        <v>91</v>
      </c>
      <c r="AY208" s="19" t="s">
        <v>199</v>
      </c>
      <c r="BE208" s="192">
        <f>IF(N208="základní",J208,0)</f>
        <v>0</v>
      </c>
      <c r="BF208" s="192">
        <f>IF(N208="snížená",J208,0)</f>
        <v>0</v>
      </c>
      <c r="BG208" s="192">
        <f>IF(N208="zákl. přenesená",J208,0)</f>
        <v>0</v>
      </c>
      <c r="BH208" s="192">
        <f>IF(N208="sníž. přenesená",J208,0)</f>
        <v>0</v>
      </c>
      <c r="BI208" s="192">
        <f>IF(N208="nulová",J208,0)</f>
        <v>0</v>
      </c>
      <c r="BJ208" s="19" t="s">
        <v>89</v>
      </c>
      <c r="BK208" s="192">
        <f>ROUND(I208*H208,2)</f>
        <v>0</v>
      </c>
      <c r="BL208" s="19" t="s">
        <v>3552</v>
      </c>
      <c r="BM208" s="191" t="s">
        <v>3724</v>
      </c>
    </row>
    <row r="209" s="2" customFormat="1">
      <c r="A209" s="38"/>
      <c r="B209" s="39"/>
      <c r="C209" s="38"/>
      <c r="D209" s="193" t="s">
        <v>248</v>
      </c>
      <c r="E209" s="38"/>
      <c r="F209" s="198" t="s">
        <v>2588</v>
      </c>
      <c r="G209" s="38"/>
      <c r="H209" s="38"/>
      <c r="I209" s="195"/>
      <c r="J209" s="38"/>
      <c r="K209" s="38"/>
      <c r="L209" s="39"/>
      <c r="M209" s="196"/>
      <c r="N209" s="197"/>
      <c r="O209" s="77"/>
      <c r="P209" s="77"/>
      <c r="Q209" s="77"/>
      <c r="R209" s="77"/>
      <c r="S209" s="77"/>
      <c r="T209" s="78"/>
      <c r="U209" s="38"/>
      <c r="V209" s="38"/>
      <c r="W209" s="38"/>
      <c r="X209" s="38"/>
      <c r="Y209" s="38"/>
      <c r="Z209" s="38"/>
      <c r="AA209" s="38"/>
      <c r="AB209" s="38"/>
      <c r="AC209" s="38"/>
      <c r="AD209" s="38"/>
      <c r="AE209" s="38"/>
      <c r="AT209" s="19" t="s">
        <v>248</v>
      </c>
      <c r="AU209" s="19" t="s">
        <v>91</v>
      </c>
    </row>
    <row r="210" s="2" customFormat="1" ht="14.4" customHeight="1">
      <c r="A210" s="38"/>
      <c r="B210" s="179"/>
      <c r="C210" s="180" t="s">
        <v>531</v>
      </c>
      <c r="D210" s="180" t="s">
        <v>201</v>
      </c>
      <c r="E210" s="181" t="s">
        <v>3725</v>
      </c>
      <c r="F210" s="182" t="s">
        <v>3726</v>
      </c>
      <c r="G210" s="183" t="s">
        <v>548</v>
      </c>
      <c r="H210" s="184">
        <v>1</v>
      </c>
      <c r="I210" s="185"/>
      <c r="J210" s="186">
        <f>ROUND(I210*H210,2)</f>
        <v>0</v>
      </c>
      <c r="K210" s="182" t="s">
        <v>1</v>
      </c>
      <c r="L210" s="39"/>
      <c r="M210" s="187" t="s">
        <v>1</v>
      </c>
      <c r="N210" s="188" t="s">
        <v>46</v>
      </c>
      <c r="O210" s="77"/>
      <c r="P210" s="189">
        <f>O210*H210</f>
        <v>0</v>
      </c>
      <c r="Q210" s="189">
        <v>0</v>
      </c>
      <c r="R210" s="189">
        <f>Q210*H210</f>
        <v>0</v>
      </c>
      <c r="S210" s="189">
        <v>0</v>
      </c>
      <c r="T210" s="190">
        <f>S210*H210</f>
        <v>0</v>
      </c>
      <c r="U210" s="38"/>
      <c r="V210" s="38"/>
      <c r="W210" s="38"/>
      <c r="X210" s="38"/>
      <c r="Y210" s="38"/>
      <c r="Z210" s="38"/>
      <c r="AA210" s="38"/>
      <c r="AB210" s="38"/>
      <c r="AC210" s="38"/>
      <c r="AD210" s="38"/>
      <c r="AE210" s="38"/>
      <c r="AR210" s="191" t="s">
        <v>3552</v>
      </c>
      <c r="AT210" s="191" t="s">
        <v>201</v>
      </c>
      <c r="AU210" s="191" t="s">
        <v>91</v>
      </c>
      <c r="AY210" s="19" t="s">
        <v>199</v>
      </c>
      <c r="BE210" s="192">
        <f>IF(N210="základní",J210,0)</f>
        <v>0</v>
      </c>
      <c r="BF210" s="192">
        <f>IF(N210="snížená",J210,0)</f>
        <v>0</v>
      </c>
      <c r="BG210" s="192">
        <f>IF(N210="zákl. přenesená",J210,0)</f>
        <v>0</v>
      </c>
      <c r="BH210" s="192">
        <f>IF(N210="sníž. přenesená",J210,0)</f>
        <v>0</v>
      </c>
      <c r="BI210" s="192">
        <f>IF(N210="nulová",J210,0)</f>
        <v>0</v>
      </c>
      <c r="BJ210" s="19" t="s">
        <v>89</v>
      </c>
      <c r="BK210" s="192">
        <f>ROUND(I210*H210,2)</f>
        <v>0</v>
      </c>
      <c r="BL210" s="19" t="s">
        <v>3552</v>
      </c>
      <c r="BM210" s="191" t="s">
        <v>3727</v>
      </c>
    </row>
    <row r="211" s="2" customFormat="1">
      <c r="A211" s="38"/>
      <c r="B211" s="39"/>
      <c r="C211" s="38"/>
      <c r="D211" s="193" t="s">
        <v>248</v>
      </c>
      <c r="E211" s="38"/>
      <c r="F211" s="198" t="s">
        <v>2588</v>
      </c>
      <c r="G211" s="38"/>
      <c r="H211" s="38"/>
      <c r="I211" s="195"/>
      <c r="J211" s="38"/>
      <c r="K211" s="38"/>
      <c r="L211" s="39"/>
      <c r="M211" s="196"/>
      <c r="N211" s="197"/>
      <c r="O211" s="77"/>
      <c r="P211" s="77"/>
      <c r="Q211" s="77"/>
      <c r="R211" s="77"/>
      <c r="S211" s="77"/>
      <c r="T211" s="78"/>
      <c r="U211" s="38"/>
      <c r="V211" s="38"/>
      <c r="W211" s="38"/>
      <c r="X211" s="38"/>
      <c r="Y211" s="38"/>
      <c r="Z211" s="38"/>
      <c r="AA211" s="38"/>
      <c r="AB211" s="38"/>
      <c r="AC211" s="38"/>
      <c r="AD211" s="38"/>
      <c r="AE211" s="38"/>
      <c r="AT211" s="19" t="s">
        <v>248</v>
      </c>
      <c r="AU211" s="19" t="s">
        <v>91</v>
      </c>
    </row>
    <row r="212" s="2" customFormat="1" ht="14.4" customHeight="1">
      <c r="A212" s="38"/>
      <c r="B212" s="179"/>
      <c r="C212" s="180" t="s">
        <v>537</v>
      </c>
      <c r="D212" s="180" t="s">
        <v>201</v>
      </c>
      <c r="E212" s="181" t="s">
        <v>3728</v>
      </c>
      <c r="F212" s="182" t="s">
        <v>3729</v>
      </c>
      <c r="G212" s="183" t="s">
        <v>548</v>
      </c>
      <c r="H212" s="184">
        <v>1</v>
      </c>
      <c r="I212" s="185"/>
      <c r="J212" s="186">
        <f>ROUND(I212*H212,2)</f>
        <v>0</v>
      </c>
      <c r="K212" s="182" t="s">
        <v>1</v>
      </c>
      <c r="L212" s="39"/>
      <c r="M212" s="187" t="s">
        <v>1</v>
      </c>
      <c r="N212" s="188" t="s">
        <v>46</v>
      </c>
      <c r="O212" s="77"/>
      <c r="P212" s="189">
        <f>O212*H212</f>
        <v>0</v>
      </c>
      <c r="Q212" s="189">
        <v>0</v>
      </c>
      <c r="R212" s="189">
        <f>Q212*H212</f>
        <v>0</v>
      </c>
      <c r="S212" s="189">
        <v>0</v>
      </c>
      <c r="T212" s="190">
        <f>S212*H212</f>
        <v>0</v>
      </c>
      <c r="U212" s="38"/>
      <c r="V212" s="38"/>
      <c r="W212" s="38"/>
      <c r="X212" s="38"/>
      <c r="Y212" s="38"/>
      <c r="Z212" s="38"/>
      <c r="AA212" s="38"/>
      <c r="AB212" s="38"/>
      <c r="AC212" s="38"/>
      <c r="AD212" s="38"/>
      <c r="AE212" s="38"/>
      <c r="AR212" s="191" t="s">
        <v>3552</v>
      </c>
      <c r="AT212" s="191" t="s">
        <v>201</v>
      </c>
      <c r="AU212" s="191" t="s">
        <v>91</v>
      </c>
      <c r="AY212" s="19" t="s">
        <v>199</v>
      </c>
      <c r="BE212" s="192">
        <f>IF(N212="základní",J212,0)</f>
        <v>0</v>
      </c>
      <c r="BF212" s="192">
        <f>IF(N212="snížená",J212,0)</f>
        <v>0</v>
      </c>
      <c r="BG212" s="192">
        <f>IF(N212="zákl. přenesená",J212,0)</f>
        <v>0</v>
      </c>
      <c r="BH212" s="192">
        <f>IF(N212="sníž. přenesená",J212,0)</f>
        <v>0</v>
      </c>
      <c r="BI212" s="192">
        <f>IF(N212="nulová",J212,0)</f>
        <v>0</v>
      </c>
      <c r="BJ212" s="19" t="s">
        <v>89</v>
      </c>
      <c r="BK212" s="192">
        <f>ROUND(I212*H212,2)</f>
        <v>0</v>
      </c>
      <c r="BL212" s="19" t="s">
        <v>3552</v>
      </c>
      <c r="BM212" s="191" t="s">
        <v>3730</v>
      </c>
    </row>
    <row r="213" s="2" customFormat="1" ht="37.8" customHeight="1">
      <c r="A213" s="38"/>
      <c r="B213" s="179"/>
      <c r="C213" s="180" t="s">
        <v>545</v>
      </c>
      <c r="D213" s="180" t="s">
        <v>201</v>
      </c>
      <c r="E213" s="181" t="s">
        <v>3731</v>
      </c>
      <c r="F213" s="182" t="s">
        <v>3732</v>
      </c>
      <c r="G213" s="183" t="s">
        <v>548</v>
      </c>
      <c r="H213" s="184">
        <v>1</v>
      </c>
      <c r="I213" s="185"/>
      <c r="J213" s="186">
        <f>ROUND(I213*H213,2)</f>
        <v>0</v>
      </c>
      <c r="K213" s="182" t="s">
        <v>1</v>
      </c>
      <c r="L213" s="39"/>
      <c r="M213" s="187" t="s">
        <v>1</v>
      </c>
      <c r="N213" s="188" t="s">
        <v>46</v>
      </c>
      <c r="O213" s="77"/>
      <c r="P213" s="189">
        <f>O213*H213</f>
        <v>0</v>
      </c>
      <c r="Q213" s="189">
        <v>0</v>
      </c>
      <c r="R213" s="189">
        <f>Q213*H213</f>
        <v>0</v>
      </c>
      <c r="S213" s="189">
        <v>0</v>
      </c>
      <c r="T213" s="190">
        <f>S213*H213</f>
        <v>0</v>
      </c>
      <c r="U213" s="38"/>
      <c r="V213" s="38"/>
      <c r="W213" s="38"/>
      <c r="X213" s="38"/>
      <c r="Y213" s="38"/>
      <c r="Z213" s="38"/>
      <c r="AA213" s="38"/>
      <c r="AB213" s="38"/>
      <c r="AC213" s="38"/>
      <c r="AD213" s="38"/>
      <c r="AE213" s="38"/>
      <c r="AR213" s="191" t="s">
        <v>3552</v>
      </c>
      <c r="AT213" s="191" t="s">
        <v>201</v>
      </c>
      <c r="AU213" s="191" t="s">
        <v>91</v>
      </c>
      <c r="AY213" s="19" t="s">
        <v>199</v>
      </c>
      <c r="BE213" s="192">
        <f>IF(N213="základní",J213,0)</f>
        <v>0</v>
      </c>
      <c r="BF213" s="192">
        <f>IF(N213="snížená",J213,0)</f>
        <v>0</v>
      </c>
      <c r="BG213" s="192">
        <f>IF(N213="zákl. přenesená",J213,0)</f>
        <v>0</v>
      </c>
      <c r="BH213" s="192">
        <f>IF(N213="sníž. přenesená",J213,0)</f>
        <v>0</v>
      </c>
      <c r="BI213" s="192">
        <f>IF(N213="nulová",J213,0)</f>
        <v>0</v>
      </c>
      <c r="BJ213" s="19" t="s">
        <v>89</v>
      </c>
      <c r="BK213" s="192">
        <f>ROUND(I213*H213,2)</f>
        <v>0</v>
      </c>
      <c r="BL213" s="19" t="s">
        <v>3552</v>
      </c>
      <c r="BM213" s="191" t="s">
        <v>3733</v>
      </c>
    </row>
    <row r="214" s="2" customFormat="1" ht="24.15" customHeight="1">
      <c r="A214" s="38"/>
      <c r="B214" s="179"/>
      <c r="C214" s="180" t="s">
        <v>554</v>
      </c>
      <c r="D214" s="180" t="s">
        <v>201</v>
      </c>
      <c r="E214" s="181" t="s">
        <v>3734</v>
      </c>
      <c r="F214" s="182" t="s">
        <v>3735</v>
      </c>
      <c r="G214" s="183" t="s">
        <v>548</v>
      </c>
      <c r="H214" s="184">
        <v>1</v>
      </c>
      <c r="I214" s="185"/>
      <c r="J214" s="186">
        <f>ROUND(I214*H214,2)</f>
        <v>0</v>
      </c>
      <c r="K214" s="182" t="s">
        <v>1</v>
      </c>
      <c r="L214" s="39"/>
      <c r="M214" s="187" t="s">
        <v>1</v>
      </c>
      <c r="N214" s="188" t="s">
        <v>46</v>
      </c>
      <c r="O214" s="77"/>
      <c r="P214" s="189">
        <f>O214*H214</f>
        <v>0</v>
      </c>
      <c r="Q214" s="189">
        <v>0</v>
      </c>
      <c r="R214" s="189">
        <f>Q214*H214</f>
        <v>0</v>
      </c>
      <c r="S214" s="189">
        <v>0</v>
      </c>
      <c r="T214" s="190">
        <f>S214*H214</f>
        <v>0</v>
      </c>
      <c r="U214" s="38"/>
      <c r="V214" s="38"/>
      <c r="W214" s="38"/>
      <c r="X214" s="38"/>
      <c r="Y214" s="38"/>
      <c r="Z214" s="38"/>
      <c r="AA214" s="38"/>
      <c r="AB214" s="38"/>
      <c r="AC214" s="38"/>
      <c r="AD214" s="38"/>
      <c r="AE214" s="38"/>
      <c r="AR214" s="191" t="s">
        <v>3552</v>
      </c>
      <c r="AT214" s="191" t="s">
        <v>201</v>
      </c>
      <c r="AU214" s="191" t="s">
        <v>91</v>
      </c>
      <c r="AY214" s="19" t="s">
        <v>199</v>
      </c>
      <c r="BE214" s="192">
        <f>IF(N214="základní",J214,0)</f>
        <v>0</v>
      </c>
      <c r="BF214" s="192">
        <f>IF(N214="snížená",J214,0)</f>
        <v>0</v>
      </c>
      <c r="BG214" s="192">
        <f>IF(N214="zákl. přenesená",J214,0)</f>
        <v>0</v>
      </c>
      <c r="BH214" s="192">
        <f>IF(N214="sníž. přenesená",J214,0)</f>
        <v>0</v>
      </c>
      <c r="BI214" s="192">
        <f>IF(N214="nulová",J214,0)</f>
        <v>0</v>
      </c>
      <c r="BJ214" s="19" t="s">
        <v>89</v>
      </c>
      <c r="BK214" s="192">
        <f>ROUND(I214*H214,2)</f>
        <v>0</v>
      </c>
      <c r="BL214" s="19" t="s">
        <v>3552</v>
      </c>
      <c r="BM214" s="191" t="s">
        <v>3736</v>
      </c>
    </row>
    <row r="215" s="2" customFormat="1">
      <c r="A215" s="38"/>
      <c r="B215" s="39"/>
      <c r="C215" s="38"/>
      <c r="D215" s="193" t="s">
        <v>248</v>
      </c>
      <c r="E215" s="38"/>
      <c r="F215" s="198" t="s">
        <v>3737</v>
      </c>
      <c r="G215" s="38"/>
      <c r="H215" s="38"/>
      <c r="I215" s="195"/>
      <c r="J215" s="38"/>
      <c r="K215" s="38"/>
      <c r="L215" s="39"/>
      <c r="M215" s="196"/>
      <c r="N215" s="197"/>
      <c r="O215" s="77"/>
      <c r="P215" s="77"/>
      <c r="Q215" s="77"/>
      <c r="R215" s="77"/>
      <c r="S215" s="77"/>
      <c r="T215" s="78"/>
      <c r="U215" s="38"/>
      <c r="V215" s="38"/>
      <c r="W215" s="38"/>
      <c r="X215" s="38"/>
      <c r="Y215" s="38"/>
      <c r="Z215" s="38"/>
      <c r="AA215" s="38"/>
      <c r="AB215" s="38"/>
      <c r="AC215" s="38"/>
      <c r="AD215" s="38"/>
      <c r="AE215" s="38"/>
      <c r="AT215" s="19" t="s">
        <v>248</v>
      </c>
      <c r="AU215" s="19" t="s">
        <v>91</v>
      </c>
    </row>
    <row r="216" s="2" customFormat="1" ht="24.15" customHeight="1">
      <c r="A216" s="38"/>
      <c r="B216" s="179"/>
      <c r="C216" s="180" t="s">
        <v>562</v>
      </c>
      <c r="D216" s="180" t="s">
        <v>201</v>
      </c>
      <c r="E216" s="181" t="s">
        <v>3738</v>
      </c>
      <c r="F216" s="182" t="s">
        <v>3739</v>
      </c>
      <c r="G216" s="183" t="s">
        <v>548</v>
      </c>
      <c r="H216" s="184">
        <v>1</v>
      </c>
      <c r="I216" s="185"/>
      <c r="J216" s="186">
        <f>ROUND(I216*H216,2)</f>
        <v>0</v>
      </c>
      <c r="K216" s="182" t="s">
        <v>1</v>
      </c>
      <c r="L216" s="39"/>
      <c r="M216" s="187" t="s">
        <v>1</v>
      </c>
      <c r="N216" s="188" t="s">
        <v>46</v>
      </c>
      <c r="O216" s="77"/>
      <c r="P216" s="189">
        <f>O216*H216</f>
        <v>0</v>
      </c>
      <c r="Q216" s="189">
        <v>0</v>
      </c>
      <c r="R216" s="189">
        <f>Q216*H216</f>
        <v>0</v>
      </c>
      <c r="S216" s="189">
        <v>0</v>
      </c>
      <c r="T216" s="190">
        <f>S216*H216</f>
        <v>0</v>
      </c>
      <c r="U216" s="38"/>
      <c r="V216" s="38"/>
      <c r="W216" s="38"/>
      <c r="X216" s="38"/>
      <c r="Y216" s="38"/>
      <c r="Z216" s="38"/>
      <c r="AA216" s="38"/>
      <c r="AB216" s="38"/>
      <c r="AC216" s="38"/>
      <c r="AD216" s="38"/>
      <c r="AE216" s="38"/>
      <c r="AR216" s="191" t="s">
        <v>3552</v>
      </c>
      <c r="AT216" s="191" t="s">
        <v>201</v>
      </c>
      <c r="AU216" s="191" t="s">
        <v>91</v>
      </c>
      <c r="AY216" s="19" t="s">
        <v>199</v>
      </c>
      <c r="BE216" s="192">
        <f>IF(N216="základní",J216,0)</f>
        <v>0</v>
      </c>
      <c r="BF216" s="192">
        <f>IF(N216="snížená",J216,0)</f>
        <v>0</v>
      </c>
      <c r="BG216" s="192">
        <f>IF(N216="zákl. přenesená",J216,0)</f>
        <v>0</v>
      </c>
      <c r="BH216" s="192">
        <f>IF(N216="sníž. přenesená",J216,0)</f>
        <v>0</v>
      </c>
      <c r="BI216" s="192">
        <f>IF(N216="nulová",J216,0)</f>
        <v>0</v>
      </c>
      <c r="BJ216" s="19" t="s">
        <v>89</v>
      </c>
      <c r="BK216" s="192">
        <f>ROUND(I216*H216,2)</f>
        <v>0</v>
      </c>
      <c r="BL216" s="19" t="s">
        <v>3552</v>
      </c>
      <c r="BM216" s="191" t="s">
        <v>3740</v>
      </c>
    </row>
    <row r="217" s="2" customFormat="1" ht="24.15" customHeight="1">
      <c r="A217" s="38"/>
      <c r="B217" s="179"/>
      <c r="C217" s="180" t="s">
        <v>569</v>
      </c>
      <c r="D217" s="180" t="s">
        <v>201</v>
      </c>
      <c r="E217" s="181" t="s">
        <v>3741</v>
      </c>
      <c r="F217" s="182" t="s">
        <v>3742</v>
      </c>
      <c r="G217" s="183" t="s">
        <v>548</v>
      </c>
      <c r="H217" s="184">
        <v>1</v>
      </c>
      <c r="I217" s="185"/>
      <c r="J217" s="186">
        <f>ROUND(I217*H217,2)</f>
        <v>0</v>
      </c>
      <c r="K217" s="182" t="s">
        <v>1</v>
      </c>
      <c r="L217" s="39"/>
      <c r="M217" s="187" t="s">
        <v>1</v>
      </c>
      <c r="N217" s="188" t="s">
        <v>46</v>
      </c>
      <c r="O217" s="77"/>
      <c r="P217" s="189">
        <f>O217*H217</f>
        <v>0</v>
      </c>
      <c r="Q217" s="189">
        <v>0</v>
      </c>
      <c r="R217" s="189">
        <f>Q217*H217</f>
        <v>0</v>
      </c>
      <c r="S217" s="189">
        <v>0</v>
      </c>
      <c r="T217" s="190">
        <f>S217*H217</f>
        <v>0</v>
      </c>
      <c r="U217" s="38"/>
      <c r="V217" s="38"/>
      <c r="W217" s="38"/>
      <c r="X217" s="38"/>
      <c r="Y217" s="38"/>
      <c r="Z217" s="38"/>
      <c r="AA217" s="38"/>
      <c r="AB217" s="38"/>
      <c r="AC217" s="38"/>
      <c r="AD217" s="38"/>
      <c r="AE217" s="38"/>
      <c r="AR217" s="191" t="s">
        <v>3552</v>
      </c>
      <c r="AT217" s="191" t="s">
        <v>201</v>
      </c>
      <c r="AU217" s="191" t="s">
        <v>91</v>
      </c>
      <c r="AY217" s="19" t="s">
        <v>199</v>
      </c>
      <c r="BE217" s="192">
        <f>IF(N217="základní",J217,0)</f>
        <v>0</v>
      </c>
      <c r="BF217" s="192">
        <f>IF(N217="snížená",J217,0)</f>
        <v>0</v>
      </c>
      <c r="BG217" s="192">
        <f>IF(N217="zákl. přenesená",J217,0)</f>
        <v>0</v>
      </c>
      <c r="BH217" s="192">
        <f>IF(N217="sníž. přenesená",J217,0)</f>
        <v>0</v>
      </c>
      <c r="BI217" s="192">
        <f>IF(N217="nulová",J217,0)</f>
        <v>0</v>
      </c>
      <c r="BJ217" s="19" t="s">
        <v>89</v>
      </c>
      <c r="BK217" s="192">
        <f>ROUND(I217*H217,2)</f>
        <v>0</v>
      </c>
      <c r="BL217" s="19" t="s">
        <v>3552</v>
      </c>
      <c r="BM217" s="191" t="s">
        <v>3743</v>
      </c>
    </row>
    <row r="218" s="2" customFormat="1" ht="14.4" customHeight="1">
      <c r="A218" s="38"/>
      <c r="B218" s="179"/>
      <c r="C218" s="180" t="s">
        <v>576</v>
      </c>
      <c r="D218" s="180" t="s">
        <v>201</v>
      </c>
      <c r="E218" s="181" t="s">
        <v>3744</v>
      </c>
      <c r="F218" s="182" t="s">
        <v>3745</v>
      </c>
      <c r="G218" s="183" t="s">
        <v>548</v>
      </c>
      <c r="H218" s="184">
        <v>1</v>
      </c>
      <c r="I218" s="185"/>
      <c r="J218" s="186">
        <f>ROUND(I218*H218,2)</f>
        <v>0</v>
      </c>
      <c r="K218" s="182" t="s">
        <v>1</v>
      </c>
      <c r="L218" s="39"/>
      <c r="M218" s="187" t="s">
        <v>1</v>
      </c>
      <c r="N218" s="188" t="s">
        <v>46</v>
      </c>
      <c r="O218" s="77"/>
      <c r="P218" s="189">
        <f>O218*H218</f>
        <v>0</v>
      </c>
      <c r="Q218" s="189">
        <v>0</v>
      </c>
      <c r="R218" s="189">
        <f>Q218*H218</f>
        <v>0</v>
      </c>
      <c r="S218" s="189">
        <v>0</v>
      </c>
      <c r="T218" s="190">
        <f>S218*H218</f>
        <v>0</v>
      </c>
      <c r="U218" s="38"/>
      <c r="V218" s="38"/>
      <c r="W218" s="38"/>
      <c r="X218" s="38"/>
      <c r="Y218" s="38"/>
      <c r="Z218" s="38"/>
      <c r="AA218" s="38"/>
      <c r="AB218" s="38"/>
      <c r="AC218" s="38"/>
      <c r="AD218" s="38"/>
      <c r="AE218" s="38"/>
      <c r="AR218" s="191" t="s">
        <v>3552</v>
      </c>
      <c r="AT218" s="191" t="s">
        <v>201</v>
      </c>
      <c r="AU218" s="191" t="s">
        <v>91</v>
      </c>
      <c r="AY218" s="19" t="s">
        <v>199</v>
      </c>
      <c r="BE218" s="192">
        <f>IF(N218="základní",J218,0)</f>
        <v>0</v>
      </c>
      <c r="BF218" s="192">
        <f>IF(N218="snížená",J218,0)</f>
        <v>0</v>
      </c>
      <c r="BG218" s="192">
        <f>IF(N218="zákl. přenesená",J218,0)</f>
        <v>0</v>
      </c>
      <c r="BH218" s="192">
        <f>IF(N218="sníž. přenesená",J218,0)</f>
        <v>0</v>
      </c>
      <c r="BI218" s="192">
        <f>IF(N218="nulová",J218,0)</f>
        <v>0</v>
      </c>
      <c r="BJ218" s="19" t="s">
        <v>89</v>
      </c>
      <c r="BK218" s="192">
        <f>ROUND(I218*H218,2)</f>
        <v>0</v>
      </c>
      <c r="BL218" s="19" t="s">
        <v>3552</v>
      </c>
      <c r="BM218" s="191" t="s">
        <v>3746</v>
      </c>
    </row>
    <row r="219" s="2" customFormat="1">
      <c r="A219" s="38"/>
      <c r="B219" s="39"/>
      <c r="C219" s="38"/>
      <c r="D219" s="193" t="s">
        <v>248</v>
      </c>
      <c r="E219" s="38"/>
      <c r="F219" s="198" t="s">
        <v>3747</v>
      </c>
      <c r="G219" s="38"/>
      <c r="H219" s="38"/>
      <c r="I219" s="195"/>
      <c r="J219" s="38"/>
      <c r="K219" s="38"/>
      <c r="L219" s="39"/>
      <c r="M219" s="196"/>
      <c r="N219" s="197"/>
      <c r="O219" s="77"/>
      <c r="P219" s="77"/>
      <c r="Q219" s="77"/>
      <c r="R219" s="77"/>
      <c r="S219" s="77"/>
      <c r="T219" s="78"/>
      <c r="U219" s="38"/>
      <c r="V219" s="38"/>
      <c r="W219" s="38"/>
      <c r="X219" s="38"/>
      <c r="Y219" s="38"/>
      <c r="Z219" s="38"/>
      <c r="AA219" s="38"/>
      <c r="AB219" s="38"/>
      <c r="AC219" s="38"/>
      <c r="AD219" s="38"/>
      <c r="AE219" s="38"/>
      <c r="AT219" s="19" t="s">
        <v>248</v>
      </c>
      <c r="AU219" s="19" t="s">
        <v>91</v>
      </c>
    </row>
    <row r="220" s="2" customFormat="1" ht="14.4" customHeight="1">
      <c r="A220" s="38"/>
      <c r="B220" s="179"/>
      <c r="C220" s="180" t="s">
        <v>581</v>
      </c>
      <c r="D220" s="180" t="s">
        <v>201</v>
      </c>
      <c r="E220" s="181" t="s">
        <v>3748</v>
      </c>
      <c r="F220" s="182" t="s">
        <v>3749</v>
      </c>
      <c r="G220" s="183" t="s">
        <v>548</v>
      </c>
      <c r="H220" s="184">
        <v>1</v>
      </c>
      <c r="I220" s="185"/>
      <c r="J220" s="186">
        <f>ROUND(I220*H220,2)</f>
        <v>0</v>
      </c>
      <c r="K220" s="182" t="s">
        <v>1</v>
      </c>
      <c r="L220" s="39"/>
      <c r="M220" s="187" t="s">
        <v>1</v>
      </c>
      <c r="N220" s="188" t="s">
        <v>46</v>
      </c>
      <c r="O220" s="77"/>
      <c r="P220" s="189">
        <f>O220*H220</f>
        <v>0</v>
      </c>
      <c r="Q220" s="189">
        <v>0</v>
      </c>
      <c r="R220" s="189">
        <f>Q220*H220</f>
        <v>0</v>
      </c>
      <c r="S220" s="189">
        <v>0</v>
      </c>
      <c r="T220" s="190">
        <f>S220*H220</f>
        <v>0</v>
      </c>
      <c r="U220" s="38"/>
      <c r="V220" s="38"/>
      <c r="W220" s="38"/>
      <c r="X220" s="38"/>
      <c r="Y220" s="38"/>
      <c r="Z220" s="38"/>
      <c r="AA220" s="38"/>
      <c r="AB220" s="38"/>
      <c r="AC220" s="38"/>
      <c r="AD220" s="38"/>
      <c r="AE220" s="38"/>
      <c r="AR220" s="191" t="s">
        <v>3552</v>
      </c>
      <c r="AT220" s="191" t="s">
        <v>201</v>
      </c>
      <c r="AU220" s="191" t="s">
        <v>91</v>
      </c>
      <c r="AY220" s="19" t="s">
        <v>199</v>
      </c>
      <c r="BE220" s="192">
        <f>IF(N220="základní",J220,0)</f>
        <v>0</v>
      </c>
      <c r="BF220" s="192">
        <f>IF(N220="snížená",J220,0)</f>
        <v>0</v>
      </c>
      <c r="BG220" s="192">
        <f>IF(N220="zákl. přenesená",J220,0)</f>
        <v>0</v>
      </c>
      <c r="BH220" s="192">
        <f>IF(N220="sníž. přenesená",J220,0)</f>
        <v>0</v>
      </c>
      <c r="BI220" s="192">
        <f>IF(N220="nulová",J220,0)</f>
        <v>0</v>
      </c>
      <c r="BJ220" s="19" t="s">
        <v>89</v>
      </c>
      <c r="BK220" s="192">
        <f>ROUND(I220*H220,2)</f>
        <v>0</v>
      </c>
      <c r="BL220" s="19" t="s">
        <v>3552</v>
      </c>
      <c r="BM220" s="191" t="s">
        <v>3750</v>
      </c>
    </row>
    <row r="221" s="2" customFormat="1">
      <c r="A221" s="38"/>
      <c r="B221" s="39"/>
      <c r="C221" s="38"/>
      <c r="D221" s="193" t="s">
        <v>208</v>
      </c>
      <c r="E221" s="38"/>
      <c r="F221" s="194" t="s">
        <v>3751</v>
      </c>
      <c r="G221" s="38"/>
      <c r="H221" s="38"/>
      <c r="I221" s="195"/>
      <c r="J221" s="38"/>
      <c r="K221" s="38"/>
      <c r="L221" s="39"/>
      <c r="M221" s="232"/>
      <c r="N221" s="233"/>
      <c r="O221" s="234"/>
      <c r="P221" s="234"/>
      <c r="Q221" s="234"/>
      <c r="R221" s="234"/>
      <c r="S221" s="234"/>
      <c r="T221" s="235"/>
      <c r="U221" s="38"/>
      <c r="V221" s="38"/>
      <c r="W221" s="38"/>
      <c r="X221" s="38"/>
      <c r="Y221" s="38"/>
      <c r="Z221" s="38"/>
      <c r="AA221" s="38"/>
      <c r="AB221" s="38"/>
      <c r="AC221" s="38"/>
      <c r="AD221" s="38"/>
      <c r="AE221" s="38"/>
      <c r="AT221" s="19" t="s">
        <v>208</v>
      </c>
      <c r="AU221" s="19" t="s">
        <v>91</v>
      </c>
    </row>
    <row r="222" s="2" customFormat="1" ht="6.96" customHeight="1">
      <c r="A222" s="38"/>
      <c r="B222" s="60"/>
      <c r="C222" s="61"/>
      <c r="D222" s="61"/>
      <c r="E222" s="61"/>
      <c r="F222" s="61"/>
      <c r="G222" s="61"/>
      <c r="H222" s="61"/>
      <c r="I222" s="61"/>
      <c r="J222" s="61"/>
      <c r="K222" s="61"/>
      <c r="L222" s="39"/>
      <c r="M222" s="38"/>
      <c r="O222" s="38"/>
      <c r="P222" s="38"/>
      <c r="Q222" s="38"/>
      <c r="R222" s="38"/>
      <c r="S222" s="38"/>
      <c r="T222" s="38"/>
      <c r="U222" s="38"/>
      <c r="V222" s="38"/>
      <c r="W222" s="38"/>
      <c r="X222" s="38"/>
      <c r="Y222" s="38"/>
      <c r="Z222" s="38"/>
      <c r="AA222" s="38"/>
      <c r="AB222" s="38"/>
      <c r="AC222" s="38"/>
      <c r="AD222" s="38"/>
      <c r="AE222" s="38"/>
    </row>
  </sheetData>
  <autoFilter ref="C121:K221"/>
  <mergeCells count="9">
    <mergeCell ref="E7:H7"/>
    <mergeCell ref="E9:H9"/>
    <mergeCell ref="E18:H18"/>
    <mergeCell ref="E27:H27"/>
    <mergeCell ref="E85:H85"/>
    <mergeCell ref="E87:H87"/>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Klocová, Lucie</dc:creator>
  <cp:lastModifiedBy>Klocová, Lucie</cp:lastModifiedBy>
  <dcterms:created xsi:type="dcterms:W3CDTF">2020-12-02T08:28:22Z</dcterms:created>
  <dcterms:modified xsi:type="dcterms:W3CDTF">2020-12-02T08:28:40Z</dcterms:modified>
</cp:coreProperties>
</file>