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/>
  <bookViews>
    <workbookView xWindow="0" yWindow="7560" windowWidth="28215" windowHeight="8040" activeTab="0"/>
  </bookViews>
  <sheets>
    <sheet name="Rekapitulace stavby" sheetId="1" r:id="rId1"/>
    <sheet name="1 - Architektonická a kon..." sheetId="2" r:id="rId2"/>
    <sheet name="2 - Laboratorni nábytek" sheetId="3" r:id="rId3"/>
    <sheet name="3 - Elektro" sheetId="4" r:id="rId4"/>
    <sheet name="4 - VZT" sheetId="5" r:id="rId5"/>
    <sheet name="VRN - Vedlejší rozpočtové..." sheetId="6" r:id="rId6"/>
  </sheets>
  <definedNames>
    <definedName name="_xlnm._FilterDatabase" localSheetId="1" hidden="1">'1 - Architektonická a kon...'!$C$132:$K$405</definedName>
    <definedName name="_xlnm._FilterDatabase" localSheetId="2" hidden="1">'2 - Laboratorni nábytek'!$C$136:$K$306</definedName>
    <definedName name="_xlnm._FilterDatabase" localSheetId="3" hidden="1">'3 - Elektro'!$C$123:$K$274</definedName>
    <definedName name="_xlnm._FilterDatabase" localSheetId="4" hidden="1">'4 - VZT'!$C$122:$K$284</definedName>
    <definedName name="_xlnm._FilterDatabase" localSheetId="5" hidden="1">'VRN - Vedlejší rozpočtové...'!$C$120:$K$138</definedName>
    <definedName name="_xlnm.Print_Area" localSheetId="1">'1 - Architektonická a kon...'!$C$4:$J$39,'1 - Architektonická a kon...'!$C$50:$J$76,'1 - Architektonická a kon...'!$C$82:$J$114,'1 - Architektonická a kon...'!$C$120:$K$405</definedName>
    <definedName name="_xlnm.Print_Area" localSheetId="2">'2 - Laboratorni nábytek'!$C$4:$J$39,'2 - Laboratorni nábytek'!$C$50:$J$76,'2 - Laboratorni nábytek'!$C$82:$J$118,'2 - Laboratorni nábytek'!$C$124:$K$306</definedName>
    <definedName name="_xlnm.Print_Area" localSheetId="3">'3 - Elektro'!$C$4:$J$39,'3 - Elektro'!$C$50:$J$76,'3 - Elektro'!$C$82:$J$105,'3 - Elektro'!$C$111:$K$274</definedName>
    <definedName name="_xlnm.Print_Area" localSheetId="4">'4 - VZT'!$C$4:$J$39,'4 - VZT'!$C$50:$J$76,'4 - VZT'!$C$82:$J$104,'4 - VZT'!$C$110:$K$284</definedName>
    <definedName name="_xlnm.Print_Area" localSheetId="0">'Rekapitulace stavby'!$D$4:$AO$76,'Rekapitulace stavby'!$C$82:$AQ$100</definedName>
    <definedName name="_xlnm.Print_Area" localSheetId="5">'VRN - Vedlejší rozpočtové...'!$C$4:$J$39,'VRN - Vedlejší rozpočtové...'!$C$50:$J$76,'VRN - Vedlejší rozpočtové...'!$C$82:$J$102,'VRN - Vedlejší rozpočtové...'!$C$108:$K$138</definedName>
    <definedName name="_xlnm.Print_Titles" localSheetId="0">'Rekapitulace stavby'!$92:$92</definedName>
    <definedName name="_xlnm.Print_Titles" localSheetId="1">'1 - Architektonická a kon...'!$132:$132</definedName>
    <definedName name="_xlnm.Print_Titles" localSheetId="2">'2 - Laboratorni nábytek'!$136:$136</definedName>
    <definedName name="_xlnm.Print_Titles" localSheetId="3">'3 - Elektro'!$123:$123</definedName>
    <definedName name="_xlnm.Print_Titles" localSheetId="4">'4 - VZT'!$122:$122</definedName>
    <definedName name="_xlnm.Print_Titles" localSheetId="5">'VRN - Vedlejší rozpočtové...'!$120:$120</definedName>
  </definedNames>
  <calcPr calcId="191029"/>
</workbook>
</file>

<file path=xl/sharedStrings.xml><?xml version="1.0" encoding="utf-8"?>
<sst xmlns="http://schemas.openxmlformats.org/spreadsheetml/2006/main" count="7824" uniqueCount="1032">
  <si>
    <t>Export Komplet</t>
  </si>
  <si>
    <t/>
  </si>
  <si>
    <t>2.0</t>
  </si>
  <si>
    <t>ZAMOK</t>
  </si>
  <si>
    <t>False</t>
  </si>
  <si>
    <t>{1698fb2b-a11e-4727-a3b2-7e7e6abb0e51}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</si>
  <si>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</si>
  <si>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</si>
  <si>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</si>
  <si>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</si>
  <si>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</si>
  <si>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</si>
  <si>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</si>
  <si>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</si>
  <si>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2018/58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</si>
  <si>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</si>
  <si>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</si>
  <si>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laboratoří - SVÚ Praha Lysolaje</t>
  </si>
  <si>
    <t>KSO:</t>
  </si>
  <si>
    <t>CC-CZ:</t>
  </si>
  <si>
    <t>Místo:</t>
  </si>
  <si>
    <t>Štefánikova 6/57</t>
  </si>
  <si>
    <t>Datum:</t>
  </si>
  <si>
    <t>19. 8. 2020</t>
  </si>
  <si>
    <t>Zadavatel:</t>
  </si>
  <si>
    <t>IČ:</t>
  </si>
  <si>
    <t>Státní veterinární ústav Praha</t>
  </si>
  <si>
    <t>DIČ:</t>
  </si>
  <si>
    <t>Uchazeč:</t>
  </si>
  <si>
    <t>Vyplň údaj</t>
  </si>
  <si>
    <t>Projektant:</t>
  </si>
  <si>
    <t>Prostor 008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</si>
  <si>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</si>
  <si>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</si>
  <si>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</si>
  <si>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</si>
  <si>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</si>
  <si>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</si>
  <si>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</si>
  <si>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</si>
  <si>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</si>
  <si>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</si>
  <si>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</si>
  <si>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</si>
  <si>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</si>
  <si>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</si>
  <si>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</si>
  <si>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</si>
  <si>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</si>
  <si>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</si>
  <si>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</si>
  <si>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</si>
  <si>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</si>
  <si>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</si>
  <si>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</si>
  <si>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</si>
  <si>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</si>
  <si>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</si>
  <si>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</si>
  <si>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</si>
  <si>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</si>
  <si>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</si>
  <si>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</si>
  <si>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</si>
  <si>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</si>
  <si>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</si>
  <si>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</si>
  <si>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</si>
  <si>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</si>
  <si>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</si>
  <si>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</si>
  <si>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</si>
  <si>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</si>
  <si>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</si>
  <si>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</si>
  <si>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</si>
  <si>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</si>
  <si>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</si>
  <si>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</si>
  <si>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</si>
  <si>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</si>
  <si>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</si>
  <si>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</t>
  </si>
  <si>
    <t>Architektonická a konstrukční část</t>
  </si>
  <si>
    <t>STA</t>
  </si>
  <si>
    <t>{5148f95c-adea-40bb-b15e-e2618f794b77}</t>
  </si>
  <si>
    <t>2</t>
  </si>
  <si>
    <t>Laboratorni nábytek</t>
  </si>
  <si>
    <t>{c22a7d35-b23a-4fb4-a31a-1236f264a9c8}</t>
  </si>
  <si>
    <t>3</t>
  </si>
  <si>
    <t>Elektro</t>
  </si>
  <si>
    <t>{b942f436-28ac-4c5e-b80a-df6e05676b48}</t>
  </si>
  <si>
    <t>4</t>
  </si>
  <si>
    <t>VZT</t>
  </si>
  <si>
    <t>{f802184a-caff-47a4-bd7f-47bbd66fcf91}</t>
  </si>
  <si>
    <t>VRN</t>
  </si>
  <si>
    <t>Vedlejší rozpočtové náklady</t>
  </si>
  <si>
    <t>{6390056a-13d6-4cfd-b110-275269c974b5}</t>
  </si>
  <si>
    <t>KRYCÍ LIST SOUPISU PRACÍ</t>
  </si>
  <si>
    <t>Objekt:</t>
  </si>
  <si>
    <t>1 - Architektonická a konstrukční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</si>
  <si>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</si>
  <si>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</si>
  <si>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</si>
  <si>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</si>
  <si>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</si>
  <si>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</si>
  <si>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</si>
  <si>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</si>
  <si>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</si>
  <si>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</si>
  <si>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</si>
  <si>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</si>
  <si>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</si>
  <si>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</si>
  <si>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762 - Konstrukce tesařské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</si>
  <si>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</si>
  <si>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</si>
  <si>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</si>
  <si>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</si>
  <si>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</si>
  <si>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</si>
  <si>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</si>
  <si>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</si>
  <si>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</si>
  <si>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</si>
  <si>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</si>
  <si>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</si>
  <si>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</si>
  <si>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</si>
  <si>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</si>
  <si>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</si>
  <si>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</si>
  <si>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</si>
  <si>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</si>
  <si>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</si>
  <si>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</si>
  <si>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</si>
  <si>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</si>
  <si>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Zakládání</t>
  </si>
  <si>
    <t>K</t>
  </si>
  <si>
    <t>278381136</t>
  </si>
  <si>
    <t>Základy pod technologická zařízení půdorysné plochy do 0,25 m2 z betonu prostého tř. C 25/30</t>
  </si>
  <si>
    <t>m3</t>
  </si>
  <si>
    <t>CS ÚRS 2020 02</t>
  </si>
  <si>
    <t>PP</t>
  </si>
  <si>
    <t>Základ (podezdívka) betonový  pod ventilátory, čerpadla, ohřívače, motorová zařízení apod. z betonu prostého nebo železového včetně potřebného bednění, s hladkou cementovou omítkou stěn, s potěrem, s vynecháním otvorů pro kotevní železa, bez zemních prací a izolace půdorysná plocha základu přes 0,09 do 0,25 m2 tř. C 25/30</t>
  </si>
  <si>
    <t>VV</t>
  </si>
  <si>
    <t>"Technická zpráva, výkres č. D.2.2" 0,4*0,4*0,2*4</t>
  </si>
  <si>
    <t>Součet</t>
  </si>
  <si>
    <t>Svislé a kompletní konstrukce</t>
  </si>
  <si>
    <t>310321111</t>
  </si>
  <si>
    <t>Zabetonování otvorů do pl 1 m2 ve zdivu nadzákladovém včetně bednění a výztuže</t>
  </si>
  <si>
    <t>Zabetonování otvorů ve zdivu nadzákladovém včetně bednění, odbednění a výztuže (materiál v ceně) plochy do 1 m2</t>
  </si>
  <si>
    <t>"výkres č. D.2.2" 0,2*0,2*0,3*4</t>
  </si>
  <si>
    <t>340238212</t>
  </si>
  <si>
    <t>Zazdívka otvorů v příčkách nebo stěnách plochy do 1 m2 cihlami plnými tl přes 100 mm</t>
  </si>
  <si>
    <t>m2</t>
  </si>
  <si>
    <t>6</t>
  </si>
  <si>
    <t>Zazdívka otvorů v příčkách nebo stěnách cihlami plnými pálenými plochy přes 0,25 m2 do 1 m2, tloušťky přes 100 mm</t>
  </si>
  <si>
    <t>"výkres č. D.1.4" 0,7*0,9</t>
  </si>
  <si>
    <t>Vodorovné konstrukce</t>
  </si>
  <si>
    <t>411388531</t>
  </si>
  <si>
    <t>Zabetonování otvorů pl do 1 m2 ve stropech</t>
  </si>
  <si>
    <t>8</t>
  </si>
  <si>
    <t>Zabetonování otvorů ve stropech nebo v klenbách  včetně lešení, bednění, odbednění a výztuže (materiál v ceně) ve stropech železobetonových, tvárnicových a prefabrikovaných</t>
  </si>
  <si>
    <t>"výkres č. D.2.1" 5,3*0,5*0,225*8</t>
  </si>
  <si>
    <t>5</t>
  </si>
  <si>
    <t>413941123</t>
  </si>
  <si>
    <t>Osazování ocelových válcovaných nosníků stropů I, IE, U, UE nebo L do č. 22</t>
  </si>
  <si>
    <t>t</t>
  </si>
  <si>
    <t>10</t>
  </si>
  <si>
    <t>Osazování ocelových válcovaných nosníků ve stropech I nebo IE nebo U nebo UE nebo L č. 14 až 22 nebo výšky do 220 mm</t>
  </si>
  <si>
    <t>"výkres č. D.2.1" 5,6*22,0/1000*2*8</t>
  </si>
  <si>
    <t>M</t>
  </si>
  <si>
    <t>13010824</t>
  </si>
  <si>
    <t>ocel profilová UPN 180 jakost 11 375</t>
  </si>
  <si>
    <t>12</t>
  </si>
  <si>
    <t>1,971*1,08 "Přepočtené koeficientem množství</t>
  </si>
  <si>
    <t>Úpravy povrchů, podlahy a osazování výplní</t>
  </si>
  <si>
    <t>7</t>
  </si>
  <si>
    <t>611111111</t>
  </si>
  <si>
    <t>Vyspravení celoplošné cementovou maltou vnitřních stropů betonových nebo železobetonových</t>
  </si>
  <si>
    <t>14</t>
  </si>
  <si>
    <t>Vyspravení povrchu neomítaných vnitřních ploch  monolitických betonových nebo železobetonových konstrukcí rozetřením vysprávky do ztracena maltou cementovou celoplošně stropů</t>
  </si>
  <si>
    <t>"Technická zpráva, výkres č. D.2.1" 5,0*0,5*8</t>
  </si>
  <si>
    <t>611311131</t>
  </si>
  <si>
    <t>Potažení vnitřních rovných stropů vápenným štukem tloušťky do 3 mm</t>
  </si>
  <si>
    <t>16</t>
  </si>
  <si>
    <t>Potažení vnitřních ploch štukem tloušťky do 3 mm vodorovných konstrukcí stropů rovných</t>
  </si>
  <si>
    <t>"Technická zpráva"</t>
  </si>
  <si>
    <t>3,5*5,0</t>
  </si>
  <si>
    <t>6,825*5,0</t>
  </si>
  <si>
    <t>3,3*5,0</t>
  </si>
  <si>
    <t>9</t>
  </si>
  <si>
    <t>612311131</t>
  </si>
  <si>
    <t>Potažení vnitřních stěn vápenným štukem tloušťky do 3 mm</t>
  </si>
  <si>
    <t>18</t>
  </si>
  <si>
    <t>Potažení vnitřních ploch štukem tloušťky do 3 mm svislých konstrukcí stěn</t>
  </si>
  <si>
    <t>(3,5+5,0)*2*2,775</t>
  </si>
  <si>
    <t>(6,825+5,0)*2*2,775</t>
  </si>
  <si>
    <t>(3,3+5,0)*2*2,775</t>
  </si>
  <si>
    <t>-0,8*1,97*5</t>
  </si>
  <si>
    <t>"odpočet obkladu" -20,0</t>
  </si>
  <si>
    <t>612325223</t>
  </si>
  <si>
    <t>Vápenocementová štuková omítka malých ploch do 1,0 m2 na stěnách</t>
  </si>
  <si>
    <t>kus</t>
  </si>
  <si>
    <t>20</t>
  </si>
  <si>
    <t>Vápenocementová omítka jednotlivých malých ploch štuková na stěnách, plochy jednotlivě přes 0,25 do 1 m2</t>
  </si>
  <si>
    <t>"výkres č. D.1.4" 2</t>
  </si>
  <si>
    <t>11</t>
  </si>
  <si>
    <t>631311116</t>
  </si>
  <si>
    <t>Mazanina tl do 80 mm z betonu prostého bez zvýšených nároků na prostředí tř. C 25/30</t>
  </si>
  <si>
    <t>22</t>
  </si>
  <si>
    <t>Mazanina z betonu  prostého bez zvýšených nároků na prostředí tl. přes 50 do 80 mm tř. C 25/30</t>
  </si>
  <si>
    <t>(34,9+(10,375*5,0))*0,05</t>
  </si>
  <si>
    <t>635111116R</t>
  </si>
  <si>
    <t>Násyp pod podlahy ze štěrkopísku s udusáním - bez specifikace, použije se odstraňovaný zásypový materiál</t>
  </si>
  <si>
    <t>24</t>
  </si>
  <si>
    <t>(34,9+(10,375*5,0))*0,1</t>
  </si>
  <si>
    <t>Ostatní konstrukce a práce, bourání</t>
  </si>
  <si>
    <t>13</t>
  </si>
  <si>
    <t>949101111</t>
  </si>
  <si>
    <t>Lešení pomocné pro objekty pozemních staveb s lešeňovou podlahou v do 1,9 m zatížení do 150 kg/m2</t>
  </si>
  <si>
    <t>26</t>
  </si>
  <si>
    <t>Lešení pomocné pracovní pro objekty pozemních staveb  pro zatížení do 150 kg/m2, o výšce lešeňové podlahy do 1,9 m</t>
  </si>
  <si>
    <t>34,9+16,5+17,5</t>
  </si>
  <si>
    <t>952901111</t>
  </si>
  <si>
    <t>Vyčištění budov bytové a občanské výstavby při výšce podlaží do 4 m</t>
  </si>
  <si>
    <t>28</t>
  </si>
  <si>
    <t>Vyčištění budov nebo objektů před předáním do užívání  budov bytové nebo občanské výstavby, světlé výšky podlaží do 4 m</t>
  </si>
  <si>
    <t>34,9+16,5+17,5+74,3+28,0</t>
  </si>
  <si>
    <t>963012520</t>
  </si>
  <si>
    <t>Bourání stropů z ŽB desek š přes 300 mm tl přes 140 mm</t>
  </si>
  <si>
    <t>30</t>
  </si>
  <si>
    <t>Bourání stropů z desek nebo panelů železobetonových prefabrikovaných s dutinami  z panelů, š. přes 300 mm tl. přes 140 mm</t>
  </si>
  <si>
    <t>"půdorys 4.NP" 5,3*0,5*0,225*8</t>
  </si>
  <si>
    <t>965042141</t>
  </si>
  <si>
    <t>Bourání podkladů pod dlažby nebo mazanin betonových nebo z litého asfaltu tl do 100 mm pl přes 4 m2</t>
  </si>
  <si>
    <t>32</t>
  </si>
  <si>
    <t>Bourání mazanin betonových nebo z litého asfaltu tl. do 100 mm, plochy přes 4 m2</t>
  </si>
  <si>
    <t>17</t>
  </si>
  <si>
    <t>965082923</t>
  </si>
  <si>
    <t>Odstranění násypů pod podlahami tl do 100 mm pl přes 2 m2</t>
  </si>
  <si>
    <t>34</t>
  </si>
  <si>
    <t>Odstranění násypu pod podlahami nebo ochranného násypu na střechách tl. do 100 mm, plochy přes 2 m2</t>
  </si>
  <si>
    <t>973031325</t>
  </si>
  <si>
    <t>Vysekání kapes ve zdivu cihelném na MV nebo MVC pl do 0,10 m2 hl do 300 mm</t>
  </si>
  <si>
    <t>36</t>
  </si>
  <si>
    <t>Vysekání výklenků nebo kapes ve zdivu z cihel  na maltu vápennou nebo vápenocementovou kapes, plochy do 0,10 m2, hl. do 300 mm</t>
  </si>
  <si>
    <t>"výkres č. D.2.2" 4</t>
  </si>
  <si>
    <t>19</t>
  </si>
  <si>
    <t>975053152R</t>
  </si>
  <si>
    <t>Podchycení stropů při bourání</t>
  </si>
  <si>
    <t>38</t>
  </si>
  <si>
    <t>977311111</t>
  </si>
  <si>
    <t>Řezání stávajících betonových mazanin nevyztužených hl do 50 mm</t>
  </si>
  <si>
    <t>m</t>
  </si>
  <si>
    <t>40</t>
  </si>
  <si>
    <t>Řezání stávajících betonových mazanin bez vyztužení hloubky do 50 mm</t>
  </si>
  <si>
    <t>(3,5+5,0+10,375+5,0)*2</t>
  </si>
  <si>
    <t>980111001R</t>
  </si>
  <si>
    <t>D+M kotvících prvků</t>
  </si>
  <si>
    <t>kpl</t>
  </si>
  <si>
    <t>42</t>
  </si>
  <si>
    <t>"výkres č. D.2.2" 1</t>
  </si>
  <si>
    <t>997</t>
  </si>
  <si>
    <t>Přesun sutě</t>
  </si>
  <si>
    <t>997013117</t>
  </si>
  <si>
    <t>Vnitrostaveništní doprava suti a vybouraných hmot pro budovy v do 24 m s použitím mechanizace</t>
  </si>
  <si>
    <t>44</t>
  </si>
  <si>
    <t>Vnitrostaveništní doprava suti a vybouraných hmot  vodorovně do 50 m svisle s použitím mechanizace pro budovy a haly výšky přes 21 do 24 m</t>
  </si>
  <si>
    <t>23</t>
  </si>
  <si>
    <t>997013501</t>
  </si>
  <si>
    <t>Odvoz suti a vybouraných hmot na skládku nebo meziskládku do 1 km se složením</t>
  </si>
  <si>
    <t>46</t>
  </si>
  <si>
    <t>Odvoz suti a vybouraných hmot na skládku nebo meziskládku  se složením, na vzdálenost do 1 km</t>
  </si>
  <si>
    <t>997013509</t>
  </si>
  <si>
    <t>Příplatek k odvozu suti a vybouraných hmot na skládku ZKD 1 km přes 1 km</t>
  </si>
  <si>
    <t>48</t>
  </si>
  <si>
    <t>Odvoz suti a vybouraných hmot na skládku nebo meziskládku  se složením, na vzdálenost Příplatek k ceně za každý další i započatý 1 km přes 1 km</t>
  </si>
  <si>
    <t>18,168*24 "Přepočtené koeficientem množství</t>
  </si>
  <si>
    <t>25</t>
  </si>
  <si>
    <t>997013631</t>
  </si>
  <si>
    <t>Poplatek za uložení na skládce (skládkovné) stavebního odpadu směsného kód odpadu 17 09 04</t>
  </si>
  <si>
    <t>50</t>
  </si>
  <si>
    <t>Poplatek za uložení stavebního odpadu na skládce (skládkovné) směsného stavebního a demoličního zatříděného do Katalogu odpadů pod kódem 17 09 04</t>
  </si>
  <si>
    <t>998</t>
  </si>
  <si>
    <t>Přesun hmot</t>
  </si>
  <si>
    <t>998011003</t>
  </si>
  <si>
    <t>Přesun hmot pro budovy zděné v do 24 m</t>
  </si>
  <si>
    <t>52</t>
  </si>
  <si>
    <t>Přesun hmot pro budovy občanské výstavby, bydlení, výrobu a služby  s nosnou svislou konstrukcí zděnou z cihel, tvárnic nebo kamene vodorovná dopravní vzdálenost do 100 m pro budovy výšky přes 12 do 24 m</t>
  </si>
  <si>
    <t>PSV</t>
  </si>
  <si>
    <t>Práce a dodávky PSV</t>
  </si>
  <si>
    <t>762</t>
  </si>
  <si>
    <t>Konstrukce tesařské</t>
  </si>
  <si>
    <t>27</t>
  </si>
  <si>
    <t>762511246</t>
  </si>
  <si>
    <t>Podlahové kce podkladové z desek OSB tl 22 mm na sraz šroubovaných</t>
  </si>
  <si>
    <t>54</t>
  </si>
  <si>
    <t>Podlahové konstrukce podkladové z dřevoštěpkových desek OSB jednovrstvých šroubovaných na sraz, tloušťky desky 22 mm</t>
  </si>
  <si>
    <t>"půdorys 4.NP, výkres č. D.1.9, výkres č. D.2.2"  9,815*1,9*2</t>
  </si>
  <si>
    <t>998762203</t>
  </si>
  <si>
    <t>Přesun hmot procentní pro kce tesařské v objektech v do 24 m</t>
  </si>
  <si>
    <t>%</t>
  </si>
  <si>
    <t>56</t>
  </si>
  <si>
    <t>Přesun hmot pro konstrukce tesařské  stanovený procentní sazbou (%) z ceny vodorovná dopravní vzdálenost do 50 m v objektech výšky přes 12 do 24 m</t>
  </si>
  <si>
    <t>763</t>
  </si>
  <si>
    <t>Konstrukce suché výstavby</t>
  </si>
  <si>
    <t>29</t>
  </si>
  <si>
    <t>763131831</t>
  </si>
  <si>
    <t>Demontáž SDK podhledu s jednovrstvou nosnou kcí z ocelových profilů opláštění jednoduché</t>
  </si>
  <si>
    <t>58</t>
  </si>
  <si>
    <t>Demontáž podhledu nebo samostatného požárního předělu ze sádrokartonových desek  s nosnou konstrukcí jednovrstvou z ocelových profilů, opláštění jednoduché</t>
  </si>
  <si>
    <t xml:space="preserve">"výkres č. D.1.4" </t>
  </si>
  <si>
    <t>(1,1*5,0)+(5,0*0,5*2)</t>
  </si>
  <si>
    <t>766</t>
  </si>
  <si>
    <t>Konstrukce truhlářské</t>
  </si>
  <si>
    <t>766011101R</t>
  </si>
  <si>
    <t>Demontáž sestavy - okno+2xdvířka 700x900mm, vč.likvidace</t>
  </si>
  <si>
    <t>60</t>
  </si>
  <si>
    <t>"výkres č. D.1.4" 1</t>
  </si>
  <si>
    <t>31</t>
  </si>
  <si>
    <t>766691914</t>
  </si>
  <si>
    <t>Vyvěšení nebo zavěšení dřevěných křídel dveří pl do 2 m2</t>
  </si>
  <si>
    <t>62</t>
  </si>
  <si>
    <t>Ostatní práce  vyvěšení nebo zavěšení křídel s případným uložením a opětovným zavěšením po provedení stavebních změn dřevěných dveřních, plochy do 2 m2</t>
  </si>
  <si>
    <t>"technická zpráva" 4</t>
  </si>
  <si>
    <t>766701101R</t>
  </si>
  <si>
    <t>D+M dveří - hladké, plné, bílé, foliované do 2m2</t>
  </si>
  <si>
    <t>64</t>
  </si>
  <si>
    <t>"Technická zpráva" 4</t>
  </si>
  <si>
    <t>33</t>
  </si>
  <si>
    <t>998766203</t>
  </si>
  <si>
    <t>Přesun hmot procentní pro konstrukce truhlářské v objektech v do 24 m</t>
  </si>
  <si>
    <t>66</t>
  </si>
  <si>
    <t>Přesun hmot pro konstrukce truhlářské stanovený procentní sazbou (%) z ceny vodorovná dopravní vzdálenost do 50 m v objektech výšky přes 12 do 24 m</t>
  </si>
  <si>
    <t>767</t>
  </si>
  <si>
    <t>Konstrukce zámečnické</t>
  </si>
  <si>
    <t>767995118R</t>
  </si>
  <si>
    <t>D+Montáž atypických zámečnických konstrukcí - svařenec, vč.povrchové úpravy</t>
  </si>
  <si>
    <t>kg</t>
  </si>
  <si>
    <t>68</t>
  </si>
  <si>
    <t>"výkres č. D.2.2"</t>
  </si>
  <si>
    <t>"I100" 1,9*8,1*3</t>
  </si>
  <si>
    <t>"I160" ((2,5*4)+(9,815*3))*16,2</t>
  </si>
  <si>
    <t>35</t>
  </si>
  <si>
    <t>998767203</t>
  </si>
  <si>
    <t>Přesun hmot procentní pro zámečnické konstrukce v objektech v do 24 m</t>
  </si>
  <si>
    <t>70</t>
  </si>
  <si>
    <t>Přesun hmot pro zámečnické konstrukce  stanovený procentní sazbou (%) z ceny vodorovná dopravní vzdálenost do 50 m v objektech výšky přes 12 do 24 m</t>
  </si>
  <si>
    <t>776</t>
  </si>
  <si>
    <t>Podlahy povlakové</t>
  </si>
  <si>
    <t>776111116</t>
  </si>
  <si>
    <t>Odstranění zbytků lepidla z podkladu povlakových podlah broušením</t>
  </si>
  <si>
    <t>72</t>
  </si>
  <si>
    <t>Příprava podkladu broušení podlah stávajícího podkladu pro odstranění lepidla (po starých krytinách)</t>
  </si>
  <si>
    <t>"Legenda místností" 34,9+16,5+17,5</t>
  </si>
  <si>
    <t>37</t>
  </si>
  <si>
    <t>776111311</t>
  </si>
  <si>
    <t>Vysátí podkladu povlakových podlah</t>
  </si>
  <si>
    <t>74</t>
  </si>
  <si>
    <t>Příprava podkladu vysátí podlah</t>
  </si>
  <si>
    <t>776121311</t>
  </si>
  <si>
    <t>Vodou ředitelná penetrace savého podkladu povlakových podlah ředěná v poměru 1:1</t>
  </si>
  <si>
    <t>76</t>
  </si>
  <si>
    <t>Příprava podkladu penetrace vodou ředitelná na savý podklad (válečkováním) ředěná v poměru 1:1 podlah</t>
  </si>
  <si>
    <t>39</t>
  </si>
  <si>
    <t>776201812</t>
  </si>
  <si>
    <t>Demontáž lepených povlakových podlah s podložkou ručně</t>
  </si>
  <si>
    <t>78</t>
  </si>
  <si>
    <t>Demontáž povlakových podlahovin lepených ručně s podložkou</t>
  </si>
  <si>
    <t>776221111</t>
  </si>
  <si>
    <t>Lepení pásů z PVC standardním lepidlem</t>
  </si>
  <si>
    <t>80</t>
  </si>
  <si>
    <t>Montáž podlahovin z PVC lepením standardním lepidlem z pásů standardních</t>
  </si>
  <si>
    <t>41</t>
  </si>
  <si>
    <t>28411026.3R</t>
  </si>
  <si>
    <t>PVC s chemickou odolností</t>
  </si>
  <si>
    <t>82</t>
  </si>
  <si>
    <t>68,9*1,1 "Přepočtené koeficientem množství</t>
  </si>
  <si>
    <t>776410811</t>
  </si>
  <si>
    <t>Odstranění soklíků a lišt pryžových nebo plastových</t>
  </si>
  <si>
    <t>84</t>
  </si>
  <si>
    <t>Demontáž soklíků nebo lišt pryžových nebo plastových</t>
  </si>
  <si>
    <t>((3,5+5,0)*2)-0,9</t>
  </si>
  <si>
    <t>((3,3+5,0)*2)-0,8</t>
  </si>
  <si>
    <t>((6,825+5,0)*2)-((0,8*2)-0,9)</t>
  </si>
  <si>
    <t>43</t>
  </si>
  <si>
    <t>776411112</t>
  </si>
  <si>
    <t>Montáž obvodových soklíků výšky  do 100 mm</t>
  </si>
  <si>
    <t>86</t>
  </si>
  <si>
    <t>Montáž soklíků lepením obvodových, výšky přes 80 do 100 mm</t>
  </si>
  <si>
    <t>88</t>
  </si>
  <si>
    <t>45</t>
  </si>
  <si>
    <t>776991821</t>
  </si>
  <si>
    <t>Odstranění lepidla ručně z podlah</t>
  </si>
  <si>
    <t>90</t>
  </si>
  <si>
    <t>Ostatní práce odstranění lepidla ručně z podlah</t>
  </si>
  <si>
    <t>998776203</t>
  </si>
  <si>
    <t>Přesun hmot procentní pro podlahy povlakové v objektech v do 24 m</t>
  </si>
  <si>
    <t>92</t>
  </si>
  <si>
    <t>Přesun hmot pro podlahy povlakové  stanovený procentní sazbou (%) z ceny vodorovná dopravní vzdálenost do 50 m v objektech výšky přes 12 do 24 m</t>
  </si>
  <si>
    <t>781</t>
  </si>
  <si>
    <t>Dokončovací práce - obklady</t>
  </si>
  <si>
    <t>47</t>
  </si>
  <si>
    <t>781121011</t>
  </si>
  <si>
    <t>Nátěr penetrační na stěnu</t>
  </si>
  <si>
    <t>-74672800</t>
  </si>
  <si>
    <t>Příprava podkladu před provedením obkladu nátěr penetrační na stěnu</t>
  </si>
  <si>
    <t>781151031</t>
  </si>
  <si>
    <t>Celoplošné vyrovnání podkladu stěrkou tl 3 mm</t>
  </si>
  <si>
    <t>-2121288458</t>
  </si>
  <si>
    <t>Příprava podkladu před provedením obkladu celoplošné vyrovnání podkladu stěrkou, tloušťky 3 mm</t>
  </si>
  <si>
    <t>49</t>
  </si>
  <si>
    <t>781474117</t>
  </si>
  <si>
    <t>Montáž obkladů vnitřních keramických hladkých do 45 ks/m2 lepených flexibilním lepidlem</t>
  </si>
  <si>
    <t>94</t>
  </si>
  <si>
    <t>Montáž obkladů vnitřních stěn z dlaždic keramických  lepených flexibilním lepidlem režných nebo glazovaných hladkých přes 35 do 45 ks/m2</t>
  </si>
  <si>
    <t>"odhad" 20,0</t>
  </si>
  <si>
    <t>59761256R</t>
  </si>
  <si>
    <t>obkladačky keramické přes 35 do 45 ks/m2</t>
  </si>
  <si>
    <t>96</t>
  </si>
  <si>
    <t>20*1,1 "Přepočtené koeficientem množství</t>
  </si>
  <si>
    <t>51</t>
  </si>
  <si>
    <t>781479191</t>
  </si>
  <si>
    <t>Příplatek k montáži obkladů vnitřních keramických hladkých za plochu do 10 m2</t>
  </si>
  <si>
    <t>98</t>
  </si>
  <si>
    <t>Montáž obkladů vnitřních stěn z dlaždic keramických  Příplatek k cenám za plochu do 10 m2 jednotlivě</t>
  </si>
  <si>
    <t>781479196</t>
  </si>
  <si>
    <t>Příplatek k montáži obkladů vnitřních keramických hladkých za spárování tmelem dvousložkovým</t>
  </si>
  <si>
    <t>102</t>
  </si>
  <si>
    <t>Montáž obkladů vnitřních stěn z dlaždic keramických  Příplatek k cenám za dvousložkový spárovací tmel</t>
  </si>
  <si>
    <t>53</t>
  </si>
  <si>
    <t>998781203</t>
  </si>
  <si>
    <t>Přesun hmot procentní pro obklady keramické v objektech v do 24 m</t>
  </si>
  <si>
    <t>106</t>
  </si>
  <si>
    <t>Přesun hmot pro obklady keramické  stanovený procentní sazbou (%) z ceny vodorovná dopravní vzdálenost do 50 m v objektech výšky přes 12 do 24 m</t>
  </si>
  <si>
    <t>783</t>
  </si>
  <si>
    <t>Dokončovací práce - nátěry</t>
  </si>
  <si>
    <t>783301313</t>
  </si>
  <si>
    <t>Odmaštění zámečnických konstrukcí ředidlovým odmašťovačem</t>
  </si>
  <si>
    <t>108</t>
  </si>
  <si>
    <t>Příprava podkladu zámečnických konstrukcí před provedením nátěru odmaštění odmašťovačem ředidlovým</t>
  </si>
  <si>
    <t>"Technická zpráva" (1,97+0,9+1,97)*0,2*4</t>
  </si>
  <si>
    <t>55</t>
  </si>
  <si>
    <t>783301401</t>
  </si>
  <si>
    <t>Ometení zámečnických konstrukcí</t>
  </si>
  <si>
    <t>110</t>
  </si>
  <si>
    <t>Příprava podkladu zámečnických konstrukcí před provedením nátěru ometení</t>
  </si>
  <si>
    <t>783306807</t>
  </si>
  <si>
    <t>Odstranění nátěru ze zámečnických konstrukcí odstraňovačem nátěrů</t>
  </si>
  <si>
    <t>112</t>
  </si>
  <si>
    <t>Odstranění nátěrů ze zámečnických konstrukcí odstraňovačem nátěrů s obroušením</t>
  </si>
  <si>
    <t>57</t>
  </si>
  <si>
    <t>783314101</t>
  </si>
  <si>
    <t>Základní jednonásobný syntetický nátěr zámečnických konstrukcí</t>
  </si>
  <si>
    <t>114</t>
  </si>
  <si>
    <t>Základní nátěr zámečnických konstrukcí jednonásobný syntetický</t>
  </si>
  <si>
    <t>783314203</t>
  </si>
  <si>
    <t>Základní antikorozní jednonásobný syntetický samozákladující nátěr zámečnických konstrukcí</t>
  </si>
  <si>
    <t>116</t>
  </si>
  <si>
    <t>Základní antikorozní nátěr zámečnických konstrukcí jednonásobný syntetický samozákladující</t>
  </si>
  <si>
    <t>59</t>
  </si>
  <si>
    <t>783317101</t>
  </si>
  <si>
    <t>Krycí jednonásobný syntetický standardní nátěr zámečnických konstrukcí</t>
  </si>
  <si>
    <t>118</t>
  </si>
  <si>
    <t>Krycí nátěr (email) zámečnických konstrukcí jednonásobný syntetický standardní</t>
  </si>
  <si>
    <t xml:space="preserve">"Technická zpráva" </t>
  </si>
  <si>
    <t>(1,97+0,9+1,97)*0,2*4</t>
  </si>
  <si>
    <t>"I100" ((0,1*2)+(0,055*4))*(1,9*3)</t>
  </si>
  <si>
    <t>"I160" ((0,16*2)+(0,082*4))*((9,815*3)+(2,5*4))</t>
  </si>
  <si>
    <t>"U180" ((0,18*2)+(0,075*4))*(5,0*2*8)</t>
  </si>
  <si>
    <t>784</t>
  </si>
  <si>
    <t>Dokončovací práce - malby a tapety</t>
  </si>
  <si>
    <t>784121001</t>
  </si>
  <si>
    <t>Oškrabání malby v mísnostech výšky do 3,80 m</t>
  </si>
  <si>
    <t>120</t>
  </si>
  <si>
    <t>Oškrabání malby v místnostech výšky do 3,80 m</t>
  </si>
  <si>
    <t>61</t>
  </si>
  <si>
    <t>784181121</t>
  </si>
  <si>
    <t>Hloubková jednonásobná penetrace podkladu v místnostech výšky do 3,80 m</t>
  </si>
  <si>
    <t>122</t>
  </si>
  <si>
    <t>Penetrace podkladu jednonásobná hloubková v místnostech výšky do 3,80 m</t>
  </si>
  <si>
    <t>784211102R</t>
  </si>
  <si>
    <t>Dvojnásobné bílé malby ze směsí za mokra výborně otěruvzdorných, omyvatelných v místnostech výšky do 3,80 m</t>
  </si>
  <si>
    <t>124</t>
  </si>
  <si>
    <t>2 - Laboratorni nábytek</t>
  </si>
  <si>
    <t>D1 - Místnost č. 323a</t>
  </si>
  <si>
    <t xml:space="preserve">    1.01 - Stůl laboratorní L, celkový rozměr: 1450x900/900-3300x750/900mm</t>
  </si>
  <si>
    <t xml:space="preserve">    1.02 - Sestava skříňová, celkový rozměr: 450x600/2330mm</t>
  </si>
  <si>
    <t xml:space="preserve">    1.03 - Digestoř laboratorní pro vysokou tepelnou zátěž</t>
  </si>
  <si>
    <t xml:space="preserve">    1.04 - Digestoř laboratorní pro vysokou tepelnou zátěž</t>
  </si>
  <si>
    <t>D2 - Místnost č.323</t>
  </si>
  <si>
    <t xml:space="preserve">    2.03 - Stůl laboratorní, celkový rozměr: 2100x750/900mm</t>
  </si>
  <si>
    <t xml:space="preserve">    2.04 - Chladnička kombinovaná, celkový rozměr: 600x615/2000mm</t>
  </si>
  <si>
    <t xml:space="preserve">    2.05 - Sestava skříňová, celkový rozměr: 900x600/2330mm</t>
  </si>
  <si>
    <t xml:space="preserve">    2.06 - Stůl laboratorní, celkový rozměr: 2900x750/750mm</t>
  </si>
  <si>
    <t xml:space="preserve">    2.07 - Stůl laboratorní středový, 3300x2100/900mm</t>
  </si>
  <si>
    <t xml:space="preserve">    2.08 - Digestoř laboratorní</t>
  </si>
  <si>
    <t xml:space="preserve">    2.09 - Digestoř laboratorní</t>
  </si>
  <si>
    <t xml:space="preserve">    2.10 - Digestoř laboratorní</t>
  </si>
  <si>
    <t>D3 - Místnost č.312</t>
  </si>
  <si>
    <t xml:space="preserve">    3.08 - Stůl laboratorní, celkový rozměr: 4100x750/900mm</t>
  </si>
  <si>
    <t xml:space="preserve">    3.09 - Chladnička kombinovaná, celkový rozměr: 600x615/2000mm</t>
  </si>
  <si>
    <t xml:space="preserve">    3.10 - Stůl laboratorní L, celkový rozměr: 2675x750/750 - 1900x750/750mm</t>
  </si>
  <si>
    <t xml:space="preserve">    3.11 - Stůl váhový, celkový rozměr: 1200x600/750mm</t>
  </si>
  <si>
    <t xml:space="preserve">    3.12 - Digestoř laboratorní</t>
  </si>
  <si>
    <t>D4 - Služby</t>
  </si>
  <si>
    <t>D1</t>
  </si>
  <si>
    <t>Místnost č. 323a</t>
  </si>
  <si>
    <t>1.01</t>
  </si>
  <si>
    <t>Stůl laboratorní L, celkový rozměr: 1450x900/900-3300x750/900mm</t>
  </si>
  <si>
    <t>Pol1</t>
  </si>
  <si>
    <t>10 - Skříňka laboratorní výlevková 600x570x870mm</t>
  </si>
  <si>
    <t>Pol2</t>
  </si>
  <si>
    <t>25 -  Podpěra rohová 545x545x870mm</t>
  </si>
  <si>
    <t>Pol3</t>
  </si>
  <si>
    <t>2 - Skříňka laboratorní dveřová 600x570x870mm</t>
  </si>
  <si>
    <t>Pol4</t>
  </si>
  <si>
    <t>7 - Skříňka laboratorní zásuvková 600x570x870mm</t>
  </si>
  <si>
    <t>Pol5</t>
  </si>
  <si>
    <t>33 - Doměr rovný 18x300x770mm</t>
  </si>
  <si>
    <t>Pol6</t>
  </si>
  <si>
    <t>34 - Doměr rohový 70x170x770mm</t>
  </si>
  <si>
    <t>Pol7</t>
  </si>
  <si>
    <t>31 - Deska pracovní, keramika  1000x900x35mm</t>
  </si>
  <si>
    <t>Pol8</t>
  </si>
  <si>
    <t>30 - Deska pracovní, keramika  1000x750x35mm</t>
  </si>
  <si>
    <t>Pol9</t>
  </si>
  <si>
    <t>36 - Výlevka kameninová +přepad 445x445x265mm</t>
  </si>
  <si>
    <t>Pol10</t>
  </si>
  <si>
    <t>42 - Baterie stojánková směšovací laboratorní s kohouty dole 250x270mm</t>
  </si>
  <si>
    <t>1.02</t>
  </si>
  <si>
    <t>Sestava skříňová, celkový rozměr: 450x600/2330mm</t>
  </si>
  <si>
    <t>Pol11</t>
  </si>
  <si>
    <t>12 - Skříň laboratorní dveřová 450x600x1960</t>
  </si>
  <si>
    <t>ks</t>
  </si>
  <si>
    <t>Pol12</t>
  </si>
  <si>
    <t>14 - Skříňová nadstavba dveřová 450x600x370mm</t>
  </si>
  <si>
    <t>1.03</t>
  </si>
  <si>
    <t>Digestoř laboratorní pro vysokou tepelnou zátěž</t>
  </si>
  <si>
    <t>Pol13</t>
  </si>
  <si>
    <t>47 - Digestoř laboratorní pro vysokou tepelnou zátěž 1200x900x2700mm</t>
  </si>
  <si>
    <t>47 - Digestoř laboratorní pro vysokou tepelnou zátěž 1200x900x2700</t>
  </si>
  <si>
    <t>1.04</t>
  </si>
  <si>
    <t>Pol14</t>
  </si>
  <si>
    <t>48 - Digestoř laboratorní pro vysokou tepelnou zátěž 1800x900x2700mm</t>
  </si>
  <si>
    <t>D2</t>
  </si>
  <si>
    <t>Místnost č.323</t>
  </si>
  <si>
    <t>2.03</t>
  </si>
  <si>
    <t>Stůl laboratorní, celkový rozměr: 2100x750/900mm</t>
  </si>
  <si>
    <t>Pol15</t>
  </si>
  <si>
    <t>Pol16</t>
  </si>
  <si>
    <t>23 - Kontejner pod stůl na nádobu na odpad 295x450x715mm</t>
  </si>
  <si>
    <t>Pol17</t>
  </si>
  <si>
    <t>43 - Nádoba na odpad  250x405x570mm</t>
  </si>
  <si>
    <t>Pol18</t>
  </si>
  <si>
    <t>2 - Skříňka laboratorní dveřová600x570x870mm</t>
  </si>
  <si>
    <t>Pol19</t>
  </si>
  <si>
    <t>33 - Doměr rovný 18x150x620mm</t>
  </si>
  <si>
    <t>Pol20</t>
  </si>
  <si>
    <t>28 - Deska pracovní, keramika 1000x750x28mm</t>
  </si>
  <si>
    <t>2.04</t>
  </si>
  <si>
    <t>Chladnička kombinovaná, celkový rozměr: 600x615/2000mm</t>
  </si>
  <si>
    <t>Pol21</t>
  </si>
  <si>
    <t>38 - Chladnička kombinovaná laboratorní 600x615x2000mm</t>
  </si>
  <si>
    <t>2.05</t>
  </si>
  <si>
    <t>Sestava skříňová, celkový rozměr: 900x600/2330mm</t>
  </si>
  <si>
    <t>Pol22</t>
  </si>
  <si>
    <t>13 - Skříň laboratorní dveřová 900x600x1960mm</t>
  </si>
  <si>
    <t>Pol23</t>
  </si>
  <si>
    <t>15 - Skříňová nadstavba dveřová 900x600x370mm</t>
  </si>
  <si>
    <t>2.06</t>
  </si>
  <si>
    <t>Stůl laboratorní, celkový rozměr: 2900x750/750mm</t>
  </si>
  <si>
    <t>Pol24</t>
  </si>
  <si>
    <t>5 - Skříňka laboratorní zásuvková 450x570x720mm</t>
  </si>
  <si>
    <t>Pol25</t>
  </si>
  <si>
    <t>22 - Konstrukce SOK 1500x695x720mm</t>
  </si>
  <si>
    <t>Pol26</t>
  </si>
  <si>
    <t>Pol27</t>
  </si>
  <si>
    <t>1 - Skříňka laboratorní dveřová 450x570x720mm</t>
  </si>
  <si>
    <t>Pol28</t>
  </si>
  <si>
    <t>33 - Doměr rovný 18x50x620mm</t>
  </si>
  <si>
    <t>Pol29</t>
  </si>
  <si>
    <t>Pol30</t>
  </si>
  <si>
    <t>32 - Deska pracovní, postforming 1000x750x28mm</t>
  </si>
  <si>
    <t>Pol31</t>
  </si>
  <si>
    <t>40 - Armatura laboratorní stojánková 2x 230 V</t>
  </si>
  <si>
    <t>2.07</t>
  </si>
  <si>
    <t>Stůl laboratorní středový, 3300x2100/900mm</t>
  </si>
  <si>
    <t>Pol32</t>
  </si>
  <si>
    <t>11 - Skříňka laboratorní výlevková 600x570x870mm</t>
  </si>
  <si>
    <t>Pol33</t>
  </si>
  <si>
    <t>6 - Skříňka laboratorní zásuvková 450x570x870mm</t>
  </si>
  <si>
    <t>Pol34</t>
  </si>
  <si>
    <t>4 - Skříňka laboratorní kombinovaná 1200x570x870mm</t>
  </si>
  <si>
    <t>Pol35</t>
  </si>
  <si>
    <t>8 - Skříňka laboratorní servisní 600x570x870mm</t>
  </si>
  <si>
    <t>Pol36</t>
  </si>
  <si>
    <t>9 - Skříňka laboratorní servisní 900x570x870mm</t>
  </si>
  <si>
    <t>Pol37</t>
  </si>
  <si>
    <t>3 - Skříňka laboratorní kombinovaná 600x570x870mm</t>
  </si>
  <si>
    <t>Pol38</t>
  </si>
  <si>
    <t>19 - Konstrukce svařovaná900x695x870mm</t>
  </si>
  <si>
    <t>Pol39</t>
  </si>
  <si>
    <t>33 - Doměr rovný 18x900x770mm</t>
  </si>
  <si>
    <t>Pol40</t>
  </si>
  <si>
    <t>29 - Deska pracovní, keramika  1000x600x35mm</t>
  </si>
  <si>
    <t>Pol41</t>
  </si>
  <si>
    <t>Pol42</t>
  </si>
  <si>
    <t>27 - Deska pracovní, keramika  1000x300x28mm</t>
  </si>
  <si>
    <t>Pol43</t>
  </si>
  <si>
    <t>Pol44</t>
  </si>
  <si>
    <t>37 - Výlevka kameninová malá 295x145x230mm</t>
  </si>
  <si>
    <t>Pol45</t>
  </si>
  <si>
    <t>42 -  Baterie stojánková směšovací laboratorní s kohouty dole 250x270mm</t>
  </si>
  <si>
    <t>Pol46</t>
  </si>
  <si>
    <t>41 - Baterie stojánková laboratorní na studenou vodu 150x300mm</t>
  </si>
  <si>
    <t>Pol47</t>
  </si>
  <si>
    <t>17 - Stěna pro rozvod médií 1500x300x720mm</t>
  </si>
  <si>
    <t>Pol48</t>
  </si>
  <si>
    <t>39 - Osvětlení LED dl.1460mm</t>
  </si>
  <si>
    <t>2.08</t>
  </si>
  <si>
    <t>Digestoř laboratorní</t>
  </si>
  <si>
    <t>Pol49</t>
  </si>
  <si>
    <t>44 - Digestoř laboratorní 1200x900x2700mm</t>
  </si>
  <si>
    <t>2.09</t>
  </si>
  <si>
    <t>Pol50</t>
  </si>
  <si>
    <t>45 - Digestoř laboratorní 1500x900x2700mm</t>
  </si>
  <si>
    <t>100</t>
  </si>
  <si>
    <t>2.10</t>
  </si>
  <si>
    <t>Pol51</t>
  </si>
  <si>
    <t>46 - Digestoř laboratorní 1800x900x2700mm</t>
  </si>
  <si>
    <t>D3</t>
  </si>
  <si>
    <t>Místnost č.312</t>
  </si>
  <si>
    <t>3.08</t>
  </si>
  <si>
    <t>Stůl laboratorní, celkový rozměr: 4100x750/900mm</t>
  </si>
  <si>
    <t>Pol52</t>
  </si>
  <si>
    <t>104</t>
  </si>
  <si>
    <t>Pol53</t>
  </si>
  <si>
    <t>Pol54</t>
  </si>
  <si>
    <t>Pol55</t>
  </si>
  <si>
    <t>25 - Podpěra rohová PS 545x545x870mm</t>
  </si>
  <si>
    <t>Pol56</t>
  </si>
  <si>
    <t>26 - Podpěra pod pracovní desku lamino</t>
  </si>
  <si>
    <t>Pol57</t>
  </si>
  <si>
    <t>33 - Doměr rovný 18x800x770mm</t>
  </si>
  <si>
    <t>Pol58</t>
  </si>
  <si>
    <t>Pol59</t>
  </si>
  <si>
    <t>36 - Výlevka kameninová + přepad 445x445x265mm</t>
  </si>
  <si>
    <t>Pol60</t>
  </si>
  <si>
    <t>Pol61</t>
  </si>
  <si>
    <t>16 - Skříňka nástěnná dveřová 900x350x370mm</t>
  </si>
  <si>
    <t>3.09</t>
  </si>
  <si>
    <t>Pol62</t>
  </si>
  <si>
    <t>3.10</t>
  </si>
  <si>
    <t>Stůl laboratorní L, celkový rozměr: 2675x750/750 - 1900x750/750mm</t>
  </si>
  <si>
    <t>63</t>
  </si>
  <si>
    <t>Pol63</t>
  </si>
  <si>
    <t>21 - Konstrukce montovaná 1200x695x720mm</t>
  </si>
  <si>
    <t>126</t>
  </si>
  <si>
    <t>Pol64</t>
  </si>
  <si>
    <t>24 - Podpěra rohová 545x545x720mm</t>
  </si>
  <si>
    <t>128</t>
  </si>
  <si>
    <t>65</t>
  </si>
  <si>
    <t>Pol65</t>
  </si>
  <si>
    <t>130</t>
  </si>
  <si>
    <t>Pol66</t>
  </si>
  <si>
    <t>20 - Konstrukce montovaná 900x695x720mm</t>
  </si>
  <si>
    <t>132</t>
  </si>
  <si>
    <t>67</t>
  </si>
  <si>
    <t>Pol67</t>
  </si>
  <si>
    <t>134</t>
  </si>
  <si>
    <t>Pol68</t>
  </si>
  <si>
    <t>33 - Doměr rovný 18x125x620mm</t>
  </si>
  <si>
    <t>136</t>
  </si>
  <si>
    <t>69</t>
  </si>
  <si>
    <t>Pol69</t>
  </si>
  <si>
    <t>138</t>
  </si>
  <si>
    <t>Pol70</t>
  </si>
  <si>
    <t>35 - Židle laboratorní, sedák PUR, kolečka (TP), područky</t>
  </si>
  <si>
    <t>140</t>
  </si>
  <si>
    <t>3.11</t>
  </si>
  <si>
    <t>Stůl váhový, celkový rozměr: 1200x600/750mm</t>
  </si>
  <si>
    <t>71</t>
  </si>
  <si>
    <t>Pol71</t>
  </si>
  <si>
    <t>18 - Stůl váhový 1200x600x750mm</t>
  </si>
  <si>
    <t>142</t>
  </si>
  <si>
    <t>3.12</t>
  </si>
  <si>
    <t>Pol72</t>
  </si>
  <si>
    <t>144</t>
  </si>
  <si>
    <t>D4</t>
  </si>
  <si>
    <t>Služby</t>
  </si>
  <si>
    <t>73</t>
  </si>
  <si>
    <t>Pol73</t>
  </si>
  <si>
    <t>Doprava NAB  Praha</t>
  </si>
  <si>
    <t>146</t>
  </si>
  <si>
    <t>Pol74</t>
  </si>
  <si>
    <t>Montáž</t>
  </si>
  <si>
    <t>148</t>
  </si>
  <si>
    <t>3 - Elektro</t>
  </si>
  <si>
    <t>D1 - Komponenty TRONIC 2032CX</t>
  </si>
  <si>
    <t>D2 - Komponenty TRONIC 2032EX</t>
  </si>
  <si>
    <t>D3 - Polní instrumentace</t>
  </si>
  <si>
    <t>D4 - Silová elektrovýbava</t>
  </si>
  <si>
    <t>D5 - Kabelové rozvody</t>
  </si>
  <si>
    <t>D6 - Montáže</t>
  </si>
  <si>
    <t>D7 - Výměna svítidel</t>
  </si>
  <si>
    <t>D8 - Ostatní</t>
  </si>
  <si>
    <t>Komponenty TRONIC 2032CX</t>
  </si>
  <si>
    <t>Pol79</t>
  </si>
  <si>
    <t>řídicí stanice T2032CX (PWE-12VDC,Eth) ext.napájení 12VDC,Ethernet T2032CXE</t>
  </si>
  <si>
    <t>Pol80</t>
  </si>
  <si>
    <t>terminál obsluhy T2032CX (CXP) LCD 2x40 zn.,klávesnice,7xLED,napájení z T2032CX TRMCA50</t>
  </si>
  <si>
    <t>Pol81</t>
  </si>
  <si>
    <t>skříň T2032CX včetně elektrovýbavy 800x2000x400mm pro řídicí stanici a 20 modulů (I/O,PIMR) SC-8204</t>
  </si>
  <si>
    <t>Komponenty TRONIC 2032EX</t>
  </si>
  <si>
    <t>Pol82</t>
  </si>
  <si>
    <t>analogová vstupní expanze T2032EX 6xAI, R 0-2500Ohm, U 0-10V, I 0-20mA EBAI200</t>
  </si>
  <si>
    <t>Pol83</t>
  </si>
  <si>
    <t>analogová výstupní expanze T2032EX 8x AO, 0-10V EBAO200</t>
  </si>
  <si>
    <t>Pol84</t>
  </si>
  <si>
    <t>dvouhodnotová vstupní expanze T2032EX 8x DI, 12-30V DC EBDI200</t>
  </si>
  <si>
    <t>Pol85</t>
  </si>
  <si>
    <t>propojovací kabel sběrnice LBEX 110mm mezi moduly T2032EX umístěné vedle sebe KABEX-011</t>
  </si>
  <si>
    <t>Polní instrumentace</t>
  </si>
  <si>
    <t>Pol86</t>
  </si>
  <si>
    <t>odporový teploměr venkovní</t>
  </si>
  <si>
    <t>Pol87</t>
  </si>
  <si>
    <t>odporový teploměr s jímkou nerez</t>
  </si>
  <si>
    <t>Pol88</t>
  </si>
  <si>
    <t>odporový teploměr do klimatizace</t>
  </si>
  <si>
    <t>Pol89</t>
  </si>
  <si>
    <t>prostorový odporový teploměr do místnosti</t>
  </si>
  <si>
    <t>Pol90</t>
  </si>
  <si>
    <t>snímač tlakové diference do VZT (4-20mA)</t>
  </si>
  <si>
    <t>Pol91</t>
  </si>
  <si>
    <t>houkačka se světlem</t>
  </si>
  <si>
    <t>Pol92</t>
  </si>
  <si>
    <t>detektor kouře do VZT potrubí</t>
  </si>
  <si>
    <t>Pol93</t>
  </si>
  <si>
    <t>signalizátor dP 604 včetně odběrů</t>
  </si>
  <si>
    <t>Pol94</t>
  </si>
  <si>
    <t>servopohon  BELIMO havar. SFA  20Nm</t>
  </si>
  <si>
    <t>Pol95</t>
  </si>
  <si>
    <t>FM 1,5kW 400V IP 66</t>
  </si>
  <si>
    <t>Silová elektrovýbava</t>
  </si>
  <si>
    <t>Pol96</t>
  </si>
  <si>
    <t>Moeller - vypínač 3f, 100A / AC22 modulový vypínač 3 pólový IS-100/3</t>
  </si>
  <si>
    <t>Pol97</t>
  </si>
  <si>
    <t>Moeller - jistič 6 A, char. B jistič 1 pólový PL7-B6/1</t>
  </si>
  <si>
    <t>Pol98</t>
  </si>
  <si>
    <t>Moeller - jistič 10 A, char. B jistič 1 pólový PL7-B10/1</t>
  </si>
  <si>
    <t>Pol99</t>
  </si>
  <si>
    <t>Moeller - jistič 16 A, char. B jistič 1 pólový PL7-B16/1</t>
  </si>
  <si>
    <t>Pol100</t>
  </si>
  <si>
    <t>Moeller - jistič 2 A, char. C jistič 1 pólový PL7-C2/1</t>
  </si>
  <si>
    <t>Pol101</t>
  </si>
  <si>
    <t>Moeller - jistič 4 A, char. C jistič 1 pólový PL7-C4/1</t>
  </si>
  <si>
    <t>Pol102</t>
  </si>
  <si>
    <t>Moeller - jistič 6 A, char. C jistič 1 pólový PL7-C6/1</t>
  </si>
  <si>
    <t>Pol103</t>
  </si>
  <si>
    <t>Moeller - jistič 40A, char. C jistič 1 pólový PL7-C20/1</t>
  </si>
  <si>
    <t>Pol104</t>
  </si>
  <si>
    <t>Moeller - jistič 16 A, char. B jistič 3 pólový PL7-B16/3</t>
  </si>
  <si>
    <t>Pol105</t>
  </si>
  <si>
    <t>Moeller - jistič 6 A, char. C jistič 3 pólový PL7-C6/3</t>
  </si>
  <si>
    <t>Pol106</t>
  </si>
  <si>
    <t>Moeller - jistič 16 A, char. C jistič 3 pólový PL7-C16/3</t>
  </si>
  <si>
    <t>Pol107</t>
  </si>
  <si>
    <t>Moeller - pomocný kontakt PK pro PL7, Z-MS, ZP-A ZP-IHK</t>
  </si>
  <si>
    <t>Pol108</t>
  </si>
  <si>
    <t>Finder - relé 2P, 230 VAC  40.52.8.230</t>
  </si>
  <si>
    <t>Pol109</t>
  </si>
  <si>
    <t>Finder - patice pro relé 40.52 patice na DIN lištu 95.95.3</t>
  </si>
  <si>
    <t>Pol110</t>
  </si>
  <si>
    <t>Schneider - stykač 3f, 3+1NO, 230 VAC stykač do 2,2 kW / AC3 LC1-K0610P7</t>
  </si>
  <si>
    <t>Pol111</t>
  </si>
  <si>
    <t>Schneider - pomocný kontakt 1NO, 1NC pom. kontakt pro LC1-K LA1-KN11</t>
  </si>
  <si>
    <t>D5</t>
  </si>
  <si>
    <t>Kabelové rozvody</t>
  </si>
  <si>
    <t>Pol112</t>
  </si>
  <si>
    <t>CYKY 2x1,5 včetně montáže</t>
  </si>
  <si>
    <t>Pol113</t>
  </si>
  <si>
    <t>CYKY 3x1,5 včetně montáže</t>
  </si>
  <si>
    <t>Pol114</t>
  </si>
  <si>
    <t>CYKY 4x1,5 včetně montáže</t>
  </si>
  <si>
    <t>Pol115</t>
  </si>
  <si>
    <t>CYKY 3x6 včetně montáže</t>
  </si>
  <si>
    <t>Pol116</t>
  </si>
  <si>
    <t>CYKY 3x2,5 včetně montáže</t>
  </si>
  <si>
    <t>Pol117</t>
  </si>
  <si>
    <t>CYKY 5x2,5 včetně montáže</t>
  </si>
  <si>
    <t>Pol118</t>
  </si>
  <si>
    <t>CYKY 5x25 včetně montáže</t>
  </si>
  <si>
    <t>Pol119</t>
  </si>
  <si>
    <t>JYTY  4x1 včetně montáže</t>
  </si>
  <si>
    <t>Pol120</t>
  </si>
  <si>
    <t>CMFM  4x1,5 včetně montáže</t>
  </si>
  <si>
    <t>Pol121</t>
  </si>
  <si>
    <t>J-Y(St)Y  1x2x0,8 včetně montáže</t>
  </si>
  <si>
    <t>Pol122</t>
  </si>
  <si>
    <t>J-Y(St)Y  2x2x0,8 včetně montáže</t>
  </si>
  <si>
    <t>Pol123</t>
  </si>
  <si>
    <t>J-Y(St)Y  4x2x0,8 včetně montáže</t>
  </si>
  <si>
    <t>Pol124</t>
  </si>
  <si>
    <t>LAM TWIN FTP 2x2x0,5 včetně montáže</t>
  </si>
  <si>
    <t>Pol125</t>
  </si>
  <si>
    <t>lišta plast 25x20/m včetně montáže</t>
  </si>
  <si>
    <t>Pol126</t>
  </si>
  <si>
    <t>žlab KABLOFIL 60x50 /m vč. montáže</t>
  </si>
  <si>
    <t>Pol127</t>
  </si>
  <si>
    <t>žlab KABLOFIL 120x50 /m vč. montáže</t>
  </si>
  <si>
    <t>Pol128</t>
  </si>
  <si>
    <t>trubka plast D16 včetně montáže</t>
  </si>
  <si>
    <t>Pol129</t>
  </si>
  <si>
    <t>trubka ohebná D16 včetně montáže</t>
  </si>
  <si>
    <t>D6</t>
  </si>
  <si>
    <t>Montáže</t>
  </si>
  <si>
    <t>Pol130</t>
  </si>
  <si>
    <t>Pomocný montážní materiál</t>
  </si>
  <si>
    <t>Pol131</t>
  </si>
  <si>
    <t>montáž rozvaděče plech.  2000 x XXX x XXX</t>
  </si>
  <si>
    <t>Pol132</t>
  </si>
  <si>
    <t>montáž malého přístroje ( teploměr,termostat..)</t>
  </si>
  <si>
    <t>Pol133</t>
  </si>
  <si>
    <t>montáž diferencniho snimace tlaku</t>
  </si>
  <si>
    <t>Pol134</t>
  </si>
  <si>
    <t>připojení digestoře</t>
  </si>
  <si>
    <t>Pol135</t>
  </si>
  <si>
    <t>montáž snímače kouře</t>
  </si>
  <si>
    <t>Pol136</t>
  </si>
  <si>
    <t>montáž servopohonu klapek</t>
  </si>
  <si>
    <t>Pol137</t>
  </si>
  <si>
    <t>přípojení PK</t>
  </si>
  <si>
    <t>Pol138</t>
  </si>
  <si>
    <t>připojení a odzkoušení motoru s FM</t>
  </si>
  <si>
    <t>Pol139</t>
  </si>
  <si>
    <t>připojení a odzkoušení motoru</t>
  </si>
  <si>
    <t>D7</t>
  </si>
  <si>
    <t>Výměna svítidel</t>
  </si>
  <si>
    <t>Pol140</t>
  </si>
  <si>
    <t>Osvětlení LED 596x596mm závěsné vč.předřadníku</t>
  </si>
  <si>
    <t>Pol141</t>
  </si>
  <si>
    <t>Montážní materiál pro zavěšení</t>
  </si>
  <si>
    <t>Pol142</t>
  </si>
  <si>
    <t>Montáž osvětlení vč.zapojení</t>
  </si>
  <si>
    <t>Pol143</t>
  </si>
  <si>
    <t>Montáž krabice pro propojení</t>
  </si>
  <si>
    <t>Pol144</t>
  </si>
  <si>
    <t>D8</t>
  </si>
  <si>
    <t>Ostatní</t>
  </si>
  <si>
    <t>Pol145</t>
  </si>
  <si>
    <t>Programové vybavení řídicí(ch) stanic(e)</t>
  </si>
  <si>
    <t>Pol146</t>
  </si>
  <si>
    <t>Seřízení, uvedení do provozu</t>
  </si>
  <si>
    <t>Pol147</t>
  </si>
  <si>
    <t>Zaškolení</t>
  </si>
  <si>
    <t>Pol148</t>
  </si>
  <si>
    <t>Revize</t>
  </si>
  <si>
    <t>Pol149</t>
  </si>
  <si>
    <t>Doprava</t>
  </si>
  <si>
    <t>4 - VZT</t>
  </si>
  <si>
    <t>D1 - Demontáže</t>
  </si>
  <si>
    <t xml:space="preserve">    D2 - Zařízení S1 - laboratoř 323a</t>
  </si>
  <si>
    <t xml:space="preserve">    D3 - Zařízení S2 - laboratoř 323</t>
  </si>
  <si>
    <t xml:space="preserve">    D4 - Zařízení S3 - laboratoř 312</t>
  </si>
  <si>
    <t>D5 - Nová zařízení</t>
  </si>
  <si>
    <t xml:space="preserve">    D6 - Zařízení 1 - větrání laboratoří 312, 323 a 323a</t>
  </si>
  <si>
    <t xml:space="preserve">    D7 - Ostatní</t>
  </si>
  <si>
    <t>Demontáže</t>
  </si>
  <si>
    <t>Zařízení S1 - laboratoř 323a</t>
  </si>
  <si>
    <t>Demontáž ventilátoru</t>
  </si>
  <si>
    <t>Demontáž distribučních elementů, klapek a žaluzií</t>
  </si>
  <si>
    <t>Demontáž potrubí</t>
  </si>
  <si>
    <t>Zařízení S2 - laboratoř 323</t>
  </si>
  <si>
    <t>Zařízení S3 - laboratoř 312</t>
  </si>
  <si>
    <t>Nová zařízení</t>
  </si>
  <si>
    <t>Zařízení 1 - větrání laboratoří 312, 323 a 323a</t>
  </si>
  <si>
    <t>Sestavná vzduchotechnická jednotka ve vertikálním podlahovém vnitřním provedení</t>
  </si>
  <si>
    <t>Sestavná vzduchotechnická jednotka ve vertikálním podlahovém vnitřním provedení                                          - přívod:   pružná manžeta, klapka, filtr M5, glykolový výměnik ZZT (voda + 30% glykol - účinnost 59%), přímý výpar Qch 20 kW v reverzibilním chodu, Qt 22 kW, elektrický ohřívač Qt 24 kW, ventilátor  (4500 m3/h*400Pa), filtr F7, pružná manžeta - odvod:   pružná manžeta, klapka, filtr M5, glykolový výměnik ZZT (voda + 30%  glykol - účinnost 59%), ventilátor (5000 m3/h*400Pa),  pružná manžeta</t>
  </si>
  <si>
    <t>Pol150</t>
  </si>
  <si>
    <t>Propojení kapalinových výměníků a náplń glykolu</t>
  </si>
  <si>
    <t>Pol151</t>
  </si>
  <si>
    <t>Montáž vzduchotechnické jednotky</t>
  </si>
  <si>
    <t>Pol152</t>
  </si>
  <si>
    <t>Kondenzační invertorová jednotka ( tepelné čerpadlo ) k přímému výparníku VZT jednotky  ; Chladící výkon Qchl= 10kW , Topný výkon Qt= 11kW, Chladivo  R410A   (potrubí Cu (9,52/22,2),   Pel = 2,69kW, 230V, 50Hz ,  Ijistící = 16A. Akustický tlak ve vzd.5m m</t>
  </si>
  <si>
    <t>Kondenzační invertorová jednotka ( tepelné čerpadlo ) k přímému výparníku VZT jednotky  ; Chladící výkon Qchl= 10kW , Topný výkon Qt= 11kW, Chladivo  R410A   (potrubí Cu (9,52/22,2),   Pel = 2,69kW, 230V, 50Hz ,  Ijistící = 16A. Akustický tlak ve vzd.5m max. 44dB(A).  Hmotnost 103kg.</t>
  </si>
  <si>
    <t>Pol153</t>
  </si>
  <si>
    <t>Řídící box pro vzduchotechnickou jednotku  ( jeden pro každý okruh)  0÷10V</t>
  </si>
  <si>
    <t>Pol154</t>
  </si>
  <si>
    <t>Sada expanzního  ventilu pro VZT jednotku</t>
  </si>
  <si>
    <t>Pol155</t>
  </si>
  <si>
    <t>Kabelový ovladač</t>
  </si>
  <si>
    <t>Pol156</t>
  </si>
  <si>
    <t>Potrubí chladiva vč. izolace a propojovacího komunikačního kabelu</t>
  </si>
  <si>
    <t>Pol157</t>
  </si>
  <si>
    <t>Montáž tepelných čerpadel</t>
  </si>
  <si>
    <t>Pol158</t>
  </si>
  <si>
    <t>Požární klapka 400x250 se servopohonem 230 V</t>
  </si>
  <si>
    <t>Pol159</t>
  </si>
  <si>
    <t>Požární klapka 250 se servopohonem 230 V</t>
  </si>
  <si>
    <t>Pol160</t>
  </si>
  <si>
    <t>Požární klapka 200 se servopohonem 230 V</t>
  </si>
  <si>
    <t>Pol161</t>
  </si>
  <si>
    <t>Požární klapka 315 se servopohonem 230 V</t>
  </si>
  <si>
    <t>Pol162</t>
  </si>
  <si>
    <t>Montáž požární klapky</t>
  </si>
  <si>
    <t>Pol163</t>
  </si>
  <si>
    <t>Regulátor variabilního průtoku 400x300 pozink.ocel s protihlukovým krytem a rychlým servem, ovládání 0-10V (Vmin. 860m3/h, Vmax. 2000 m3/h)</t>
  </si>
  <si>
    <t>Pol164</t>
  </si>
  <si>
    <t>Regulátor variabilního průtoku 400x300 pozink.ocel s protihlukovým krytem a  rychlým servem, ovládání 0-10V (Vmin. 1080m3/h, Vmax. 2300 m3/h)</t>
  </si>
  <si>
    <t>Pol165</t>
  </si>
  <si>
    <t>Regulátor variabilního průtoku 250 pozink.ocel s rychlým servem, ovládání 0-10V , (Vmin. 350m3/h, Vmax. 1560 m3/h)</t>
  </si>
  <si>
    <t>Pol166</t>
  </si>
  <si>
    <t>Regulátor variabilního průtoku 200 plastový s rychlým servem, ovládání 0-10V, (Vmin. 170m3/h, Vmax. 960 m3/h)</t>
  </si>
  <si>
    <t>Pol167</t>
  </si>
  <si>
    <t>Regulátor variabilního průtoku 250 plastový s rychlým servem, ovládání 0-10V, (Vmin. 260m3/h, Vmax. 1610 m3/h)</t>
  </si>
  <si>
    <t>Pol168</t>
  </si>
  <si>
    <t>Regulátor variabilního průtoku 250 plastový s rychlým servem, ovládání 0-10V, (Vmin. 340m3/h, Vmax. 1410 m3/h)</t>
  </si>
  <si>
    <t>Pol169</t>
  </si>
  <si>
    <t>Regulátor variabilního průtoku 250 plastový s protihlukovým krytem , (Vmin. 380m3/h, Vmax. 1730 m3/h)</t>
  </si>
  <si>
    <t>Pol170</t>
  </si>
  <si>
    <t>Regulátor variabilního průtoku 250 plastový s rychlým servem, ovládání 0-10V , (Vmin. 260m3/h, Vmax. 1610 m3/h)</t>
  </si>
  <si>
    <t>Pol171</t>
  </si>
  <si>
    <t>Montáž regulátoru průtoku</t>
  </si>
  <si>
    <t>Pol172</t>
  </si>
  <si>
    <t>Regulátor průtoku vzduchu konstantní plastový pr. 80</t>
  </si>
  <si>
    <t>Pol173</t>
  </si>
  <si>
    <t>Regulátor průtoku vzduchu konstantní plastový pr. 125</t>
  </si>
  <si>
    <t>Pol174</t>
  </si>
  <si>
    <t>Regulátor průtoku vzduchu konstantní plastový pr. 150</t>
  </si>
  <si>
    <t>Pol175</t>
  </si>
  <si>
    <t>Montáž regulátoru průtoku vzduchu</t>
  </si>
  <si>
    <t>Pol176</t>
  </si>
  <si>
    <t>Jádrový tlumič hluku  500x600x1000 (přívod) sestavený z buněk 250x300x1000, celkem 4ks buněk</t>
  </si>
  <si>
    <t>Pol177</t>
  </si>
  <si>
    <t>Jádrový tlumič hluku 600x600x1000 (odvod) sestavený z buněk 300x300x1000, celkem 4ks buněk</t>
  </si>
  <si>
    <t>Pol178</t>
  </si>
  <si>
    <t>Montáž tlumiče hluku</t>
  </si>
  <si>
    <t>Pol179</t>
  </si>
  <si>
    <t>Textilní vyústka kruhová pr. 315, dl. 4200mm vč. napojení na Spiro 315</t>
  </si>
  <si>
    <t>Pol180</t>
  </si>
  <si>
    <t>Textilní vyústka kruhová pr. 250, dl. 2100mm vč. napojení na Spiro 250</t>
  </si>
  <si>
    <t>Pol181</t>
  </si>
  <si>
    <t>Textilní vyústka kruhová pr. 250, dl. 4200mm vč. napojení na Spiro 250</t>
  </si>
  <si>
    <t>Pol182</t>
  </si>
  <si>
    <t>Montáž textilní vyústky</t>
  </si>
  <si>
    <t>Pol183</t>
  </si>
  <si>
    <t>Střešní nasávací a výfukový kus, povrchová úprava černý komaxit</t>
  </si>
  <si>
    <t>Pol184</t>
  </si>
  <si>
    <t>Montáž nasávacího a výfukového kusu</t>
  </si>
  <si>
    <t>Pol185</t>
  </si>
  <si>
    <t>Potrubí Spiro pr. 250, 20% tvarovek</t>
  </si>
  <si>
    <t>Pol186</t>
  </si>
  <si>
    <t>Potrubí Spiro pr. 315, 100% tvarovek</t>
  </si>
  <si>
    <t>Pol187</t>
  </si>
  <si>
    <t>Montáž Spiro potrubí  PŘÍVOD</t>
  </si>
  <si>
    <t>Pol188</t>
  </si>
  <si>
    <t>Čtyřhranné potrubí sk. I, pozink, do obvodu 1050</t>
  </si>
  <si>
    <t>Pol189</t>
  </si>
  <si>
    <t>Čtyřhranné potrubí sk. I, pozink, do obvodu 1500, 40% tvarovek</t>
  </si>
  <si>
    <t>Pol190</t>
  </si>
  <si>
    <t>Čtyřhranné potrubí sk. I, pozink, do obvodu 2630, 30% tvarovek</t>
  </si>
  <si>
    <t>Pol191</t>
  </si>
  <si>
    <t>Čtyřhranné potrubí sk. I, pozink, do obvodu 3500, 100% tvarovek</t>
  </si>
  <si>
    <t>Pol192</t>
  </si>
  <si>
    <t>Montáž čtyřhranného potrubí PŘÍVOD</t>
  </si>
  <si>
    <t>Pol193</t>
  </si>
  <si>
    <t>Kruhové potrubí hladké plastové pr. 75, 20% tvarovek</t>
  </si>
  <si>
    <t>Pol194</t>
  </si>
  <si>
    <t>Kruhové potrubí hladké plastové pr. 125, 10% tvarovek</t>
  </si>
  <si>
    <t>Pol195</t>
  </si>
  <si>
    <t>Kruhové potrubí hladké plastové pr. 150</t>
  </si>
  <si>
    <t>Pol196</t>
  </si>
  <si>
    <t>Kruhové potrubí hladké plastové pr. 200, 20% tvarovek</t>
  </si>
  <si>
    <t>Pol197</t>
  </si>
  <si>
    <t>Kruhové potrubí hladké plastové pr. 250, 20% tvarovek</t>
  </si>
  <si>
    <t>Pol198</t>
  </si>
  <si>
    <t>Kruhové potrubí hladké plastové pr. 315, 50% tvarovek</t>
  </si>
  <si>
    <t>Pol199</t>
  </si>
  <si>
    <t>Montáž potrubí ODVOD</t>
  </si>
  <si>
    <t>Pol200</t>
  </si>
  <si>
    <t>Čtyřhranné potrubí sk. I, pozink, do obvodu 1500, 30% tvarovek</t>
  </si>
  <si>
    <t>Pol201</t>
  </si>
  <si>
    <t>Čtyřhranné potrubí sk. I, pozink, do obvodu 1890, 100% tvarovek</t>
  </si>
  <si>
    <t>Pol202</t>
  </si>
  <si>
    <t>Montáž čtyřhranného potrubí  ODVOD</t>
  </si>
  <si>
    <t>Pol203</t>
  </si>
  <si>
    <t>Tepelná izolace vnitřní, minerální, tl. 40mm, Al folie</t>
  </si>
  <si>
    <t>Pol204</t>
  </si>
  <si>
    <t>Montáž tepelné izolace</t>
  </si>
  <si>
    <t>Pol205</t>
  </si>
  <si>
    <t>Montážní a spojovací materiál</t>
  </si>
  <si>
    <t>75</t>
  </si>
  <si>
    <t>Pol206</t>
  </si>
  <si>
    <t>150</t>
  </si>
  <si>
    <t>Pol207</t>
  </si>
  <si>
    <t>Komplexní zkouška</t>
  </si>
  <si>
    <t>hod</t>
  </si>
  <si>
    <t>152</t>
  </si>
  <si>
    <t>77</t>
  </si>
  <si>
    <t>Pol208</t>
  </si>
  <si>
    <t>Značení vzduchotechnického zařízení a potrubí dle platných ČSN</t>
  </si>
  <si>
    <t>154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</si>
  <si>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</si>
  <si>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</si>
  <si>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</si>
  <si>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</si>
  <si>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</si>
  <si>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VRN1</t>
  </si>
  <si>
    <t>Průzkumné, geodetické a projektové práce</t>
  </si>
  <si>
    <t>013254000</t>
  </si>
  <si>
    <t>Dokumentace skutečného provedení stavby</t>
  </si>
  <si>
    <t>CS ÚRS 2018 02</t>
  </si>
  <si>
    <t>013294000</t>
  </si>
  <si>
    <t>Ostatní dokumentace - dílenská a výrobní</t>
  </si>
  <si>
    <t>VRN3</t>
  </si>
  <si>
    <t>Zařízení staveniště</t>
  </si>
  <si>
    <t>030001000</t>
  </si>
  <si>
    <t>VRN4</t>
  </si>
  <si>
    <t>Inženýrská činnost</t>
  </si>
  <si>
    <t>040001000</t>
  </si>
  <si>
    <t>045002000</t>
  </si>
  <si>
    <t>Kompletační a koordinační činnost</t>
  </si>
  <si>
    <t>VRN9</t>
  </si>
  <si>
    <t>Ostatní náklady</t>
  </si>
  <si>
    <t>094002000</t>
  </si>
  <si>
    <t>Ostatní náklady související s výstavbou - stavební výtah</t>
  </si>
  <si>
    <t>Ostatní náklady související s výstavbou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</si>
</sst>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0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11" fillId="0" borderId="18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94"/>
      <c r="AS2" s="294"/>
      <c r="AT2" s="294"/>
      <c r="AU2" s="294"/>
      <c r="AV2" s="294"/>
      <c r="AW2" s="294"/>
      <c r="AX2" s="294"/>
      <c r="AY2" s="294"/>
      <c r="AZ2" s="294"/>
      <c r="BA2" s="294"/>
      <c r="BB2" s="294"/>
      <c r="BC2" s="294"/>
      <c r="BD2" s="294"/>
      <c r="BE2" s="294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8" t="s">
        <v>14</v>
      </c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  <c r="AM5" s="279"/>
      <c r="AN5" s="279"/>
      <c r="AO5" s="279"/>
      <c r="AP5" s="22"/>
      <c r="AQ5" s="22"/>
      <c r="AR5" s="20"/>
      <c r="BE5" s="275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80" t="s">
        <v>17</v>
      </c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  <c r="AK6" s="279"/>
      <c r="AL6" s="279"/>
      <c r="AM6" s="279"/>
      <c r="AN6" s="279"/>
      <c r="AO6" s="279"/>
      <c r="AP6" s="22"/>
      <c r="AQ6" s="22"/>
      <c r="AR6" s="20"/>
      <c r="BE6" s="276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76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76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76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76"/>
      <c r="BS10" s="17" t="s">
        <v>6</v>
      </c>
    </row>
    <row r="11" spans="2:71" s="1" customFormat="1" ht="18.4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276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76"/>
      <c r="BS12" s="17" t="s">
        <v>6</v>
      </c>
    </row>
    <row r="13" spans="2:71" s="1" customFormat="1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29</v>
      </c>
      <c r="AO13" s="22"/>
      <c r="AP13" s="22"/>
      <c r="AQ13" s="22"/>
      <c r="AR13" s="20"/>
      <c r="BE13" s="276"/>
      <c r="BS13" s="17" t="s">
        <v>6</v>
      </c>
    </row>
    <row r="14" spans="2:71" ht="12.75">
      <c r="B14" s="21"/>
      <c r="C14" s="22"/>
      <c r="D14" s="22"/>
      <c r="E14" s="281" t="s">
        <v>29</v>
      </c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9" t="s">
        <v>27</v>
      </c>
      <c r="AL14" s="22"/>
      <c r="AM14" s="22"/>
      <c r="AN14" s="31" t="s">
        <v>29</v>
      </c>
      <c r="AO14" s="22"/>
      <c r="AP14" s="22"/>
      <c r="AQ14" s="22"/>
      <c r="AR14" s="20"/>
      <c r="BE14" s="276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76"/>
      <c r="BS15" s="17" t="s">
        <v>4</v>
      </c>
    </row>
    <row r="16" spans="2:71" s="1" customFormat="1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76"/>
      <c r="BS16" s="17" t="s">
        <v>4</v>
      </c>
    </row>
    <row r="17" spans="2:71" s="1" customFormat="1" ht="18.4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276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76"/>
      <c r="BS18" s="17" t="s">
        <v>6</v>
      </c>
    </row>
    <row r="19" spans="2:71" s="1" customFormat="1" ht="12" customHeight="1">
      <c r="B19" s="21"/>
      <c r="C19" s="22"/>
      <c r="D19" s="29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76"/>
      <c r="BS19" s="17" t="s">
        <v>6</v>
      </c>
    </row>
    <row r="20" spans="2:71" s="1" customFormat="1" ht="18.4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276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76"/>
    </row>
    <row r="22" spans="2:57" s="1" customFormat="1" ht="12" customHeight="1">
      <c r="B22" s="21"/>
      <c r="C22" s="22"/>
      <c r="D22" s="29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76"/>
    </row>
    <row r="23" spans="2:57" s="1" customFormat="1" ht="47.25" customHeight="1">
      <c r="B23" s="21"/>
      <c r="C23" s="22"/>
      <c r="D23" s="22"/>
      <c r="E23" s="283" t="s">
        <v>36</v>
      </c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283"/>
      <c r="AM23" s="283"/>
      <c r="AN23" s="283"/>
      <c r="AO23" s="22"/>
      <c r="AP23" s="22"/>
      <c r="AQ23" s="22"/>
      <c r="AR23" s="20"/>
      <c r="BE23" s="276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76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76"/>
    </row>
    <row r="26" spans="1:57" s="2" customFormat="1" ht="25.9" customHeight="1">
      <c r="A26" s="34"/>
      <c r="B26" s="35"/>
      <c r="C26" s="36"/>
      <c r="D26" s="37" t="s">
        <v>37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84">
        <f>ROUND(AG94,2)</f>
        <v>0</v>
      </c>
      <c r="AL26" s="285"/>
      <c r="AM26" s="285"/>
      <c r="AN26" s="285"/>
      <c r="AO26" s="285"/>
      <c r="AP26" s="36"/>
      <c r="AQ26" s="36"/>
      <c r="AR26" s="39"/>
      <c r="BE26" s="276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76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86" t="s">
        <v>38</v>
      </c>
      <c r="M28" s="286"/>
      <c r="N28" s="286"/>
      <c r="O28" s="286"/>
      <c r="P28" s="286"/>
      <c r="Q28" s="36"/>
      <c r="R28" s="36"/>
      <c r="S28" s="36"/>
      <c r="T28" s="36"/>
      <c r="U28" s="36"/>
      <c r="V28" s="36"/>
      <c r="W28" s="286" t="s">
        <v>39</v>
      </c>
      <c r="X28" s="286"/>
      <c r="Y28" s="286"/>
      <c r="Z28" s="286"/>
      <c r="AA28" s="286"/>
      <c r="AB28" s="286"/>
      <c r="AC28" s="286"/>
      <c r="AD28" s="286"/>
      <c r="AE28" s="286"/>
      <c r="AF28" s="36"/>
      <c r="AG28" s="36"/>
      <c r="AH28" s="36"/>
      <c r="AI28" s="36"/>
      <c r="AJ28" s="36"/>
      <c r="AK28" s="286" t="s">
        <v>40</v>
      </c>
      <c r="AL28" s="286"/>
      <c r="AM28" s="286"/>
      <c r="AN28" s="286"/>
      <c r="AO28" s="286"/>
      <c r="AP28" s="36"/>
      <c r="AQ28" s="36"/>
      <c r="AR28" s="39"/>
      <c r="BE28" s="276"/>
    </row>
    <row r="29" spans="2:57" s="3" customFormat="1" ht="14.45" customHeight="1">
      <c r="B29" s="40"/>
      <c r="C29" s="41"/>
      <c r="D29" s="29" t="s">
        <v>41</v>
      </c>
      <c r="E29" s="41"/>
      <c r="F29" s="29" t="s">
        <v>42</v>
      </c>
      <c r="G29" s="41"/>
      <c r="H29" s="41"/>
      <c r="I29" s="41"/>
      <c r="J29" s="41"/>
      <c r="K29" s="41"/>
      <c r="L29" s="289">
        <v>0.21</v>
      </c>
      <c r="M29" s="288"/>
      <c r="N29" s="288"/>
      <c r="O29" s="288"/>
      <c r="P29" s="288"/>
      <c r="Q29" s="41"/>
      <c r="R29" s="41"/>
      <c r="S29" s="41"/>
      <c r="T29" s="41"/>
      <c r="U29" s="41"/>
      <c r="V29" s="41"/>
      <c r="W29" s="287">
        <f>ROUND(AZ94,2)</f>
        <v>0</v>
      </c>
      <c r="X29" s="288"/>
      <c r="Y29" s="288"/>
      <c r="Z29" s="288"/>
      <c r="AA29" s="288"/>
      <c r="AB29" s="288"/>
      <c r="AC29" s="288"/>
      <c r="AD29" s="288"/>
      <c r="AE29" s="288"/>
      <c r="AF29" s="41"/>
      <c r="AG29" s="41"/>
      <c r="AH29" s="41"/>
      <c r="AI29" s="41"/>
      <c r="AJ29" s="41"/>
      <c r="AK29" s="287">
        <f>ROUND(AV94,2)</f>
        <v>0</v>
      </c>
      <c r="AL29" s="288"/>
      <c r="AM29" s="288"/>
      <c r="AN29" s="288"/>
      <c r="AO29" s="288"/>
      <c r="AP29" s="41"/>
      <c r="AQ29" s="41"/>
      <c r="AR29" s="42"/>
      <c r="BE29" s="277"/>
    </row>
    <row r="30" spans="2:57" s="3" customFormat="1" ht="14.45" customHeight="1">
      <c r="B30" s="40"/>
      <c r="C30" s="41"/>
      <c r="D30" s="41"/>
      <c r="E30" s="41"/>
      <c r="F30" s="29" t="s">
        <v>43</v>
      </c>
      <c r="G30" s="41"/>
      <c r="H30" s="41"/>
      <c r="I30" s="41"/>
      <c r="J30" s="41"/>
      <c r="K30" s="41"/>
      <c r="L30" s="289">
        <v>0.15</v>
      </c>
      <c r="M30" s="288"/>
      <c r="N30" s="288"/>
      <c r="O30" s="288"/>
      <c r="P30" s="288"/>
      <c r="Q30" s="41"/>
      <c r="R30" s="41"/>
      <c r="S30" s="41"/>
      <c r="T30" s="41"/>
      <c r="U30" s="41"/>
      <c r="V30" s="41"/>
      <c r="W30" s="287">
        <f>ROUND(BA94,2)</f>
        <v>0</v>
      </c>
      <c r="X30" s="288"/>
      <c r="Y30" s="288"/>
      <c r="Z30" s="288"/>
      <c r="AA30" s="288"/>
      <c r="AB30" s="288"/>
      <c r="AC30" s="288"/>
      <c r="AD30" s="288"/>
      <c r="AE30" s="288"/>
      <c r="AF30" s="41"/>
      <c r="AG30" s="41"/>
      <c r="AH30" s="41"/>
      <c r="AI30" s="41"/>
      <c r="AJ30" s="41"/>
      <c r="AK30" s="287">
        <f>ROUND(AW94,2)</f>
        <v>0</v>
      </c>
      <c r="AL30" s="288"/>
      <c r="AM30" s="288"/>
      <c r="AN30" s="288"/>
      <c r="AO30" s="288"/>
      <c r="AP30" s="41"/>
      <c r="AQ30" s="41"/>
      <c r="AR30" s="42"/>
      <c r="BE30" s="277"/>
    </row>
    <row r="31" spans="2:57" s="3" customFormat="1" ht="14.45" customHeight="1" hidden="1">
      <c r="B31" s="40"/>
      <c r="C31" s="41"/>
      <c r="D31" s="41"/>
      <c r="E31" s="41"/>
      <c r="F31" s="29" t="s">
        <v>44</v>
      </c>
      <c r="G31" s="41"/>
      <c r="H31" s="41"/>
      <c r="I31" s="41"/>
      <c r="J31" s="41"/>
      <c r="K31" s="41"/>
      <c r="L31" s="289">
        <v>0.21</v>
      </c>
      <c r="M31" s="288"/>
      <c r="N31" s="288"/>
      <c r="O31" s="288"/>
      <c r="P31" s="288"/>
      <c r="Q31" s="41"/>
      <c r="R31" s="41"/>
      <c r="S31" s="41"/>
      <c r="T31" s="41"/>
      <c r="U31" s="41"/>
      <c r="V31" s="41"/>
      <c r="W31" s="287">
        <f>ROUND(BB94,2)</f>
        <v>0</v>
      </c>
      <c r="X31" s="288"/>
      <c r="Y31" s="288"/>
      <c r="Z31" s="288"/>
      <c r="AA31" s="288"/>
      <c r="AB31" s="288"/>
      <c r="AC31" s="288"/>
      <c r="AD31" s="288"/>
      <c r="AE31" s="288"/>
      <c r="AF31" s="41"/>
      <c r="AG31" s="41"/>
      <c r="AH31" s="41"/>
      <c r="AI31" s="41"/>
      <c r="AJ31" s="41"/>
      <c r="AK31" s="287">
        <v>0</v>
      </c>
      <c r="AL31" s="288"/>
      <c r="AM31" s="288"/>
      <c r="AN31" s="288"/>
      <c r="AO31" s="288"/>
      <c r="AP31" s="41"/>
      <c r="AQ31" s="41"/>
      <c r="AR31" s="42"/>
      <c r="BE31" s="277"/>
    </row>
    <row r="32" spans="2:57" s="3" customFormat="1" ht="14.45" customHeight="1" hidden="1">
      <c r="B32" s="40"/>
      <c r="C32" s="41"/>
      <c r="D32" s="41"/>
      <c r="E32" s="41"/>
      <c r="F32" s="29" t="s">
        <v>45</v>
      </c>
      <c r="G32" s="41"/>
      <c r="H32" s="41"/>
      <c r="I32" s="41"/>
      <c r="J32" s="41"/>
      <c r="K32" s="41"/>
      <c r="L32" s="289">
        <v>0.15</v>
      </c>
      <c r="M32" s="288"/>
      <c r="N32" s="288"/>
      <c r="O32" s="288"/>
      <c r="P32" s="288"/>
      <c r="Q32" s="41"/>
      <c r="R32" s="41"/>
      <c r="S32" s="41"/>
      <c r="T32" s="41"/>
      <c r="U32" s="41"/>
      <c r="V32" s="41"/>
      <c r="W32" s="287">
        <f>ROUND(BC94,2)</f>
        <v>0</v>
      </c>
      <c r="X32" s="288"/>
      <c r="Y32" s="288"/>
      <c r="Z32" s="288"/>
      <c r="AA32" s="288"/>
      <c r="AB32" s="288"/>
      <c r="AC32" s="288"/>
      <c r="AD32" s="288"/>
      <c r="AE32" s="288"/>
      <c r="AF32" s="41"/>
      <c r="AG32" s="41"/>
      <c r="AH32" s="41"/>
      <c r="AI32" s="41"/>
      <c r="AJ32" s="41"/>
      <c r="AK32" s="287">
        <v>0</v>
      </c>
      <c r="AL32" s="288"/>
      <c r="AM32" s="288"/>
      <c r="AN32" s="288"/>
      <c r="AO32" s="288"/>
      <c r="AP32" s="41"/>
      <c r="AQ32" s="41"/>
      <c r="AR32" s="42"/>
      <c r="BE32" s="277"/>
    </row>
    <row r="33" spans="2:57" s="3" customFormat="1" ht="14.45" customHeight="1" hidden="1">
      <c r="B33" s="40"/>
      <c r="C33" s="41"/>
      <c r="D33" s="41"/>
      <c r="E33" s="41"/>
      <c r="F33" s="29" t="s">
        <v>46</v>
      </c>
      <c r="G33" s="41"/>
      <c r="H33" s="41"/>
      <c r="I33" s="41"/>
      <c r="J33" s="41"/>
      <c r="K33" s="41"/>
      <c r="L33" s="289">
        <v>0</v>
      </c>
      <c r="M33" s="288"/>
      <c r="N33" s="288"/>
      <c r="O33" s="288"/>
      <c r="P33" s="288"/>
      <c r="Q33" s="41"/>
      <c r="R33" s="41"/>
      <c r="S33" s="41"/>
      <c r="T33" s="41"/>
      <c r="U33" s="41"/>
      <c r="V33" s="41"/>
      <c r="W33" s="287">
        <f>ROUND(BD94,2)</f>
        <v>0</v>
      </c>
      <c r="X33" s="288"/>
      <c r="Y33" s="288"/>
      <c r="Z33" s="288"/>
      <c r="AA33" s="288"/>
      <c r="AB33" s="288"/>
      <c r="AC33" s="288"/>
      <c r="AD33" s="288"/>
      <c r="AE33" s="288"/>
      <c r="AF33" s="41"/>
      <c r="AG33" s="41"/>
      <c r="AH33" s="41"/>
      <c r="AI33" s="41"/>
      <c r="AJ33" s="41"/>
      <c r="AK33" s="287">
        <v>0</v>
      </c>
      <c r="AL33" s="288"/>
      <c r="AM33" s="288"/>
      <c r="AN33" s="288"/>
      <c r="AO33" s="288"/>
      <c r="AP33" s="41"/>
      <c r="AQ33" s="41"/>
      <c r="AR33" s="42"/>
      <c r="BE33" s="277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76"/>
    </row>
    <row r="35" spans="1:57" s="2" customFormat="1" ht="25.9" customHeight="1">
      <c r="A35" s="34"/>
      <c r="B35" s="35"/>
      <c r="C35" s="43"/>
      <c r="D35" s="44" t="s">
        <v>47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48</v>
      </c>
      <c r="U35" s="45"/>
      <c r="V35" s="45"/>
      <c r="W35" s="45"/>
      <c r="X35" s="293" t="s">
        <v>49</v>
      </c>
      <c r="Y35" s="291"/>
      <c r="Z35" s="291"/>
      <c r="AA35" s="291"/>
      <c r="AB35" s="291"/>
      <c r="AC35" s="45"/>
      <c r="AD35" s="45"/>
      <c r="AE35" s="45"/>
      <c r="AF35" s="45"/>
      <c r="AG35" s="45"/>
      <c r="AH35" s="45"/>
      <c r="AI35" s="45"/>
      <c r="AJ35" s="45"/>
      <c r="AK35" s="290">
        <f>SUM(AK26:AK33)</f>
        <v>0</v>
      </c>
      <c r="AL35" s="291"/>
      <c r="AM35" s="291"/>
      <c r="AN35" s="291"/>
      <c r="AO35" s="292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50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51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52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53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52</v>
      </c>
      <c r="AI60" s="38"/>
      <c r="AJ60" s="38"/>
      <c r="AK60" s="38"/>
      <c r="AL60" s="38"/>
      <c r="AM60" s="52" t="s">
        <v>53</v>
      </c>
      <c r="AN60" s="38"/>
      <c r="AO60" s="38"/>
      <c r="AP60" s="36"/>
      <c r="AQ60" s="36"/>
      <c r="AR60" s="39"/>
      <c r="BE60" s="34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54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55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52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53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52</v>
      </c>
      <c r="AI75" s="38"/>
      <c r="AJ75" s="38"/>
      <c r="AK75" s="38"/>
      <c r="AL75" s="38"/>
      <c r="AM75" s="52" t="s">
        <v>53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56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2018/58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54" t="str">
        <f>K6</f>
        <v>Stavební úpravy laboratoří - SVÚ Praha Lysolaje</v>
      </c>
      <c r="M85" s="255"/>
      <c r="N85" s="255"/>
      <c r="O85" s="255"/>
      <c r="P85" s="255"/>
      <c r="Q85" s="255"/>
      <c r="R85" s="255"/>
      <c r="S85" s="255"/>
      <c r="T85" s="255"/>
      <c r="U85" s="255"/>
      <c r="V85" s="255"/>
      <c r="W85" s="255"/>
      <c r="X85" s="255"/>
      <c r="Y85" s="255"/>
      <c r="Z85" s="255"/>
      <c r="AA85" s="255"/>
      <c r="AB85" s="255"/>
      <c r="AC85" s="255"/>
      <c r="AD85" s="255"/>
      <c r="AE85" s="255"/>
      <c r="AF85" s="255"/>
      <c r="AG85" s="255"/>
      <c r="AH85" s="255"/>
      <c r="AI85" s="255"/>
      <c r="AJ85" s="255"/>
      <c r="AK85" s="255"/>
      <c r="AL85" s="255"/>
      <c r="AM85" s="255"/>
      <c r="AN85" s="255"/>
      <c r="AO85" s="255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>Štefánikova 6/57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56" t="str">
        <f>IF(AN8="","",AN8)</f>
        <v>19. 8. 2020</v>
      </c>
      <c r="AN87" s="256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2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>Státní veterinární ústav Praha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30</v>
      </c>
      <c r="AJ89" s="36"/>
      <c r="AK89" s="36"/>
      <c r="AL89" s="36"/>
      <c r="AM89" s="257" t="str">
        <f>IF(E17="","",E17)</f>
        <v>Prostor 008</v>
      </c>
      <c r="AN89" s="258"/>
      <c r="AO89" s="258"/>
      <c r="AP89" s="258"/>
      <c r="AQ89" s="36"/>
      <c r="AR89" s="39"/>
      <c r="AS89" s="259" t="s">
        <v>57</v>
      </c>
      <c r="AT89" s="260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2" customHeight="1">
      <c r="A90" s="34"/>
      <c r="B90" s="35"/>
      <c r="C90" s="29" t="s">
        <v>28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33</v>
      </c>
      <c r="AJ90" s="36"/>
      <c r="AK90" s="36"/>
      <c r="AL90" s="36"/>
      <c r="AM90" s="257" t="str">
        <f>IF(E20="","",E20)</f>
        <v xml:space="preserve"> </v>
      </c>
      <c r="AN90" s="258"/>
      <c r="AO90" s="258"/>
      <c r="AP90" s="258"/>
      <c r="AQ90" s="36"/>
      <c r="AR90" s="39"/>
      <c r="AS90" s="261"/>
      <c r="AT90" s="262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63"/>
      <c r="AT91" s="264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65" t="s">
        <v>58</v>
      </c>
      <c r="D92" s="266"/>
      <c r="E92" s="266"/>
      <c r="F92" s="266"/>
      <c r="G92" s="266"/>
      <c r="H92" s="73"/>
      <c r="I92" s="268" t="s">
        <v>59</v>
      </c>
      <c r="J92" s="266"/>
      <c r="K92" s="266"/>
      <c r="L92" s="266"/>
      <c r="M92" s="266"/>
      <c r="N92" s="266"/>
      <c r="O92" s="266"/>
      <c r="P92" s="266"/>
      <c r="Q92" s="266"/>
      <c r="R92" s="266"/>
      <c r="S92" s="266"/>
      <c r="T92" s="266"/>
      <c r="U92" s="266"/>
      <c r="V92" s="266"/>
      <c r="W92" s="266"/>
      <c r="X92" s="266"/>
      <c r="Y92" s="266"/>
      <c r="Z92" s="266"/>
      <c r="AA92" s="266"/>
      <c r="AB92" s="266"/>
      <c r="AC92" s="266"/>
      <c r="AD92" s="266"/>
      <c r="AE92" s="266"/>
      <c r="AF92" s="266"/>
      <c r="AG92" s="267" t="s">
        <v>60</v>
      </c>
      <c r="AH92" s="266"/>
      <c r="AI92" s="266"/>
      <c r="AJ92" s="266"/>
      <c r="AK92" s="266"/>
      <c r="AL92" s="266"/>
      <c r="AM92" s="266"/>
      <c r="AN92" s="268" t="s">
        <v>61</v>
      </c>
      <c r="AO92" s="266"/>
      <c r="AP92" s="269"/>
      <c r="AQ92" s="74" t="s">
        <v>62</v>
      </c>
      <c r="AR92" s="39"/>
      <c r="AS92" s="75" t="s">
        <v>63</v>
      </c>
      <c r="AT92" s="76" t="s">
        <v>64</v>
      </c>
      <c r="AU92" s="76" t="s">
        <v>65</v>
      </c>
      <c r="AV92" s="76" t="s">
        <v>66</v>
      </c>
      <c r="AW92" s="76" t="s">
        <v>67</v>
      </c>
      <c r="AX92" s="76" t="s">
        <v>68</v>
      </c>
      <c r="AY92" s="76" t="s">
        <v>69</v>
      </c>
      <c r="AZ92" s="76" t="s">
        <v>70</v>
      </c>
      <c r="BA92" s="76" t="s">
        <v>71</v>
      </c>
      <c r="BB92" s="76" t="s">
        <v>72</v>
      </c>
      <c r="BC92" s="76" t="s">
        <v>73</v>
      </c>
      <c r="BD92" s="77" t="s">
        <v>74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75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73">
        <f>ROUND(SUM(AG95:AG99),2)</f>
        <v>0</v>
      </c>
      <c r="AH94" s="273"/>
      <c r="AI94" s="273"/>
      <c r="AJ94" s="273"/>
      <c r="AK94" s="273"/>
      <c r="AL94" s="273"/>
      <c r="AM94" s="273"/>
      <c r="AN94" s="274">
        <f aca="true" t="shared" si="0" ref="AN94:AN99">SUM(AG94,AT94)</f>
        <v>0</v>
      </c>
      <c r="AO94" s="274"/>
      <c r="AP94" s="274"/>
      <c r="AQ94" s="85" t="s">
        <v>1</v>
      </c>
      <c r="AR94" s="86"/>
      <c r="AS94" s="87">
        <f>ROUND(SUM(AS95:AS99),2)</f>
        <v>0</v>
      </c>
      <c r="AT94" s="88">
        <f aca="true" t="shared" si="1" ref="AT94:AT99">ROUND(SUM(AV94:AW94),2)</f>
        <v>0</v>
      </c>
      <c r="AU94" s="89">
        <f>ROUND(SUM(AU95:AU99),5)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ROUND(SUM(AZ95:AZ99),2)</f>
        <v>0</v>
      </c>
      <c r="BA94" s="88">
        <f>ROUND(SUM(BA95:BA99),2)</f>
        <v>0</v>
      </c>
      <c r="BB94" s="88">
        <f>ROUND(SUM(BB95:BB99),2)</f>
        <v>0</v>
      </c>
      <c r="BC94" s="88">
        <f>ROUND(SUM(BC95:BC99),2)</f>
        <v>0</v>
      </c>
      <c r="BD94" s="90">
        <f>ROUND(SUM(BD95:BD99),2)</f>
        <v>0</v>
      </c>
      <c r="BS94" s="91" t="s">
        <v>76</v>
      </c>
      <c r="BT94" s="91" t="s">
        <v>77</v>
      </c>
      <c r="BU94" s="92" t="s">
        <v>78</v>
      </c>
      <c r="BV94" s="91" t="s">
        <v>79</v>
      </c>
      <c r="BW94" s="91" t="s">
        <v>5</v>
      </c>
      <c r="BX94" s="91" t="s">
        <v>80</v>
      </c>
      <c r="CL94" s="91" t="s">
        <v>1</v>
      </c>
    </row>
    <row r="95" spans="1:91" s="7" customFormat="1" ht="16.5" customHeight="1">
      <c r="A95" s="93" t="s">
        <v>81</v>
      </c>
      <c r="B95" s="94"/>
      <c r="C95" s="95"/>
      <c r="D95" s="270" t="s">
        <v>82</v>
      </c>
      <c r="E95" s="270"/>
      <c r="F95" s="270"/>
      <c r="G95" s="270"/>
      <c r="H95" s="270"/>
      <c r="I95" s="96"/>
      <c r="J95" s="270" t="s">
        <v>83</v>
      </c>
      <c r="K95" s="270"/>
      <c r="L95" s="270"/>
      <c r="M95" s="270"/>
      <c r="N95" s="270"/>
      <c r="O95" s="270"/>
      <c r="P95" s="270"/>
      <c r="Q95" s="270"/>
      <c r="R95" s="270"/>
      <c r="S95" s="270"/>
      <c r="T95" s="270"/>
      <c r="U95" s="270"/>
      <c r="V95" s="270"/>
      <c r="W95" s="270"/>
      <c r="X95" s="270"/>
      <c r="Y95" s="270"/>
      <c r="Z95" s="270"/>
      <c r="AA95" s="270"/>
      <c r="AB95" s="270"/>
      <c r="AC95" s="270"/>
      <c r="AD95" s="270"/>
      <c r="AE95" s="270"/>
      <c r="AF95" s="270"/>
      <c r="AG95" s="271">
        <f>'1 - Architektonická a kon...'!J30</f>
        <v>0</v>
      </c>
      <c r="AH95" s="272"/>
      <c r="AI95" s="272"/>
      <c r="AJ95" s="272"/>
      <c r="AK95" s="272"/>
      <c r="AL95" s="272"/>
      <c r="AM95" s="272"/>
      <c r="AN95" s="271">
        <f t="shared" si="0"/>
        <v>0</v>
      </c>
      <c r="AO95" s="272"/>
      <c r="AP95" s="272"/>
      <c r="AQ95" s="97" t="s">
        <v>84</v>
      </c>
      <c r="AR95" s="98"/>
      <c r="AS95" s="99">
        <v>0</v>
      </c>
      <c r="AT95" s="100">
        <f t="shared" si="1"/>
        <v>0</v>
      </c>
      <c r="AU95" s="101">
        <f>'1 - Architektonická a kon...'!P133</f>
        <v>0</v>
      </c>
      <c r="AV95" s="100">
        <f>'1 - Architektonická a kon...'!J33</f>
        <v>0</v>
      </c>
      <c r="AW95" s="100">
        <f>'1 - Architektonická a kon...'!J34</f>
        <v>0</v>
      </c>
      <c r="AX95" s="100">
        <f>'1 - Architektonická a kon...'!J35</f>
        <v>0</v>
      </c>
      <c r="AY95" s="100">
        <f>'1 - Architektonická a kon...'!J36</f>
        <v>0</v>
      </c>
      <c r="AZ95" s="100">
        <f>'1 - Architektonická a kon...'!F33</f>
        <v>0</v>
      </c>
      <c r="BA95" s="100">
        <f>'1 - Architektonická a kon...'!F34</f>
        <v>0</v>
      </c>
      <c r="BB95" s="100">
        <f>'1 - Architektonická a kon...'!F35</f>
        <v>0</v>
      </c>
      <c r="BC95" s="100">
        <f>'1 - Architektonická a kon...'!F36</f>
        <v>0</v>
      </c>
      <c r="BD95" s="102">
        <f>'1 - Architektonická a kon...'!F37</f>
        <v>0</v>
      </c>
      <c r="BT95" s="103" t="s">
        <v>82</v>
      </c>
      <c r="BV95" s="103" t="s">
        <v>79</v>
      </c>
      <c r="BW95" s="103" t="s">
        <v>85</v>
      </c>
      <c r="BX95" s="103" t="s">
        <v>5</v>
      </c>
      <c r="CL95" s="103" t="s">
        <v>1</v>
      </c>
      <c r="CM95" s="103" t="s">
        <v>86</v>
      </c>
    </row>
    <row r="96" spans="1:91" s="7" customFormat="1" ht="16.5" customHeight="1">
      <c r="A96" s="93" t="s">
        <v>81</v>
      </c>
      <c r="B96" s="94"/>
      <c r="C96" s="95"/>
      <c r="D96" s="270" t="s">
        <v>86</v>
      </c>
      <c r="E96" s="270"/>
      <c r="F96" s="270"/>
      <c r="G96" s="270"/>
      <c r="H96" s="270"/>
      <c r="I96" s="96"/>
      <c r="J96" s="270" t="s">
        <v>87</v>
      </c>
      <c r="K96" s="270"/>
      <c r="L96" s="270"/>
      <c r="M96" s="270"/>
      <c r="N96" s="270"/>
      <c r="O96" s="270"/>
      <c r="P96" s="270"/>
      <c r="Q96" s="270"/>
      <c r="R96" s="270"/>
      <c r="S96" s="270"/>
      <c r="T96" s="270"/>
      <c r="U96" s="270"/>
      <c r="V96" s="270"/>
      <c r="W96" s="270"/>
      <c r="X96" s="270"/>
      <c r="Y96" s="270"/>
      <c r="Z96" s="270"/>
      <c r="AA96" s="270"/>
      <c r="AB96" s="270"/>
      <c r="AC96" s="270"/>
      <c r="AD96" s="270"/>
      <c r="AE96" s="270"/>
      <c r="AF96" s="270"/>
      <c r="AG96" s="271">
        <f>'2 - Laboratorni nábytek'!J30</f>
        <v>0</v>
      </c>
      <c r="AH96" s="272"/>
      <c r="AI96" s="272"/>
      <c r="AJ96" s="272"/>
      <c r="AK96" s="272"/>
      <c r="AL96" s="272"/>
      <c r="AM96" s="272"/>
      <c r="AN96" s="271">
        <f t="shared" si="0"/>
        <v>0</v>
      </c>
      <c r="AO96" s="272"/>
      <c r="AP96" s="272"/>
      <c r="AQ96" s="97" t="s">
        <v>84</v>
      </c>
      <c r="AR96" s="98"/>
      <c r="AS96" s="99">
        <v>0</v>
      </c>
      <c r="AT96" s="100">
        <f t="shared" si="1"/>
        <v>0</v>
      </c>
      <c r="AU96" s="101">
        <f>'2 - Laboratorni nábytek'!P137</f>
        <v>0</v>
      </c>
      <c r="AV96" s="100">
        <f>'2 - Laboratorni nábytek'!J33</f>
        <v>0</v>
      </c>
      <c r="AW96" s="100">
        <f>'2 - Laboratorni nábytek'!J34</f>
        <v>0</v>
      </c>
      <c r="AX96" s="100">
        <f>'2 - Laboratorni nábytek'!J35</f>
        <v>0</v>
      </c>
      <c r="AY96" s="100">
        <f>'2 - Laboratorni nábytek'!J36</f>
        <v>0</v>
      </c>
      <c r="AZ96" s="100">
        <f>'2 - Laboratorni nábytek'!F33</f>
        <v>0</v>
      </c>
      <c r="BA96" s="100">
        <f>'2 - Laboratorni nábytek'!F34</f>
        <v>0</v>
      </c>
      <c r="BB96" s="100">
        <f>'2 - Laboratorni nábytek'!F35</f>
        <v>0</v>
      </c>
      <c r="BC96" s="100">
        <f>'2 - Laboratorni nábytek'!F36</f>
        <v>0</v>
      </c>
      <c r="BD96" s="102">
        <f>'2 - Laboratorni nábytek'!F37</f>
        <v>0</v>
      </c>
      <c r="BT96" s="103" t="s">
        <v>82</v>
      </c>
      <c r="BV96" s="103" t="s">
        <v>79</v>
      </c>
      <c r="BW96" s="103" t="s">
        <v>88</v>
      </c>
      <c r="BX96" s="103" t="s">
        <v>5</v>
      </c>
      <c r="CL96" s="103" t="s">
        <v>1</v>
      </c>
      <c r="CM96" s="103" t="s">
        <v>86</v>
      </c>
    </row>
    <row r="97" spans="1:91" s="7" customFormat="1" ht="16.5" customHeight="1">
      <c r="A97" s="93" t="s">
        <v>81</v>
      </c>
      <c r="B97" s="94"/>
      <c r="C97" s="95"/>
      <c r="D97" s="270" t="s">
        <v>89</v>
      </c>
      <c r="E97" s="270"/>
      <c r="F97" s="270"/>
      <c r="G97" s="270"/>
      <c r="H97" s="270"/>
      <c r="I97" s="96"/>
      <c r="J97" s="270" t="s">
        <v>90</v>
      </c>
      <c r="K97" s="270"/>
      <c r="L97" s="270"/>
      <c r="M97" s="270"/>
      <c r="N97" s="270"/>
      <c r="O97" s="270"/>
      <c r="P97" s="270"/>
      <c r="Q97" s="270"/>
      <c r="R97" s="270"/>
      <c r="S97" s="270"/>
      <c r="T97" s="270"/>
      <c r="U97" s="270"/>
      <c r="V97" s="270"/>
      <c r="W97" s="270"/>
      <c r="X97" s="270"/>
      <c r="Y97" s="270"/>
      <c r="Z97" s="270"/>
      <c r="AA97" s="270"/>
      <c r="AB97" s="270"/>
      <c r="AC97" s="270"/>
      <c r="AD97" s="270"/>
      <c r="AE97" s="270"/>
      <c r="AF97" s="270"/>
      <c r="AG97" s="271">
        <f>'3 - Elektro'!J30</f>
        <v>0</v>
      </c>
      <c r="AH97" s="272"/>
      <c r="AI97" s="272"/>
      <c r="AJ97" s="272"/>
      <c r="AK97" s="272"/>
      <c r="AL97" s="272"/>
      <c r="AM97" s="272"/>
      <c r="AN97" s="271">
        <f t="shared" si="0"/>
        <v>0</v>
      </c>
      <c r="AO97" s="272"/>
      <c r="AP97" s="272"/>
      <c r="AQ97" s="97" t="s">
        <v>84</v>
      </c>
      <c r="AR97" s="98"/>
      <c r="AS97" s="99">
        <v>0</v>
      </c>
      <c r="AT97" s="100">
        <f t="shared" si="1"/>
        <v>0</v>
      </c>
      <c r="AU97" s="101">
        <f>'3 - Elektro'!P124</f>
        <v>0</v>
      </c>
      <c r="AV97" s="100">
        <f>'3 - Elektro'!J33</f>
        <v>0</v>
      </c>
      <c r="AW97" s="100">
        <f>'3 - Elektro'!J34</f>
        <v>0</v>
      </c>
      <c r="AX97" s="100">
        <f>'3 - Elektro'!J35</f>
        <v>0</v>
      </c>
      <c r="AY97" s="100">
        <f>'3 - Elektro'!J36</f>
        <v>0</v>
      </c>
      <c r="AZ97" s="100">
        <f>'3 - Elektro'!F33</f>
        <v>0</v>
      </c>
      <c r="BA97" s="100">
        <f>'3 - Elektro'!F34</f>
        <v>0</v>
      </c>
      <c r="BB97" s="100">
        <f>'3 - Elektro'!F35</f>
        <v>0</v>
      </c>
      <c r="BC97" s="100">
        <f>'3 - Elektro'!F36</f>
        <v>0</v>
      </c>
      <c r="BD97" s="102">
        <f>'3 - Elektro'!F37</f>
        <v>0</v>
      </c>
      <c r="BT97" s="103" t="s">
        <v>82</v>
      </c>
      <c r="BV97" s="103" t="s">
        <v>79</v>
      </c>
      <c r="BW97" s="103" t="s">
        <v>91</v>
      </c>
      <c r="BX97" s="103" t="s">
        <v>5</v>
      </c>
      <c r="CL97" s="103" t="s">
        <v>1</v>
      </c>
      <c r="CM97" s="103" t="s">
        <v>86</v>
      </c>
    </row>
    <row r="98" spans="1:91" s="7" customFormat="1" ht="16.5" customHeight="1">
      <c r="A98" s="93" t="s">
        <v>81</v>
      </c>
      <c r="B98" s="94"/>
      <c r="C98" s="95"/>
      <c r="D98" s="270" t="s">
        <v>92</v>
      </c>
      <c r="E98" s="270"/>
      <c r="F98" s="270"/>
      <c r="G98" s="270"/>
      <c r="H98" s="270"/>
      <c r="I98" s="96"/>
      <c r="J98" s="270" t="s">
        <v>93</v>
      </c>
      <c r="K98" s="270"/>
      <c r="L98" s="270"/>
      <c r="M98" s="270"/>
      <c r="N98" s="270"/>
      <c r="O98" s="270"/>
      <c r="P98" s="270"/>
      <c r="Q98" s="270"/>
      <c r="R98" s="270"/>
      <c r="S98" s="270"/>
      <c r="T98" s="270"/>
      <c r="U98" s="270"/>
      <c r="V98" s="270"/>
      <c r="W98" s="270"/>
      <c r="X98" s="270"/>
      <c r="Y98" s="270"/>
      <c r="Z98" s="270"/>
      <c r="AA98" s="270"/>
      <c r="AB98" s="270"/>
      <c r="AC98" s="270"/>
      <c r="AD98" s="270"/>
      <c r="AE98" s="270"/>
      <c r="AF98" s="270"/>
      <c r="AG98" s="271">
        <f>'4 - VZT'!J30</f>
        <v>0</v>
      </c>
      <c r="AH98" s="272"/>
      <c r="AI98" s="272"/>
      <c r="AJ98" s="272"/>
      <c r="AK98" s="272"/>
      <c r="AL98" s="272"/>
      <c r="AM98" s="272"/>
      <c r="AN98" s="271">
        <f t="shared" si="0"/>
        <v>0</v>
      </c>
      <c r="AO98" s="272"/>
      <c r="AP98" s="272"/>
      <c r="AQ98" s="97" t="s">
        <v>84</v>
      </c>
      <c r="AR98" s="98"/>
      <c r="AS98" s="99">
        <v>0</v>
      </c>
      <c r="AT98" s="100">
        <f t="shared" si="1"/>
        <v>0</v>
      </c>
      <c r="AU98" s="101">
        <f>'4 - VZT'!P123</f>
        <v>0</v>
      </c>
      <c r="AV98" s="100">
        <f>'4 - VZT'!J33</f>
        <v>0</v>
      </c>
      <c r="AW98" s="100">
        <f>'4 - VZT'!J34</f>
        <v>0</v>
      </c>
      <c r="AX98" s="100">
        <f>'4 - VZT'!J35</f>
        <v>0</v>
      </c>
      <c r="AY98" s="100">
        <f>'4 - VZT'!J36</f>
        <v>0</v>
      </c>
      <c r="AZ98" s="100">
        <f>'4 - VZT'!F33</f>
        <v>0</v>
      </c>
      <c r="BA98" s="100">
        <f>'4 - VZT'!F34</f>
        <v>0</v>
      </c>
      <c r="BB98" s="100">
        <f>'4 - VZT'!F35</f>
        <v>0</v>
      </c>
      <c r="BC98" s="100">
        <f>'4 - VZT'!F36</f>
        <v>0</v>
      </c>
      <c r="BD98" s="102">
        <f>'4 - VZT'!F37</f>
        <v>0</v>
      </c>
      <c r="BT98" s="103" t="s">
        <v>82</v>
      </c>
      <c r="BV98" s="103" t="s">
        <v>79</v>
      </c>
      <c r="BW98" s="103" t="s">
        <v>94</v>
      </c>
      <c r="BX98" s="103" t="s">
        <v>5</v>
      </c>
      <c r="CL98" s="103" t="s">
        <v>1</v>
      </c>
      <c r="CM98" s="103" t="s">
        <v>86</v>
      </c>
    </row>
    <row r="99" spans="1:91" s="7" customFormat="1" ht="16.5" customHeight="1">
      <c r="A99" s="93" t="s">
        <v>81</v>
      </c>
      <c r="B99" s="94"/>
      <c r="C99" s="95"/>
      <c r="D99" s="270" t="s">
        <v>95</v>
      </c>
      <c r="E99" s="270"/>
      <c r="F99" s="270"/>
      <c r="G99" s="270"/>
      <c r="H99" s="270"/>
      <c r="I99" s="96"/>
      <c r="J99" s="270" t="s">
        <v>96</v>
      </c>
      <c r="K99" s="270"/>
      <c r="L99" s="270"/>
      <c r="M99" s="270"/>
      <c r="N99" s="270"/>
      <c r="O99" s="270"/>
      <c r="P99" s="270"/>
      <c r="Q99" s="270"/>
      <c r="R99" s="270"/>
      <c r="S99" s="270"/>
      <c r="T99" s="270"/>
      <c r="U99" s="270"/>
      <c r="V99" s="270"/>
      <c r="W99" s="270"/>
      <c r="X99" s="270"/>
      <c r="Y99" s="270"/>
      <c r="Z99" s="270"/>
      <c r="AA99" s="270"/>
      <c r="AB99" s="270"/>
      <c r="AC99" s="270"/>
      <c r="AD99" s="270"/>
      <c r="AE99" s="270"/>
      <c r="AF99" s="270"/>
      <c r="AG99" s="271">
        <f>'VRN - Vedlejší rozpočtové...'!J30</f>
        <v>0</v>
      </c>
      <c r="AH99" s="272"/>
      <c r="AI99" s="272"/>
      <c r="AJ99" s="272"/>
      <c r="AK99" s="272"/>
      <c r="AL99" s="272"/>
      <c r="AM99" s="272"/>
      <c r="AN99" s="271">
        <f t="shared" si="0"/>
        <v>0</v>
      </c>
      <c r="AO99" s="272"/>
      <c r="AP99" s="272"/>
      <c r="AQ99" s="97" t="s">
        <v>84</v>
      </c>
      <c r="AR99" s="98"/>
      <c r="AS99" s="104">
        <v>0</v>
      </c>
      <c r="AT99" s="105">
        <f t="shared" si="1"/>
        <v>0</v>
      </c>
      <c r="AU99" s="106">
        <f>'VRN - Vedlejší rozpočtové...'!P121</f>
        <v>0</v>
      </c>
      <c r="AV99" s="105">
        <f>'VRN - Vedlejší rozpočtové...'!J33</f>
        <v>0</v>
      </c>
      <c r="AW99" s="105">
        <f>'VRN - Vedlejší rozpočtové...'!J34</f>
        <v>0</v>
      </c>
      <c r="AX99" s="105">
        <f>'VRN - Vedlejší rozpočtové...'!J35</f>
        <v>0</v>
      </c>
      <c r="AY99" s="105">
        <f>'VRN - Vedlejší rozpočtové...'!J36</f>
        <v>0</v>
      </c>
      <c r="AZ99" s="105">
        <f>'VRN - Vedlejší rozpočtové...'!F33</f>
        <v>0</v>
      </c>
      <c r="BA99" s="105">
        <f>'VRN - Vedlejší rozpočtové...'!F34</f>
        <v>0</v>
      </c>
      <c r="BB99" s="105">
        <f>'VRN - Vedlejší rozpočtové...'!F35</f>
        <v>0</v>
      </c>
      <c r="BC99" s="105">
        <f>'VRN - Vedlejší rozpočtové...'!F36</f>
        <v>0</v>
      </c>
      <c r="BD99" s="107">
        <f>'VRN - Vedlejší rozpočtové...'!F37</f>
        <v>0</v>
      </c>
      <c r="BT99" s="103" t="s">
        <v>82</v>
      </c>
      <c r="BV99" s="103" t="s">
        <v>79</v>
      </c>
      <c r="BW99" s="103" t="s">
        <v>97</v>
      </c>
      <c r="BX99" s="103" t="s">
        <v>5</v>
      </c>
      <c r="CL99" s="103" t="s">
        <v>1</v>
      </c>
      <c r="CM99" s="103" t="s">
        <v>86</v>
      </c>
    </row>
    <row r="100" spans="1:57" s="2" customFormat="1" ht="30" customHeight="1">
      <c r="A100" s="34"/>
      <c r="B100" s="35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9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</row>
    <row r="101" spans="1:57" s="2" customFormat="1" ht="6.95" customHeight="1">
      <c r="A101" s="34"/>
      <c r="B101" s="54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39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</row>
  </sheetData>
  <sheetProtection algorithmName="SHA-512" hashValue="Pt2DIxbEo/ybmzFdnsqpLiwdxwGz1JLqgaBqOGjEjyxk8gqdY3PJhxseemzGyAAvh8neS3Cjr/kIwKeCYI7yJA==" saltValue="pCem2Etf6zQY+P9hh6MaVviiKSqYc1fUqxrjyUpv9yg6Oi4eeuRpNbaoifNh8zmydjuzzTfRzuatRZMZZ6dsGQ==" spinCount="100000" sheet="1" objects="1" scenarios="1" formatColumns="0" formatRows="0"/>
  <mergeCells count="58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AG94:AM94"/>
    <mergeCell ref="AN94:AP94"/>
    <mergeCell ref="L85:AO85"/>
    <mergeCell ref="AM87:AN87"/>
    <mergeCell ref="AM89:AP89"/>
    <mergeCell ref="AS89:AT91"/>
    <mergeCell ref="AM90:AP90"/>
  </mergeCells>
  <hyperlinks>
    <hyperlink ref="A95" location="'1 - Architektonická a kon...'!C2" display="/"/>
    <hyperlink ref="A96" location="'2 - Laboratorni nábytek'!C2" display="/"/>
    <hyperlink ref="A97" location="'3 - Elektro'!C2" display="/"/>
    <hyperlink ref="A98" location="'4 - VZT'!C2" display="/"/>
    <hyperlink ref="A99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4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7" t="s">
        <v>85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86</v>
      </c>
    </row>
    <row r="4" spans="2:46" s="1" customFormat="1" ht="24.95" customHeight="1">
      <c r="B4" s="20"/>
      <c r="D4" s="110" t="s">
        <v>98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295" t="str">
        <f>'Rekapitulace stavby'!K6</f>
        <v>Stavební úpravy laboratoří - SVÚ Praha Lysolaje</v>
      </c>
      <c r="F7" s="296"/>
      <c r="G7" s="296"/>
      <c r="H7" s="296"/>
      <c r="L7" s="20"/>
    </row>
    <row r="8" spans="1:31" s="2" customFormat="1" ht="12" customHeight="1">
      <c r="A8" s="34"/>
      <c r="B8" s="39"/>
      <c r="C8" s="34"/>
      <c r="D8" s="112" t="s">
        <v>99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7" t="s">
        <v>100</v>
      </c>
      <c r="F9" s="298"/>
      <c r="G9" s="298"/>
      <c r="H9" s="298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34</v>
      </c>
      <c r="G12" s="34"/>
      <c r="H12" s="34"/>
      <c r="I12" s="112" t="s">
        <v>22</v>
      </c>
      <c r="J12" s="114" t="str">
        <f>'Rekapitulace stavby'!AN8</f>
        <v>19. 8. 2020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tr">
        <f>IF('Rekapitulace stavby'!E11="","",'Rekapitulace stavby'!E11)</f>
        <v>Státní veterinární ústav Praha</v>
      </c>
      <c r="F15" s="34"/>
      <c r="G15" s="34"/>
      <c r="H15" s="34"/>
      <c r="I15" s="112" t="s">
        <v>27</v>
      </c>
      <c r="J15" s="11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28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9" t="str">
        <f>'Rekapitulace stavby'!E14</f>
        <v>Vyplň údaj</v>
      </c>
      <c r="F18" s="300"/>
      <c r="G18" s="300"/>
      <c r="H18" s="300"/>
      <c r="I18" s="112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30</v>
      </c>
      <c r="E20" s="34"/>
      <c r="F20" s="34"/>
      <c r="G20" s="34"/>
      <c r="H20" s="34"/>
      <c r="I20" s="112" t="s">
        <v>25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>Prostor 008</v>
      </c>
      <c r="F21" s="34"/>
      <c r="G21" s="34"/>
      <c r="H21" s="34"/>
      <c r="I21" s="112" t="s">
        <v>27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33</v>
      </c>
      <c r="E23" s="34"/>
      <c r="F23" s="34"/>
      <c r="G23" s="34"/>
      <c r="H23" s="34"/>
      <c r="I23" s="112" t="s">
        <v>25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27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1" t="s">
        <v>1</v>
      </c>
      <c r="F27" s="301"/>
      <c r="G27" s="301"/>
      <c r="H27" s="301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37</v>
      </c>
      <c r="E30" s="34"/>
      <c r="F30" s="34"/>
      <c r="G30" s="34"/>
      <c r="H30" s="34"/>
      <c r="I30" s="34"/>
      <c r="J30" s="120">
        <f>ROUND(J133,2)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39</v>
      </c>
      <c r="G32" s="34"/>
      <c r="H32" s="34"/>
      <c r="I32" s="121" t="s">
        <v>38</v>
      </c>
      <c r="J32" s="121" t="s">
        <v>40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41</v>
      </c>
      <c r="E33" s="112" t="s">
        <v>42</v>
      </c>
      <c r="F33" s="123">
        <f>ROUND((SUM(BE133:BE405)),2)</f>
        <v>0</v>
      </c>
      <c r="G33" s="34"/>
      <c r="H33" s="34"/>
      <c r="I33" s="124">
        <v>0.21</v>
      </c>
      <c r="J33" s="123">
        <f>ROUND(((SUM(BE133:BE405))*I33),2)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43</v>
      </c>
      <c r="F34" s="123">
        <f>ROUND((SUM(BF133:BF405)),2)</f>
        <v>0</v>
      </c>
      <c r="G34" s="34"/>
      <c r="H34" s="34"/>
      <c r="I34" s="124">
        <v>0.15</v>
      </c>
      <c r="J34" s="123">
        <f>ROUND(((SUM(BF133:BF405))*I34),2)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44</v>
      </c>
      <c r="F35" s="123">
        <f>ROUND((SUM(BG133:BG405)),2)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45</v>
      </c>
      <c r="F36" s="123">
        <f>ROUND((SUM(BH133:BH405)),2)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46</v>
      </c>
      <c r="F37" s="123">
        <f>ROUND((SUM(BI133:BI405)),2)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47</v>
      </c>
      <c r="E39" s="127"/>
      <c r="F39" s="127"/>
      <c r="G39" s="128" t="s">
        <v>48</v>
      </c>
      <c r="H39" s="129" t="s">
        <v>49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50</v>
      </c>
      <c r="E50" s="133"/>
      <c r="F50" s="133"/>
      <c r="G50" s="132" t="s">
        <v>51</v>
      </c>
      <c r="H50" s="133"/>
      <c r="I50" s="133"/>
      <c r="J50" s="133"/>
      <c r="K50" s="133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4" t="s">
        <v>52</v>
      </c>
      <c r="E61" s="135"/>
      <c r="F61" s="136" t="s">
        <v>53</v>
      </c>
      <c r="G61" s="134" t="s">
        <v>52</v>
      </c>
      <c r="H61" s="135"/>
      <c r="I61" s="135"/>
      <c r="J61" s="137" t="s">
        <v>53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2" t="s">
        <v>54</v>
      </c>
      <c r="E65" s="138"/>
      <c r="F65" s="138"/>
      <c r="G65" s="132" t="s">
        <v>55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4" t="s">
        <v>52</v>
      </c>
      <c r="E76" s="135"/>
      <c r="F76" s="136" t="s">
        <v>53</v>
      </c>
      <c r="G76" s="134" t="s">
        <v>52</v>
      </c>
      <c r="H76" s="135"/>
      <c r="I76" s="135"/>
      <c r="J76" s="137" t="s">
        <v>53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101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2" t="str">
        <f>E7</f>
        <v>Stavební úpravy laboratoří - SVÚ Praha Lysolaje</v>
      </c>
      <c r="F85" s="303"/>
      <c r="G85" s="303"/>
      <c r="H85" s="303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99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54" t="str">
        <f>E9</f>
        <v>1 - Architektonická a konstrukční část</v>
      </c>
      <c r="F87" s="304"/>
      <c r="G87" s="304"/>
      <c r="H87" s="304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19. 8. 2020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>Státní veterinární ústav Praha</v>
      </c>
      <c r="G91" s="36"/>
      <c r="H91" s="36"/>
      <c r="I91" s="29" t="s">
        <v>30</v>
      </c>
      <c r="J91" s="32" t="str">
        <f>E21</f>
        <v>Prostor 008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102</v>
      </c>
      <c r="D94" s="144"/>
      <c r="E94" s="144"/>
      <c r="F94" s="144"/>
      <c r="G94" s="144"/>
      <c r="H94" s="144"/>
      <c r="I94" s="144"/>
      <c r="J94" s="145" t="s">
        <v>103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104</v>
      </c>
      <c r="D96" s="36"/>
      <c r="E96" s="36"/>
      <c r="F96" s="36"/>
      <c r="G96" s="36"/>
      <c r="H96" s="36"/>
      <c r="I96" s="36"/>
      <c r="J96" s="84">
        <f>J133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105</v>
      </c>
    </row>
    <row r="97" spans="2:12" s="9" customFormat="1" ht="24.95" customHeight="1">
      <c r="B97" s="147"/>
      <c r="C97" s="148"/>
      <c r="D97" s="149" t="s">
        <v>106</v>
      </c>
      <c r="E97" s="150"/>
      <c r="F97" s="150"/>
      <c r="G97" s="150"/>
      <c r="H97" s="150"/>
      <c r="I97" s="150"/>
      <c r="J97" s="151">
        <f>J134</f>
        <v>0</v>
      </c>
      <c r="K97" s="148"/>
      <c r="L97" s="152"/>
    </row>
    <row r="98" spans="2:12" s="10" customFormat="1" ht="19.9" customHeight="1">
      <c r="B98" s="153"/>
      <c r="C98" s="154"/>
      <c r="D98" s="155" t="s">
        <v>107</v>
      </c>
      <c r="E98" s="156"/>
      <c r="F98" s="156"/>
      <c r="G98" s="156"/>
      <c r="H98" s="156"/>
      <c r="I98" s="156"/>
      <c r="J98" s="157">
        <f>J135</f>
        <v>0</v>
      </c>
      <c r="K98" s="154"/>
      <c r="L98" s="158"/>
    </row>
    <row r="99" spans="2:12" s="10" customFormat="1" ht="19.9" customHeight="1">
      <c r="B99" s="153"/>
      <c r="C99" s="154"/>
      <c r="D99" s="155" t="s">
        <v>108</v>
      </c>
      <c r="E99" s="156"/>
      <c r="F99" s="156"/>
      <c r="G99" s="156"/>
      <c r="H99" s="156"/>
      <c r="I99" s="156"/>
      <c r="J99" s="157">
        <f>J140</f>
        <v>0</v>
      </c>
      <c r="K99" s="154"/>
      <c r="L99" s="158"/>
    </row>
    <row r="100" spans="2:12" s="10" customFormat="1" ht="19.9" customHeight="1">
      <c r="B100" s="153"/>
      <c r="C100" s="154"/>
      <c r="D100" s="155" t="s">
        <v>109</v>
      </c>
      <c r="E100" s="156"/>
      <c r="F100" s="156"/>
      <c r="G100" s="156"/>
      <c r="H100" s="156"/>
      <c r="I100" s="156"/>
      <c r="J100" s="157">
        <f>J149</f>
        <v>0</v>
      </c>
      <c r="K100" s="154"/>
      <c r="L100" s="158"/>
    </row>
    <row r="101" spans="2:12" s="10" customFormat="1" ht="19.9" customHeight="1">
      <c r="B101" s="153"/>
      <c r="C101" s="154"/>
      <c r="D101" s="155" t="s">
        <v>110</v>
      </c>
      <c r="E101" s="156"/>
      <c r="F101" s="156"/>
      <c r="G101" s="156"/>
      <c r="H101" s="156"/>
      <c r="I101" s="156"/>
      <c r="J101" s="157">
        <f>J162</f>
        <v>0</v>
      </c>
      <c r="K101" s="154"/>
      <c r="L101" s="158"/>
    </row>
    <row r="102" spans="2:12" s="10" customFormat="1" ht="19.9" customHeight="1">
      <c r="B102" s="153"/>
      <c r="C102" s="154"/>
      <c r="D102" s="155" t="s">
        <v>111</v>
      </c>
      <c r="E102" s="156"/>
      <c r="F102" s="156"/>
      <c r="G102" s="156"/>
      <c r="H102" s="156"/>
      <c r="I102" s="156"/>
      <c r="J102" s="157">
        <f>J195</f>
        <v>0</v>
      </c>
      <c r="K102" s="154"/>
      <c r="L102" s="158"/>
    </row>
    <row r="103" spans="2:12" s="10" customFormat="1" ht="19.9" customHeight="1">
      <c r="B103" s="153"/>
      <c r="C103" s="154"/>
      <c r="D103" s="155" t="s">
        <v>112</v>
      </c>
      <c r="E103" s="156"/>
      <c r="F103" s="156"/>
      <c r="G103" s="156"/>
      <c r="H103" s="156"/>
      <c r="I103" s="156"/>
      <c r="J103" s="157">
        <f>J232</f>
        <v>0</v>
      </c>
      <c r="K103" s="154"/>
      <c r="L103" s="158"/>
    </row>
    <row r="104" spans="2:12" s="10" customFormat="1" ht="19.9" customHeight="1">
      <c r="B104" s="153"/>
      <c r="C104" s="154"/>
      <c r="D104" s="155" t="s">
        <v>113</v>
      </c>
      <c r="E104" s="156"/>
      <c r="F104" s="156"/>
      <c r="G104" s="156"/>
      <c r="H104" s="156"/>
      <c r="I104" s="156"/>
      <c r="J104" s="157">
        <f>J243</f>
        <v>0</v>
      </c>
      <c r="K104" s="154"/>
      <c r="L104" s="158"/>
    </row>
    <row r="105" spans="2:12" s="9" customFormat="1" ht="24.95" customHeight="1">
      <c r="B105" s="147"/>
      <c r="C105" s="148"/>
      <c r="D105" s="149" t="s">
        <v>114</v>
      </c>
      <c r="E105" s="150"/>
      <c r="F105" s="150"/>
      <c r="G105" s="150"/>
      <c r="H105" s="150"/>
      <c r="I105" s="150"/>
      <c r="J105" s="151">
        <f>J246</f>
        <v>0</v>
      </c>
      <c r="K105" s="148"/>
      <c r="L105" s="152"/>
    </row>
    <row r="106" spans="2:12" s="10" customFormat="1" ht="19.9" customHeight="1">
      <c r="B106" s="153"/>
      <c r="C106" s="154"/>
      <c r="D106" s="155" t="s">
        <v>115</v>
      </c>
      <c r="E106" s="156"/>
      <c r="F106" s="156"/>
      <c r="G106" s="156"/>
      <c r="H106" s="156"/>
      <c r="I106" s="156"/>
      <c r="J106" s="157">
        <f>J247</f>
        <v>0</v>
      </c>
      <c r="K106" s="154"/>
      <c r="L106" s="158"/>
    </row>
    <row r="107" spans="2:12" s="10" customFormat="1" ht="19.9" customHeight="1">
      <c r="B107" s="153"/>
      <c r="C107" s="154"/>
      <c r="D107" s="155" t="s">
        <v>116</v>
      </c>
      <c r="E107" s="156"/>
      <c r="F107" s="156"/>
      <c r="G107" s="156"/>
      <c r="H107" s="156"/>
      <c r="I107" s="156"/>
      <c r="J107" s="157">
        <f>J254</f>
        <v>0</v>
      </c>
      <c r="K107" s="154"/>
      <c r="L107" s="158"/>
    </row>
    <row r="108" spans="2:12" s="10" customFormat="1" ht="19.9" customHeight="1">
      <c r="B108" s="153"/>
      <c r="C108" s="154"/>
      <c r="D108" s="155" t="s">
        <v>117</v>
      </c>
      <c r="E108" s="156"/>
      <c r="F108" s="156"/>
      <c r="G108" s="156"/>
      <c r="H108" s="156"/>
      <c r="I108" s="156"/>
      <c r="J108" s="157">
        <f>J261</f>
        <v>0</v>
      </c>
      <c r="K108" s="154"/>
      <c r="L108" s="158"/>
    </row>
    <row r="109" spans="2:12" s="10" customFormat="1" ht="19.9" customHeight="1">
      <c r="B109" s="153"/>
      <c r="C109" s="154"/>
      <c r="D109" s="155" t="s">
        <v>118</v>
      </c>
      <c r="E109" s="156"/>
      <c r="F109" s="156"/>
      <c r="G109" s="156"/>
      <c r="H109" s="156"/>
      <c r="I109" s="156"/>
      <c r="J109" s="157">
        <f>J276</f>
        <v>0</v>
      </c>
      <c r="K109" s="154"/>
      <c r="L109" s="158"/>
    </row>
    <row r="110" spans="2:12" s="10" customFormat="1" ht="19.9" customHeight="1">
      <c r="B110" s="153"/>
      <c r="C110" s="154"/>
      <c r="D110" s="155" t="s">
        <v>119</v>
      </c>
      <c r="E110" s="156"/>
      <c r="F110" s="156"/>
      <c r="G110" s="156"/>
      <c r="H110" s="156"/>
      <c r="I110" s="156"/>
      <c r="J110" s="157">
        <f>J285</f>
        <v>0</v>
      </c>
      <c r="K110" s="154"/>
      <c r="L110" s="158"/>
    </row>
    <row r="111" spans="2:12" s="10" customFormat="1" ht="19.9" customHeight="1">
      <c r="B111" s="153"/>
      <c r="C111" s="154"/>
      <c r="D111" s="155" t="s">
        <v>120</v>
      </c>
      <c r="E111" s="156"/>
      <c r="F111" s="156"/>
      <c r="G111" s="156"/>
      <c r="H111" s="156"/>
      <c r="I111" s="156"/>
      <c r="J111" s="157">
        <f>J332</f>
        <v>0</v>
      </c>
      <c r="K111" s="154"/>
      <c r="L111" s="158"/>
    </row>
    <row r="112" spans="2:12" s="10" customFormat="1" ht="19.9" customHeight="1">
      <c r="B112" s="153"/>
      <c r="C112" s="154"/>
      <c r="D112" s="155" t="s">
        <v>121</v>
      </c>
      <c r="E112" s="156"/>
      <c r="F112" s="156"/>
      <c r="G112" s="156"/>
      <c r="H112" s="156"/>
      <c r="I112" s="156"/>
      <c r="J112" s="157">
        <f>J351</f>
        <v>0</v>
      </c>
      <c r="K112" s="154"/>
      <c r="L112" s="158"/>
    </row>
    <row r="113" spans="2:12" s="10" customFormat="1" ht="19.9" customHeight="1">
      <c r="B113" s="153"/>
      <c r="C113" s="154"/>
      <c r="D113" s="155" t="s">
        <v>122</v>
      </c>
      <c r="E113" s="156"/>
      <c r="F113" s="156"/>
      <c r="G113" s="156"/>
      <c r="H113" s="156"/>
      <c r="I113" s="156"/>
      <c r="J113" s="157">
        <f>J378</f>
        <v>0</v>
      </c>
      <c r="K113" s="154"/>
      <c r="L113" s="158"/>
    </row>
    <row r="114" spans="1:31" s="2" customFormat="1" ht="21.75" customHeight="1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54"/>
      <c r="C115" s="55"/>
      <c r="D115" s="55"/>
      <c r="E115" s="55"/>
      <c r="F115" s="55"/>
      <c r="G115" s="55"/>
      <c r="H115" s="55"/>
      <c r="I115" s="55"/>
      <c r="J115" s="55"/>
      <c r="K115" s="55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9" spans="1:31" s="2" customFormat="1" ht="6.95" customHeight="1">
      <c r="A119" s="34"/>
      <c r="B119" s="56"/>
      <c r="C119" s="57"/>
      <c r="D119" s="57"/>
      <c r="E119" s="57"/>
      <c r="F119" s="57"/>
      <c r="G119" s="57"/>
      <c r="H119" s="57"/>
      <c r="I119" s="57"/>
      <c r="J119" s="57"/>
      <c r="K119" s="57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24.95" customHeight="1">
      <c r="A120" s="34"/>
      <c r="B120" s="35"/>
      <c r="C120" s="23" t="s">
        <v>123</v>
      </c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2" customHeight="1">
      <c r="A122" s="34"/>
      <c r="B122" s="35"/>
      <c r="C122" s="29" t="s">
        <v>16</v>
      </c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6.5" customHeight="1">
      <c r="A123" s="34"/>
      <c r="B123" s="35"/>
      <c r="C123" s="36"/>
      <c r="D123" s="36"/>
      <c r="E123" s="302" t="str">
        <f>E7</f>
        <v>Stavební úpravy laboratoří - SVÚ Praha Lysolaje</v>
      </c>
      <c r="F123" s="303"/>
      <c r="G123" s="303"/>
      <c r="H123" s="303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2" customHeight="1">
      <c r="A124" s="34"/>
      <c r="B124" s="35"/>
      <c r="C124" s="29" t="s">
        <v>99</v>
      </c>
      <c r="D124" s="36"/>
      <c r="E124" s="36"/>
      <c r="F124" s="36"/>
      <c r="G124" s="36"/>
      <c r="H124" s="36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6.5" customHeight="1">
      <c r="A125" s="34"/>
      <c r="B125" s="35"/>
      <c r="C125" s="36"/>
      <c r="D125" s="36"/>
      <c r="E125" s="254" t="str">
        <f>E9</f>
        <v>1 - Architektonická a konstrukční část</v>
      </c>
      <c r="F125" s="304"/>
      <c r="G125" s="304"/>
      <c r="H125" s="304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6.95" customHeight="1">
      <c r="A126" s="34"/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2" customHeight="1">
      <c r="A127" s="34"/>
      <c r="B127" s="35"/>
      <c r="C127" s="29" t="s">
        <v>20</v>
      </c>
      <c r="D127" s="36"/>
      <c r="E127" s="36"/>
      <c r="F127" s="27" t="str">
        <f>F12</f>
        <v xml:space="preserve"> </v>
      </c>
      <c r="G127" s="36"/>
      <c r="H127" s="36"/>
      <c r="I127" s="29" t="s">
        <v>22</v>
      </c>
      <c r="J127" s="66" t="str">
        <f>IF(J12="","",J12)</f>
        <v>19. 8. 2020</v>
      </c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6.95" customHeight="1">
      <c r="A128" s="34"/>
      <c r="B128" s="35"/>
      <c r="C128" s="36"/>
      <c r="D128" s="36"/>
      <c r="E128" s="36"/>
      <c r="F128" s="36"/>
      <c r="G128" s="36"/>
      <c r="H128" s="36"/>
      <c r="I128" s="36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2" customFormat="1" ht="15.2" customHeight="1">
      <c r="A129" s="34"/>
      <c r="B129" s="35"/>
      <c r="C129" s="29" t="s">
        <v>24</v>
      </c>
      <c r="D129" s="36"/>
      <c r="E129" s="36"/>
      <c r="F129" s="27" t="str">
        <f>E15</f>
        <v>Státní veterinární ústav Praha</v>
      </c>
      <c r="G129" s="36"/>
      <c r="H129" s="36"/>
      <c r="I129" s="29" t="s">
        <v>30</v>
      </c>
      <c r="J129" s="32" t="str">
        <f>E21</f>
        <v>Prostor 008</v>
      </c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2" customFormat="1" ht="15.2" customHeight="1">
      <c r="A130" s="34"/>
      <c r="B130" s="35"/>
      <c r="C130" s="29" t="s">
        <v>28</v>
      </c>
      <c r="D130" s="36"/>
      <c r="E130" s="36"/>
      <c r="F130" s="27" t="str">
        <f>IF(E18="","",E18)</f>
        <v>Vyplň údaj</v>
      </c>
      <c r="G130" s="36"/>
      <c r="H130" s="36"/>
      <c r="I130" s="29" t="s">
        <v>33</v>
      </c>
      <c r="J130" s="32" t="str">
        <f>E24</f>
        <v xml:space="preserve"> </v>
      </c>
      <c r="K130" s="36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31" s="2" customFormat="1" ht="10.35" customHeight="1">
      <c r="A131" s="34"/>
      <c r="B131" s="35"/>
      <c r="C131" s="36"/>
      <c r="D131" s="36"/>
      <c r="E131" s="36"/>
      <c r="F131" s="36"/>
      <c r="G131" s="36"/>
      <c r="H131" s="36"/>
      <c r="I131" s="36"/>
      <c r="J131" s="36"/>
      <c r="K131" s="36"/>
      <c r="L131" s="51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31" s="11" customFormat="1" ht="29.25" customHeight="1">
      <c r="A132" s="159"/>
      <c r="B132" s="160"/>
      <c r="C132" s="161" t="s">
        <v>124</v>
      </c>
      <c r="D132" s="162" t="s">
        <v>62</v>
      </c>
      <c r="E132" s="162" t="s">
        <v>58</v>
      </c>
      <c r="F132" s="162" t="s">
        <v>59</v>
      </c>
      <c r="G132" s="162" t="s">
        <v>125</v>
      </c>
      <c r="H132" s="162" t="s">
        <v>126</v>
      </c>
      <c r="I132" s="162" t="s">
        <v>127</v>
      </c>
      <c r="J132" s="162" t="s">
        <v>103</v>
      </c>
      <c r="K132" s="163" t="s">
        <v>128</v>
      </c>
      <c r="L132" s="164"/>
      <c r="M132" s="75" t="s">
        <v>1</v>
      </c>
      <c r="N132" s="76" t="s">
        <v>41</v>
      </c>
      <c r="O132" s="76" t="s">
        <v>129</v>
      </c>
      <c r="P132" s="76" t="s">
        <v>130</v>
      </c>
      <c r="Q132" s="76" t="s">
        <v>131</v>
      </c>
      <c r="R132" s="76" t="s">
        <v>132</v>
      </c>
      <c r="S132" s="76" t="s">
        <v>133</v>
      </c>
      <c r="T132" s="77" t="s">
        <v>134</v>
      </c>
      <c r="U132" s="159"/>
      <c r="V132" s="159"/>
      <c r="W132" s="159"/>
      <c r="X132" s="159"/>
      <c r="Y132" s="159"/>
      <c r="Z132" s="159"/>
      <c r="AA132" s="159"/>
      <c r="AB132" s="159"/>
      <c r="AC132" s="159"/>
      <c r="AD132" s="159"/>
      <c r="AE132" s="159"/>
    </row>
    <row r="133" spans="1:63" s="2" customFormat="1" ht="22.9" customHeight="1">
      <c r="A133" s="34"/>
      <c r="B133" s="35"/>
      <c r="C133" s="82" t="s">
        <v>135</v>
      </c>
      <c r="D133" s="36"/>
      <c r="E133" s="36"/>
      <c r="F133" s="36"/>
      <c r="G133" s="36"/>
      <c r="H133" s="36"/>
      <c r="I133" s="36"/>
      <c r="J133" s="165">
        <f>BK133</f>
        <v>0</v>
      </c>
      <c r="K133" s="36"/>
      <c r="L133" s="39"/>
      <c r="M133" s="78"/>
      <c r="N133" s="166"/>
      <c r="O133" s="79"/>
      <c r="P133" s="167">
        <f>P134+P246</f>
        <v>0</v>
      </c>
      <c r="Q133" s="79"/>
      <c r="R133" s="167">
        <f>R134+R246</f>
        <v>0.051</v>
      </c>
      <c r="S133" s="79"/>
      <c r="T133" s="168">
        <f>T134+T246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76</v>
      </c>
      <c r="AU133" s="17" t="s">
        <v>105</v>
      </c>
      <c r="BK133" s="169">
        <f>BK134+BK246</f>
        <v>0</v>
      </c>
    </row>
    <row r="134" spans="2:63" s="12" customFormat="1" ht="25.9" customHeight="1">
      <c r="B134" s="170"/>
      <c r="C134" s="171"/>
      <c r="D134" s="172" t="s">
        <v>76</v>
      </c>
      <c r="E134" s="173" t="s">
        <v>136</v>
      </c>
      <c r="F134" s="173" t="s">
        <v>137</v>
      </c>
      <c r="G134" s="171"/>
      <c r="H134" s="171"/>
      <c r="I134" s="174"/>
      <c r="J134" s="175">
        <f>BK134</f>
        <v>0</v>
      </c>
      <c r="K134" s="171"/>
      <c r="L134" s="176"/>
      <c r="M134" s="177"/>
      <c r="N134" s="178"/>
      <c r="O134" s="178"/>
      <c r="P134" s="179">
        <f>P135+P140+P149+P162+P195+P232+P243</f>
        <v>0</v>
      </c>
      <c r="Q134" s="178"/>
      <c r="R134" s="179">
        <f>R135+R140+R149+R162+R195+R232+R243</f>
        <v>0</v>
      </c>
      <c r="S134" s="178"/>
      <c r="T134" s="180">
        <f>T135+T140+T149+T162+T195+T232+T243</f>
        <v>0</v>
      </c>
      <c r="AR134" s="181" t="s">
        <v>82</v>
      </c>
      <c r="AT134" s="182" t="s">
        <v>76</v>
      </c>
      <c r="AU134" s="182" t="s">
        <v>77</v>
      </c>
      <c r="AY134" s="181" t="s">
        <v>138</v>
      </c>
      <c r="BK134" s="183">
        <f>BK135+BK140+BK149+BK162+BK195+BK232+BK243</f>
        <v>0</v>
      </c>
    </row>
    <row r="135" spans="2:63" s="12" customFormat="1" ht="22.9" customHeight="1">
      <c r="B135" s="170"/>
      <c r="C135" s="171"/>
      <c r="D135" s="172" t="s">
        <v>76</v>
      </c>
      <c r="E135" s="184" t="s">
        <v>86</v>
      </c>
      <c r="F135" s="184" t="s">
        <v>139</v>
      </c>
      <c r="G135" s="171"/>
      <c r="H135" s="171"/>
      <c r="I135" s="174"/>
      <c r="J135" s="185">
        <f>BK135</f>
        <v>0</v>
      </c>
      <c r="K135" s="171"/>
      <c r="L135" s="176"/>
      <c r="M135" s="177"/>
      <c r="N135" s="178"/>
      <c r="O135" s="178"/>
      <c r="P135" s="179">
        <f>SUM(P136:P139)</f>
        <v>0</v>
      </c>
      <c r="Q135" s="178"/>
      <c r="R135" s="179">
        <f>SUM(R136:R139)</f>
        <v>0</v>
      </c>
      <c r="S135" s="178"/>
      <c r="T135" s="180">
        <f>SUM(T136:T139)</f>
        <v>0</v>
      </c>
      <c r="AR135" s="181" t="s">
        <v>82</v>
      </c>
      <c r="AT135" s="182" t="s">
        <v>76</v>
      </c>
      <c r="AU135" s="182" t="s">
        <v>82</v>
      </c>
      <c r="AY135" s="181" t="s">
        <v>138</v>
      </c>
      <c r="BK135" s="183">
        <f>SUM(BK136:BK139)</f>
        <v>0</v>
      </c>
    </row>
    <row r="136" spans="1:65" s="2" customFormat="1" ht="14.45" customHeight="1">
      <c r="A136" s="34"/>
      <c r="B136" s="35"/>
      <c r="C136" s="186" t="s">
        <v>82</v>
      </c>
      <c r="D136" s="186" t="s">
        <v>140</v>
      </c>
      <c r="E136" s="187" t="s">
        <v>141</v>
      </c>
      <c r="F136" s="188" t="s">
        <v>142</v>
      </c>
      <c r="G136" s="189" t="s">
        <v>143</v>
      </c>
      <c r="H136" s="190">
        <v>0.128</v>
      </c>
      <c r="I136" s="191"/>
      <c r="J136" s="192">
        <f>ROUND(I136*H136,2)</f>
        <v>0</v>
      </c>
      <c r="K136" s="188" t="s">
        <v>144</v>
      </c>
      <c r="L136" s="39"/>
      <c r="M136" s="193" t="s">
        <v>1</v>
      </c>
      <c r="N136" s="194" t="s">
        <v>42</v>
      </c>
      <c r="O136" s="71"/>
      <c r="P136" s="195">
        <f>O136*H136</f>
        <v>0</v>
      </c>
      <c r="Q136" s="195">
        <v>0</v>
      </c>
      <c r="R136" s="195">
        <f>Q136*H136</f>
        <v>0</v>
      </c>
      <c r="S136" s="195">
        <v>0</v>
      </c>
      <c r="T136" s="196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7" t="s">
        <v>92</v>
      </c>
      <c r="AT136" s="197" t="s">
        <v>140</v>
      </c>
      <c r="AU136" s="197" t="s">
        <v>86</v>
      </c>
      <c r="AY136" s="17" t="s">
        <v>138</v>
      </c>
      <c r="BE136" s="198">
        <f>IF(N136="základní",J136,0)</f>
        <v>0</v>
      </c>
      <c r="BF136" s="198">
        <f>IF(N136="snížená",J136,0)</f>
        <v>0</v>
      </c>
      <c r="BG136" s="198">
        <f>IF(N136="zákl. přenesená",J136,0)</f>
        <v>0</v>
      </c>
      <c r="BH136" s="198">
        <f>IF(N136="sníž. přenesená",J136,0)</f>
        <v>0</v>
      </c>
      <c r="BI136" s="198">
        <f>IF(N136="nulová",J136,0)</f>
        <v>0</v>
      </c>
      <c r="BJ136" s="17" t="s">
        <v>82</v>
      </c>
      <c r="BK136" s="198">
        <f>ROUND(I136*H136,2)</f>
        <v>0</v>
      </c>
      <c r="BL136" s="17" t="s">
        <v>92</v>
      </c>
      <c r="BM136" s="197" t="s">
        <v>86</v>
      </c>
    </row>
    <row r="137" spans="1:47" s="2" customFormat="1" ht="29.25">
      <c r="A137" s="34"/>
      <c r="B137" s="35"/>
      <c r="C137" s="36"/>
      <c r="D137" s="199" t="s">
        <v>145</v>
      </c>
      <c r="E137" s="36"/>
      <c r="F137" s="200" t="s">
        <v>146</v>
      </c>
      <c r="G137" s="36"/>
      <c r="H137" s="36"/>
      <c r="I137" s="201"/>
      <c r="J137" s="36"/>
      <c r="K137" s="36"/>
      <c r="L137" s="39"/>
      <c r="M137" s="202"/>
      <c r="N137" s="203"/>
      <c r="O137" s="71"/>
      <c r="P137" s="71"/>
      <c r="Q137" s="71"/>
      <c r="R137" s="71"/>
      <c r="S137" s="71"/>
      <c r="T137" s="72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145</v>
      </c>
      <c r="AU137" s="17" t="s">
        <v>86</v>
      </c>
    </row>
    <row r="138" spans="2:51" s="13" customFormat="1" ht="11.25">
      <c r="B138" s="204"/>
      <c r="C138" s="205"/>
      <c r="D138" s="199" t="s">
        <v>147</v>
      </c>
      <c r="E138" s="206" t="s">
        <v>1</v>
      </c>
      <c r="F138" s="207" t="s">
        <v>148</v>
      </c>
      <c r="G138" s="205"/>
      <c r="H138" s="208">
        <v>0.128</v>
      </c>
      <c r="I138" s="209"/>
      <c r="J138" s="205"/>
      <c r="K138" s="205"/>
      <c r="L138" s="210"/>
      <c r="M138" s="211"/>
      <c r="N138" s="212"/>
      <c r="O138" s="212"/>
      <c r="P138" s="212"/>
      <c r="Q138" s="212"/>
      <c r="R138" s="212"/>
      <c r="S138" s="212"/>
      <c r="T138" s="213"/>
      <c r="AT138" s="214" t="s">
        <v>147</v>
      </c>
      <c r="AU138" s="214" t="s">
        <v>86</v>
      </c>
      <c r="AV138" s="13" t="s">
        <v>86</v>
      </c>
      <c r="AW138" s="13" t="s">
        <v>32</v>
      </c>
      <c r="AX138" s="13" t="s">
        <v>77</v>
      </c>
      <c r="AY138" s="214" t="s">
        <v>138</v>
      </c>
    </row>
    <row r="139" spans="2:51" s="14" customFormat="1" ht="11.25">
      <c r="B139" s="215"/>
      <c r="C139" s="216"/>
      <c r="D139" s="199" t="s">
        <v>147</v>
      </c>
      <c r="E139" s="217" t="s">
        <v>1</v>
      </c>
      <c r="F139" s="218" t="s">
        <v>149</v>
      </c>
      <c r="G139" s="216"/>
      <c r="H139" s="219">
        <v>0.128</v>
      </c>
      <c r="I139" s="220"/>
      <c r="J139" s="216"/>
      <c r="K139" s="216"/>
      <c r="L139" s="221"/>
      <c r="M139" s="222"/>
      <c r="N139" s="223"/>
      <c r="O139" s="223"/>
      <c r="P139" s="223"/>
      <c r="Q139" s="223"/>
      <c r="R139" s="223"/>
      <c r="S139" s="223"/>
      <c r="T139" s="224"/>
      <c r="AT139" s="225" t="s">
        <v>147</v>
      </c>
      <c r="AU139" s="225" t="s">
        <v>86</v>
      </c>
      <c r="AV139" s="14" t="s">
        <v>92</v>
      </c>
      <c r="AW139" s="14" t="s">
        <v>32</v>
      </c>
      <c r="AX139" s="14" t="s">
        <v>82</v>
      </c>
      <c r="AY139" s="225" t="s">
        <v>138</v>
      </c>
    </row>
    <row r="140" spans="2:63" s="12" customFormat="1" ht="22.9" customHeight="1">
      <c r="B140" s="170"/>
      <c r="C140" s="171"/>
      <c r="D140" s="172" t="s">
        <v>76</v>
      </c>
      <c r="E140" s="184" t="s">
        <v>89</v>
      </c>
      <c r="F140" s="184" t="s">
        <v>150</v>
      </c>
      <c r="G140" s="171"/>
      <c r="H140" s="171"/>
      <c r="I140" s="174"/>
      <c r="J140" s="185">
        <f>BK140</f>
        <v>0</v>
      </c>
      <c r="K140" s="171"/>
      <c r="L140" s="176"/>
      <c r="M140" s="177"/>
      <c r="N140" s="178"/>
      <c r="O140" s="178"/>
      <c r="P140" s="179">
        <f>SUM(P141:P148)</f>
        <v>0</v>
      </c>
      <c r="Q140" s="178"/>
      <c r="R140" s="179">
        <f>SUM(R141:R148)</f>
        <v>0</v>
      </c>
      <c r="S140" s="178"/>
      <c r="T140" s="180">
        <f>SUM(T141:T148)</f>
        <v>0</v>
      </c>
      <c r="AR140" s="181" t="s">
        <v>82</v>
      </c>
      <c r="AT140" s="182" t="s">
        <v>76</v>
      </c>
      <c r="AU140" s="182" t="s">
        <v>82</v>
      </c>
      <c r="AY140" s="181" t="s">
        <v>138</v>
      </c>
      <c r="BK140" s="183">
        <f>SUM(BK141:BK148)</f>
        <v>0</v>
      </c>
    </row>
    <row r="141" spans="1:65" s="2" customFormat="1" ht="14.45" customHeight="1">
      <c r="A141" s="34"/>
      <c r="B141" s="35"/>
      <c r="C141" s="186" t="s">
        <v>86</v>
      </c>
      <c r="D141" s="186" t="s">
        <v>140</v>
      </c>
      <c r="E141" s="187" t="s">
        <v>151</v>
      </c>
      <c r="F141" s="188" t="s">
        <v>152</v>
      </c>
      <c r="G141" s="189" t="s">
        <v>143</v>
      </c>
      <c r="H141" s="190">
        <v>0.048</v>
      </c>
      <c r="I141" s="191"/>
      <c r="J141" s="192">
        <f>ROUND(I141*H141,2)</f>
        <v>0</v>
      </c>
      <c r="K141" s="188" t="s">
        <v>144</v>
      </c>
      <c r="L141" s="39"/>
      <c r="M141" s="193" t="s">
        <v>1</v>
      </c>
      <c r="N141" s="194" t="s">
        <v>42</v>
      </c>
      <c r="O141" s="71"/>
      <c r="P141" s="195">
        <f>O141*H141</f>
        <v>0</v>
      </c>
      <c r="Q141" s="195">
        <v>0</v>
      </c>
      <c r="R141" s="195">
        <f>Q141*H141</f>
        <v>0</v>
      </c>
      <c r="S141" s="195">
        <v>0</v>
      </c>
      <c r="T141" s="196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7" t="s">
        <v>92</v>
      </c>
      <c r="AT141" s="197" t="s">
        <v>140</v>
      </c>
      <c r="AU141" s="197" t="s">
        <v>86</v>
      </c>
      <c r="AY141" s="17" t="s">
        <v>138</v>
      </c>
      <c r="BE141" s="198">
        <f>IF(N141="základní",J141,0)</f>
        <v>0</v>
      </c>
      <c r="BF141" s="198">
        <f>IF(N141="snížená",J141,0)</f>
        <v>0</v>
      </c>
      <c r="BG141" s="198">
        <f>IF(N141="zákl. přenesená",J141,0)</f>
        <v>0</v>
      </c>
      <c r="BH141" s="198">
        <f>IF(N141="sníž. přenesená",J141,0)</f>
        <v>0</v>
      </c>
      <c r="BI141" s="198">
        <f>IF(N141="nulová",J141,0)</f>
        <v>0</v>
      </c>
      <c r="BJ141" s="17" t="s">
        <v>82</v>
      </c>
      <c r="BK141" s="198">
        <f>ROUND(I141*H141,2)</f>
        <v>0</v>
      </c>
      <c r="BL141" s="17" t="s">
        <v>92</v>
      </c>
      <c r="BM141" s="197" t="s">
        <v>92</v>
      </c>
    </row>
    <row r="142" spans="1:47" s="2" customFormat="1" ht="11.25">
      <c r="A142" s="34"/>
      <c r="B142" s="35"/>
      <c r="C142" s="36"/>
      <c r="D142" s="199" t="s">
        <v>145</v>
      </c>
      <c r="E142" s="36"/>
      <c r="F142" s="200" t="s">
        <v>153</v>
      </c>
      <c r="G142" s="36"/>
      <c r="H142" s="36"/>
      <c r="I142" s="201"/>
      <c r="J142" s="36"/>
      <c r="K142" s="36"/>
      <c r="L142" s="39"/>
      <c r="M142" s="202"/>
      <c r="N142" s="203"/>
      <c r="O142" s="71"/>
      <c r="P142" s="71"/>
      <c r="Q142" s="71"/>
      <c r="R142" s="71"/>
      <c r="S142" s="71"/>
      <c r="T142" s="72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7" t="s">
        <v>145</v>
      </c>
      <c r="AU142" s="17" t="s">
        <v>86</v>
      </c>
    </row>
    <row r="143" spans="2:51" s="13" customFormat="1" ht="11.25">
      <c r="B143" s="204"/>
      <c r="C143" s="205"/>
      <c r="D143" s="199" t="s">
        <v>147</v>
      </c>
      <c r="E143" s="206" t="s">
        <v>1</v>
      </c>
      <c r="F143" s="207" t="s">
        <v>154</v>
      </c>
      <c r="G143" s="205"/>
      <c r="H143" s="208">
        <v>0.048</v>
      </c>
      <c r="I143" s="209"/>
      <c r="J143" s="205"/>
      <c r="K143" s="205"/>
      <c r="L143" s="210"/>
      <c r="M143" s="211"/>
      <c r="N143" s="212"/>
      <c r="O143" s="212"/>
      <c r="P143" s="212"/>
      <c r="Q143" s="212"/>
      <c r="R143" s="212"/>
      <c r="S143" s="212"/>
      <c r="T143" s="213"/>
      <c r="AT143" s="214" t="s">
        <v>147</v>
      </c>
      <c r="AU143" s="214" t="s">
        <v>86</v>
      </c>
      <c r="AV143" s="13" t="s">
        <v>86</v>
      </c>
      <c r="AW143" s="13" t="s">
        <v>32</v>
      </c>
      <c r="AX143" s="13" t="s">
        <v>77</v>
      </c>
      <c r="AY143" s="214" t="s">
        <v>138</v>
      </c>
    </row>
    <row r="144" spans="2:51" s="14" customFormat="1" ht="11.25">
      <c r="B144" s="215"/>
      <c r="C144" s="216"/>
      <c r="D144" s="199" t="s">
        <v>147</v>
      </c>
      <c r="E144" s="217" t="s">
        <v>1</v>
      </c>
      <c r="F144" s="218" t="s">
        <v>149</v>
      </c>
      <c r="G144" s="216"/>
      <c r="H144" s="219">
        <v>0.048</v>
      </c>
      <c r="I144" s="220"/>
      <c r="J144" s="216"/>
      <c r="K144" s="216"/>
      <c r="L144" s="221"/>
      <c r="M144" s="222"/>
      <c r="N144" s="223"/>
      <c r="O144" s="223"/>
      <c r="P144" s="223"/>
      <c r="Q144" s="223"/>
      <c r="R144" s="223"/>
      <c r="S144" s="223"/>
      <c r="T144" s="224"/>
      <c r="AT144" s="225" t="s">
        <v>147</v>
      </c>
      <c r="AU144" s="225" t="s">
        <v>86</v>
      </c>
      <c r="AV144" s="14" t="s">
        <v>92</v>
      </c>
      <c r="AW144" s="14" t="s">
        <v>32</v>
      </c>
      <c r="AX144" s="14" t="s">
        <v>82</v>
      </c>
      <c r="AY144" s="225" t="s">
        <v>138</v>
      </c>
    </row>
    <row r="145" spans="1:65" s="2" customFormat="1" ht="14.45" customHeight="1">
      <c r="A145" s="34"/>
      <c r="B145" s="35"/>
      <c r="C145" s="186" t="s">
        <v>89</v>
      </c>
      <c r="D145" s="186" t="s">
        <v>140</v>
      </c>
      <c r="E145" s="187" t="s">
        <v>155</v>
      </c>
      <c r="F145" s="188" t="s">
        <v>156</v>
      </c>
      <c r="G145" s="189" t="s">
        <v>157</v>
      </c>
      <c r="H145" s="190">
        <v>0.63</v>
      </c>
      <c r="I145" s="191"/>
      <c r="J145" s="192">
        <f>ROUND(I145*H145,2)</f>
        <v>0</v>
      </c>
      <c r="K145" s="188" t="s">
        <v>144</v>
      </c>
      <c r="L145" s="39"/>
      <c r="M145" s="193" t="s">
        <v>1</v>
      </c>
      <c r="N145" s="194" t="s">
        <v>42</v>
      </c>
      <c r="O145" s="71"/>
      <c r="P145" s="195">
        <f>O145*H145</f>
        <v>0</v>
      </c>
      <c r="Q145" s="195">
        <v>0</v>
      </c>
      <c r="R145" s="195">
        <f>Q145*H145</f>
        <v>0</v>
      </c>
      <c r="S145" s="195">
        <v>0</v>
      </c>
      <c r="T145" s="196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7" t="s">
        <v>92</v>
      </c>
      <c r="AT145" s="197" t="s">
        <v>140</v>
      </c>
      <c r="AU145" s="197" t="s">
        <v>86</v>
      </c>
      <c r="AY145" s="17" t="s">
        <v>138</v>
      </c>
      <c r="BE145" s="198">
        <f>IF(N145="základní",J145,0)</f>
        <v>0</v>
      </c>
      <c r="BF145" s="198">
        <f>IF(N145="snížená",J145,0)</f>
        <v>0</v>
      </c>
      <c r="BG145" s="198">
        <f>IF(N145="zákl. přenesená",J145,0)</f>
        <v>0</v>
      </c>
      <c r="BH145" s="198">
        <f>IF(N145="sníž. přenesená",J145,0)</f>
        <v>0</v>
      </c>
      <c r="BI145" s="198">
        <f>IF(N145="nulová",J145,0)</f>
        <v>0</v>
      </c>
      <c r="BJ145" s="17" t="s">
        <v>82</v>
      </c>
      <c r="BK145" s="198">
        <f>ROUND(I145*H145,2)</f>
        <v>0</v>
      </c>
      <c r="BL145" s="17" t="s">
        <v>92</v>
      </c>
      <c r="BM145" s="197" t="s">
        <v>158</v>
      </c>
    </row>
    <row r="146" spans="1:47" s="2" customFormat="1" ht="11.25">
      <c r="A146" s="34"/>
      <c r="B146" s="35"/>
      <c r="C146" s="36"/>
      <c r="D146" s="199" t="s">
        <v>145</v>
      </c>
      <c r="E146" s="36"/>
      <c r="F146" s="200" t="s">
        <v>159</v>
      </c>
      <c r="G146" s="36"/>
      <c r="H146" s="36"/>
      <c r="I146" s="201"/>
      <c r="J146" s="36"/>
      <c r="K146" s="36"/>
      <c r="L146" s="39"/>
      <c r="M146" s="202"/>
      <c r="N146" s="203"/>
      <c r="O146" s="71"/>
      <c r="P146" s="71"/>
      <c r="Q146" s="71"/>
      <c r="R146" s="71"/>
      <c r="S146" s="71"/>
      <c r="T146" s="72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7" t="s">
        <v>145</v>
      </c>
      <c r="AU146" s="17" t="s">
        <v>86</v>
      </c>
    </row>
    <row r="147" spans="2:51" s="13" customFormat="1" ht="11.25">
      <c r="B147" s="204"/>
      <c r="C147" s="205"/>
      <c r="D147" s="199" t="s">
        <v>147</v>
      </c>
      <c r="E147" s="206" t="s">
        <v>1</v>
      </c>
      <c r="F147" s="207" t="s">
        <v>160</v>
      </c>
      <c r="G147" s="205"/>
      <c r="H147" s="208">
        <v>0.63</v>
      </c>
      <c r="I147" s="209"/>
      <c r="J147" s="205"/>
      <c r="K147" s="205"/>
      <c r="L147" s="210"/>
      <c r="M147" s="211"/>
      <c r="N147" s="212"/>
      <c r="O147" s="212"/>
      <c r="P147" s="212"/>
      <c r="Q147" s="212"/>
      <c r="R147" s="212"/>
      <c r="S147" s="212"/>
      <c r="T147" s="213"/>
      <c r="AT147" s="214" t="s">
        <v>147</v>
      </c>
      <c r="AU147" s="214" t="s">
        <v>86</v>
      </c>
      <c r="AV147" s="13" t="s">
        <v>86</v>
      </c>
      <c r="AW147" s="13" t="s">
        <v>32</v>
      </c>
      <c r="AX147" s="13" t="s">
        <v>77</v>
      </c>
      <c r="AY147" s="214" t="s">
        <v>138</v>
      </c>
    </row>
    <row r="148" spans="2:51" s="14" customFormat="1" ht="11.25">
      <c r="B148" s="215"/>
      <c r="C148" s="216"/>
      <c r="D148" s="199" t="s">
        <v>147</v>
      </c>
      <c r="E148" s="217" t="s">
        <v>1</v>
      </c>
      <c r="F148" s="218" t="s">
        <v>149</v>
      </c>
      <c r="G148" s="216"/>
      <c r="H148" s="219">
        <v>0.63</v>
      </c>
      <c r="I148" s="220"/>
      <c r="J148" s="216"/>
      <c r="K148" s="216"/>
      <c r="L148" s="221"/>
      <c r="M148" s="222"/>
      <c r="N148" s="223"/>
      <c r="O148" s="223"/>
      <c r="P148" s="223"/>
      <c r="Q148" s="223"/>
      <c r="R148" s="223"/>
      <c r="S148" s="223"/>
      <c r="T148" s="224"/>
      <c r="AT148" s="225" t="s">
        <v>147</v>
      </c>
      <c r="AU148" s="225" t="s">
        <v>86</v>
      </c>
      <c r="AV148" s="14" t="s">
        <v>92</v>
      </c>
      <c r="AW148" s="14" t="s">
        <v>32</v>
      </c>
      <c r="AX148" s="14" t="s">
        <v>82</v>
      </c>
      <c r="AY148" s="225" t="s">
        <v>138</v>
      </c>
    </row>
    <row r="149" spans="2:63" s="12" customFormat="1" ht="22.9" customHeight="1">
      <c r="B149" s="170"/>
      <c r="C149" s="171"/>
      <c r="D149" s="172" t="s">
        <v>76</v>
      </c>
      <c r="E149" s="184" t="s">
        <v>92</v>
      </c>
      <c r="F149" s="184" t="s">
        <v>161</v>
      </c>
      <c r="G149" s="171"/>
      <c r="H149" s="171"/>
      <c r="I149" s="174"/>
      <c r="J149" s="185">
        <f>BK149</f>
        <v>0</v>
      </c>
      <c r="K149" s="171"/>
      <c r="L149" s="176"/>
      <c r="M149" s="177"/>
      <c r="N149" s="178"/>
      <c r="O149" s="178"/>
      <c r="P149" s="179">
        <f>SUM(P150:P161)</f>
        <v>0</v>
      </c>
      <c r="Q149" s="178"/>
      <c r="R149" s="179">
        <f>SUM(R150:R161)</f>
        <v>0</v>
      </c>
      <c r="S149" s="178"/>
      <c r="T149" s="180">
        <f>SUM(T150:T161)</f>
        <v>0</v>
      </c>
      <c r="AR149" s="181" t="s">
        <v>82</v>
      </c>
      <c r="AT149" s="182" t="s">
        <v>76</v>
      </c>
      <c r="AU149" s="182" t="s">
        <v>82</v>
      </c>
      <c r="AY149" s="181" t="s">
        <v>138</v>
      </c>
      <c r="BK149" s="183">
        <f>SUM(BK150:BK161)</f>
        <v>0</v>
      </c>
    </row>
    <row r="150" spans="1:65" s="2" customFormat="1" ht="14.45" customHeight="1">
      <c r="A150" s="34"/>
      <c r="B150" s="35"/>
      <c r="C150" s="186" t="s">
        <v>92</v>
      </c>
      <c r="D150" s="186" t="s">
        <v>140</v>
      </c>
      <c r="E150" s="187" t="s">
        <v>162</v>
      </c>
      <c r="F150" s="188" t="s">
        <v>163</v>
      </c>
      <c r="G150" s="189" t="s">
        <v>143</v>
      </c>
      <c r="H150" s="190">
        <v>4.77</v>
      </c>
      <c r="I150" s="191"/>
      <c r="J150" s="192">
        <f>ROUND(I150*H150,2)</f>
        <v>0</v>
      </c>
      <c r="K150" s="188" t="s">
        <v>144</v>
      </c>
      <c r="L150" s="39"/>
      <c r="M150" s="193" t="s">
        <v>1</v>
      </c>
      <c r="N150" s="194" t="s">
        <v>42</v>
      </c>
      <c r="O150" s="71"/>
      <c r="P150" s="195">
        <f>O150*H150</f>
        <v>0</v>
      </c>
      <c r="Q150" s="195">
        <v>0</v>
      </c>
      <c r="R150" s="195">
        <f>Q150*H150</f>
        <v>0</v>
      </c>
      <c r="S150" s="195">
        <v>0</v>
      </c>
      <c r="T150" s="196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7" t="s">
        <v>92</v>
      </c>
      <c r="AT150" s="197" t="s">
        <v>140</v>
      </c>
      <c r="AU150" s="197" t="s">
        <v>86</v>
      </c>
      <c r="AY150" s="17" t="s">
        <v>138</v>
      </c>
      <c r="BE150" s="198">
        <f>IF(N150="základní",J150,0)</f>
        <v>0</v>
      </c>
      <c r="BF150" s="198">
        <f>IF(N150="snížená",J150,0)</f>
        <v>0</v>
      </c>
      <c r="BG150" s="198">
        <f>IF(N150="zákl. přenesená",J150,0)</f>
        <v>0</v>
      </c>
      <c r="BH150" s="198">
        <f>IF(N150="sníž. přenesená",J150,0)</f>
        <v>0</v>
      </c>
      <c r="BI150" s="198">
        <f>IF(N150="nulová",J150,0)</f>
        <v>0</v>
      </c>
      <c r="BJ150" s="17" t="s">
        <v>82</v>
      </c>
      <c r="BK150" s="198">
        <f>ROUND(I150*H150,2)</f>
        <v>0</v>
      </c>
      <c r="BL150" s="17" t="s">
        <v>92</v>
      </c>
      <c r="BM150" s="197" t="s">
        <v>164</v>
      </c>
    </row>
    <row r="151" spans="1:47" s="2" customFormat="1" ht="19.5">
      <c r="A151" s="34"/>
      <c r="B151" s="35"/>
      <c r="C151" s="36"/>
      <c r="D151" s="199" t="s">
        <v>145</v>
      </c>
      <c r="E151" s="36"/>
      <c r="F151" s="200" t="s">
        <v>165</v>
      </c>
      <c r="G151" s="36"/>
      <c r="H151" s="36"/>
      <c r="I151" s="201"/>
      <c r="J151" s="36"/>
      <c r="K151" s="36"/>
      <c r="L151" s="39"/>
      <c r="M151" s="202"/>
      <c r="N151" s="203"/>
      <c r="O151" s="71"/>
      <c r="P151" s="71"/>
      <c r="Q151" s="71"/>
      <c r="R151" s="71"/>
      <c r="S151" s="71"/>
      <c r="T151" s="72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T151" s="17" t="s">
        <v>145</v>
      </c>
      <c r="AU151" s="17" t="s">
        <v>86</v>
      </c>
    </row>
    <row r="152" spans="2:51" s="13" customFormat="1" ht="11.25">
      <c r="B152" s="204"/>
      <c r="C152" s="205"/>
      <c r="D152" s="199" t="s">
        <v>147</v>
      </c>
      <c r="E152" s="206" t="s">
        <v>1</v>
      </c>
      <c r="F152" s="207" t="s">
        <v>166</v>
      </c>
      <c r="G152" s="205"/>
      <c r="H152" s="208">
        <v>4.77</v>
      </c>
      <c r="I152" s="209"/>
      <c r="J152" s="205"/>
      <c r="K152" s="205"/>
      <c r="L152" s="210"/>
      <c r="M152" s="211"/>
      <c r="N152" s="212"/>
      <c r="O152" s="212"/>
      <c r="P152" s="212"/>
      <c r="Q152" s="212"/>
      <c r="R152" s="212"/>
      <c r="S152" s="212"/>
      <c r="T152" s="213"/>
      <c r="AT152" s="214" t="s">
        <v>147</v>
      </c>
      <c r="AU152" s="214" t="s">
        <v>86</v>
      </c>
      <c r="AV152" s="13" t="s">
        <v>86</v>
      </c>
      <c r="AW152" s="13" t="s">
        <v>32</v>
      </c>
      <c r="AX152" s="13" t="s">
        <v>77</v>
      </c>
      <c r="AY152" s="214" t="s">
        <v>138</v>
      </c>
    </row>
    <row r="153" spans="2:51" s="14" customFormat="1" ht="11.25">
      <c r="B153" s="215"/>
      <c r="C153" s="216"/>
      <c r="D153" s="199" t="s">
        <v>147</v>
      </c>
      <c r="E153" s="217" t="s">
        <v>1</v>
      </c>
      <c r="F153" s="218" t="s">
        <v>149</v>
      </c>
      <c r="G153" s="216"/>
      <c r="H153" s="219">
        <v>4.77</v>
      </c>
      <c r="I153" s="220"/>
      <c r="J153" s="216"/>
      <c r="K153" s="216"/>
      <c r="L153" s="221"/>
      <c r="M153" s="222"/>
      <c r="N153" s="223"/>
      <c r="O153" s="223"/>
      <c r="P153" s="223"/>
      <c r="Q153" s="223"/>
      <c r="R153" s="223"/>
      <c r="S153" s="223"/>
      <c r="T153" s="224"/>
      <c r="AT153" s="225" t="s">
        <v>147</v>
      </c>
      <c r="AU153" s="225" t="s">
        <v>86</v>
      </c>
      <c r="AV153" s="14" t="s">
        <v>92</v>
      </c>
      <c r="AW153" s="14" t="s">
        <v>32</v>
      </c>
      <c r="AX153" s="14" t="s">
        <v>82</v>
      </c>
      <c r="AY153" s="225" t="s">
        <v>138</v>
      </c>
    </row>
    <row r="154" spans="1:65" s="2" customFormat="1" ht="14.45" customHeight="1">
      <c r="A154" s="34"/>
      <c r="B154" s="35"/>
      <c r="C154" s="186" t="s">
        <v>167</v>
      </c>
      <c r="D154" s="186" t="s">
        <v>140</v>
      </c>
      <c r="E154" s="187" t="s">
        <v>168</v>
      </c>
      <c r="F154" s="188" t="s">
        <v>169</v>
      </c>
      <c r="G154" s="189" t="s">
        <v>170</v>
      </c>
      <c r="H154" s="190">
        <v>1.971</v>
      </c>
      <c r="I154" s="191"/>
      <c r="J154" s="192">
        <f>ROUND(I154*H154,2)</f>
        <v>0</v>
      </c>
      <c r="K154" s="188" t="s">
        <v>144</v>
      </c>
      <c r="L154" s="39"/>
      <c r="M154" s="193" t="s">
        <v>1</v>
      </c>
      <c r="N154" s="194" t="s">
        <v>42</v>
      </c>
      <c r="O154" s="71"/>
      <c r="P154" s="195">
        <f>O154*H154</f>
        <v>0</v>
      </c>
      <c r="Q154" s="195">
        <v>0</v>
      </c>
      <c r="R154" s="195">
        <f>Q154*H154</f>
        <v>0</v>
      </c>
      <c r="S154" s="195">
        <v>0</v>
      </c>
      <c r="T154" s="196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7" t="s">
        <v>92</v>
      </c>
      <c r="AT154" s="197" t="s">
        <v>140</v>
      </c>
      <c r="AU154" s="197" t="s">
        <v>86</v>
      </c>
      <c r="AY154" s="17" t="s">
        <v>138</v>
      </c>
      <c r="BE154" s="198">
        <f>IF(N154="základní",J154,0)</f>
        <v>0</v>
      </c>
      <c r="BF154" s="198">
        <f>IF(N154="snížená",J154,0)</f>
        <v>0</v>
      </c>
      <c r="BG154" s="198">
        <f>IF(N154="zákl. přenesená",J154,0)</f>
        <v>0</v>
      </c>
      <c r="BH154" s="198">
        <f>IF(N154="sníž. přenesená",J154,0)</f>
        <v>0</v>
      </c>
      <c r="BI154" s="198">
        <f>IF(N154="nulová",J154,0)</f>
        <v>0</v>
      </c>
      <c r="BJ154" s="17" t="s">
        <v>82</v>
      </c>
      <c r="BK154" s="198">
        <f>ROUND(I154*H154,2)</f>
        <v>0</v>
      </c>
      <c r="BL154" s="17" t="s">
        <v>92</v>
      </c>
      <c r="BM154" s="197" t="s">
        <v>171</v>
      </c>
    </row>
    <row r="155" spans="1:47" s="2" customFormat="1" ht="11.25">
      <c r="A155" s="34"/>
      <c r="B155" s="35"/>
      <c r="C155" s="36"/>
      <c r="D155" s="199" t="s">
        <v>145</v>
      </c>
      <c r="E155" s="36"/>
      <c r="F155" s="200" t="s">
        <v>172</v>
      </c>
      <c r="G155" s="36"/>
      <c r="H155" s="36"/>
      <c r="I155" s="201"/>
      <c r="J155" s="36"/>
      <c r="K155" s="36"/>
      <c r="L155" s="39"/>
      <c r="M155" s="202"/>
      <c r="N155" s="203"/>
      <c r="O155" s="71"/>
      <c r="P155" s="71"/>
      <c r="Q155" s="71"/>
      <c r="R155" s="71"/>
      <c r="S155" s="71"/>
      <c r="T155" s="72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T155" s="17" t="s">
        <v>145</v>
      </c>
      <c r="AU155" s="17" t="s">
        <v>86</v>
      </c>
    </row>
    <row r="156" spans="2:51" s="13" customFormat="1" ht="11.25">
      <c r="B156" s="204"/>
      <c r="C156" s="205"/>
      <c r="D156" s="199" t="s">
        <v>147</v>
      </c>
      <c r="E156" s="206" t="s">
        <v>1</v>
      </c>
      <c r="F156" s="207" t="s">
        <v>173</v>
      </c>
      <c r="G156" s="205"/>
      <c r="H156" s="208">
        <v>1.971</v>
      </c>
      <c r="I156" s="209"/>
      <c r="J156" s="205"/>
      <c r="K156" s="205"/>
      <c r="L156" s="210"/>
      <c r="M156" s="211"/>
      <c r="N156" s="212"/>
      <c r="O156" s="212"/>
      <c r="P156" s="212"/>
      <c r="Q156" s="212"/>
      <c r="R156" s="212"/>
      <c r="S156" s="212"/>
      <c r="T156" s="213"/>
      <c r="AT156" s="214" t="s">
        <v>147</v>
      </c>
      <c r="AU156" s="214" t="s">
        <v>86</v>
      </c>
      <c r="AV156" s="13" t="s">
        <v>86</v>
      </c>
      <c r="AW156" s="13" t="s">
        <v>32</v>
      </c>
      <c r="AX156" s="13" t="s">
        <v>77</v>
      </c>
      <c r="AY156" s="214" t="s">
        <v>138</v>
      </c>
    </row>
    <row r="157" spans="2:51" s="14" customFormat="1" ht="11.25">
      <c r="B157" s="215"/>
      <c r="C157" s="216"/>
      <c r="D157" s="199" t="s">
        <v>147</v>
      </c>
      <c r="E157" s="217" t="s">
        <v>1</v>
      </c>
      <c r="F157" s="218" t="s">
        <v>149</v>
      </c>
      <c r="G157" s="216"/>
      <c r="H157" s="219">
        <v>1.971</v>
      </c>
      <c r="I157" s="220"/>
      <c r="J157" s="216"/>
      <c r="K157" s="216"/>
      <c r="L157" s="221"/>
      <c r="M157" s="222"/>
      <c r="N157" s="223"/>
      <c r="O157" s="223"/>
      <c r="P157" s="223"/>
      <c r="Q157" s="223"/>
      <c r="R157" s="223"/>
      <c r="S157" s="223"/>
      <c r="T157" s="224"/>
      <c r="AT157" s="225" t="s">
        <v>147</v>
      </c>
      <c r="AU157" s="225" t="s">
        <v>86</v>
      </c>
      <c r="AV157" s="14" t="s">
        <v>92</v>
      </c>
      <c r="AW157" s="14" t="s">
        <v>32</v>
      </c>
      <c r="AX157" s="14" t="s">
        <v>82</v>
      </c>
      <c r="AY157" s="225" t="s">
        <v>138</v>
      </c>
    </row>
    <row r="158" spans="1:65" s="2" customFormat="1" ht="14.45" customHeight="1">
      <c r="A158" s="34"/>
      <c r="B158" s="35"/>
      <c r="C158" s="226" t="s">
        <v>158</v>
      </c>
      <c r="D158" s="226" t="s">
        <v>174</v>
      </c>
      <c r="E158" s="227" t="s">
        <v>175</v>
      </c>
      <c r="F158" s="228" t="s">
        <v>176</v>
      </c>
      <c r="G158" s="229" t="s">
        <v>170</v>
      </c>
      <c r="H158" s="230">
        <v>2.129</v>
      </c>
      <c r="I158" s="231"/>
      <c r="J158" s="232">
        <f>ROUND(I158*H158,2)</f>
        <v>0</v>
      </c>
      <c r="K158" s="228" t="s">
        <v>144</v>
      </c>
      <c r="L158" s="233"/>
      <c r="M158" s="234" t="s">
        <v>1</v>
      </c>
      <c r="N158" s="235" t="s">
        <v>42</v>
      </c>
      <c r="O158" s="71"/>
      <c r="P158" s="195">
        <f>O158*H158</f>
        <v>0</v>
      </c>
      <c r="Q158" s="195">
        <v>0</v>
      </c>
      <c r="R158" s="195">
        <f>Q158*H158</f>
        <v>0</v>
      </c>
      <c r="S158" s="195">
        <v>0</v>
      </c>
      <c r="T158" s="196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7" t="s">
        <v>164</v>
      </c>
      <c r="AT158" s="197" t="s">
        <v>174</v>
      </c>
      <c r="AU158" s="197" t="s">
        <v>86</v>
      </c>
      <c r="AY158" s="17" t="s">
        <v>138</v>
      </c>
      <c r="BE158" s="198">
        <f>IF(N158="základní",J158,0)</f>
        <v>0</v>
      </c>
      <c r="BF158" s="198">
        <f>IF(N158="snížená",J158,0)</f>
        <v>0</v>
      </c>
      <c r="BG158" s="198">
        <f>IF(N158="zákl. přenesená",J158,0)</f>
        <v>0</v>
      </c>
      <c r="BH158" s="198">
        <f>IF(N158="sníž. přenesená",J158,0)</f>
        <v>0</v>
      </c>
      <c r="BI158" s="198">
        <f>IF(N158="nulová",J158,0)</f>
        <v>0</v>
      </c>
      <c r="BJ158" s="17" t="s">
        <v>82</v>
      </c>
      <c r="BK158" s="198">
        <f>ROUND(I158*H158,2)</f>
        <v>0</v>
      </c>
      <c r="BL158" s="17" t="s">
        <v>92</v>
      </c>
      <c r="BM158" s="197" t="s">
        <v>177</v>
      </c>
    </row>
    <row r="159" spans="1:47" s="2" customFormat="1" ht="11.25">
      <c r="A159" s="34"/>
      <c r="B159" s="35"/>
      <c r="C159" s="36"/>
      <c r="D159" s="199" t="s">
        <v>145</v>
      </c>
      <c r="E159" s="36"/>
      <c r="F159" s="200" t="s">
        <v>176</v>
      </c>
      <c r="G159" s="36"/>
      <c r="H159" s="36"/>
      <c r="I159" s="201"/>
      <c r="J159" s="36"/>
      <c r="K159" s="36"/>
      <c r="L159" s="39"/>
      <c r="M159" s="202"/>
      <c r="N159" s="203"/>
      <c r="O159" s="71"/>
      <c r="P159" s="71"/>
      <c r="Q159" s="71"/>
      <c r="R159" s="71"/>
      <c r="S159" s="71"/>
      <c r="T159" s="72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7" t="s">
        <v>145</v>
      </c>
      <c r="AU159" s="17" t="s">
        <v>86</v>
      </c>
    </row>
    <row r="160" spans="2:51" s="13" customFormat="1" ht="11.25">
      <c r="B160" s="204"/>
      <c r="C160" s="205"/>
      <c r="D160" s="199" t="s">
        <v>147</v>
      </c>
      <c r="E160" s="206" t="s">
        <v>1</v>
      </c>
      <c r="F160" s="207" t="s">
        <v>178</v>
      </c>
      <c r="G160" s="205"/>
      <c r="H160" s="208">
        <v>2.129</v>
      </c>
      <c r="I160" s="209"/>
      <c r="J160" s="205"/>
      <c r="K160" s="205"/>
      <c r="L160" s="210"/>
      <c r="M160" s="211"/>
      <c r="N160" s="212"/>
      <c r="O160" s="212"/>
      <c r="P160" s="212"/>
      <c r="Q160" s="212"/>
      <c r="R160" s="212"/>
      <c r="S160" s="212"/>
      <c r="T160" s="213"/>
      <c r="AT160" s="214" t="s">
        <v>147</v>
      </c>
      <c r="AU160" s="214" t="s">
        <v>86</v>
      </c>
      <c r="AV160" s="13" t="s">
        <v>86</v>
      </c>
      <c r="AW160" s="13" t="s">
        <v>32</v>
      </c>
      <c r="AX160" s="13" t="s">
        <v>77</v>
      </c>
      <c r="AY160" s="214" t="s">
        <v>138</v>
      </c>
    </row>
    <row r="161" spans="2:51" s="14" customFormat="1" ht="11.25">
      <c r="B161" s="215"/>
      <c r="C161" s="216"/>
      <c r="D161" s="199" t="s">
        <v>147</v>
      </c>
      <c r="E161" s="217" t="s">
        <v>1</v>
      </c>
      <c r="F161" s="218" t="s">
        <v>149</v>
      </c>
      <c r="G161" s="216"/>
      <c r="H161" s="219">
        <v>2.129</v>
      </c>
      <c r="I161" s="220"/>
      <c r="J161" s="216"/>
      <c r="K161" s="216"/>
      <c r="L161" s="221"/>
      <c r="M161" s="222"/>
      <c r="N161" s="223"/>
      <c r="O161" s="223"/>
      <c r="P161" s="223"/>
      <c r="Q161" s="223"/>
      <c r="R161" s="223"/>
      <c r="S161" s="223"/>
      <c r="T161" s="224"/>
      <c r="AT161" s="225" t="s">
        <v>147</v>
      </c>
      <c r="AU161" s="225" t="s">
        <v>86</v>
      </c>
      <c r="AV161" s="14" t="s">
        <v>92</v>
      </c>
      <c r="AW161" s="14" t="s">
        <v>32</v>
      </c>
      <c r="AX161" s="14" t="s">
        <v>82</v>
      </c>
      <c r="AY161" s="225" t="s">
        <v>138</v>
      </c>
    </row>
    <row r="162" spans="2:63" s="12" customFormat="1" ht="22.9" customHeight="1">
      <c r="B162" s="170"/>
      <c r="C162" s="171"/>
      <c r="D162" s="172" t="s">
        <v>76</v>
      </c>
      <c r="E162" s="184" t="s">
        <v>158</v>
      </c>
      <c r="F162" s="184" t="s">
        <v>179</v>
      </c>
      <c r="G162" s="171"/>
      <c r="H162" s="171"/>
      <c r="I162" s="174"/>
      <c r="J162" s="185">
        <f>BK162</f>
        <v>0</v>
      </c>
      <c r="K162" s="171"/>
      <c r="L162" s="176"/>
      <c r="M162" s="177"/>
      <c r="N162" s="178"/>
      <c r="O162" s="178"/>
      <c r="P162" s="179">
        <f>SUM(P163:P194)</f>
        <v>0</v>
      </c>
      <c r="Q162" s="178"/>
      <c r="R162" s="179">
        <f>SUM(R163:R194)</f>
        <v>0</v>
      </c>
      <c r="S162" s="178"/>
      <c r="T162" s="180">
        <f>SUM(T163:T194)</f>
        <v>0</v>
      </c>
      <c r="AR162" s="181" t="s">
        <v>82</v>
      </c>
      <c r="AT162" s="182" t="s">
        <v>76</v>
      </c>
      <c r="AU162" s="182" t="s">
        <v>82</v>
      </c>
      <c r="AY162" s="181" t="s">
        <v>138</v>
      </c>
      <c r="BK162" s="183">
        <f>SUM(BK163:BK194)</f>
        <v>0</v>
      </c>
    </row>
    <row r="163" spans="1:65" s="2" customFormat="1" ht="14.45" customHeight="1">
      <c r="A163" s="34"/>
      <c r="B163" s="35"/>
      <c r="C163" s="186" t="s">
        <v>180</v>
      </c>
      <c r="D163" s="186" t="s">
        <v>140</v>
      </c>
      <c r="E163" s="187" t="s">
        <v>181</v>
      </c>
      <c r="F163" s="188" t="s">
        <v>182</v>
      </c>
      <c r="G163" s="189" t="s">
        <v>157</v>
      </c>
      <c r="H163" s="190">
        <v>20</v>
      </c>
      <c r="I163" s="191"/>
      <c r="J163" s="192">
        <f>ROUND(I163*H163,2)</f>
        <v>0</v>
      </c>
      <c r="K163" s="188" t="s">
        <v>144</v>
      </c>
      <c r="L163" s="39"/>
      <c r="M163" s="193" t="s">
        <v>1</v>
      </c>
      <c r="N163" s="194" t="s">
        <v>42</v>
      </c>
      <c r="O163" s="71"/>
      <c r="P163" s="195">
        <f>O163*H163</f>
        <v>0</v>
      </c>
      <c r="Q163" s="195">
        <v>0</v>
      </c>
      <c r="R163" s="195">
        <f>Q163*H163</f>
        <v>0</v>
      </c>
      <c r="S163" s="195">
        <v>0</v>
      </c>
      <c r="T163" s="196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7" t="s">
        <v>92</v>
      </c>
      <c r="AT163" s="197" t="s">
        <v>140</v>
      </c>
      <c r="AU163" s="197" t="s">
        <v>86</v>
      </c>
      <c r="AY163" s="17" t="s">
        <v>138</v>
      </c>
      <c r="BE163" s="198">
        <f>IF(N163="základní",J163,0)</f>
        <v>0</v>
      </c>
      <c r="BF163" s="198">
        <f>IF(N163="snížená",J163,0)</f>
        <v>0</v>
      </c>
      <c r="BG163" s="198">
        <f>IF(N163="zákl. přenesená",J163,0)</f>
        <v>0</v>
      </c>
      <c r="BH163" s="198">
        <f>IF(N163="sníž. přenesená",J163,0)</f>
        <v>0</v>
      </c>
      <c r="BI163" s="198">
        <f>IF(N163="nulová",J163,0)</f>
        <v>0</v>
      </c>
      <c r="BJ163" s="17" t="s">
        <v>82</v>
      </c>
      <c r="BK163" s="198">
        <f>ROUND(I163*H163,2)</f>
        <v>0</v>
      </c>
      <c r="BL163" s="17" t="s">
        <v>92</v>
      </c>
      <c r="BM163" s="197" t="s">
        <v>183</v>
      </c>
    </row>
    <row r="164" spans="1:47" s="2" customFormat="1" ht="19.5">
      <c r="A164" s="34"/>
      <c r="B164" s="35"/>
      <c r="C164" s="36"/>
      <c r="D164" s="199" t="s">
        <v>145</v>
      </c>
      <c r="E164" s="36"/>
      <c r="F164" s="200" t="s">
        <v>184</v>
      </c>
      <c r="G164" s="36"/>
      <c r="H164" s="36"/>
      <c r="I164" s="201"/>
      <c r="J164" s="36"/>
      <c r="K164" s="36"/>
      <c r="L164" s="39"/>
      <c r="M164" s="202"/>
      <c r="N164" s="203"/>
      <c r="O164" s="71"/>
      <c r="P164" s="71"/>
      <c r="Q164" s="71"/>
      <c r="R164" s="71"/>
      <c r="S164" s="71"/>
      <c r="T164" s="72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T164" s="17" t="s">
        <v>145</v>
      </c>
      <c r="AU164" s="17" t="s">
        <v>86</v>
      </c>
    </row>
    <row r="165" spans="2:51" s="13" customFormat="1" ht="11.25">
      <c r="B165" s="204"/>
      <c r="C165" s="205"/>
      <c r="D165" s="199" t="s">
        <v>147</v>
      </c>
      <c r="E165" s="206" t="s">
        <v>1</v>
      </c>
      <c r="F165" s="207" t="s">
        <v>185</v>
      </c>
      <c r="G165" s="205"/>
      <c r="H165" s="208">
        <v>20</v>
      </c>
      <c r="I165" s="209"/>
      <c r="J165" s="205"/>
      <c r="K165" s="205"/>
      <c r="L165" s="210"/>
      <c r="M165" s="211"/>
      <c r="N165" s="212"/>
      <c r="O165" s="212"/>
      <c r="P165" s="212"/>
      <c r="Q165" s="212"/>
      <c r="R165" s="212"/>
      <c r="S165" s="212"/>
      <c r="T165" s="213"/>
      <c r="AT165" s="214" t="s">
        <v>147</v>
      </c>
      <c r="AU165" s="214" t="s">
        <v>86</v>
      </c>
      <c r="AV165" s="13" t="s">
        <v>86</v>
      </c>
      <c r="AW165" s="13" t="s">
        <v>32</v>
      </c>
      <c r="AX165" s="13" t="s">
        <v>77</v>
      </c>
      <c r="AY165" s="214" t="s">
        <v>138</v>
      </c>
    </row>
    <row r="166" spans="2:51" s="14" customFormat="1" ht="11.25">
      <c r="B166" s="215"/>
      <c r="C166" s="216"/>
      <c r="D166" s="199" t="s">
        <v>147</v>
      </c>
      <c r="E166" s="217" t="s">
        <v>1</v>
      </c>
      <c r="F166" s="218" t="s">
        <v>149</v>
      </c>
      <c r="G166" s="216"/>
      <c r="H166" s="219">
        <v>20</v>
      </c>
      <c r="I166" s="220"/>
      <c r="J166" s="216"/>
      <c r="K166" s="216"/>
      <c r="L166" s="221"/>
      <c r="M166" s="222"/>
      <c r="N166" s="223"/>
      <c r="O166" s="223"/>
      <c r="P166" s="223"/>
      <c r="Q166" s="223"/>
      <c r="R166" s="223"/>
      <c r="S166" s="223"/>
      <c r="T166" s="224"/>
      <c r="AT166" s="225" t="s">
        <v>147</v>
      </c>
      <c r="AU166" s="225" t="s">
        <v>86</v>
      </c>
      <c r="AV166" s="14" t="s">
        <v>92</v>
      </c>
      <c r="AW166" s="14" t="s">
        <v>32</v>
      </c>
      <c r="AX166" s="14" t="s">
        <v>82</v>
      </c>
      <c r="AY166" s="225" t="s">
        <v>138</v>
      </c>
    </row>
    <row r="167" spans="1:65" s="2" customFormat="1" ht="14.45" customHeight="1">
      <c r="A167" s="34"/>
      <c r="B167" s="35"/>
      <c r="C167" s="186" t="s">
        <v>164</v>
      </c>
      <c r="D167" s="186" t="s">
        <v>140</v>
      </c>
      <c r="E167" s="187" t="s">
        <v>186</v>
      </c>
      <c r="F167" s="188" t="s">
        <v>187</v>
      </c>
      <c r="G167" s="189" t="s">
        <v>157</v>
      </c>
      <c r="H167" s="190">
        <v>68.125</v>
      </c>
      <c r="I167" s="191"/>
      <c r="J167" s="192">
        <f>ROUND(I167*H167,2)</f>
        <v>0</v>
      </c>
      <c r="K167" s="188" t="s">
        <v>144</v>
      </c>
      <c r="L167" s="39"/>
      <c r="M167" s="193" t="s">
        <v>1</v>
      </c>
      <c r="N167" s="194" t="s">
        <v>42</v>
      </c>
      <c r="O167" s="71"/>
      <c r="P167" s="195">
        <f>O167*H167</f>
        <v>0</v>
      </c>
      <c r="Q167" s="195">
        <v>0</v>
      </c>
      <c r="R167" s="195">
        <f>Q167*H167</f>
        <v>0</v>
      </c>
      <c r="S167" s="195">
        <v>0</v>
      </c>
      <c r="T167" s="196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7" t="s">
        <v>92</v>
      </c>
      <c r="AT167" s="197" t="s">
        <v>140</v>
      </c>
      <c r="AU167" s="197" t="s">
        <v>86</v>
      </c>
      <c r="AY167" s="17" t="s">
        <v>138</v>
      </c>
      <c r="BE167" s="198">
        <f>IF(N167="základní",J167,0)</f>
        <v>0</v>
      </c>
      <c r="BF167" s="198">
        <f>IF(N167="snížená",J167,0)</f>
        <v>0</v>
      </c>
      <c r="BG167" s="198">
        <f>IF(N167="zákl. přenesená",J167,0)</f>
        <v>0</v>
      </c>
      <c r="BH167" s="198">
        <f>IF(N167="sníž. přenesená",J167,0)</f>
        <v>0</v>
      </c>
      <c r="BI167" s="198">
        <f>IF(N167="nulová",J167,0)</f>
        <v>0</v>
      </c>
      <c r="BJ167" s="17" t="s">
        <v>82</v>
      </c>
      <c r="BK167" s="198">
        <f>ROUND(I167*H167,2)</f>
        <v>0</v>
      </c>
      <c r="BL167" s="17" t="s">
        <v>92</v>
      </c>
      <c r="BM167" s="197" t="s">
        <v>188</v>
      </c>
    </row>
    <row r="168" spans="1:47" s="2" customFormat="1" ht="11.25">
      <c r="A168" s="34"/>
      <c r="B168" s="35"/>
      <c r="C168" s="36"/>
      <c r="D168" s="199" t="s">
        <v>145</v>
      </c>
      <c r="E168" s="36"/>
      <c r="F168" s="200" t="s">
        <v>189</v>
      </c>
      <c r="G168" s="36"/>
      <c r="H168" s="36"/>
      <c r="I168" s="201"/>
      <c r="J168" s="36"/>
      <c r="K168" s="36"/>
      <c r="L168" s="39"/>
      <c r="M168" s="202"/>
      <c r="N168" s="203"/>
      <c r="O168" s="71"/>
      <c r="P168" s="71"/>
      <c r="Q168" s="71"/>
      <c r="R168" s="71"/>
      <c r="S168" s="71"/>
      <c r="T168" s="72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7" t="s">
        <v>145</v>
      </c>
      <c r="AU168" s="17" t="s">
        <v>86</v>
      </c>
    </row>
    <row r="169" spans="2:51" s="15" customFormat="1" ht="11.25">
      <c r="B169" s="236"/>
      <c r="C169" s="237"/>
      <c r="D169" s="199" t="s">
        <v>147</v>
      </c>
      <c r="E169" s="238" t="s">
        <v>1</v>
      </c>
      <c r="F169" s="239" t="s">
        <v>190</v>
      </c>
      <c r="G169" s="237"/>
      <c r="H169" s="238" t="s">
        <v>1</v>
      </c>
      <c r="I169" s="240"/>
      <c r="J169" s="237"/>
      <c r="K169" s="237"/>
      <c r="L169" s="241"/>
      <c r="M169" s="242"/>
      <c r="N169" s="243"/>
      <c r="O169" s="243"/>
      <c r="P169" s="243"/>
      <c r="Q169" s="243"/>
      <c r="R169" s="243"/>
      <c r="S169" s="243"/>
      <c r="T169" s="244"/>
      <c r="AT169" s="245" t="s">
        <v>147</v>
      </c>
      <c r="AU169" s="245" t="s">
        <v>86</v>
      </c>
      <c r="AV169" s="15" t="s">
        <v>82</v>
      </c>
      <c r="AW169" s="15" t="s">
        <v>32</v>
      </c>
      <c r="AX169" s="15" t="s">
        <v>77</v>
      </c>
      <c r="AY169" s="245" t="s">
        <v>138</v>
      </c>
    </row>
    <row r="170" spans="2:51" s="13" customFormat="1" ht="11.25">
      <c r="B170" s="204"/>
      <c r="C170" s="205"/>
      <c r="D170" s="199" t="s">
        <v>147</v>
      </c>
      <c r="E170" s="206" t="s">
        <v>1</v>
      </c>
      <c r="F170" s="207" t="s">
        <v>191</v>
      </c>
      <c r="G170" s="205"/>
      <c r="H170" s="208">
        <v>17.5</v>
      </c>
      <c r="I170" s="209"/>
      <c r="J170" s="205"/>
      <c r="K170" s="205"/>
      <c r="L170" s="210"/>
      <c r="M170" s="211"/>
      <c r="N170" s="212"/>
      <c r="O170" s="212"/>
      <c r="P170" s="212"/>
      <c r="Q170" s="212"/>
      <c r="R170" s="212"/>
      <c r="S170" s="212"/>
      <c r="T170" s="213"/>
      <c r="AT170" s="214" t="s">
        <v>147</v>
      </c>
      <c r="AU170" s="214" t="s">
        <v>86</v>
      </c>
      <c r="AV170" s="13" t="s">
        <v>86</v>
      </c>
      <c r="AW170" s="13" t="s">
        <v>32</v>
      </c>
      <c r="AX170" s="13" t="s">
        <v>77</v>
      </c>
      <c r="AY170" s="214" t="s">
        <v>138</v>
      </c>
    </row>
    <row r="171" spans="2:51" s="13" customFormat="1" ht="11.25">
      <c r="B171" s="204"/>
      <c r="C171" s="205"/>
      <c r="D171" s="199" t="s">
        <v>147</v>
      </c>
      <c r="E171" s="206" t="s">
        <v>1</v>
      </c>
      <c r="F171" s="207" t="s">
        <v>192</v>
      </c>
      <c r="G171" s="205"/>
      <c r="H171" s="208">
        <v>34.125</v>
      </c>
      <c r="I171" s="209"/>
      <c r="J171" s="205"/>
      <c r="K171" s="205"/>
      <c r="L171" s="210"/>
      <c r="M171" s="211"/>
      <c r="N171" s="212"/>
      <c r="O171" s="212"/>
      <c r="P171" s="212"/>
      <c r="Q171" s="212"/>
      <c r="R171" s="212"/>
      <c r="S171" s="212"/>
      <c r="T171" s="213"/>
      <c r="AT171" s="214" t="s">
        <v>147</v>
      </c>
      <c r="AU171" s="214" t="s">
        <v>86</v>
      </c>
      <c r="AV171" s="13" t="s">
        <v>86</v>
      </c>
      <c r="AW171" s="13" t="s">
        <v>32</v>
      </c>
      <c r="AX171" s="13" t="s">
        <v>77</v>
      </c>
      <c r="AY171" s="214" t="s">
        <v>138</v>
      </c>
    </row>
    <row r="172" spans="2:51" s="13" customFormat="1" ht="11.25">
      <c r="B172" s="204"/>
      <c r="C172" s="205"/>
      <c r="D172" s="199" t="s">
        <v>147</v>
      </c>
      <c r="E172" s="206" t="s">
        <v>1</v>
      </c>
      <c r="F172" s="207" t="s">
        <v>193</v>
      </c>
      <c r="G172" s="205"/>
      <c r="H172" s="208">
        <v>16.5</v>
      </c>
      <c r="I172" s="209"/>
      <c r="J172" s="205"/>
      <c r="K172" s="205"/>
      <c r="L172" s="210"/>
      <c r="M172" s="211"/>
      <c r="N172" s="212"/>
      <c r="O172" s="212"/>
      <c r="P172" s="212"/>
      <c r="Q172" s="212"/>
      <c r="R172" s="212"/>
      <c r="S172" s="212"/>
      <c r="T172" s="213"/>
      <c r="AT172" s="214" t="s">
        <v>147</v>
      </c>
      <c r="AU172" s="214" t="s">
        <v>86</v>
      </c>
      <c r="AV172" s="13" t="s">
        <v>86</v>
      </c>
      <c r="AW172" s="13" t="s">
        <v>32</v>
      </c>
      <c r="AX172" s="13" t="s">
        <v>77</v>
      </c>
      <c r="AY172" s="214" t="s">
        <v>138</v>
      </c>
    </row>
    <row r="173" spans="2:51" s="14" customFormat="1" ht="11.25">
      <c r="B173" s="215"/>
      <c r="C173" s="216"/>
      <c r="D173" s="199" t="s">
        <v>147</v>
      </c>
      <c r="E173" s="217" t="s">
        <v>1</v>
      </c>
      <c r="F173" s="218" t="s">
        <v>149</v>
      </c>
      <c r="G173" s="216"/>
      <c r="H173" s="219">
        <v>68.125</v>
      </c>
      <c r="I173" s="220"/>
      <c r="J173" s="216"/>
      <c r="K173" s="216"/>
      <c r="L173" s="221"/>
      <c r="M173" s="222"/>
      <c r="N173" s="223"/>
      <c r="O173" s="223"/>
      <c r="P173" s="223"/>
      <c r="Q173" s="223"/>
      <c r="R173" s="223"/>
      <c r="S173" s="223"/>
      <c r="T173" s="224"/>
      <c r="AT173" s="225" t="s">
        <v>147</v>
      </c>
      <c r="AU173" s="225" t="s">
        <v>86</v>
      </c>
      <c r="AV173" s="14" t="s">
        <v>92</v>
      </c>
      <c r="AW173" s="14" t="s">
        <v>32</v>
      </c>
      <c r="AX173" s="14" t="s">
        <v>82</v>
      </c>
      <c r="AY173" s="225" t="s">
        <v>138</v>
      </c>
    </row>
    <row r="174" spans="1:65" s="2" customFormat="1" ht="14.45" customHeight="1">
      <c r="A174" s="34"/>
      <c r="B174" s="35"/>
      <c r="C174" s="186" t="s">
        <v>194</v>
      </c>
      <c r="D174" s="186" t="s">
        <v>140</v>
      </c>
      <c r="E174" s="187" t="s">
        <v>195</v>
      </c>
      <c r="F174" s="188" t="s">
        <v>196</v>
      </c>
      <c r="G174" s="189" t="s">
        <v>157</v>
      </c>
      <c r="H174" s="190">
        <v>130.989</v>
      </c>
      <c r="I174" s="191"/>
      <c r="J174" s="192">
        <f>ROUND(I174*H174,2)</f>
        <v>0</v>
      </c>
      <c r="K174" s="188" t="s">
        <v>144</v>
      </c>
      <c r="L174" s="39"/>
      <c r="M174" s="193" t="s">
        <v>1</v>
      </c>
      <c r="N174" s="194" t="s">
        <v>42</v>
      </c>
      <c r="O174" s="71"/>
      <c r="P174" s="195">
        <f>O174*H174</f>
        <v>0</v>
      </c>
      <c r="Q174" s="195">
        <v>0</v>
      </c>
      <c r="R174" s="195">
        <f>Q174*H174</f>
        <v>0</v>
      </c>
      <c r="S174" s="195">
        <v>0</v>
      </c>
      <c r="T174" s="196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7" t="s">
        <v>92</v>
      </c>
      <c r="AT174" s="197" t="s">
        <v>140</v>
      </c>
      <c r="AU174" s="197" t="s">
        <v>86</v>
      </c>
      <c r="AY174" s="17" t="s">
        <v>138</v>
      </c>
      <c r="BE174" s="198">
        <f>IF(N174="základní",J174,0)</f>
        <v>0</v>
      </c>
      <c r="BF174" s="198">
        <f>IF(N174="snížená",J174,0)</f>
        <v>0</v>
      </c>
      <c r="BG174" s="198">
        <f>IF(N174="zákl. přenesená",J174,0)</f>
        <v>0</v>
      </c>
      <c r="BH174" s="198">
        <f>IF(N174="sníž. přenesená",J174,0)</f>
        <v>0</v>
      </c>
      <c r="BI174" s="198">
        <f>IF(N174="nulová",J174,0)</f>
        <v>0</v>
      </c>
      <c r="BJ174" s="17" t="s">
        <v>82</v>
      </c>
      <c r="BK174" s="198">
        <f>ROUND(I174*H174,2)</f>
        <v>0</v>
      </c>
      <c r="BL174" s="17" t="s">
        <v>92</v>
      </c>
      <c r="BM174" s="197" t="s">
        <v>197</v>
      </c>
    </row>
    <row r="175" spans="1:47" s="2" customFormat="1" ht="11.25">
      <c r="A175" s="34"/>
      <c r="B175" s="35"/>
      <c r="C175" s="36"/>
      <c r="D175" s="199" t="s">
        <v>145</v>
      </c>
      <c r="E175" s="36"/>
      <c r="F175" s="200" t="s">
        <v>198</v>
      </c>
      <c r="G175" s="36"/>
      <c r="H175" s="36"/>
      <c r="I175" s="201"/>
      <c r="J175" s="36"/>
      <c r="K175" s="36"/>
      <c r="L175" s="39"/>
      <c r="M175" s="202"/>
      <c r="N175" s="203"/>
      <c r="O175" s="71"/>
      <c r="P175" s="71"/>
      <c r="Q175" s="71"/>
      <c r="R175" s="71"/>
      <c r="S175" s="71"/>
      <c r="T175" s="72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T175" s="17" t="s">
        <v>145</v>
      </c>
      <c r="AU175" s="17" t="s">
        <v>86</v>
      </c>
    </row>
    <row r="176" spans="2:51" s="15" customFormat="1" ht="11.25">
      <c r="B176" s="236"/>
      <c r="C176" s="237"/>
      <c r="D176" s="199" t="s">
        <v>147</v>
      </c>
      <c r="E176" s="238" t="s">
        <v>1</v>
      </c>
      <c r="F176" s="239" t="s">
        <v>190</v>
      </c>
      <c r="G176" s="237"/>
      <c r="H176" s="238" t="s">
        <v>1</v>
      </c>
      <c r="I176" s="240"/>
      <c r="J176" s="237"/>
      <c r="K176" s="237"/>
      <c r="L176" s="241"/>
      <c r="M176" s="242"/>
      <c r="N176" s="243"/>
      <c r="O176" s="243"/>
      <c r="P176" s="243"/>
      <c r="Q176" s="243"/>
      <c r="R176" s="243"/>
      <c r="S176" s="243"/>
      <c r="T176" s="244"/>
      <c r="AT176" s="245" t="s">
        <v>147</v>
      </c>
      <c r="AU176" s="245" t="s">
        <v>86</v>
      </c>
      <c r="AV176" s="15" t="s">
        <v>82</v>
      </c>
      <c r="AW176" s="15" t="s">
        <v>32</v>
      </c>
      <c r="AX176" s="15" t="s">
        <v>77</v>
      </c>
      <c r="AY176" s="245" t="s">
        <v>138</v>
      </c>
    </row>
    <row r="177" spans="2:51" s="13" customFormat="1" ht="11.25">
      <c r="B177" s="204"/>
      <c r="C177" s="205"/>
      <c r="D177" s="199" t="s">
        <v>147</v>
      </c>
      <c r="E177" s="206" t="s">
        <v>1</v>
      </c>
      <c r="F177" s="207" t="s">
        <v>199</v>
      </c>
      <c r="G177" s="205"/>
      <c r="H177" s="208">
        <v>47.175</v>
      </c>
      <c r="I177" s="209"/>
      <c r="J177" s="205"/>
      <c r="K177" s="205"/>
      <c r="L177" s="210"/>
      <c r="M177" s="211"/>
      <c r="N177" s="212"/>
      <c r="O177" s="212"/>
      <c r="P177" s="212"/>
      <c r="Q177" s="212"/>
      <c r="R177" s="212"/>
      <c r="S177" s="212"/>
      <c r="T177" s="213"/>
      <c r="AT177" s="214" t="s">
        <v>147</v>
      </c>
      <c r="AU177" s="214" t="s">
        <v>86</v>
      </c>
      <c r="AV177" s="13" t="s">
        <v>86</v>
      </c>
      <c r="AW177" s="13" t="s">
        <v>32</v>
      </c>
      <c r="AX177" s="13" t="s">
        <v>77</v>
      </c>
      <c r="AY177" s="214" t="s">
        <v>138</v>
      </c>
    </row>
    <row r="178" spans="2:51" s="13" customFormat="1" ht="11.25">
      <c r="B178" s="204"/>
      <c r="C178" s="205"/>
      <c r="D178" s="199" t="s">
        <v>147</v>
      </c>
      <c r="E178" s="206" t="s">
        <v>1</v>
      </c>
      <c r="F178" s="207" t="s">
        <v>200</v>
      </c>
      <c r="G178" s="205"/>
      <c r="H178" s="208">
        <v>65.629</v>
      </c>
      <c r="I178" s="209"/>
      <c r="J178" s="205"/>
      <c r="K178" s="205"/>
      <c r="L178" s="210"/>
      <c r="M178" s="211"/>
      <c r="N178" s="212"/>
      <c r="O178" s="212"/>
      <c r="P178" s="212"/>
      <c r="Q178" s="212"/>
      <c r="R178" s="212"/>
      <c r="S178" s="212"/>
      <c r="T178" s="213"/>
      <c r="AT178" s="214" t="s">
        <v>147</v>
      </c>
      <c r="AU178" s="214" t="s">
        <v>86</v>
      </c>
      <c r="AV178" s="13" t="s">
        <v>86</v>
      </c>
      <c r="AW178" s="13" t="s">
        <v>32</v>
      </c>
      <c r="AX178" s="13" t="s">
        <v>77</v>
      </c>
      <c r="AY178" s="214" t="s">
        <v>138</v>
      </c>
    </row>
    <row r="179" spans="2:51" s="13" customFormat="1" ht="11.25">
      <c r="B179" s="204"/>
      <c r="C179" s="205"/>
      <c r="D179" s="199" t="s">
        <v>147</v>
      </c>
      <c r="E179" s="206" t="s">
        <v>1</v>
      </c>
      <c r="F179" s="207" t="s">
        <v>201</v>
      </c>
      <c r="G179" s="205"/>
      <c r="H179" s="208">
        <v>46.065</v>
      </c>
      <c r="I179" s="209"/>
      <c r="J179" s="205"/>
      <c r="K179" s="205"/>
      <c r="L179" s="210"/>
      <c r="M179" s="211"/>
      <c r="N179" s="212"/>
      <c r="O179" s="212"/>
      <c r="P179" s="212"/>
      <c r="Q179" s="212"/>
      <c r="R179" s="212"/>
      <c r="S179" s="212"/>
      <c r="T179" s="213"/>
      <c r="AT179" s="214" t="s">
        <v>147</v>
      </c>
      <c r="AU179" s="214" t="s">
        <v>86</v>
      </c>
      <c r="AV179" s="13" t="s">
        <v>86</v>
      </c>
      <c r="AW179" s="13" t="s">
        <v>32</v>
      </c>
      <c r="AX179" s="13" t="s">
        <v>77</v>
      </c>
      <c r="AY179" s="214" t="s">
        <v>138</v>
      </c>
    </row>
    <row r="180" spans="2:51" s="13" customFormat="1" ht="11.25">
      <c r="B180" s="204"/>
      <c r="C180" s="205"/>
      <c r="D180" s="199" t="s">
        <v>147</v>
      </c>
      <c r="E180" s="206" t="s">
        <v>1</v>
      </c>
      <c r="F180" s="207" t="s">
        <v>202</v>
      </c>
      <c r="G180" s="205"/>
      <c r="H180" s="208">
        <v>-7.88</v>
      </c>
      <c r="I180" s="209"/>
      <c r="J180" s="205"/>
      <c r="K180" s="205"/>
      <c r="L180" s="210"/>
      <c r="M180" s="211"/>
      <c r="N180" s="212"/>
      <c r="O180" s="212"/>
      <c r="P180" s="212"/>
      <c r="Q180" s="212"/>
      <c r="R180" s="212"/>
      <c r="S180" s="212"/>
      <c r="T180" s="213"/>
      <c r="AT180" s="214" t="s">
        <v>147</v>
      </c>
      <c r="AU180" s="214" t="s">
        <v>86</v>
      </c>
      <c r="AV180" s="13" t="s">
        <v>86</v>
      </c>
      <c r="AW180" s="13" t="s">
        <v>32</v>
      </c>
      <c r="AX180" s="13" t="s">
        <v>77</v>
      </c>
      <c r="AY180" s="214" t="s">
        <v>138</v>
      </c>
    </row>
    <row r="181" spans="2:51" s="13" customFormat="1" ht="11.25">
      <c r="B181" s="204"/>
      <c r="C181" s="205"/>
      <c r="D181" s="199" t="s">
        <v>147</v>
      </c>
      <c r="E181" s="206" t="s">
        <v>1</v>
      </c>
      <c r="F181" s="207" t="s">
        <v>203</v>
      </c>
      <c r="G181" s="205"/>
      <c r="H181" s="208">
        <v>-20</v>
      </c>
      <c r="I181" s="209"/>
      <c r="J181" s="205"/>
      <c r="K181" s="205"/>
      <c r="L181" s="210"/>
      <c r="M181" s="211"/>
      <c r="N181" s="212"/>
      <c r="O181" s="212"/>
      <c r="P181" s="212"/>
      <c r="Q181" s="212"/>
      <c r="R181" s="212"/>
      <c r="S181" s="212"/>
      <c r="T181" s="213"/>
      <c r="AT181" s="214" t="s">
        <v>147</v>
      </c>
      <c r="AU181" s="214" t="s">
        <v>86</v>
      </c>
      <c r="AV181" s="13" t="s">
        <v>86</v>
      </c>
      <c r="AW181" s="13" t="s">
        <v>32</v>
      </c>
      <c r="AX181" s="13" t="s">
        <v>77</v>
      </c>
      <c r="AY181" s="214" t="s">
        <v>138</v>
      </c>
    </row>
    <row r="182" spans="2:51" s="14" customFormat="1" ht="11.25">
      <c r="B182" s="215"/>
      <c r="C182" s="216"/>
      <c r="D182" s="199" t="s">
        <v>147</v>
      </c>
      <c r="E182" s="217" t="s">
        <v>1</v>
      </c>
      <c r="F182" s="218" t="s">
        <v>149</v>
      </c>
      <c r="G182" s="216"/>
      <c r="H182" s="219">
        <v>130.989</v>
      </c>
      <c r="I182" s="220"/>
      <c r="J182" s="216"/>
      <c r="K182" s="216"/>
      <c r="L182" s="221"/>
      <c r="M182" s="222"/>
      <c r="N182" s="223"/>
      <c r="O182" s="223"/>
      <c r="P182" s="223"/>
      <c r="Q182" s="223"/>
      <c r="R182" s="223"/>
      <c r="S182" s="223"/>
      <c r="T182" s="224"/>
      <c r="AT182" s="225" t="s">
        <v>147</v>
      </c>
      <c r="AU182" s="225" t="s">
        <v>86</v>
      </c>
      <c r="AV182" s="14" t="s">
        <v>92</v>
      </c>
      <c r="AW182" s="14" t="s">
        <v>32</v>
      </c>
      <c r="AX182" s="14" t="s">
        <v>82</v>
      </c>
      <c r="AY182" s="225" t="s">
        <v>138</v>
      </c>
    </row>
    <row r="183" spans="1:65" s="2" customFormat="1" ht="14.45" customHeight="1">
      <c r="A183" s="34"/>
      <c r="B183" s="35"/>
      <c r="C183" s="186" t="s">
        <v>171</v>
      </c>
      <c r="D183" s="186" t="s">
        <v>140</v>
      </c>
      <c r="E183" s="187" t="s">
        <v>204</v>
      </c>
      <c r="F183" s="188" t="s">
        <v>205</v>
      </c>
      <c r="G183" s="189" t="s">
        <v>206</v>
      </c>
      <c r="H183" s="190">
        <v>2</v>
      </c>
      <c r="I183" s="191"/>
      <c r="J183" s="192">
        <f>ROUND(I183*H183,2)</f>
        <v>0</v>
      </c>
      <c r="K183" s="188" t="s">
        <v>144</v>
      </c>
      <c r="L183" s="39"/>
      <c r="M183" s="193" t="s">
        <v>1</v>
      </c>
      <c r="N183" s="194" t="s">
        <v>42</v>
      </c>
      <c r="O183" s="71"/>
      <c r="P183" s="195">
        <f>O183*H183</f>
        <v>0</v>
      </c>
      <c r="Q183" s="195">
        <v>0</v>
      </c>
      <c r="R183" s="195">
        <f>Q183*H183</f>
        <v>0</v>
      </c>
      <c r="S183" s="195">
        <v>0</v>
      </c>
      <c r="T183" s="196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7" t="s">
        <v>92</v>
      </c>
      <c r="AT183" s="197" t="s">
        <v>140</v>
      </c>
      <c r="AU183" s="197" t="s">
        <v>86</v>
      </c>
      <c r="AY183" s="17" t="s">
        <v>138</v>
      </c>
      <c r="BE183" s="198">
        <f>IF(N183="základní",J183,0)</f>
        <v>0</v>
      </c>
      <c r="BF183" s="198">
        <f>IF(N183="snížená",J183,0)</f>
        <v>0</v>
      </c>
      <c r="BG183" s="198">
        <f>IF(N183="zákl. přenesená",J183,0)</f>
        <v>0</v>
      </c>
      <c r="BH183" s="198">
        <f>IF(N183="sníž. přenesená",J183,0)</f>
        <v>0</v>
      </c>
      <c r="BI183" s="198">
        <f>IF(N183="nulová",J183,0)</f>
        <v>0</v>
      </c>
      <c r="BJ183" s="17" t="s">
        <v>82</v>
      </c>
      <c r="BK183" s="198">
        <f>ROUND(I183*H183,2)</f>
        <v>0</v>
      </c>
      <c r="BL183" s="17" t="s">
        <v>92</v>
      </c>
      <c r="BM183" s="197" t="s">
        <v>207</v>
      </c>
    </row>
    <row r="184" spans="1:47" s="2" customFormat="1" ht="11.25">
      <c r="A184" s="34"/>
      <c r="B184" s="35"/>
      <c r="C184" s="36"/>
      <c r="D184" s="199" t="s">
        <v>145</v>
      </c>
      <c r="E184" s="36"/>
      <c r="F184" s="200" t="s">
        <v>208</v>
      </c>
      <c r="G184" s="36"/>
      <c r="H184" s="36"/>
      <c r="I184" s="201"/>
      <c r="J184" s="36"/>
      <c r="K184" s="36"/>
      <c r="L184" s="39"/>
      <c r="M184" s="202"/>
      <c r="N184" s="203"/>
      <c r="O184" s="71"/>
      <c r="P184" s="71"/>
      <c r="Q184" s="71"/>
      <c r="R184" s="71"/>
      <c r="S184" s="71"/>
      <c r="T184" s="72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T184" s="17" t="s">
        <v>145</v>
      </c>
      <c r="AU184" s="17" t="s">
        <v>86</v>
      </c>
    </row>
    <row r="185" spans="2:51" s="13" customFormat="1" ht="11.25">
      <c r="B185" s="204"/>
      <c r="C185" s="205"/>
      <c r="D185" s="199" t="s">
        <v>147</v>
      </c>
      <c r="E185" s="206" t="s">
        <v>1</v>
      </c>
      <c r="F185" s="207" t="s">
        <v>209</v>
      </c>
      <c r="G185" s="205"/>
      <c r="H185" s="208">
        <v>2</v>
      </c>
      <c r="I185" s="209"/>
      <c r="J185" s="205"/>
      <c r="K185" s="205"/>
      <c r="L185" s="210"/>
      <c r="M185" s="211"/>
      <c r="N185" s="212"/>
      <c r="O185" s="212"/>
      <c r="P185" s="212"/>
      <c r="Q185" s="212"/>
      <c r="R185" s="212"/>
      <c r="S185" s="212"/>
      <c r="T185" s="213"/>
      <c r="AT185" s="214" t="s">
        <v>147</v>
      </c>
      <c r="AU185" s="214" t="s">
        <v>86</v>
      </c>
      <c r="AV185" s="13" t="s">
        <v>86</v>
      </c>
      <c r="AW185" s="13" t="s">
        <v>32</v>
      </c>
      <c r="AX185" s="13" t="s">
        <v>77</v>
      </c>
      <c r="AY185" s="214" t="s">
        <v>138</v>
      </c>
    </row>
    <row r="186" spans="2:51" s="14" customFormat="1" ht="11.25">
      <c r="B186" s="215"/>
      <c r="C186" s="216"/>
      <c r="D186" s="199" t="s">
        <v>147</v>
      </c>
      <c r="E186" s="217" t="s">
        <v>1</v>
      </c>
      <c r="F186" s="218" t="s">
        <v>149</v>
      </c>
      <c r="G186" s="216"/>
      <c r="H186" s="219">
        <v>2</v>
      </c>
      <c r="I186" s="220"/>
      <c r="J186" s="216"/>
      <c r="K186" s="216"/>
      <c r="L186" s="221"/>
      <c r="M186" s="222"/>
      <c r="N186" s="223"/>
      <c r="O186" s="223"/>
      <c r="P186" s="223"/>
      <c r="Q186" s="223"/>
      <c r="R186" s="223"/>
      <c r="S186" s="223"/>
      <c r="T186" s="224"/>
      <c r="AT186" s="225" t="s">
        <v>147</v>
      </c>
      <c r="AU186" s="225" t="s">
        <v>86</v>
      </c>
      <c r="AV186" s="14" t="s">
        <v>92</v>
      </c>
      <c r="AW186" s="14" t="s">
        <v>32</v>
      </c>
      <c r="AX186" s="14" t="s">
        <v>82</v>
      </c>
      <c r="AY186" s="225" t="s">
        <v>138</v>
      </c>
    </row>
    <row r="187" spans="1:65" s="2" customFormat="1" ht="14.45" customHeight="1">
      <c r="A187" s="34"/>
      <c r="B187" s="35"/>
      <c r="C187" s="186" t="s">
        <v>210</v>
      </c>
      <c r="D187" s="186" t="s">
        <v>140</v>
      </c>
      <c r="E187" s="187" t="s">
        <v>211</v>
      </c>
      <c r="F187" s="188" t="s">
        <v>212</v>
      </c>
      <c r="G187" s="189" t="s">
        <v>143</v>
      </c>
      <c r="H187" s="190">
        <v>4.339</v>
      </c>
      <c r="I187" s="191"/>
      <c r="J187" s="192">
        <f>ROUND(I187*H187,2)</f>
        <v>0</v>
      </c>
      <c r="K187" s="188" t="s">
        <v>144</v>
      </c>
      <c r="L187" s="39"/>
      <c r="M187" s="193" t="s">
        <v>1</v>
      </c>
      <c r="N187" s="194" t="s">
        <v>42</v>
      </c>
      <c r="O187" s="71"/>
      <c r="P187" s="195">
        <f>O187*H187</f>
        <v>0</v>
      </c>
      <c r="Q187" s="195">
        <v>0</v>
      </c>
      <c r="R187" s="195">
        <f>Q187*H187</f>
        <v>0</v>
      </c>
      <c r="S187" s="195">
        <v>0</v>
      </c>
      <c r="T187" s="196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7" t="s">
        <v>92</v>
      </c>
      <c r="AT187" s="197" t="s">
        <v>140</v>
      </c>
      <c r="AU187" s="197" t="s">
        <v>86</v>
      </c>
      <c r="AY187" s="17" t="s">
        <v>138</v>
      </c>
      <c r="BE187" s="198">
        <f>IF(N187="základní",J187,0)</f>
        <v>0</v>
      </c>
      <c r="BF187" s="198">
        <f>IF(N187="snížená",J187,0)</f>
        <v>0</v>
      </c>
      <c r="BG187" s="198">
        <f>IF(N187="zákl. přenesená",J187,0)</f>
        <v>0</v>
      </c>
      <c r="BH187" s="198">
        <f>IF(N187="sníž. přenesená",J187,0)</f>
        <v>0</v>
      </c>
      <c r="BI187" s="198">
        <f>IF(N187="nulová",J187,0)</f>
        <v>0</v>
      </c>
      <c r="BJ187" s="17" t="s">
        <v>82</v>
      </c>
      <c r="BK187" s="198">
        <f>ROUND(I187*H187,2)</f>
        <v>0</v>
      </c>
      <c r="BL187" s="17" t="s">
        <v>92</v>
      </c>
      <c r="BM187" s="197" t="s">
        <v>213</v>
      </c>
    </row>
    <row r="188" spans="1:47" s="2" customFormat="1" ht="11.25">
      <c r="A188" s="34"/>
      <c r="B188" s="35"/>
      <c r="C188" s="36"/>
      <c r="D188" s="199" t="s">
        <v>145</v>
      </c>
      <c r="E188" s="36"/>
      <c r="F188" s="200" t="s">
        <v>214</v>
      </c>
      <c r="G188" s="36"/>
      <c r="H188" s="36"/>
      <c r="I188" s="201"/>
      <c r="J188" s="36"/>
      <c r="K188" s="36"/>
      <c r="L188" s="39"/>
      <c r="M188" s="202"/>
      <c r="N188" s="203"/>
      <c r="O188" s="71"/>
      <c r="P188" s="71"/>
      <c r="Q188" s="71"/>
      <c r="R188" s="71"/>
      <c r="S188" s="71"/>
      <c r="T188" s="72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T188" s="17" t="s">
        <v>145</v>
      </c>
      <c r="AU188" s="17" t="s">
        <v>86</v>
      </c>
    </row>
    <row r="189" spans="2:51" s="13" customFormat="1" ht="11.25">
      <c r="B189" s="204"/>
      <c r="C189" s="205"/>
      <c r="D189" s="199" t="s">
        <v>147</v>
      </c>
      <c r="E189" s="206" t="s">
        <v>1</v>
      </c>
      <c r="F189" s="207" t="s">
        <v>215</v>
      </c>
      <c r="G189" s="205"/>
      <c r="H189" s="208">
        <v>4.339</v>
      </c>
      <c r="I189" s="209"/>
      <c r="J189" s="205"/>
      <c r="K189" s="205"/>
      <c r="L189" s="210"/>
      <c r="M189" s="211"/>
      <c r="N189" s="212"/>
      <c r="O189" s="212"/>
      <c r="P189" s="212"/>
      <c r="Q189" s="212"/>
      <c r="R189" s="212"/>
      <c r="S189" s="212"/>
      <c r="T189" s="213"/>
      <c r="AT189" s="214" t="s">
        <v>147</v>
      </c>
      <c r="AU189" s="214" t="s">
        <v>86</v>
      </c>
      <c r="AV189" s="13" t="s">
        <v>86</v>
      </c>
      <c r="AW189" s="13" t="s">
        <v>32</v>
      </c>
      <c r="AX189" s="13" t="s">
        <v>77</v>
      </c>
      <c r="AY189" s="214" t="s">
        <v>138</v>
      </c>
    </row>
    <row r="190" spans="2:51" s="14" customFormat="1" ht="11.25">
      <c r="B190" s="215"/>
      <c r="C190" s="216"/>
      <c r="D190" s="199" t="s">
        <v>147</v>
      </c>
      <c r="E190" s="217" t="s">
        <v>1</v>
      </c>
      <c r="F190" s="218" t="s">
        <v>149</v>
      </c>
      <c r="G190" s="216"/>
      <c r="H190" s="219">
        <v>4.339</v>
      </c>
      <c r="I190" s="220"/>
      <c r="J190" s="216"/>
      <c r="K190" s="216"/>
      <c r="L190" s="221"/>
      <c r="M190" s="222"/>
      <c r="N190" s="223"/>
      <c r="O190" s="223"/>
      <c r="P190" s="223"/>
      <c r="Q190" s="223"/>
      <c r="R190" s="223"/>
      <c r="S190" s="223"/>
      <c r="T190" s="224"/>
      <c r="AT190" s="225" t="s">
        <v>147</v>
      </c>
      <c r="AU190" s="225" t="s">
        <v>86</v>
      </c>
      <c r="AV190" s="14" t="s">
        <v>92</v>
      </c>
      <c r="AW190" s="14" t="s">
        <v>32</v>
      </c>
      <c r="AX190" s="14" t="s">
        <v>82</v>
      </c>
      <c r="AY190" s="225" t="s">
        <v>138</v>
      </c>
    </row>
    <row r="191" spans="1:65" s="2" customFormat="1" ht="14.45" customHeight="1">
      <c r="A191" s="34"/>
      <c r="B191" s="35"/>
      <c r="C191" s="186" t="s">
        <v>177</v>
      </c>
      <c r="D191" s="186" t="s">
        <v>140</v>
      </c>
      <c r="E191" s="187" t="s">
        <v>216</v>
      </c>
      <c r="F191" s="188" t="s">
        <v>217</v>
      </c>
      <c r="G191" s="189" t="s">
        <v>143</v>
      </c>
      <c r="H191" s="190">
        <v>8.678</v>
      </c>
      <c r="I191" s="191"/>
      <c r="J191" s="192">
        <f>ROUND(I191*H191,2)</f>
        <v>0</v>
      </c>
      <c r="K191" s="188" t="s">
        <v>1</v>
      </c>
      <c r="L191" s="39"/>
      <c r="M191" s="193" t="s">
        <v>1</v>
      </c>
      <c r="N191" s="194" t="s">
        <v>42</v>
      </c>
      <c r="O191" s="71"/>
      <c r="P191" s="195">
        <f>O191*H191</f>
        <v>0</v>
      </c>
      <c r="Q191" s="195">
        <v>0</v>
      </c>
      <c r="R191" s="195">
        <f>Q191*H191</f>
        <v>0</v>
      </c>
      <c r="S191" s="195">
        <v>0</v>
      </c>
      <c r="T191" s="196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97" t="s">
        <v>92</v>
      </c>
      <c r="AT191" s="197" t="s">
        <v>140</v>
      </c>
      <c r="AU191" s="197" t="s">
        <v>86</v>
      </c>
      <c r="AY191" s="17" t="s">
        <v>138</v>
      </c>
      <c r="BE191" s="198">
        <f>IF(N191="základní",J191,0)</f>
        <v>0</v>
      </c>
      <c r="BF191" s="198">
        <f>IF(N191="snížená",J191,0)</f>
        <v>0</v>
      </c>
      <c r="BG191" s="198">
        <f>IF(N191="zákl. přenesená",J191,0)</f>
        <v>0</v>
      </c>
      <c r="BH191" s="198">
        <f>IF(N191="sníž. přenesená",J191,0)</f>
        <v>0</v>
      </c>
      <c r="BI191" s="198">
        <f>IF(N191="nulová",J191,0)</f>
        <v>0</v>
      </c>
      <c r="BJ191" s="17" t="s">
        <v>82</v>
      </c>
      <c r="BK191" s="198">
        <f>ROUND(I191*H191,2)</f>
        <v>0</v>
      </c>
      <c r="BL191" s="17" t="s">
        <v>92</v>
      </c>
      <c r="BM191" s="197" t="s">
        <v>218</v>
      </c>
    </row>
    <row r="192" spans="1:47" s="2" customFormat="1" ht="11.25">
      <c r="A192" s="34"/>
      <c r="B192" s="35"/>
      <c r="C192" s="36"/>
      <c r="D192" s="199" t="s">
        <v>145</v>
      </c>
      <c r="E192" s="36"/>
      <c r="F192" s="200" t="s">
        <v>217</v>
      </c>
      <c r="G192" s="36"/>
      <c r="H192" s="36"/>
      <c r="I192" s="201"/>
      <c r="J192" s="36"/>
      <c r="K192" s="36"/>
      <c r="L192" s="39"/>
      <c r="M192" s="202"/>
      <c r="N192" s="203"/>
      <c r="O192" s="71"/>
      <c r="P192" s="71"/>
      <c r="Q192" s="71"/>
      <c r="R192" s="71"/>
      <c r="S192" s="71"/>
      <c r="T192" s="72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T192" s="17" t="s">
        <v>145</v>
      </c>
      <c r="AU192" s="17" t="s">
        <v>86</v>
      </c>
    </row>
    <row r="193" spans="2:51" s="13" customFormat="1" ht="11.25">
      <c r="B193" s="204"/>
      <c r="C193" s="205"/>
      <c r="D193" s="199" t="s">
        <v>147</v>
      </c>
      <c r="E193" s="206" t="s">
        <v>1</v>
      </c>
      <c r="F193" s="207" t="s">
        <v>219</v>
      </c>
      <c r="G193" s="205"/>
      <c r="H193" s="208">
        <v>8.678</v>
      </c>
      <c r="I193" s="209"/>
      <c r="J193" s="205"/>
      <c r="K193" s="205"/>
      <c r="L193" s="210"/>
      <c r="M193" s="211"/>
      <c r="N193" s="212"/>
      <c r="O193" s="212"/>
      <c r="P193" s="212"/>
      <c r="Q193" s="212"/>
      <c r="R193" s="212"/>
      <c r="S193" s="212"/>
      <c r="T193" s="213"/>
      <c r="AT193" s="214" t="s">
        <v>147</v>
      </c>
      <c r="AU193" s="214" t="s">
        <v>86</v>
      </c>
      <c r="AV193" s="13" t="s">
        <v>86</v>
      </c>
      <c r="AW193" s="13" t="s">
        <v>32</v>
      </c>
      <c r="AX193" s="13" t="s">
        <v>77</v>
      </c>
      <c r="AY193" s="214" t="s">
        <v>138</v>
      </c>
    </row>
    <row r="194" spans="2:51" s="14" customFormat="1" ht="11.25">
      <c r="B194" s="215"/>
      <c r="C194" s="216"/>
      <c r="D194" s="199" t="s">
        <v>147</v>
      </c>
      <c r="E194" s="217" t="s">
        <v>1</v>
      </c>
      <c r="F194" s="218" t="s">
        <v>149</v>
      </c>
      <c r="G194" s="216"/>
      <c r="H194" s="219">
        <v>8.678</v>
      </c>
      <c r="I194" s="220"/>
      <c r="J194" s="216"/>
      <c r="K194" s="216"/>
      <c r="L194" s="221"/>
      <c r="M194" s="222"/>
      <c r="N194" s="223"/>
      <c r="O194" s="223"/>
      <c r="P194" s="223"/>
      <c r="Q194" s="223"/>
      <c r="R194" s="223"/>
      <c r="S194" s="223"/>
      <c r="T194" s="224"/>
      <c r="AT194" s="225" t="s">
        <v>147</v>
      </c>
      <c r="AU194" s="225" t="s">
        <v>86</v>
      </c>
      <c r="AV194" s="14" t="s">
        <v>92</v>
      </c>
      <c r="AW194" s="14" t="s">
        <v>32</v>
      </c>
      <c r="AX194" s="14" t="s">
        <v>82</v>
      </c>
      <c r="AY194" s="225" t="s">
        <v>138</v>
      </c>
    </row>
    <row r="195" spans="2:63" s="12" customFormat="1" ht="22.9" customHeight="1">
      <c r="B195" s="170"/>
      <c r="C195" s="171"/>
      <c r="D195" s="172" t="s">
        <v>76</v>
      </c>
      <c r="E195" s="184" t="s">
        <v>194</v>
      </c>
      <c r="F195" s="184" t="s">
        <v>220</v>
      </c>
      <c r="G195" s="171"/>
      <c r="H195" s="171"/>
      <c r="I195" s="174"/>
      <c r="J195" s="185">
        <f>BK195</f>
        <v>0</v>
      </c>
      <c r="K195" s="171"/>
      <c r="L195" s="176"/>
      <c r="M195" s="177"/>
      <c r="N195" s="178"/>
      <c r="O195" s="178"/>
      <c r="P195" s="179">
        <f>SUM(P196:P231)</f>
        <v>0</v>
      </c>
      <c r="Q195" s="178"/>
      <c r="R195" s="179">
        <f>SUM(R196:R231)</f>
        <v>0</v>
      </c>
      <c r="S195" s="178"/>
      <c r="T195" s="180">
        <f>SUM(T196:T231)</f>
        <v>0</v>
      </c>
      <c r="AR195" s="181" t="s">
        <v>82</v>
      </c>
      <c r="AT195" s="182" t="s">
        <v>76</v>
      </c>
      <c r="AU195" s="182" t="s">
        <v>82</v>
      </c>
      <c r="AY195" s="181" t="s">
        <v>138</v>
      </c>
      <c r="BK195" s="183">
        <f>SUM(BK196:BK231)</f>
        <v>0</v>
      </c>
    </row>
    <row r="196" spans="1:65" s="2" customFormat="1" ht="14.45" customHeight="1">
      <c r="A196" s="34"/>
      <c r="B196" s="35"/>
      <c r="C196" s="186" t="s">
        <v>221</v>
      </c>
      <c r="D196" s="186" t="s">
        <v>140</v>
      </c>
      <c r="E196" s="187" t="s">
        <v>222</v>
      </c>
      <c r="F196" s="188" t="s">
        <v>223</v>
      </c>
      <c r="G196" s="189" t="s">
        <v>157</v>
      </c>
      <c r="H196" s="190">
        <v>68.9</v>
      </c>
      <c r="I196" s="191"/>
      <c r="J196" s="192">
        <f>ROUND(I196*H196,2)</f>
        <v>0</v>
      </c>
      <c r="K196" s="188" t="s">
        <v>144</v>
      </c>
      <c r="L196" s="39"/>
      <c r="M196" s="193" t="s">
        <v>1</v>
      </c>
      <c r="N196" s="194" t="s">
        <v>42</v>
      </c>
      <c r="O196" s="71"/>
      <c r="P196" s="195">
        <f>O196*H196</f>
        <v>0</v>
      </c>
      <c r="Q196" s="195">
        <v>0</v>
      </c>
      <c r="R196" s="195">
        <f>Q196*H196</f>
        <v>0</v>
      </c>
      <c r="S196" s="195">
        <v>0</v>
      </c>
      <c r="T196" s="196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7" t="s">
        <v>92</v>
      </c>
      <c r="AT196" s="197" t="s">
        <v>140</v>
      </c>
      <c r="AU196" s="197" t="s">
        <v>86</v>
      </c>
      <c r="AY196" s="17" t="s">
        <v>138</v>
      </c>
      <c r="BE196" s="198">
        <f>IF(N196="základní",J196,0)</f>
        <v>0</v>
      </c>
      <c r="BF196" s="198">
        <f>IF(N196="snížená",J196,0)</f>
        <v>0</v>
      </c>
      <c r="BG196" s="198">
        <f>IF(N196="zákl. přenesená",J196,0)</f>
        <v>0</v>
      </c>
      <c r="BH196" s="198">
        <f>IF(N196="sníž. přenesená",J196,0)</f>
        <v>0</v>
      </c>
      <c r="BI196" s="198">
        <f>IF(N196="nulová",J196,0)</f>
        <v>0</v>
      </c>
      <c r="BJ196" s="17" t="s">
        <v>82</v>
      </c>
      <c r="BK196" s="198">
        <f>ROUND(I196*H196,2)</f>
        <v>0</v>
      </c>
      <c r="BL196" s="17" t="s">
        <v>92</v>
      </c>
      <c r="BM196" s="197" t="s">
        <v>224</v>
      </c>
    </row>
    <row r="197" spans="1:47" s="2" customFormat="1" ht="11.25">
      <c r="A197" s="34"/>
      <c r="B197" s="35"/>
      <c r="C197" s="36"/>
      <c r="D197" s="199" t="s">
        <v>145</v>
      </c>
      <c r="E197" s="36"/>
      <c r="F197" s="200" t="s">
        <v>225</v>
      </c>
      <c r="G197" s="36"/>
      <c r="H197" s="36"/>
      <c r="I197" s="201"/>
      <c r="J197" s="36"/>
      <c r="K197" s="36"/>
      <c r="L197" s="39"/>
      <c r="M197" s="202"/>
      <c r="N197" s="203"/>
      <c r="O197" s="71"/>
      <c r="P197" s="71"/>
      <c r="Q197" s="71"/>
      <c r="R197" s="71"/>
      <c r="S197" s="71"/>
      <c r="T197" s="72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T197" s="17" t="s">
        <v>145</v>
      </c>
      <c r="AU197" s="17" t="s">
        <v>86</v>
      </c>
    </row>
    <row r="198" spans="2:51" s="13" customFormat="1" ht="11.25">
      <c r="B198" s="204"/>
      <c r="C198" s="205"/>
      <c r="D198" s="199" t="s">
        <v>147</v>
      </c>
      <c r="E198" s="206" t="s">
        <v>1</v>
      </c>
      <c r="F198" s="207" t="s">
        <v>226</v>
      </c>
      <c r="G198" s="205"/>
      <c r="H198" s="208">
        <v>68.9</v>
      </c>
      <c r="I198" s="209"/>
      <c r="J198" s="205"/>
      <c r="K198" s="205"/>
      <c r="L198" s="210"/>
      <c r="M198" s="211"/>
      <c r="N198" s="212"/>
      <c r="O198" s="212"/>
      <c r="P198" s="212"/>
      <c r="Q198" s="212"/>
      <c r="R198" s="212"/>
      <c r="S198" s="212"/>
      <c r="T198" s="213"/>
      <c r="AT198" s="214" t="s">
        <v>147</v>
      </c>
      <c r="AU198" s="214" t="s">
        <v>86</v>
      </c>
      <c r="AV198" s="13" t="s">
        <v>86</v>
      </c>
      <c r="AW198" s="13" t="s">
        <v>32</v>
      </c>
      <c r="AX198" s="13" t="s">
        <v>77</v>
      </c>
      <c r="AY198" s="214" t="s">
        <v>138</v>
      </c>
    </row>
    <row r="199" spans="2:51" s="14" customFormat="1" ht="11.25">
      <c r="B199" s="215"/>
      <c r="C199" s="216"/>
      <c r="D199" s="199" t="s">
        <v>147</v>
      </c>
      <c r="E199" s="217" t="s">
        <v>1</v>
      </c>
      <c r="F199" s="218" t="s">
        <v>149</v>
      </c>
      <c r="G199" s="216"/>
      <c r="H199" s="219">
        <v>68.9</v>
      </c>
      <c r="I199" s="220"/>
      <c r="J199" s="216"/>
      <c r="K199" s="216"/>
      <c r="L199" s="221"/>
      <c r="M199" s="222"/>
      <c r="N199" s="223"/>
      <c r="O199" s="223"/>
      <c r="P199" s="223"/>
      <c r="Q199" s="223"/>
      <c r="R199" s="223"/>
      <c r="S199" s="223"/>
      <c r="T199" s="224"/>
      <c r="AT199" s="225" t="s">
        <v>147</v>
      </c>
      <c r="AU199" s="225" t="s">
        <v>86</v>
      </c>
      <c r="AV199" s="14" t="s">
        <v>92</v>
      </c>
      <c r="AW199" s="14" t="s">
        <v>32</v>
      </c>
      <c r="AX199" s="14" t="s">
        <v>82</v>
      </c>
      <c r="AY199" s="225" t="s">
        <v>138</v>
      </c>
    </row>
    <row r="200" spans="1:65" s="2" customFormat="1" ht="14.45" customHeight="1">
      <c r="A200" s="34"/>
      <c r="B200" s="35"/>
      <c r="C200" s="186" t="s">
        <v>183</v>
      </c>
      <c r="D200" s="186" t="s">
        <v>140</v>
      </c>
      <c r="E200" s="187" t="s">
        <v>227</v>
      </c>
      <c r="F200" s="188" t="s">
        <v>228</v>
      </c>
      <c r="G200" s="189" t="s">
        <v>157</v>
      </c>
      <c r="H200" s="190">
        <v>171.2</v>
      </c>
      <c r="I200" s="191"/>
      <c r="J200" s="192">
        <f>ROUND(I200*H200,2)</f>
        <v>0</v>
      </c>
      <c r="K200" s="188" t="s">
        <v>144</v>
      </c>
      <c r="L200" s="39"/>
      <c r="M200" s="193" t="s">
        <v>1</v>
      </c>
      <c r="N200" s="194" t="s">
        <v>42</v>
      </c>
      <c r="O200" s="71"/>
      <c r="P200" s="195">
        <f>O200*H200</f>
        <v>0</v>
      </c>
      <c r="Q200" s="195">
        <v>0</v>
      </c>
      <c r="R200" s="195">
        <f>Q200*H200</f>
        <v>0</v>
      </c>
      <c r="S200" s="195">
        <v>0</v>
      </c>
      <c r="T200" s="196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97" t="s">
        <v>92</v>
      </c>
      <c r="AT200" s="197" t="s">
        <v>140</v>
      </c>
      <c r="AU200" s="197" t="s">
        <v>86</v>
      </c>
      <c r="AY200" s="17" t="s">
        <v>138</v>
      </c>
      <c r="BE200" s="198">
        <f>IF(N200="základní",J200,0)</f>
        <v>0</v>
      </c>
      <c r="BF200" s="198">
        <f>IF(N200="snížená",J200,0)</f>
        <v>0</v>
      </c>
      <c r="BG200" s="198">
        <f>IF(N200="zákl. přenesená",J200,0)</f>
        <v>0</v>
      </c>
      <c r="BH200" s="198">
        <f>IF(N200="sníž. přenesená",J200,0)</f>
        <v>0</v>
      </c>
      <c r="BI200" s="198">
        <f>IF(N200="nulová",J200,0)</f>
        <v>0</v>
      </c>
      <c r="BJ200" s="17" t="s">
        <v>82</v>
      </c>
      <c r="BK200" s="198">
        <f>ROUND(I200*H200,2)</f>
        <v>0</v>
      </c>
      <c r="BL200" s="17" t="s">
        <v>92</v>
      </c>
      <c r="BM200" s="197" t="s">
        <v>229</v>
      </c>
    </row>
    <row r="201" spans="1:47" s="2" customFormat="1" ht="11.25">
      <c r="A201" s="34"/>
      <c r="B201" s="35"/>
      <c r="C201" s="36"/>
      <c r="D201" s="199" t="s">
        <v>145</v>
      </c>
      <c r="E201" s="36"/>
      <c r="F201" s="200" t="s">
        <v>230</v>
      </c>
      <c r="G201" s="36"/>
      <c r="H201" s="36"/>
      <c r="I201" s="201"/>
      <c r="J201" s="36"/>
      <c r="K201" s="36"/>
      <c r="L201" s="39"/>
      <c r="M201" s="202"/>
      <c r="N201" s="203"/>
      <c r="O201" s="71"/>
      <c r="P201" s="71"/>
      <c r="Q201" s="71"/>
      <c r="R201" s="71"/>
      <c r="S201" s="71"/>
      <c r="T201" s="72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T201" s="17" t="s">
        <v>145</v>
      </c>
      <c r="AU201" s="17" t="s">
        <v>86</v>
      </c>
    </row>
    <row r="202" spans="2:51" s="13" customFormat="1" ht="11.25">
      <c r="B202" s="204"/>
      <c r="C202" s="205"/>
      <c r="D202" s="199" t="s">
        <v>147</v>
      </c>
      <c r="E202" s="206" t="s">
        <v>1</v>
      </c>
      <c r="F202" s="207" t="s">
        <v>231</v>
      </c>
      <c r="G202" s="205"/>
      <c r="H202" s="208">
        <v>171.2</v>
      </c>
      <c r="I202" s="209"/>
      <c r="J202" s="205"/>
      <c r="K202" s="205"/>
      <c r="L202" s="210"/>
      <c r="M202" s="211"/>
      <c r="N202" s="212"/>
      <c r="O202" s="212"/>
      <c r="P202" s="212"/>
      <c r="Q202" s="212"/>
      <c r="R202" s="212"/>
      <c r="S202" s="212"/>
      <c r="T202" s="213"/>
      <c r="AT202" s="214" t="s">
        <v>147</v>
      </c>
      <c r="AU202" s="214" t="s">
        <v>86</v>
      </c>
      <c r="AV202" s="13" t="s">
        <v>86</v>
      </c>
      <c r="AW202" s="13" t="s">
        <v>32</v>
      </c>
      <c r="AX202" s="13" t="s">
        <v>77</v>
      </c>
      <c r="AY202" s="214" t="s">
        <v>138</v>
      </c>
    </row>
    <row r="203" spans="2:51" s="14" customFormat="1" ht="11.25">
      <c r="B203" s="215"/>
      <c r="C203" s="216"/>
      <c r="D203" s="199" t="s">
        <v>147</v>
      </c>
      <c r="E203" s="217" t="s">
        <v>1</v>
      </c>
      <c r="F203" s="218" t="s">
        <v>149</v>
      </c>
      <c r="G203" s="216"/>
      <c r="H203" s="219">
        <v>171.2</v>
      </c>
      <c r="I203" s="220"/>
      <c r="J203" s="216"/>
      <c r="K203" s="216"/>
      <c r="L203" s="221"/>
      <c r="M203" s="222"/>
      <c r="N203" s="223"/>
      <c r="O203" s="223"/>
      <c r="P203" s="223"/>
      <c r="Q203" s="223"/>
      <c r="R203" s="223"/>
      <c r="S203" s="223"/>
      <c r="T203" s="224"/>
      <c r="AT203" s="225" t="s">
        <v>147</v>
      </c>
      <c r="AU203" s="225" t="s">
        <v>86</v>
      </c>
      <c r="AV203" s="14" t="s">
        <v>92</v>
      </c>
      <c r="AW203" s="14" t="s">
        <v>32</v>
      </c>
      <c r="AX203" s="14" t="s">
        <v>82</v>
      </c>
      <c r="AY203" s="225" t="s">
        <v>138</v>
      </c>
    </row>
    <row r="204" spans="1:65" s="2" customFormat="1" ht="14.45" customHeight="1">
      <c r="A204" s="34"/>
      <c r="B204" s="35"/>
      <c r="C204" s="186" t="s">
        <v>8</v>
      </c>
      <c r="D204" s="186" t="s">
        <v>140</v>
      </c>
      <c r="E204" s="187" t="s">
        <v>232</v>
      </c>
      <c r="F204" s="188" t="s">
        <v>233</v>
      </c>
      <c r="G204" s="189" t="s">
        <v>143</v>
      </c>
      <c r="H204" s="190">
        <v>4.77</v>
      </c>
      <c r="I204" s="191"/>
      <c r="J204" s="192">
        <f>ROUND(I204*H204,2)</f>
        <v>0</v>
      </c>
      <c r="K204" s="188" t="s">
        <v>144</v>
      </c>
      <c r="L204" s="39"/>
      <c r="M204" s="193" t="s">
        <v>1</v>
      </c>
      <c r="N204" s="194" t="s">
        <v>42</v>
      </c>
      <c r="O204" s="71"/>
      <c r="P204" s="195">
        <f>O204*H204</f>
        <v>0</v>
      </c>
      <c r="Q204" s="195">
        <v>0</v>
      </c>
      <c r="R204" s="195">
        <f>Q204*H204</f>
        <v>0</v>
      </c>
      <c r="S204" s="195">
        <v>0</v>
      </c>
      <c r="T204" s="196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97" t="s">
        <v>92</v>
      </c>
      <c r="AT204" s="197" t="s">
        <v>140</v>
      </c>
      <c r="AU204" s="197" t="s">
        <v>86</v>
      </c>
      <c r="AY204" s="17" t="s">
        <v>138</v>
      </c>
      <c r="BE204" s="198">
        <f>IF(N204="základní",J204,0)</f>
        <v>0</v>
      </c>
      <c r="BF204" s="198">
        <f>IF(N204="snížená",J204,0)</f>
        <v>0</v>
      </c>
      <c r="BG204" s="198">
        <f>IF(N204="zákl. přenesená",J204,0)</f>
        <v>0</v>
      </c>
      <c r="BH204" s="198">
        <f>IF(N204="sníž. přenesená",J204,0)</f>
        <v>0</v>
      </c>
      <c r="BI204" s="198">
        <f>IF(N204="nulová",J204,0)</f>
        <v>0</v>
      </c>
      <c r="BJ204" s="17" t="s">
        <v>82</v>
      </c>
      <c r="BK204" s="198">
        <f>ROUND(I204*H204,2)</f>
        <v>0</v>
      </c>
      <c r="BL204" s="17" t="s">
        <v>92</v>
      </c>
      <c r="BM204" s="197" t="s">
        <v>234</v>
      </c>
    </row>
    <row r="205" spans="1:47" s="2" customFormat="1" ht="11.25">
      <c r="A205" s="34"/>
      <c r="B205" s="35"/>
      <c r="C205" s="36"/>
      <c r="D205" s="199" t="s">
        <v>145</v>
      </c>
      <c r="E205" s="36"/>
      <c r="F205" s="200" t="s">
        <v>235</v>
      </c>
      <c r="G205" s="36"/>
      <c r="H205" s="36"/>
      <c r="I205" s="201"/>
      <c r="J205" s="36"/>
      <c r="K205" s="36"/>
      <c r="L205" s="39"/>
      <c r="M205" s="202"/>
      <c r="N205" s="203"/>
      <c r="O205" s="71"/>
      <c r="P205" s="71"/>
      <c r="Q205" s="71"/>
      <c r="R205" s="71"/>
      <c r="S205" s="71"/>
      <c r="T205" s="72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T205" s="17" t="s">
        <v>145</v>
      </c>
      <c r="AU205" s="17" t="s">
        <v>86</v>
      </c>
    </row>
    <row r="206" spans="2:51" s="13" customFormat="1" ht="11.25">
      <c r="B206" s="204"/>
      <c r="C206" s="205"/>
      <c r="D206" s="199" t="s">
        <v>147</v>
      </c>
      <c r="E206" s="206" t="s">
        <v>1</v>
      </c>
      <c r="F206" s="207" t="s">
        <v>236</v>
      </c>
      <c r="G206" s="205"/>
      <c r="H206" s="208">
        <v>4.77</v>
      </c>
      <c r="I206" s="209"/>
      <c r="J206" s="205"/>
      <c r="K206" s="205"/>
      <c r="L206" s="210"/>
      <c r="M206" s="211"/>
      <c r="N206" s="212"/>
      <c r="O206" s="212"/>
      <c r="P206" s="212"/>
      <c r="Q206" s="212"/>
      <c r="R206" s="212"/>
      <c r="S206" s="212"/>
      <c r="T206" s="213"/>
      <c r="AT206" s="214" t="s">
        <v>147</v>
      </c>
      <c r="AU206" s="214" t="s">
        <v>86</v>
      </c>
      <c r="AV206" s="13" t="s">
        <v>86</v>
      </c>
      <c r="AW206" s="13" t="s">
        <v>32</v>
      </c>
      <c r="AX206" s="13" t="s">
        <v>77</v>
      </c>
      <c r="AY206" s="214" t="s">
        <v>138</v>
      </c>
    </row>
    <row r="207" spans="2:51" s="14" customFormat="1" ht="11.25">
      <c r="B207" s="215"/>
      <c r="C207" s="216"/>
      <c r="D207" s="199" t="s">
        <v>147</v>
      </c>
      <c r="E207" s="217" t="s">
        <v>1</v>
      </c>
      <c r="F207" s="218" t="s">
        <v>149</v>
      </c>
      <c r="G207" s="216"/>
      <c r="H207" s="219">
        <v>4.77</v>
      </c>
      <c r="I207" s="220"/>
      <c r="J207" s="216"/>
      <c r="K207" s="216"/>
      <c r="L207" s="221"/>
      <c r="M207" s="222"/>
      <c r="N207" s="223"/>
      <c r="O207" s="223"/>
      <c r="P207" s="223"/>
      <c r="Q207" s="223"/>
      <c r="R207" s="223"/>
      <c r="S207" s="223"/>
      <c r="T207" s="224"/>
      <c r="AT207" s="225" t="s">
        <v>147</v>
      </c>
      <c r="AU207" s="225" t="s">
        <v>86</v>
      </c>
      <c r="AV207" s="14" t="s">
        <v>92</v>
      </c>
      <c r="AW207" s="14" t="s">
        <v>32</v>
      </c>
      <c r="AX207" s="14" t="s">
        <v>82</v>
      </c>
      <c r="AY207" s="225" t="s">
        <v>138</v>
      </c>
    </row>
    <row r="208" spans="1:65" s="2" customFormat="1" ht="14.45" customHeight="1">
      <c r="A208" s="34"/>
      <c r="B208" s="35"/>
      <c r="C208" s="186" t="s">
        <v>188</v>
      </c>
      <c r="D208" s="186" t="s">
        <v>140</v>
      </c>
      <c r="E208" s="187" t="s">
        <v>237</v>
      </c>
      <c r="F208" s="188" t="s">
        <v>238</v>
      </c>
      <c r="G208" s="189" t="s">
        <v>143</v>
      </c>
      <c r="H208" s="190">
        <v>4.339</v>
      </c>
      <c r="I208" s="191"/>
      <c r="J208" s="192">
        <f>ROUND(I208*H208,2)</f>
        <v>0</v>
      </c>
      <c r="K208" s="188" t="s">
        <v>144</v>
      </c>
      <c r="L208" s="39"/>
      <c r="M208" s="193" t="s">
        <v>1</v>
      </c>
      <c r="N208" s="194" t="s">
        <v>42</v>
      </c>
      <c r="O208" s="71"/>
      <c r="P208" s="195">
        <f>O208*H208</f>
        <v>0</v>
      </c>
      <c r="Q208" s="195">
        <v>0</v>
      </c>
      <c r="R208" s="195">
        <f>Q208*H208</f>
        <v>0</v>
      </c>
      <c r="S208" s="195">
        <v>0</v>
      </c>
      <c r="T208" s="196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97" t="s">
        <v>92</v>
      </c>
      <c r="AT208" s="197" t="s">
        <v>140</v>
      </c>
      <c r="AU208" s="197" t="s">
        <v>86</v>
      </c>
      <c r="AY208" s="17" t="s">
        <v>138</v>
      </c>
      <c r="BE208" s="198">
        <f>IF(N208="základní",J208,0)</f>
        <v>0</v>
      </c>
      <c r="BF208" s="198">
        <f>IF(N208="snížená",J208,0)</f>
        <v>0</v>
      </c>
      <c r="BG208" s="198">
        <f>IF(N208="zákl. přenesená",J208,0)</f>
        <v>0</v>
      </c>
      <c r="BH208" s="198">
        <f>IF(N208="sníž. přenesená",J208,0)</f>
        <v>0</v>
      </c>
      <c r="BI208" s="198">
        <f>IF(N208="nulová",J208,0)</f>
        <v>0</v>
      </c>
      <c r="BJ208" s="17" t="s">
        <v>82</v>
      </c>
      <c r="BK208" s="198">
        <f>ROUND(I208*H208,2)</f>
        <v>0</v>
      </c>
      <c r="BL208" s="17" t="s">
        <v>92</v>
      </c>
      <c r="BM208" s="197" t="s">
        <v>239</v>
      </c>
    </row>
    <row r="209" spans="1:47" s="2" customFormat="1" ht="11.25">
      <c r="A209" s="34"/>
      <c r="B209" s="35"/>
      <c r="C209" s="36"/>
      <c r="D209" s="199" t="s">
        <v>145</v>
      </c>
      <c r="E209" s="36"/>
      <c r="F209" s="200" t="s">
        <v>240</v>
      </c>
      <c r="G209" s="36"/>
      <c r="H209" s="36"/>
      <c r="I209" s="201"/>
      <c r="J209" s="36"/>
      <c r="K209" s="36"/>
      <c r="L209" s="39"/>
      <c r="M209" s="202"/>
      <c r="N209" s="203"/>
      <c r="O209" s="71"/>
      <c r="P209" s="71"/>
      <c r="Q209" s="71"/>
      <c r="R209" s="71"/>
      <c r="S209" s="71"/>
      <c r="T209" s="72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T209" s="17" t="s">
        <v>145</v>
      </c>
      <c r="AU209" s="17" t="s">
        <v>86</v>
      </c>
    </row>
    <row r="210" spans="2:51" s="13" customFormat="1" ht="11.25">
      <c r="B210" s="204"/>
      <c r="C210" s="205"/>
      <c r="D210" s="199" t="s">
        <v>147</v>
      </c>
      <c r="E210" s="206" t="s">
        <v>1</v>
      </c>
      <c r="F210" s="207" t="s">
        <v>215</v>
      </c>
      <c r="G210" s="205"/>
      <c r="H210" s="208">
        <v>4.339</v>
      </c>
      <c r="I210" s="209"/>
      <c r="J210" s="205"/>
      <c r="K210" s="205"/>
      <c r="L210" s="210"/>
      <c r="M210" s="211"/>
      <c r="N210" s="212"/>
      <c r="O210" s="212"/>
      <c r="P210" s="212"/>
      <c r="Q210" s="212"/>
      <c r="R210" s="212"/>
      <c r="S210" s="212"/>
      <c r="T210" s="213"/>
      <c r="AT210" s="214" t="s">
        <v>147</v>
      </c>
      <c r="AU210" s="214" t="s">
        <v>86</v>
      </c>
      <c r="AV210" s="13" t="s">
        <v>86</v>
      </c>
      <c r="AW210" s="13" t="s">
        <v>32</v>
      </c>
      <c r="AX210" s="13" t="s">
        <v>77</v>
      </c>
      <c r="AY210" s="214" t="s">
        <v>138</v>
      </c>
    </row>
    <row r="211" spans="2:51" s="14" customFormat="1" ht="11.25">
      <c r="B211" s="215"/>
      <c r="C211" s="216"/>
      <c r="D211" s="199" t="s">
        <v>147</v>
      </c>
      <c r="E211" s="217" t="s">
        <v>1</v>
      </c>
      <c r="F211" s="218" t="s">
        <v>149</v>
      </c>
      <c r="G211" s="216"/>
      <c r="H211" s="219">
        <v>4.339</v>
      </c>
      <c r="I211" s="220"/>
      <c r="J211" s="216"/>
      <c r="K211" s="216"/>
      <c r="L211" s="221"/>
      <c r="M211" s="222"/>
      <c r="N211" s="223"/>
      <c r="O211" s="223"/>
      <c r="P211" s="223"/>
      <c r="Q211" s="223"/>
      <c r="R211" s="223"/>
      <c r="S211" s="223"/>
      <c r="T211" s="224"/>
      <c r="AT211" s="225" t="s">
        <v>147</v>
      </c>
      <c r="AU211" s="225" t="s">
        <v>86</v>
      </c>
      <c r="AV211" s="14" t="s">
        <v>92</v>
      </c>
      <c r="AW211" s="14" t="s">
        <v>32</v>
      </c>
      <c r="AX211" s="14" t="s">
        <v>82</v>
      </c>
      <c r="AY211" s="225" t="s">
        <v>138</v>
      </c>
    </row>
    <row r="212" spans="1:65" s="2" customFormat="1" ht="14.45" customHeight="1">
      <c r="A212" s="34"/>
      <c r="B212" s="35"/>
      <c r="C212" s="186" t="s">
        <v>241</v>
      </c>
      <c r="D212" s="186" t="s">
        <v>140</v>
      </c>
      <c r="E212" s="187" t="s">
        <v>242</v>
      </c>
      <c r="F212" s="188" t="s">
        <v>243</v>
      </c>
      <c r="G212" s="189" t="s">
        <v>143</v>
      </c>
      <c r="H212" s="190">
        <v>8.678</v>
      </c>
      <c r="I212" s="191"/>
      <c r="J212" s="192">
        <f>ROUND(I212*H212,2)</f>
        <v>0</v>
      </c>
      <c r="K212" s="188" t="s">
        <v>144</v>
      </c>
      <c r="L212" s="39"/>
      <c r="M212" s="193" t="s">
        <v>1</v>
      </c>
      <c r="N212" s="194" t="s">
        <v>42</v>
      </c>
      <c r="O212" s="71"/>
      <c r="P212" s="195">
        <f>O212*H212</f>
        <v>0</v>
      </c>
      <c r="Q212" s="195">
        <v>0</v>
      </c>
      <c r="R212" s="195">
        <f>Q212*H212</f>
        <v>0</v>
      </c>
      <c r="S212" s="195">
        <v>0</v>
      </c>
      <c r="T212" s="196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97" t="s">
        <v>92</v>
      </c>
      <c r="AT212" s="197" t="s">
        <v>140</v>
      </c>
      <c r="AU212" s="197" t="s">
        <v>86</v>
      </c>
      <c r="AY212" s="17" t="s">
        <v>138</v>
      </c>
      <c r="BE212" s="198">
        <f>IF(N212="základní",J212,0)</f>
        <v>0</v>
      </c>
      <c r="BF212" s="198">
        <f>IF(N212="snížená",J212,0)</f>
        <v>0</v>
      </c>
      <c r="BG212" s="198">
        <f>IF(N212="zákl. přenesená",J212,0)</f>
        <v>0</v>
      </c>
      <c r="BH212" s="198">
        <f>IF(N212="sníž. přenesená",J212,0)</f>
        <v>0</v>
      </c>
      <c r="BI212" s="198">
        <f>IF(N212="nulová",J212,0)</f>
        <v>0</v>
      </c>
      <c r="BJ212" s="17" t="s">
        <v>82</v>
      </c>
      <c r="BK212" s="198">
        <f>ROUND(I212*H212,2)</f>
        <v>0</v>
      </c>
      <c r="BL212" s="17" t="s">
        <v>92</v>
      </c>
      <c r="BM212" s="197" t="s">
        <v>244</v>
      </c>
    </row>
    <row r="213" spans="1:47" s="2" customFormat="1" ht="11.25">
      <c r="A213" s="34"/>
      <c r="B213" s="35"/>
      <c r="C213" s="36"/>
      <c r="D213" s="199" t="s">
        <v>145</v>
      </c>
      <c r="E213" s="36"/>
      <c r="F213" s="200" t="s">
        <v>245</v>
      </c>
      <c r="G213" s="36"/>
      <c r="H213" s="36"/>
      <c r="I213" s="201"/>
      <c r="J213" s="36"/>
      <c r="K213" s="36"/>
      <c r="L213" s="39"/>
      <c r="M213" s="202"/>
      <c r="N213" s="203"/>
      <c r="O213" s="71"/>
      <c r="P213" s="71"/>
      <c r="Q213" s="71"/>
      <c r="R213" s="71"/>
      <c r="S213" s="71"/>
      <c r="T213" s="72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T213" s="17" t="s">
        <v>145</v>
      </c>
      <c r="AU213" s="17" t="s">
        <v>86</v>
      </c>
    </row>
    <row r="214" spans="2:51" s="13" customFormat="1" ht="11.25">
      <c r="B214" s="204"/>
      <c r="C214" s="205"/>
      <c r="D214" s="199" t="s">
        <v>147</v>
      </c>
      <c r="E214" s="206" t="s">
        <v>1</v>
      </c>
      <c r="F214" s="207" t="s">
        <v>219</v>
      </c>
      <c r="G214" s="205"/>
      <c r="H214" s="208">
        <v>8.678</v>
      </c>
      <c r="I214" s="209"/>
      <c r="J214" s="205"/>
      <c r="K214" s="205"/>
      <c r="L214" s="210"/>
      <c r="M214" s="211"/>
      <c r="N214" s="212"/>
      <c r="O214" s="212"/>
      <c r="P214" s="212"/>
      <c r="Q214" s="212"/>
      <c r="R214" s="212"/>
      <c r="S214" s="212"/>
      <c r="T214" s="213"/>
      <c r="AT214" s="214" t="s">
        <v>147</v>
      </c>
      <c r="AU214" s="214" t="s">
        <v>86</v>
      </c>
      <c r="AV214" s="13" t="s">
        <v>86</v>
      </c>
      <c r="AW214" s="13" t="s">
        <v>32</v>
      </c>
      <c r="AX214" s="13" t="s">
        <v>77</v>
      </c>
      <c r="AY214" s="214" t="s">
        <v>138</v>
      </c>
    </row>
    <row r="215" spans="2:51" s="14" customFormat="1" ht="11.25">
      <c r="B215" s="215"/>
      <c r="C215" s="216"/>
      <c r="D215" s="199" t="s">
        <v>147</v>
      </c>
      <c r="E215" s="217" t="s">
        <v>1</v>
      </c>
      <c r="F215" s="218" t="s">
        <v>149</v>
      </c>
      <c r="G215" s="216"/>
      <c r="H215" s="219">
        <v>8.678</v>
      </c>
      <c r="I215" s="220"/>
      <c r="J215" s="216"/>
      <c r="K215" s="216"/>
      <c r="L215" s="221"/>
      <c r="M215" s="222"/>
      <c r="N215" s="223"/>
      <c r="O215" s="223"/>
      <c r="P215" s="223"/>
      <c r="Q215" s="223"/>
      <c r="R215" s="223"/>
      <c r="S215" s="223"/>
      <c r="T215" s="224"/>
      <c r="AT215" s="225" t="s">
        <v>147</v>
      </c>
      <c r="AU215" s="225" t="s">
        <v>86</v>
      </c>
      <c r="AV215" s="14" t="s">
        <v>92</v>
      </c>
      <c r="AW215" s="14" t="s">
        <v>32</v>
      </c>
      <c r="AX215" s="14" t="s">
        <v>82</v>
      </c>
      <c r="AY215" s="225" t="s">
        <v>138</v>
      </c>
    </row>
    <row r="216" spans="1:65" s="2" customFormat="1" ht="14.45" customHeight="1">
      <c r="A216" s="34"/>
      <c r="B216" s="35"/>
      <c r="C216" s="186" t="s">
        <v>197</v>
      </c>
      <c r="D216" s="186" t="s">
        <v>140</v>
      </c>
      <c r="E216" s="187" t="s">
        <v>246</v>
      </c>
      <c r="F216" s="188" t="s">
        <v>247</v>
      </c>
      <c r="G216" s="189" t="s">
        <v>206</v>
      </c>
      <c r="H216" s="190">
        <v>4</v>
      </c>
      <c r="I216" s="191"/>
      <c r="J216" s="192">
        <f>ROUND(I216*H216,2)</f>
        <v>0</v>
      </c>
      <c r="K216" s="188" t="s">
        <v>144</v>
      </c>
      <c r="L216" s="39"/>
      <c r="M216" s="193" t="s">
        <v>1</v>
      </c>
      <c r="N216" s="194" t="s">
        <v>42</v>
      </c>
      <c r="O216" s="71"/>
      <c r="P216" s="195">
        <f>O216*H216</f>
        <v>0</v>
      </c>
      <c r="Q216" s="195">
        <v>0</v>
      </c>
      <c r="R216" s="195">
        <f>Q216*H216</f>
        <v>0</v>
      </c>
      <c r="S216" s="195">
        <v>0</v>
      </c>
      <c r="T216" s="196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7" t="s">
        <v>92</v>
      </c>
      <c r="AT216" s="197" t="s">
        <v>140</v>
      </c>
      <c r="AU216" s="197" t="s">
        <v>86</v>
      </c>
      <c r="AY216" s="17" t="s">
        <v>138</v>
      </c>
      <c r="BE216" s="198">
        <f>IF(N216="základní",J216,0)</f>
        <v>0</v>
      </c>
      <c r="BF216" s="198">
        <f>IF(N216="snížená",J216,0)</f>
        <v>0</v>
      </c>
      <c r="BG216" s="198">
        <f>IF(N216="zákl. přenesená",J216,0)</f>
        <v>0</v>
      </c>
      <c r="BH216" s="198">
        <f>IF(N216="sníž. přenesená",J216,0)</f>
        <v>0</v>
      </c>
      <c r="BI216" s="198">
        <f>IF(N216="nulová",J216,0)</f>
        <v>0</v>
      </c>
      <c r="BJ216" s="17" t="s">
        <v>82</v>
      </c>
      <c r="BK216" s="198">
        <f>ROUND(I216*H216,2)</f>
        <v>0</v>
      </c>
      <c r="BL216" s="17" t="s">
        <v>92</v>
      </c>
      <c r="BM216" s="197" t="s">
        <v>248</v>
      </c>
    </row>
    <row r="217" spans="1:47" s="2" customFormat="1" ht="11.25">
      <c r="A217" s="34"/>
      <c r="B217" s="35"/>
      <c r="C217" s="36"/>
      <c r="D217" s="199" t="s">
        <v>145</v>
      </c>
      <c r="E217" s="36"/>
      <c r="F217" s="200" t="s">
        <v>249</v>
      </c>
      <c r="G217" s="36"/>
      <c r="H217" s="36"/>
      <c r="I217" s="201"/>
      <c r="J217" s="36"/>
      <c r="K217" s="36"/>
      <c r="L217" s="39"/>
      <c r="M217" s="202"/>
      <c r="N217" s="203"/>
      <c r="O217" s="71"/>
      <c r="P217" s="71"/>
      <c r="Q217" s="71"/>
      <c r="R217" s="71"/>
      <c r="S217" s="71"/>
      <c r="T217" s="72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T217" s="17" t="s">
        <v>145</v>
      </c>
      <c r="AU217" s="17" t="s">
        <v>86</v>
      </c>
    </row>
    <row r="218" spans="2:51" s="13" customFormat="1" ht="11.25">
      <c r="B218" s="204"/>
      <c r="C218" s="205"/>
      <c r="D218" s="199" t="s">
        <v>147</v>
      </c>
      <c r="E218" s="206" t="s">
        <v>1</v>
      </c>
      <c r="F218" s="207" t="s">
        <v>250</v>
      </c>
      <c r="G218" s="205"/>
      <c r="H218" s="208">
        <v>4</v>
      </c>
      <c r="I218" s="209"/>
      <c r="J218" s="205"/>
      <c r="K218" s="205"/>
      <c r="L218" s="210"/>
      <c r="M218" s="211"/>
      <c r="N218" s="212"/>
      <c r="O218" s="212"/>
      <c r="P218" s="212"/>
      <c r="Q218" s="212"/>
      <c r="R218" s="212"/>
      <c r="S218" s="212"/>
      <c r="T218" s="213"/>
      <c r="AT218" s="214" t="s">
        <v>147</v>
      </c>
      <c r="AU218" s="214" t="s">
        <v>86</v>
      </c>
      <c r="AV218" s="13" t="s">
        <v>86</v>
      </c>
      <c r="AW218" s="13" t="s">
        <v>32</v>
      </c>
      <c r="AX218" s="13" t="s">
        <v>77</v>
      </c>
      <c r="AY218" s="214" t="s">
        <v>138</v>
      </c>
    </row>
    <row r="219" spans="2:51" s="14" customFormat="1" ht="11.25">
      <c r="B219" s="215"/>
      <c r="C219" s="216"/>
      <c r="D219" s="199" t="s">
        <v>147</v>
      </c>
      <c r="E219" s="217" t="s">
        <v>1</v>
      </c>
      <c r="F219" s="218" t="s">
        <v>149</v>
      </c>
      <c r="G219" s="216"/>
      <c r="H219" s="219">
        <v>4</v>
      </c>
      <c r="I219" s="220"/>
      <c r="J219" s="216"/>
      <c r="K219" s="216"/>
      <c r="L219" s="221"/>
      <c r="M219" s="222"/>
      <c r="N219" s="223"/>
      <c r="O219" s="223"/>
      <c r="P219" s="223"/>
      <c r="Q219" s="223"/>
      <c r="R219" s="223"/>
      <c r="S219" s="223"/>
      <c r="T219" s="224"/>
      <c r="AT219" s="225" t="s">
        <v>147</v>
      </c>
      <c r="AU219" s="225" t="s">
        <v>86</v>
      </c>
      <c r="AV219" s="14" t="s">
        <v>92</v>
      </c>
      <c r="AW219" s="14" t="s">
        <v>32</v>
      </c>
      <c r="AX219" s="14" t="s">
        <v>82</v>
      </c>
      <c r="AY219" s="225" t="s">
        <v>138</v>
      </c>
    </row>
    <row r="220" spans="1:65" s="2" customFormat="1" ht="14.45" customHeight="1">
      <c r="A220" s="34"/>
      <c r="B220" s="35"/>
      <c r="C220" s="186" t="s">
        <v>251</v>
      </c>
      <c r="D220" s="186" t="s">
        <v>140</v>
      </c>
      <c r="E220" s="187" t="s">
        <v>252</v>
      </c>
      <c r="F220" s="188" t="s">
        <v>253</v>
      </c>
      <c r="G220" s="189" t="s">
        <v>157</v>
      </c>
      <c r="H220" s="190">
        <v>68.9</v>
      </c>
      <c r="I220" s="191"/>
      <c r="J220" s="192">
        <f>ROUND(I220*H220,2)</f>
        <v>0</v>
      </c>
      <c r="K220" s="188" t="s">
        <v>1</v>
      </c>
      <c r="L220" s="39"/>
      <c r="M220" s="193" t="s">
        <v>1</v>
      </c>
      <c r="N220" s="194" t="s">
        <v>42</v>
      </c>
      <c r="O220" s="71"/>
      <c r="P220" s="195">
        <f>O220*H220</f>
        <v>0</v>
      </c>
      <c r="Q220" s="195">
        <v>0</v>
      </c>
      <c r="R220" s="195">
        <f>Q220*H220</f>
        <v>0</v>
      </c>
      <c r="S220" s="195">
        <v>0</v>
      </c>
      <c r="T220" s="196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97" t="s">
        <v>92</v>
      </c>
      <c r="AT220" s="197" t="s">
        <v>140</v>
      </c>
      <c r="AU220" s="197" t="s">
        <v>86</v>
      </c>
      <c r="AY220" s="17" t="s">
        <v>138</v>
      </c>
      <c r="BE220" s="198">
        <f>IF(N220="základní",J220,0)</f>
        <v>0</v>
      </c>
      <c r="BF220" s="198">
        <f>IF(N220="snížená",J220,0)</f>
        <v>0</v>
      </c>
      <c r="BG220" s="198">
        <f>IF(N220="zákl. přenesená",J220,0)</f>
        <v>0</v>
      </c>
      <c r="BH220" s="198">
        <f>IF(N220="sníž. přenesená",J220,0)</f>
        <v>0</v>
      </c>
      <c r="BI220" s="198">
        <f>IF(N220="nulová",J220,0)</f>
        <v>0</v>
      </c>
      <c r="BJ220" s="17" t="s">
        <v>82</v>
      </c>
      <c r="BK220" s="198">
        <f>ROUND(I220*H220,2)</f>
        <v>0</v>
      </c>
      <c r="BL220" s="17" t="s">
        <v>92</v>
      </c>
      <c r="BM220" s="197" t="s">
        <v>254</v>
      </c>
    </row>
    <row r="221" spans="1:47" s="2" customFormat="1" ht="11.25">
      <c r="A221" s="34"/>
      <c r="B221" s="35"/>
      <c r="C221" s="36"/>
      <c r="D221" s="199" t="s">
        <v>145</v>
      </c>
      <c r="E221" s="36"/>
      <c r="F221" s="200" t="s">
        <v>253</v>
      </c>
      <c r="G221" s="36"/>
      <c r="H221" s="36"/>
      <c r="I221" s="201"/>
      <c r="J221" s="36"/>
      <c r="K221" s="36"/>
      <c r="L221" s="39"/>
      <c r="M221" s="202"/>
      <c r="N221" s="203"/>
      <c r="O221" s="71"/>
      <c r="P221" s="71"/>
      <c r="Q221" s="71"/>
      <c r="R221" s="71"/>
      <c r="S221" s="71"/>
      <c r="T221" s="72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T221" s="17" t="s">
        <v>145</v>
      </c>
      <c r="AU221" s="17" t="s">
        <v>86</v>
      </c>
    </row>
    <row r="222" spans="2:51" s="13" customFormat="1" ht="11.25">
      <c r="B222" s="204"/>
      <c r="C222" s="205"/>
      <c r="D222" s="199" t="s">
        <v>147</v>
      </c>
      <c r="E222" s="206" t="s">
        <v>1</v>
      </c>
      <c r="F222" s="207" t="s">
        <v>226</v>
      </c>
      <c r="G222" s="205"/>
      <c r="H222" s="208">
        <v>68.9</v>
      </c>
      <c r="I222" s="209"/>
      <c r="J222" s="205"/>
      <c r="K222" s="205"/>
      <c r="L222" s="210"/>
      <c r="M222" s="211"/>
      <c r="N222" s="212"/>
      <c r="O222" s="212"/>
      <c r="P222" s="212"/>
      <c r="Q222" s="212"/>
      <c r="R222" s="212"/>
      <c r="S222" s="212"/>
      <c r="T222" s="213"/>
      <c r="AT222" s="214" t="s">
        <v>147</v>
      </c>
      <c r="AU222" s="214" t="s">
        <v>86</v>
      </c>
      <c r="AV222" s="13" t="s">
        <v>86</v>
      </c>
      <c r="AW222" s="13" t="s">
        <v>32</v>
      </c>
      <c r="AX222" s="13" t="s">
        <v>77</v>
      </c>
      <c r="AY222" s="214" t="s">
        <v>138</v>
      </c>
    </row>
    <row r="223" spans="2:51" s="14" customFormat="1" ht="11.25">
      <c r="B223" s="215"/>
      <c r="C223" s="216"/>
      <c r="D223" s="199" t="s">
        <v>147</v>
      </c>
      <c r="E223" s="217" t="s">
        <v>1</v>
      </c>
      <c r="F223" s="218" t="s">
        <v>149</v>
      </c>
      <c r="G223" s="216"/>
      <c r="H223" s="219">
        <v>68.9</v>
      </c>
      <c r="I223" s="220"/>
      <c r="J223" s="216"/>
      <c r="K223" s="216"/>
      <c r="L223" s="221"/>
      <c r="M223" s="222"/>
      <c r="N223" s="223"/>
      <c r="O223" s="223"/>
      <c r="P223" s="223"/>
      <c r="Q223" s="223"/>
      <c r="R223" s="223"/>
      <c r="S223" s="223"/>
      <c r="T223" s="224"/>
      <c r="AT223" s="225" t="s">
        <v>147</v>
      </c>
      <c r="AU223" s="225" t="s">
        <v>86</v>
      </c>
      <c r="AV223" s="14" t="s">
        <v>92</v>
      </c>
      <c r="AW223" s="14" t="s">
        <v>32</v>
      </c>
      <c r="AX223" s="14" t="s">
        <v>82</v>
      </c>
      <c r="AY223" s="225" t="s">
        <v>138</v>
      </c>
    </row>
    <row r="224" spans="1:65" s="2" customFormat="1" ht="14.45" customHeight="1">
      <c r="A224" s="34"/>
      <c r="B224" s="35"/>
      <c r="C224" s="186" t="s">
        <v>207</v>
      </c>
      <c r="D224" s="186" t="s">
        <v>140</v>
      </c>
      <c r="E224" s="187" t="s">
        <v>255</v>
      </c>
      <c r="F224" s="188" t="s">
        <v>256</v>
      </c>
      <c r="G224" s="189" t="s">
        <v>257</v>
      </c>
      <c r="H224" s="190">
        <v>47.75</v>
      </c>
      <c r="I224" s="191"/>
      <c r="J224" s="192">
        <f>ROUND(I224*H224,2)</f>
        <v>0</v>
      </c>
      <c r="K224" s="188" t="s">
        <v>144</v>
      </c>
      <c r="L224" s="39"/>
      <c r="M224" s="193" t="s">
        <v>1</v>
      </c>
      <c r="N224" s="194" t="s">
        <v>42</v>
      </c>
      <c r="O224" s="71"/>
      <c r="P224" s="195">
        <f>O224*H224</f>
        <v>0</v>
      </c>
      <c r="Q224" s="195">
        <v>0</v>
      </c>
      <c r="R224" s="195">
        <f>Q224*H224</f>
        <v>0</v>
      </c>
      <c r="S224" s="195">
        <v>0</v>
      </c>
      <c r="T224" s="196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97" t="s">
        <v>92</v>
      </c>
      <c r="AT224" s="197" t="s">
        <v>140</v>
      </c>
      <c r="AU224" s="197" t="s">
        <v>86</v>
      </c>
      <c r="AY224" s="17" t="s">
        <v>138</v>
      </c>
      <c r="BE224" s="198">
        <f>IF(N224="základní",J224,0)</f>
        <v>0</v>
      </c>
      <c r="BF224" s="198">
        <f>IF(N224="snížená",J224,0)</f>
        <v>0</v>
      </c>
      <c r="BG224" s="198">
        <f>IF(N224="zákl. přenesená",J224,0)</f>
        <v>0</v>
      </c>
      <c r="BH224" s="198">
        <f>IF(N224="sníž. přenesená",J224,0)</f>
        <v>0</v>
      </c>
      <c r="BI224" s="198">
        <f>IF(N224="nulová",J224,0)</f>
        <v>0</v>
      </c>
      <c r="BJ224" s="17" t="s">
        <v>82</v>
      </c>
      <c r="BK224" s="198">
        <f>ROUND(I224*H224,2)</f>
        <v>0</v>
      </c>
      <c r="BL224" s="17" t="s">
        <v>92</v>
      </c>
      <c r="BM224" s="197" t="s">
        <v>258</v>
      </c>
    </row>
    <row r="225" spans="1:47" s="2" customFormat="1" ht="11.25">
      <c r="A225" s="34"/>
      <c r="B225" s="35"/>
      <c r="C225" s="36"/>
      <c r="D225" s="199" t="s">
        <v>145</v>
      </c>
      <c r="E225" s="36"/>
      <c r="F225" s="200" t="s">
        <v>259</v>
      </c>
      <c r="G225" s="36"/>
      <c r="H225" s="36"/>
      <c r="I225" s="201"/>
      <c r="J225" s="36"/>
      <c r="K225" s="36"/>
      <c r="L225" s="39"/>
      <c r="M225" s="202"/>
      <c r="N225" s="203"/>
      <c r="O225" s="71"/>
      <c r="P225" s="71"/>
      <c r="Q225" s="71"/>
      <c r="R225" s="71"/>
      <c r="S225" s="71"/>
      <c r="T225" s="72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T225" s="17" t="s">
        <v>145</v>
      </c>
      <c r="AU225" s="17" t="s">
        <v>86</v>
      </c>
    </row>
    <row r="226" spans="2:51" s="13" customFormat="1" ht="11.25">
      <c r="B226" s="204"/>
      <c r="C226" s="205"/>
      <c r="D226" s="199" t="s">
        <v>147</v>
      </c>
      <c r="E226" s="206" t="s">
        <v>1</v>
      </c>
      <c r="F226" s="207" t="s">
        <v>260</v>
      </c>
      <c r="G226" s="205"/>
      <c r="H226" s="208">
        <v>47.75</v>
      </c>
      <c r="I226" s="209"/>
      <c r="J226" s="205"/>
      <c r="K226" s="205"/>
      <c r="L226" s="210"/>
      <c r="M226" s="211"/>
      <c r="N226" s="212"/>
      <c r="O226" s="212"/>
      <c r="P226" s="212"/>
      <c r="Q226" s="212"/>
      <c r="R226" s="212"/>
      <c r="S226" s="212"/>
      <c r="T226" s="213"/>
      <c r="AT226" s="214" t="s">
        <v>147</v>
      </c>
      <c r="AU226" s="214" t="s">
        <v>86</v>
      </c>
      <c r="AV226" s="13" t="s">
        <v>86</v>
      </c>
      <c r="AW226" s="13" t="s">
        <v>32</v>
      </c>
      <c r="AX226" s="13" t="s">
        <v>77</v>
      </c>
      <c r="AY226" s="214" t="s">
        <v>138</v>
      </c>
    </row>
    <row r="227" spans="2:51" s="14" customFormat="1" ht="11.25">
      <c r="B227" s="215"/>
      <c r="C227" s="216"/>
      <c r="D227" s="199" t="s">
        <v>147</v>
      </c>
      <c r="E227" s="217" t="s">
        <v>1</v>
      </c>
      <c r="F227" s="218" t="s">
        <v>149</v>
      </c>
      <c r="G227" s="216"/>
      <c r="H227" s="219">
        <v>47.75</v>
      </c>
      <c r="I227" s="220"/>
      <c r="J227" s="216"/>
      <c r="K227" s="216"/>
      <c r="L227" s="221"/>
      <c r="M227" s="222"/>
      <c r="N227" s="223"/>
      <c r="O227" s="223"/>
      <c r="P227" s="223"/>
      <c r="Q227" s="223"/>
      <c r="R227" s="223"/>
      <c r="S227" s="223"/>
      <c r="T227" s="224"/>
      <c r="AT227" s="225" t="s">
        <v>147</v>
      </c>
      <c r="AU227" s="225" t="s">
        <v>86</v>
      </c>
      <c r="AV227" s="14" t="s">
        <v>92</v>
      </c>
      <c r="AW227" s="14" t="s">
        <v>32</v>
      </c>
      <c r="AX227" s="14" t="s">
        <v>82</v>
      </c>
      <c r="AY227" s="225" t="s">
        <v>138</v>
      </c>
    </row>
    <row r="228" spans="1:65" s="2" customFormat="1" ht="14.45" customHeight="1">
      <c r="A228" s="34"/>
      <c r="B228" s="35"/>
      <c r="C228" s="186" t="s">
        <v>7</v>
      </c>
      <c r="D228" s="186" t="s">
        <v>140</v>
      </c>
      <c r="E228" s="187" t="s">
        <v>261</v>
      </c>
      <c r="F228" s="188" t="s">
        <v>262</v>
      </c>
      <c r="G228" s="189" t="s">
        <v>263</v>
      </c>
      <c r="H228" s="190">
        <v>1</v>
      </c>
      <c r="I228" s="191"/>
      <c r="J228" s="192">
        <f>ROUND(I228*H228,2)</f>
        <v>0</v>
      </c>
      <c r="K228" s="188" t="s">
        <v>1</v>
      </c>
      <c r="L228" s="39"/>
      <c r="M228" s="193" t="s">
        <v>1</v>
      </c>
      <c r="N228" s="194" t="s">
        <v>42</v>
      </c>
      <c r="O228" s="71"/>
      <c r="P228" s="195">
        <f>O228*H228</f>
        <v>0</v>
      </c>
      <c r="Q228" s="195">
        <v>0</v>
      </c>
      <c r="R228" s="195">
        <f>Q228*H228</f>
        <v>0</v>
      </c>
      <c r="S228" s="195">
        <v>0</v>
      </c>
      <c r="T228" s="196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97" t="s">
        <v>92</v>
      </c>
      <c r="AT228" s="197" t="s">
        <v>140</v>
      </c>
      <c r="AU228" s="197" t="s">
        <v>86</v>
      </c>
      <c r="AY228" s="17" t="s">
        <v>138</v>
      </c>
      <c r="BE228" s="198">
        <f>IF(N228="základní",J228,0)</f>
        <v>0</v>
      </c>
      <c r="BF228" s="198">
        <f>IF(N228="snížená",J228,0)</f>
        <v>0</v>
      </c>
      <c r="BG228" s="198">
        <f>IF(N228="zákl. přenesená",J228,0)</f>
        <v>0</v>
      </c>
      <c r="BH228" s="198">
        <f>IF(N228="sníž. přenesená",J228,0)</f>
        <v>0</v>
      </c>
      <c r="BI228" s="198">
        <f>IF(N228="nulová",J228,0)</f>
        <v>0</v>
      </c>
      <c r="BJ228" s="17" t="s">
        <v>82</v>
      </c>
      <c r="BK228" s="198">
        <f>ROUND(I228*H228,2)</f>
        <v>0</v>
      </c>
      <c r="BL228" s="17" t="s">
        <v>92</v>
      </c>
      <c r="BM228" s="197" t="s">
        <v>264</v>
      </c>
    </row>
    <row r="229" spans="1:47" s="2" customFormat="1" ht="11.25">
      <c r="A229" s="34"/>
      <c r="B229" s="35"/>
      <c r="C229" s="36"/>
      <c r="D229" s="199" t="s">
        <v>145</v>
      </c>
      <c r="E229" s="36"/>
      <c r="F229" s="200" t="s">
        <v>262</v>
      </c>
      <c r="G229" s="36"/>
      <c r="H229" s="36"/>
      <c r="I229" s="201"/>
      <c r="J229" s="36"/>
      <c r="K229" s="36"/>
      <c r="L229" s="39"/>
      <c r="M229" s="202"/>
      <c r="N229" s="203"/>
      <c r="O229" s="71"/>
      <c r="P229" s="71"/>
      <c r="Q229" s="71"/>
      <c r="R229" s="71"/>
      <c r="S229" s="71"/>
      <c r="T229" s="72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T229" s="17" t="s">
        <v>145</v>
      </c>
      <c r="AU229" s="17" t="s">
        <v>86</v>
      </c>
    </row>
    <row r="230" spans="2:51" s="13" customFormat="1" ht="11.25">
      <c r="B230" s="204"/>
      <c r="C230" s="205"/>
      <c r="D230" s="199" t="s">
        <v>147</v>
      </c>
      <c r="E230" s="206" t="s">
        <v>1</v>
      </c>
      <c r="F230" s="207" t="s">
        <v>265</v>
      </c>
      <c r="G230" s="205"/>
      <c r="H230" s="208">
        <v>1</v>
      </c>
      <c r="I230" s="209"/>
      <c r="J230" s="205"/>
      <c r="K230" s="205"/>
      <c r="L230" s="210"/>
      <c r="M230" s="211"/>
      <c r="N230" s="212"/>
      <c r="O230" s="212"/>
      <c r="P230" s="212"/>
      <c r="Q230" s="212"/>
      <c r="R230" s="212"/>
      <c r="S230" s="212"/>
      <c r="T230" s="213"/>
      <c r="AT230" s="214" t="s">
        <v>147</v>
      </c>
      <c r="AU230" s="214" t="s">
        <v>86</v>
      </c>
      <c r="AV230" s="13" t="s">
        <v>86</v>
      </c>
      <c r="AW230" s="13" t="s">
        <v>32</v>
      </c>
      <c r="AX230" s="13" t="s">
        <v>77</v>
      </c>
      <c r="AY230" s="214" t="s">
        <v>138</v>
      </c>
    </row>
    <row r="231" spans="2:51" s="14" customFormat="1" ht="11.25">
      <c r="B231" s="215"/>
      <c r="C231" s="216"/>
      <c r="D231" s="199" t="s">
        <v>147</v>
      </c>
      <c r="E231" s="217" t="s">
        <v>1</v>
      </c>
      <c r="F231" s="218" t="s">
        <v>149</v>
      </c>
      <c r="G231" s="216"/>
      <c r="H231" s="219">
        <v>1</v>
      </c>
      <c r="I231" s="220"/>
      <c r="J231" s="216"/>
      <c r="K231" s="216"/>
      <c r="L231" s="221"/>
      <c r="M231" s="222"/>
      <c r="N231" s="223"/>
      <c r="O231" s="223"/>
      <c r="P231" s="223"/>
      <c r="Q231" s="223"/>
      <c r="R231" s="223"/>
      <c r="S231" s="223"/>
      <c r="T231" s="224"/>
      <c r="AT231" s="225" t="s">
        <v>147</v>
      </c>
      <c r="AU231" s="225" t="s">
        <v>86</v>
      </c>
      <c r="AV231" s="14" t="s">
        <v>92</v>
      </c>
      <c r="AW231" s="14" t="s">
        <v>32</v>
      </c>
      <c r="AX231" s="14" t="s">
        <v>82</v>
      </c>
      <c r="AY231" s="225" t="s">
        <v>138</v>
      </c>
    </row>
    <row r="232" spans="2:63" s="12" customFormat="1" ht="22.9" customHeight="1">
      <c r="B232" s="170"/>
      <c r="C232" s="171"/>
      <c r="D232" s="172" t="s">
        <v>76</v>
      </c>
      <c r="E232" s="184" t="s">
        <v>266</v>
      </c>
      <c r="F232" s="184" t="s">
        <v>267</v>
      </c>
      <c r="G232" s="171"/>
      <c r="H232" s="171"/>
      <c r="I232" s="174"/>
      <c r="J232" s="185">
        <f>BK232</f>
        <v>0</v>
      </c>
      <c r="K232" s="171"/>
      <c r="L232" s="176"/>
      <c r="M232" s="177"/>
      <c r="N232" s="178"/>
      <c r="O232" s="178"/>
      <c r="P232" s="179">
        <f>SUM(P233:P242)</f>
        <v>0</v>
      </c>
      <c r="Q232" s="178"/>
      <c r="R232" s="179">
        <f>SUM(R233:R242)</f>
        <v>0</v>
      </c>
      <c r="S232" s="178"/>
      <c r="T232" s="180">
        <f>SUM(T233:T242)</f>
        <v>0</v>
      </c>
      <c r="AR232" s="181" t="s">
        <v>82</v>
      </c>
      <c r="AT232" s="182" t="s">
        <v>76</v>
      </c>
      <c r="AU232" s="182" t="s">
        <v>82</v>
      </c>
      <c r="AY232" s="181" t="s">
        <v>138</v>
      </c>
      <c r="BK232" s="183">
        <f>SUM(BK233:BK242)</f>
        <v>0</v>
      </c>
    </row>
    <row r="233" spans="1:65" s="2" customFormat="1" ht="14.45" customHeight="1">
      <c r="A233" s="34"/>
      <c r="B233" s="35"/>
      <c r="C233" s="186" t="s">
        <v>213</v>
      </c>
      <c r="D233" s="186" t="s">
        <v>140</v>
      </c>
      <c r="E233" s="187" t="s">
        <v>268</v>
      </c>
      <c r="F233" s="188" t="s">
        <v>269</v>
      </c>
      <c r="G233" s="189" t="s">
        <v>170</v>
      </c>
      <c r="H233" s="190">
        <v>18.168</v>
      </c>
      <c r="I233" s="191"/>
      <c r="J233" s="192">
        <f>ROUND(I233*H233,2)</f>
        <v>0</v>
      </c>
      <c r="K233" s="188" t="s">
        <v>144</v>
      </c>
      <c r="L233" s="39"/>
      <c r="M233" s="193" t="s">
        <v>1</v>
      </c>
      <c r="N233" s="194" t="s">
        <v>42</v>
      </c>
      <c r="O233" s="71"/>
      <c r="P233" s="195">
        <f>O233*H233</f>
        <v>0</v>
      </c>
      <c r="Q233" s="195">
        <v>0</v>
      </c>
      <c r="R233" s="195">
        <f>Q233*H233</f>
        <v>0</v>
      </c>
      <c r="S233" s="195">
        <v>0</v>
      </c>
      <c r="T233" s="196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97" t="s">
        <v>92</v>
      </c>
      <c r="AT233" s="197" t="s">
        <v>140</v>
      </c>
      <c r="AU233" s="197" t="s">
        <v>86</v>
      </c>
      <c r="AY233" s="17" t="s">
        <v>138</v>
      </c>
      <c r="BE233" s="198">
        <f>IF(N233="základní",J233,0)</f>
        <v>0</v>
      </c>
      <c r="BF233" s="198">
        <f>IF(N233="snížená",J233,0)</f>
        <v>0</v>
      </c>
      <c r="BG233" s="198">
        <f>IF(N233="zákl. přenesená",J233,0)</f>
        <v>0</v>
      </c>
      <c r="BH233" s="198">
        <f>IF(N233="sníž. přenesená",J233,0)</f>
        <v>0</v>
      </c>
      <c r="BI233" s="198">
        <f>IF(N233="nulová",J233,0)</f>
        <v>0</v>
      </c>
      <c r="BJ233" s="17" t="s">
        <v>82</v>
      </c>
      <c r="BK233" s="198">
        <f>ROUND(I233*H233,2)</f>
        <v>0</v>
      </c>
      <c r="BL233" s="17" t="s">
        <v>92</v>
      </c>
      <c r="BM233" s="197" t="s">
        <v>270</v>
      </c>
    </row>
    <row r="234" spans="1:47" s="2" customFormat="1" ht="19.5">
      <c r="A234" s="34"/>
      <c r="B234" s="35"/>
      <c r="C234" s="36"/>
      <c r="D234" s="199" t="s">
        <v>145</v>
      </c>
      <c r="E234" s="36"/>
      <c r="F234" s="200" t="s">
        <v>271</v>
      </c>
      <c r="G234" s="36"/>
      <c r="H234" s="36"/>
      <c r="I234" s="201"/>
      <c r="J234" s="36"/>
      <c r="K234" s="36"/>
      <c r="L234" s="39"/>
      <c r="M234" s="202"/>
      <c r="N234" s="203"/>
      <c r="O234" s="71"/>
      <c r="P234" s="71"/>
      <c r="Q234" s="71"/>
      <c r="R234" s="71"/>
      <c r="S234" s="71"/>
      <c r="T234" s="72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T234" s="17" t="s">
        <v>145</v>
      </c>
      <c r="AU234" s="17" t="s">
        <v>86</v>
      </c>
    </row>
    <row r="235" spans="1:65" s="2" customFormat="1" ht="14.45" customHeight="1">
      <c r="A235" s="34"/>
      <c r="B235" s="35"/>
      <c r="C235" s="186" t="s">
        <v>272</v>
      </c>
      <c r="D235" s="186" t="s">
        <v>140</v>
      </c>
      <c r="E235" s="187" t="s">
        <v>273</v>
      </c>
      <c r="F235" s="188" t="s">
        <v>274</v>
      </c>
      <c r="G235" s="189" t="s">
        <v>170</v>
      </c>
      <c r="H235" s="190">
        <v>18.168</v>
      </c>
      <c r="I235" s="191"/>
      <c r="J235" s="192">
        <f>ROUND(I235*H235,2)</f>
        <v>0</v>
      </c>
      <c r="K235" s="188" t="s">
        <v>144</v>
      </c>
      <c r="L235" s="39"/>
      <c r="M235" s="193" t="s">
        <v>1</v>
      </c>
      <c r="N235" s="194" t="s">
        <v>42</v>
      </c>
      <c r="O235" s="71"/>
      <c r="P235" s="195">
        <f>O235*H235</f>
        <v>0</v>
      </c>
      <c r="Q235" s="195">
        <v>0</v>
      </c>
      <c r="R235" s="195">
        <f>Q235*H235</f>
        <v>0</v>
      </c>
      <c r="S235" s="195">
        <v>0</v>
      </c>
      <c r="T235" s="196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97" t="s">
        <v>92</v>
      </c>
      <c r="AT235" s="197" t="s">
        <v>140</v>
      </c>
      <c r="AU235" s="197" t="s">
        <v>86</v>
      </c>
      <c r="AY235" s="17" t="s">
        <v>138</v>
      </c>
      <c r="BE235" s="198">
        <f>IF(N235="základní",J235,0)</f>
        <v>0</v>
      </c>
      <c r="BF235" s="198">
        <f>IF(N235="snížená",J235,0)</f>
        <v>0</v>
      </c>
      <c r="BG235" s="198">
        <f>IF(N235="zákl. přenesená",J235,0)</f>
        <v>0</v>
      </c>
      <c r="BH235" s="198">
        <f>IF(N235="sníž. přenesená",J235,0)</f>
        <v>0</v>
      </c>
      <c r="BI235" s="198">
        <f>IF(N235="nulová",J235,0)</f>
        <v>0</v>
      </c>
      <c r="BJ235" s="17" t="s">
        <v>82</v>
      </c>
      <c r="BK235" s="198">
        <f>ROUND(I235*H235,2)</f>
        <v>0</v>
      </c>
      <c r="BL235" s="17" t="s">
        <v>92</v>
      </c>
      <c r="BM235" s="197" t="s">
        <v>275</v>
      </c>
    </row>
    <row r="236" spans="1:47" s="2" customFormat="1" ht="11.25">
      <c r="A236" s="34"/>
      <c r="B236" s="35"/>
      <c r="C236" s="36"/>
      <c r="D236" s="199" t="s">
        <v>145</v>
      </c>
      <c r="E236" s="36"/>
      <c r="F236" s="200" t="s">
        <v>276</v>
      </c>
      <c r="G236" s="36"/>
      <c r="H236" s="36"/>
      <c r="I236" s="201"/>
      <c r="J236" s="36"/>
      <c r="K236" s="36"/>
      <c r="L236" s="39"/>
      <c r="M236" s="202"/>
      <c r="N236" s="203"/>
      <c r="O236" s="71"/>
      <c r="P236" s="71"/>
      <c r="Q236" s="71"/>
      <c r="R236" s="71"/>
      <c r="S236" s="71"/>
      <c r="T236" s="72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T236" s="17" t="s">
        <v>145</v>
      </c>
      <c r="AU236" s="17" t="s">
        <v>86</v>
      </c>
    </row>
    <row r="237" spans="1:65" s="2" customFormat="1" ht="14.45" customHeight="1">
      <c r="A237" s="34"/>
      <c r="B237" s="35"/>
      <c r="C237" s="186" t="s">
        <v>218</v>
      </c>
      <c r="D237" s="186" t="s">
        <v>140</v>
      </c>
      <c r="E237" s="187" t="s">
        <v>277</v>
      </c>
      <c r="F237" s="188" t="s">
        <v>278</v>
      </c>
      <c r="G237" s="189" t="s">
        <v>170</v>
      </c>
      <c r="H237" s="190">
        <v>436.032</v>
      </c>
      <c r="I237" s="191"/>
      <c r="J237" s="192">
        <f>ROUND(I237*H237,2)</f>
        <v>0</v>
      </c>
      <c r="K237" s="188" t="s">
        <v>144</v>
      </c>
      <c r="L237" s="39"/>
      <c r="M237" s="193" t="s">
        <v>1</v>
      </c>
      <c r="N237" s="194" t="s">
        <v>42</v>
      </c>
      <c r="O237" s="71"/>
      <c r="P237" s="195">
        <f>O237*H237</f>
        <v>0</v>
      </c>
      <c r="Q237" s="195">
        <v>0</v>
      </c>
      <c r="R237" s="195">
        <f>Q237*H237</f>
        <v>0</v>
      </c>
      <c r="S237" s="195">
        <v>0</v>
      </c>
      <c r="T237" s="196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97" t="s">
        <v>92</v>
      </c>
      <c r="AT237" s="197" t="s">
        <v>140</v>
      </c>
      <c r="AU237" s="197" t="s">
        <v>86</v>
      </c>
      <c r="AY237" s="17" t="s">
        <v>138</v>
      </c>
      <c r="BE237" s="198">
        <f>IF(N237="základní",J237,0)</f>
        <v>0</v>
      </c>
      <c r="BF237" s="198">
        <f>IF(N237="snížená",J237,0)</f>
        <v>0</v>
      </c>
      <c r="BG237" s="198">
        <f>IF(N237="zákl. přenesená",J237,0)</f>
        <v>0</v>
      </c>
      <c r="BH237" s="198">
        <f>IF(N237="sníž. přenesená",J237,0)</f>
        <v>0</v>
      </c>
      <c r="BI237" s="198">
        <f>IF(N237="nulová",J237,0)</f>
        <v>0</v>
      </c>
      <c r="BJ237" s="17" t="s">
        <v>82</v>
      </c>
      <c r="BK237" s="198">
        <f>ROUND(I237*H237,2)</f>
        <v>0</v>
      </c>
      <c r="BL237" s="17" t="s">
        <v>92</v>
      </c>
      <c r="BM237" s="197" t="s">
        <v>279</v>
      </c>
    </row>
    <row r="238" spans="1:47" s="2" customFormat="1" ht="19.5">
      <c r="A238" s="34"/>
      <c r="B238" s="35"/>
      <c r="C238" s="36"/>
      <c r="D238" s="199" t="s">
        <v>145</v>
      </c>
      <c r="E238" s="36"/>
      <c r="F238" s="200" t="s">
        <v>280</v>
      </c>
      <c r="G238" s="36"/>
      <c r="H238" s="36"/>
      <c r="I238" s="201"/>
      <c r="J238" s="36"/>
      <c r="K238" s="36"/>
      <c r="L238" s="39"/>
      <c r="M238" s="202"/>
      <c r="N238" s="203"/>
      <c r="O238" s="71"/>
      <c r="P238" s="71"/>
      <c r="Q238" s="71"/>
      <c r="R238" s="71"/>
      <c r="S238" s="71"/>
      <c r="T238" s="72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T238" s="17" t="s">
        <v>145</v>
      </c>
      <c r="AU238" s="17" t="s">
        <v>86</v>
      </c>
    </row>
    <row r="239" spans="2:51" s="13" customFormat="1" ht="11.25">
      <c r="B239" s="204"/>
      <c r="C239" s="205"/>
      <c r="D239" s="199" t="s">
        <v>147</v>
      </c>
      <c r="E239" s="206" t="s">
        <v>1</v>
      </c>
      <c r="F239" s="207" t="s">
        <v>281</v>
      </c>
      <c r="G239" s="205"/>
      <c r="H239" s="208">
        <v>436.032</v>
      </c>
      <c r="I239" s="209"/>
      <c r="J239" s="205"/>
      <c r="K239" s="205"/>
      <c r="L239" s="210"/>
      <c r="M239" s="211"/>
      <c r="N239" s="212"/>
      <c r="O239" s="212"/>
      <c r="P239" s="212"/>
      <c r="Q239" s="212"/>
      <c r="R239" s="212"/>
      <c r="S239" s="212"/>
      <c r="T239" s="213"/>
      <c r="AT239" s="214" t="s">
        <v>147</v>
      </c>
      <c r="AU239" s="214" t="s">
        <v>86</v>
      </c>
      <c r="AV239" s="13" t="s">
        <v>86</v>
      </c>
      <c r="AW239" s="13" t="s">
        <v>32</v>
      </c>
      <c r="AX239" s="13" t="s">
        <v>77</v>
      </c>
      <c r="AY239" s="214" t="s">
        <v>138</v>
      </c>
    </row>
    <row r="240" spans="2:51" s="14" customFormat="1" ht="11.25">
      <c r="B240" s="215"/>
      <c r="C240" s="216"/>
      <c r="D240" s="199" t="s">
        <v>147</v>
      </c>
      <c r="E240" s="217" t="s">
        <v>1</v>
      </c>
      <c r="F240" s="218" t="s">
        <v>149</v>
      </c>
      <c r="G240" s="216"/>
      <c r="H240" s="219">
        <v>436.032</v>
      </c>
      <c r="I240" s="220"/>
      <c r="J240" s="216"/>
      <c r="K240" s="216"/>
      <c r="L240" s="221"/>
      <c r="M240" s="222"/>
      <c r="N240" s="223"/>
      <c r="O240" s="223"/>
      <c r="P240" s="223"/>
      <c r="Q240" s="223"/>
      <c r="R240" s="223"/>
      <c r="S240" s="223"/>
      <c r="T240" s="224"/>
      <c r="AT240" s="225" t="s">
        <v>147</v>
      </c>
      <c r="AU240" s="225" t="s">
        <v>86</v>
      </c>
      <c r="AV240" s="14" t="s">
        <v>92</v>
      </c>
      <c r="AW240" s="14" t="s">
        <v>32</v>
      </c>
      <c r="AX240" s="14" t="s">
        <v>82</v>
      </c>
      <c r="AY240" s="225" t="s">
        <v>138</v>
      </c>
    </row>
    <row r="241" spans="1:65" s="2" customFormat="1" ht="14.45" customHeight="1">
      <c r="A241" s="34"/>
      <c r="B241" s="35"/>
      <c r="C241" s="186" t="s">
        <v>282</v>
      </c>
      <c r="D241" s="186" t="s">
        <v>140</v>
      </c>
      <c r="E241" s="187" t="s">
        <v>283</v>
      </c>
      <c r="F241" s="188" t="s">
        <v>284</v>
      </c>
      <c r="G241" s="189" t="s">
        <v>170</v>
      </c>
      <c r="H241" s="190">
        <v>19.456</v>
      </c>
      <c r="I241" s="191"/>
      <c r="J241" s="192">
        <f>ROUND(I241*H241,2)</f>
        <v>0</v>
      </c>
      <c r="K241" s="188" t="s">
        <v>144</v>
      </c>
      <c r="L241" s="39"/>
      <c r="M241" s="193" t="s">
        <v>1</v>
      </c>
      <c r="N241" s="194" t="s">
        <v>42</v>
      </c>
      <c r="O241" s="71"/>
      <c r="P241" s="195">
        <f>O241*H241</f>
        <v>0</v>
      </c>
      <c r="Q241" s="195">
        <v>0</v>
      </c>
      <c r="R241" s="195">
        <f>Q241*H241</f>
        <v>0</v>
      </c>
      <c r="S241" s="195">
        <v>0</v>
      </c>
      <c r="T241" s="196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97" t="s">
        <v>92</v>
      </c>
      <c r="AT241" s="197" t="s">
        <v>140</v>
      </c>
      <c r="AU241" s="197" t="s">
        <v>86</v>
      </c>
      <c r="AY241" s="17" t="s">
        <v>138</v>
      </c>
      <c r="BE241" s="198">
        <f>IF(N241="základní",J241,0)</f>
        <v>0</v>
      </c>
      <c r="BF241" s="198">
        <f>IF(N241="snížená",J241,0)</f>
        <v>0</v>
      </c>
      <c r="BG241" s="198">
        <f>IF(N241="zákl. přenesená",J241,0)</f>
        <v>0</v>
      </c>
      <c r="BH241" s="198">
        <f>IF(N241="sníž. přenesená",J241,0)</f>
        <v>0</v>
      </c>
      <c r="BI241" s="198">
        <f>IF(N241="nulová",J241,0)</f>
        <v>0</v>
      </c>
      <c r="BJ241" s="17" t="s">
        <v>82</v>
      </c>
      <c r="BK241" s="198">
        <f>ROUND(I241*H241,2)</f>
        <v>0</v>
      </c>
      <c r="BL241" s="17" t="s">
        <v>92</v>
      </c>
      <c r="BM241" s="197" t="s">
        <v>285</v>
      </c>
    </row>
    <row r="242" spans="1:47" s="2" customFormat="1" ht="19.5">
      <c r="A242" s="34"/>
      <c r="B242" s="35"/>
      <c r="C242" s="36"/>
      <c r="D242" s="199" t="s">
        <v>145</v>
      </c>
      <c r="E242" s="36"/>
      <c r="F242" s="200" t="s">
        <v>286</v>
      </c>
      <c r="G242" s="36"/>
      <c r="H242" s="36"/>
      <c r="I242" s="201"/>
      <c r="J242" s="36"/>
      <c r="K242" s="36"/>
      <c r="L242" s="39"/>
      <c r="M242" s="202"/>
      <c r="N242" s="203"/>
      <c r="O242" s="71"/>
      <c r="P242" s="71"/>
      <c r="Q242" s="71"/>
      <c r="R242" s="71"/>
      <c r="S242" s="71"/>
      <c r="T242" s="72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T242" s="17" t="s">
        <v>145</v>
      </c>
      <c r="AU242" s="17" t="s">
        <v>86</v>
      </c>
    </row>
    <row r="243" spans="2:63" s="12" customFormat="1" ht="22.9" customHeight="1">
      <c r="B243" s="170"/>
      <c r="C243" s="171"/>
      <c r="D243" s="172" t="s">
        <v>76</v>
      </c>
      <c r="E243" s="184" t="s">
        <v>287</v>
      </c>
      <c r="F243" s="184" t="s">
        <v>288</v>
      </c>
      <c r="G243" s="171"/>
      <c r="H243" s="171"/>
      <c r="I243" s="174"/>
      <c r="J243" s="185">
        <f>BK243</f>
        <v>0</v>
      </c>
      <c r="K243" s="171"/>
      <c r="L243" s="176"/>
      <c r="M243" s="177"/>
      <c r="N243" s="178"/>
      <c r="O243" s="178"/>
      <c r="P243" s="179">
        <f>SUM(P244:P245)</f>
        <v>0</v>
      </c>
      <c r="Q243" s="178"/>
      <c r="R243" s="179">
        <f>SUM(R244:R245)</f>
        <v>0</v>
      </c>
      <c r="S243" s="178"/>
      <c r="T243" s="180">
        <f>SUM(T244:T245)</f>
        <v>0</v>
      </c>
      <c r="AR243" s="181" t="s">
        <v>82</v>
      </c>
      <c r="AT243" s="182" t="s">
        <v>76</v>
      </c>
      <c r="AU243" s="182" t="s">
        <v>82</v>
      </c>
      <c r="AY243" s="181" t="s">
        <v>138</v>
      </c>
      <c r="BK243" s="183">
        <f>SUM(BK244:BK245)</f>
        <v>0</v>
      </c>
    </row>
    <row r="244" spans="1:65" s="2" customFormat="1" ht="14.45" customHeight="1">
      <c r="A244" s="34"/>
      <c r="B244" s="35"/>
      <c r="C244" s="186" t="s">
        <v>224</v>
      </c>
      <c r="D244" s="186" t="s">
        <v>140</v>
      </c>
      <c r="E244" s="187" t="s">
        <v>289</v>
      </c>
      <c r="F244" s="188" t="s">
        <v>290</v>
      </c>
      <c r="G244" s="189" t="s">
        <v>170</v>
      </c>
      <c r="H244" s="190">
        <v>31.749</v>
      </c>
      <c r="I244" s="191"/>
      <c r="J244" s="192">
        <f>ROUND(I244*H244,2)</f>
        <v>0</v>
      </c>
      <c r="K244" s="188" t="s">
        <v>144</v>
      </c>
      <c r="L244" s="39"/>
      <c r="M244" s="193" t="s">
        <v>1</v>
      </c>
      <c r="N244" s="194" t="s">
        <v>42</v>
      </c>
      <c r="O244" s="71"/>
      <c r="P244" s="195">
        <f>O244*H244</f>
        <v>0</v>
      </c>
      <c r="Q244" s="195">
        <v>0</v>
      </c>
      <c r="R244" s="195">
        <f>Q244*H244</f>
        <v>0</v>
      </c>
      <c r="S244" s="195">
        <v>0</v>
      </c>
      <c r="T244" s="196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97" t="s">
        <v>92</v>
      </c>
      <c r="AT244" s="197" t="s">
        <v>140</v>
      </c>
      <c r="AU244" s="197" t="s">
        <v>86</v>
      </c>
      <c r="AY244" s="17" t="s">
        <v>138</v>
      </c>
      <c r="BE244" s="198">
        <f>IF(N244="základní",J244,0)</f>
        <v>0</v>
      </c>
      <c r="BF244" s="198">
        <f>IF(N244="snížená",J244,0)</f>
        <v>0</v>
      </c>
      <c r="BG244" s="198">
        <f>IF(N244="zákl. přenesená",J244,0)</f>
        <v>0</v>
      </c>
      <c r="BH244" s="198">
        <f>IF(N244="sníž. přenesená",J244,0)</f>
        <v>0</v>
      </c>
      <c r="BI244" s="198">
        <f>IF(N244="nulová",J244,0)</f>
        <v>0</v>
      </c>
      <c r="BJ244" s="17" t="s">
        <v>82</v>
      </c>
      <c r="BK244" s="198">
        <f>ROUND(I244*H244,2)</f>
        <v>0</v>
      </c>
      <c r="BL244" s="17" t="s">
        <v>92</v>
      </c>
      <c r="BM244" s="197" t="s">
        <v>291</v>
      </c>
    </row>
    <row r="245" spans="1:47" s="2" customFormat="1" ht="19.5">
      <c r="A245" s="34"/>
      <c r="B245" s="35"/>
      <c r="C245" s="36"/>
      <c r="D245" s="199" t="s">
        <v>145</v>
      </c>
      <c r="E245" s="36"/>
      <c r="F245" s="200" t="s">
        <v>292</v>
      </c>
      <c r="G245" s="36"/>
      <c r="H245" s="36"/>
      <c r="I245" s="201"/>
      <c r="J245" s="36"/>
      <c r="K245" s="36"/>
      <c r="L245" s="39"/>
      <c r="M245" s="202"/>
      <c r="N245" s="203"/>
      <c r="O245" s="71"/>
      <c r="P245" s="71"/>
      <c r="Q245" s="71"/>
      <c r="R245" s="71"/>
      <c r="S245" s="71"/>
      <c r="T245" s="72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T245" s="17" t="s">
        <v>145</v>
      </c>
      <c r="AU245" s="17" t="s">
        <v>86</v>
      </c>
    </row>
    <row r="246" spans="2:63" s="12" customFormat="1" ht="25.9" customHeight="1">
      <c r="B246" s="170"/>
      <c r="C246" s="171"/>
      <c r="D246" s="172" t="s">
        <v>76</v>
      </c>
      <c r="E246" s="173" t="s">
        <v>293</v>
      </c>
      <c r="F246" s="173" t="s">
        <v>294</v>
      </c>
      <c r="G246" s="171"/>
      <c r="H246" s="171"/>
      <c r="I246" s="174"/>
      <c r="J246" s="175">
        <f>BK246</f>
        <v>0</v>
      </c>
      <c r="K246" s="171"/>
      <c r="L246" s="176"/>
      <c r="M246" s="177"/>
      <c r="N246" s="178"/>
      <c r="O246" s="178"/>
      <c r="P246" s="179">
        <f>P247+P254+P261+P276+P285+P332+P351+P378</f>
        <v>0</v>
      </c>
      <c r="Q246" s="178"/>
      <c r="R246" s="179">
        <f>R247+R254+R261+R276+R285+R332+R351+R378</f>
        <v>0.051</v>
      </c>
      <c r="S246" s="178"/>
      <c r="T246" s="180">
        <f>T247+T254+T261+T276+T285+T332+T351+T378</f>
        <v>0</v>
      </c>
      <c r="AR246" s="181" t="s">
        <v>86</v>
      </c>
      <c r="AT246" s="182" t="s">
        <v>76</v>
      </c>
      <c r="AU246" s="182" t="s">
        <v>77</v>
      </c>
      <c r="AY246" s="181" t="s">
        <v>138</v>
      </c>
      <c r="BK246" s="183">
        <f>BK247+BK254+BK261+BK276+BK285+BK332+BK351+BK378</f>
        <v>0</v>
      </c>
    </row>
    <row r="247" spans="2:63" s="12" customFormat="1" ht="22.9" customHeight="1">
      <c r="B247" s="170"/>
      <c r="C247" s="171"/>
      <c r="D247" s="172" t="s">
        <v>76</v>
      </c>
      <c r="E247" s="184" t="s">
        <v>295</v>
      </c>
      <c r="F247" s="184" t="s">
        <v>296</v>
      </c>
      <c r="G247" s="171"/>
      <c r="H247" s="171"/>
      <c r="I247" s="174"/>
      <c r="J247" s="185">
        <f>BK247</f>
        <v>0</v>
      </c>
      <c r="K247" s="171"/>
      <c r="L247" s="176"/>
      <c r="M247" s="177"/>
      <c r="N247" s="178"/>
      <c r="O247" s="178"/>
      <c r="P247" s="179">
        <f>SUM(P248:P253)</f>
        <v>0</v>
      </c>
      <c r="Q247" s="178"/>
      <c r="R247" s="179">
        <f>SUM(R248:R253)</f>
        <v>0</v>
      </c>
      <c r="S247" s="178"/>
      <c r="T247" s="180">
        <f>SUM(T248:T253)</f>
        <v>0</v>
      </c>
      <c r="AR247" s="181" t="s">
        <v>86</v>
      </c>
      <c r="AT247" s="182" t="s">
        <v>76</v>
      </c>
      <c r="AU247" s="182" t="s">
        <v>82</v>
      </c>
      <c r="AY247" s="181" t="s">
        <v>138</v>
      </c>
      <c r="BK247" s="183">
        <f>SUM(BK248:BK253)</f>
        <v>0</v>
      </c>
    </row>
    <row r="248" spans="1:65" s="2" customFormat="1" ht="14.45" customHeight="1">
      <c r="A248" s="34"/>
      <c r="B248" s="35"/>
      <c r="C248" s="186" t="s">
        <v>297</v>
      </c>
      <c r="D248" s="186" t="s">
        <v>140</v>
      </c>
      <c r="E248" s="187" t="s">
        <v>298</v>
      </c>
      <c r="F248" s="188" t="s">
        <v>299</v>
      </c>
      <c r="G248" s="189" t="s">
        <v>157</v>
      </c>
      <c r="H248" s="190">
        <v>37.297</v>
      </c>
      <c r="I248" s="191"/>
      <c r="J248" s="192">
        <f>ROUND(I248*H248,2)</f>
        <v>0</v>
      </c>
      <c r="K248" s="188" t="s">
        <v>144</v>
      </c>
      <c r="L248" s="39"/>
      <c r="M248" s="193" t="s">
        <v>1</v>
      </c>
      <c r="N248" s="194" t="s">
        <v>42</v>
      </c>
      <c r="O248" s="71"/>
      <c r="P248" s="195">
        <f>O248*H248</f>
        <v>0</v>
      </c>
      <c r="Q248" s="195">
        <v>0</v>
      </c>
      <c r="R248" s="195">
        <f>Q248*H248</f>
        <v>0</v>
      </c>
      <c r="S248" s="195">
        <v>0</v>
      </c>
      <c r="T248" s="196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97" t="s">
        <v>188</v>
      </c>
      <c r="AT248" s="197" t="s">
        <v>140</v>
      </c>
      <c r="AU248" s="197" t="s">
        <v>86</v>
      </c>
      <c r="AY248" s="17" t="s">
        <v>138</v>
      </c>
      <c r="BE248" s="198">
        <f>IF(N248="základní",J248,0)</f>
        <v>0</v>
      </c>
      <c r="BF248" s="198">
        <f>IF(N248="snížená",J248,0)</f>
        <v>0</v>
      </c>
      <c r="BG248" s="198">
        <f>IF(N248="zákl. přenesená",J248,0)</f>
        <v>0</v>
      </c>
      <c r="BH248" s="198">
        <f>IF(N248="sníž. přenesená",J248,0)</f>
        <v>0</v>
      </c>
      <c r="BI248" s="198">
        <f>IF(N248="nulová",J248,0)</f>
        <v>0</v>
      </c>
      <c r="BJ248" s="17" t="s">
        <v>82</v>
      </c>
      <c r="BK248" s="198">
        <f>ROUND(I248*H248,2)</f>
        <v>0</v>
      </c>
      <c r="BL248" s="17" t="s">
        <v>188</v>
      </c>
      <c r="BM248" s="197" t="s">
        <v>300</v>
      </c>
    </row>
    <row r="249" spans="1:47" s="2" customFormat="1" ht="11.25">
      <c r="A249" s="34"/>
      <c r="B249" s="35"/>
      <c r="C249" s="36"/>
      <c r="D249" s="199" t="s">
        <v>145</v>
      </c>
      <c r="E249" s="36"/>
      <c r="F249" s="200" t="s">
        <v>301</v>
      </c>
      <c r="G249" s="36"/>
      <c r="H249" s="36"/>
      <c r="I249" s="201"/>
      <c r="J249" s="36"/>
      <c r="K249" s="36"/>
      <c r="L249" s="39"/>
      <c r="M249" s="202"/>
      <c r="N249" s="203"/>
      <c r="O249" s="71"/>
      <c r="P249" s="71"/>
      <c r="Q249" s="71"/>
      <c r="R249" s="71"/>
      <c r="S249" s="71"/>
      <c r="T249" s="72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T249" s="17" t="s">
        <v>145</v>
      </c>
      <c r="AU249" s="17" t="s">
        <v>86</v>
      </c>
    </row>
    <row r="250" spans="2:51" s="13" customFormat="1" ht="11.25">
      <c r="B250" s="204"/>
      <c r="C250" s="205"/>
      <c r="D250" s="199" t="s">
        <v>147</v>
      </c>
      <c r="E250" s="206" t="s">
        <v>1</v>
      </c>
      <c r="F250" s="207" t="s">
        <v>302</v>
      </c>
      <c r="G250" s="205"/>
      <c r="H250" s="208">
        <v>37.297</v>
      </c>
      <c r="I250" s="209"/>
      <c r="J250" s="205"/>
      <c r="K250" s="205"/>
      <c r="L250" s="210"/>
      <c r="M250" s="211"/>
      <c r="N250" s="212"/>
      <c r="O250" s="212"/>
      <c r="P250" s="212"/>
      <c r="Q250" s="212"/>
      <c r="R250" s="212"/>
      <c r="S250" s="212"/>
      <c r="T250" s="213"/>
      <c r="AT250" s="214" t="s">
        <v>147</v>
      </c>
      <c r="AU250" s="214" t="s">
        <v>86</v>
      </c>
      <c r="AV250" s="13" t="s">
        <v>86</v>
      </c>
      <c r="AW250" s="13" t="s">
        <v>32</v>
      </c>
      <c r="AX250" s="13" t="s">
        <v>77</v>
      </c>
      <c r="AY250" s="214" t="s">
        <v>138</v>
      </c>
    </row>
    <row r="251" spans="2:51" s="14" customFormat="1" ht="11.25">
      <c r="B251" s="215"/>
      <c r="C251" s="216"/>
      <c r="D251" s="199" t="s">
        <v>147</v>
      </c>
      <c r="E251" s="217" t="s">
        <v>1</v>
      </c>
      <c r="F251" s="218" t="s">
        <v>149</v>
      </c>
      <c r="G251" s="216"/>
      <c r="H251" s="219">
        <v>37.297</v>
      </c>
      <c r="I251" s="220"/>
      <c r="J251" s="216"/>
      <c r="K251" s="216"/>
      <c r="L251" s="221"/>
      <c r="M251" s="222"/>
      <c r="N251" s="223"/>
      <c r="O251" s="223"/>
      <c r="P251" s="223"/>
      <c r="Q251" s="223"/>
      <c r="R251" s="223"/>
      <c r="S251" s="223"/>
      <c r="T251" s="224"/>
      <c r="AT251" s="225" t="s">
        <v>147</v>
      </c>
      <c r="AU251" s="225" t="s">
        <v>86</v>
      </c>
      <c r="AV251" s="14" t="s">
        <v>92</v>
      </c>
      <c r="AW251" s="14" t="s">
        <v>32</v>
      </c>
      <c r="AX251" s="14" t="s">
        <v>82</v>
      </c>
      <c r="AY251" s="225" t="s">
        <v>138</v>
      </c>
    </row>
    <row r="252" spans="1:65" s="2" customFormat="1" ht="14.45" customHeight="1">
      <c r="A252" s="34"/>
      <c r="B252" s="35"/>
      <c r="C252" s="186" t="s">
        <v>229</v>
      </c>
      <c r="D252" s="186" t="s">
        <v>140</v>
      </c>
      <c r="E252" s="187" t="s">
        <v>303</v>
      </c>
      <c r="F252" s="188" t="s">
        <v>304</v>
      </c>
      <c r="G252" s="189" t="s">
        <v>305</v>
      </c>
      <c r="H252" s="246"/>
      <c r="I252" s="191"/>
      <c r="J252" s="192">
        <f>ROUND(I252*H252,2)</f>
        <v>0</v>
      </c>
      <c r="K252" s="188" t="s">
        <v>144</v>
      </c>
      <c r="L252" s="39"/>
      <c r="M252" s="193" t="s">
        <v>1</v>
      </c>
      <c r="N252" s="194" t="s">
        <v>42</v>
      </c>
      <c r="O252" s="71"/>
      <c r="P252" s="195">
        <f>O252*H252</f>
        <v>0</v>
      </c>
      <c r="Q252" s="195">
        <v>0</v>
      </c>
      <c r="R252" s="195">
        <f>Q252*H252</f>
        <v>0</v>
      </c>
      <c r="S252" s="195">
        <v>0</v>
      </c>
      <c r="T252" s="196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197" t="s">
        <v>188</v>
      </c>
      <c r="AT252" s="197" t="s">
        <v>140</v>
      </c>
      <c r="AU252" s="197" t="s">
        <v>86</v>
      </c>
      <c r="AY252" s="17" t="s">
        <v>138</v>
      </c>
      <c r="BE252" s="198">
        <f>IF(N252="základní",J252,0)</f>
        <v>0</v>
      </c>
      <c r="BF252" s="198">
        <f>IF(N252="snížená",J252,0)</f>
        <v>0</v>
      </c>
      <c r="BG252" s="198">
        <f>IF(N252="zákl. přenesená",J252,0)</f>
        <v>0</v>
      </c>
      <c r="BH252" s="198">
        <f>IF(N252="sníž. přenesená",J252,0)</f>
        <v>0</v>
      </c>
      <c r="BI252" s="198">
        <f>IF(N252="nulová",J252,0)</f>
        <v>0</v>
      </c>
      <c r="BJ252" s="17" t="s">
        <v>82</v>
      </c>
      <c r="BK252" s="198">
        <f>ROUND(I252*H252,2)</f>
        <v>0</v>
      </c>
      <c r="BL252" s="17" t="s">
        <v>188</v>
      </c>
      <c r="BM252" s="197" t="s">
        <v>306</v>
      </c>
    </row>
    <row r="253" spans="1:47" s="2" customFormat="1" ht="19.5">
      <c r="A253" s="34"/>
      <c r="B253" s="35"/>
      <c r="C253" s="36"/>
      <c r="D253" s="199" t="s">
        <v>145</v>
      </c>
      <c r="E253" s="36"/>
      <c r="F253" s="200" t="s">
        <v>307</v>
      </c>
      <c r="G253" s="36"/>
      <c r="H253" s="36"/>
      <c r="I253" s="201"/>
      <c r="J253" s="36"/>
      <c r="K253" s="36"/>
      <c r="L253" s="39"/>
      <c r="M253" s="202"/>
      <c r="N253" s="203"/>
      <c r="O253" s="71"/>
      <c r="P253" s="71"/>
      <c r="Q253" s="71"/>
      <c r="R253" s="71"/>
      <c r="S253" s="71"/>
      <c r="T253" s="72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T253" s="17" t="s">
        <v>145</v>
      </c>
      <c r="AU253" s="17" t="s">
        <v>86</v>
      </c>
    </row>
    <row r="254" spans="2:63" s="12" customFormat="1" ht="22.9" customHeight="1">
      <c r="B254" s="170"/>
      <c r="C254" s="171"/>
      <c r="D254" s="172" t="s">
        <v>76</v>
      </c>
      <c r="E254" s="184" t="s">
        <v>308</v>
      </c>
      <c r="F254" s="184" t="s">
        <v>309</v>
      </c>
      <c r="G254" s="171"/>
      <c r="H254" s="171"/>
      <c r="I254" s="174"/>
      <c r="J254" s="185">
        <f>BK254</f>
        <v>0</v>
      </c>
      <c r="K254" s="171"/>
      <c r="L254" s="176"/>
      <c r="M254" s="177"/>
      <c r="N254" s="178"/>
      <c r="O254" s="178"/>
      <c r="P254" s="179">
        <f>SUM(P255:P260)</f>
        <v>0</v>
      </c>
      <c r="Q254" s="178"/>
      <c r="R254" s="179">
        <f>SUM(R255:R260)</f>
        <v>0</v>
      </c>
      <c r="S254" s="178"/>
      <c r="T254" s="180">
        <f>SUM(T255:T260)</f>
        <v>0</v>
      </c>
      <c r="AR254" s="181" t="s">
        <v>86</v>
      </c>
      <c r="AT254" s="182" t="s">
        <v>76</v>
      </c>
      <c r="AU254" s="182" t="s">
        <v>82</v>
      </c>
      <c r="AY254" s="181" t="s">
        <v>138</v>
      </c>
      <c r="BK254" s="183">
        <f>SUM(BK255:BK260)</f>
        <v>0</v>
      </c>
    </row>
    <row r="255" spans="1:65" s="2" customFormat="1" ht="14.45" customHeight="1">
      <c r="A255" s="34"/>
      <c r="B255" s="35"/>
      <c r="C255" s="186" t="s">
        <v>310</v>
      </c>
      <c r="D255" s="186" t="s">
        <v>140</v>
      </c>
      <c r="E255" s="187" t="s">
        <v>311</v>
      </c>
      <c r="F255" s="188" t="s">
        <v>312</v>
      </c>
      <c r="G255" s="189" t="s">
        <v>157</v>
      </c>
      <c r="H255" s="190">
        <v>28</v>
      </c>
      <c r="I255" s="191"/>
      <c r="J255" s="192">
        <f>ROUND(I255*H255,2)</f>
        <v>0</v>
      </c>
      <c r="K255" s="188" t="s">
        <v>144</v>
      </c>
      <c r="L255" s="39"/>
      <c r="M255" s="193" t="s">
        <v>1</v>
      </c>
      <c r="N255" s="194" t="s">
        <v>42</v>
      </c>
      <c r="O255" s="71"/>
      <c r="P255" s="195">
        <f>O255*H255</f>
        <v>0</v>
      </c>
      <c r="Q255" s="195">
        <v>0</v>
      </c>
      <c r="R255" s="195">
        <f>Q255*H255</f>
        <v>0</v>
      </c>
      <c r="S255" s="195">
        <v>0</v>
      </c>
      <c r="T255" s="196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97" t="s">
        <v>188</v>
      </c>
      <c r="AT255" s="197" t="s">
        <v>140</v>
      </c>
      <c r="AU255" s="197" t="s">
        <v>86</v>
      </c>
      <c r="AY255" s="17" t="s">
        <v>138</v>
      </c>
      <c r="BE255" s="198">
        <f>IF(N255="základní",J255,0)</f>
        <v>0</v>
      </c>
      <c r="BF255" s="198">
        <f>IF(N255="snížená",J255,0)</f>
        <v>0</v>
      </c>
      <c r="BG255" s="198">
        <f>IF(N255="zákl. přenesená",J255,0)</f>
        <v>0</v>
      </c>
      <c r="BH255" s="198">
        <f>IF(N255="sníž. přenesená",J255,0)</f>
        <v>0</v>
      </c>
      <c r="BI255" s="198">
        <f>IF(N255="nulová",J255,0)</f>
        <v>0</v>
      </c>
      <c r="BJ255" s="17" t="s">
        <v>82</v>
      </c>
      <c r="BK255" s="198">
        <f>ROUND(I255*H255,2)</f>
        <v>0</v>
      </c>
      <c r="BL255" s="17" t="s">
        <v>188</v>
      </c>
      <c r="BM255" s="197" t="s">
        <v>313</v>
      </c>
    </row>
    <row r="256" spans="1:47" s="2" customFormat="1" ht="19.5">
      <c r="A256" s="34"/>
      <c r="B256" s="35"/>
      <c r="C256" s="36"/>
      <c r="D256" s="199" t="s">
        <v>145</v>
      </c>
      <c r="E256" s="36"/>
      <c r="F256" s="200" t="s">
        <v>314</v>
      </c>
      <c r="G256" s="36"/>
      <c r="H256" s="36"/>
      <c r="I256" s="201"/>
      <c r="J256" s="36"/>
      <c r="K256" s="36"/>
      <c r="L256" s="39"/>
      <c r="M256" s="202"/>
      <c r="N256" s="203"/>
      <c r="O256" s="71"/>
      <c r="P256" s="71"/>
      <c r="Q256" s="71"/>
      <c r="R256" s="71"/>
      <c r="S256" s="71"/>
      <c r="T256" s="72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T256" s="17" t="s">
        <v>145</v>
      </c>
      <c r="AU256" s="17" t="s">
        <v>86</v>
      </c>
    </row>
    <row r="257" spans="2:51" s="15" customFormat="1" ht="11.25">
      <c r="B257" s="236"/>
      <c r="C257" s="237"/>
      <c r="D257" s="199" t="s">
        <v>147</v>
      </c>
      <c r="E257" s="238" t="s">
        <v>1</v>
      </c>
      <c r="F257" s="239" t="s">
        <v>315</v>
      </c>
      <c r="G257" s="237"/>
      <c r="H257" s="238" t="s">
        <v>1</v>
      </c>
      <c r="I257" s="240"/>
      <c r="J257" s="237"/>
      <c r="K257" s="237"/>
      <c r="L257" s="241"/>
      <c r="M257" s="242"/>
      <c r="N257" s="243"/>
      <c r="O257" s="243"/>
      <c r="P257" s="243"/>
      <c r="Q257" s="243"/>
      <c r="R257" s="243"/>
      <c r="S257" s="243"/>
      <c r="T257" s="244"/>
      <c r="AT257" s="245" t="s">
        <v>147</v>
      </c>
      <c r="AU257" s="245" t="s">
        <v>86</v>
      </c>
      <c r="AV257" s="15" t="s">
        <v>82</v>
      </c>
      <c r="AW257" s="15" t="s">
        <v>32</v>
      </c>
      <c r="AX257" s="15" t="s">
        <v>77</v>
      </c>
      <c r="AY257" s="245" t="s">
        <v>138</v>
      </c>
    </row>
    <row r="258" spans="2:51" s="13" customFormat="1" ht="11.25">
      <c r="B258" s="204"/>
      <c r="C258" s="205"/>
      <c r="D258" s="199" t="s">
        <v>147</v>
      </c>
      <c r="E258" s="206" t="s">
        <v>1</v>
      </c>
      <c r="F258" s="207" t="s">
        <v>191</v>
      </c>
      <c r="G258" s="205"/>
      <c r="H258" s="208">
        <v>17.5</v>
      </c>
      <c r="I258" s="209"/>
      <c r="J258" s="205"/>
      <c r="K258" s="205"/>
      <c r="L258" s="210"/>
      <c r="M258" s="211"/>
      <c r="N258" s="212"/>
      <c r="O258" s="212"/>
      <c r="P258" s="212"/>
      <c r="Q258" s="212"/>
      <c r="R258" s="212"/>
      <c r="S258" s="212"/>
      <c r="T258" s="213"/>
      <c r="AT258" s="214" t="s">
        <v>147</v>
      </c>
      <c r="AU258" s="214" t="s">
        <v>86</v>
      </c>
      <c r="AV258" s="13" t="s">
        <v>86</v>
      </c>
      <c r="AW258" s="13" t="s">
        <v>32</v>
      </c>
      <c r="AX258" s="13" t="s">
        <v>77</v>
      </c>
      <c r="AY258" s="214" t="s">
        <v>138</v>
      </c>
    </row>
    <row r="259" spans="2:51" s="13" customFormat="1" ht="11.25">
      <c r="B259" s="204"/>
      <c r="C259" s="205"/>
      <c r="D259" s="199" t="s">
        <v>147</v>
      </c>
      <c r="E259" s="206" t="s">
        <v>1</v>
      </c>
      <c r="F259" s="207" t="s">
        <v>316</v>
      </c>
      <c r="G259" s="205"/>
      <c r="H259" s="208">
        <v>10.5</v>
      </c>
      <c r="I259" s="209"/>
      <c r="J259" s="205"/>
      <c r="K259" s="205"/>
      <c r="L259" s="210"/>
      <c r="M259" s="211"/>
      <c r="N259" s="212"/>
      <c r="O259" s="212"/>
      <c r="P259" s="212"/>
      <c r="Q259" s="212"/>
      <c r="R259" s="212"/>
      <c r="S259" s="212"/>
      <c r="T259" s="213"/>
      <c r="AT259" s="214" t="s">
        <v>147</v>
      </c>
      <c r="AU259" s="214" t="s">
        <v>86</v>
      </c>
      <c r="AV259" s="13" t="s">
        <v>86</v>
      </c>
      <c r="AW259" s="13" t="s">
        <v>32</v>
      </c>
      <c r="AX259" s="13" t="s">
        <v>77</v>
      </c>
      <c r="AY259" s="214" t="s">
        <v>138</v>
      </c>
    </row>
    <row r="260" spans="2:51" s="14" customFormat="1" ht="11.25">
      <c r="B260" s="215"/>
      <c r="C260" s="216"/>
      <c r="D260" s="199" t="s">
        <v>147</v>
      </c>
      <c r="E260" s="217" t="s">
        <v>1</v>
      </c>
      <c r="F260" s="218" t="s">
        <v>149</v>
      </c>
      <c r="G260" s="216"/>
      <c r="H260" s="219">
        <v>28</v>
      </c>
      <c r="I260" s="220"/>
      <c r="J260" s="216"/>
      <c r="K260" s="216"/>
      <c r="L260" s="221"/>
      <c r="M260" s="222"/>
      <c r="N260" s="223"/>
      <c r="O260" s="223"/>
      <c r="P260" s="223"/>
      <c r="Q260" s="223"/>
      <c r="R260" s="223"/>
      <c r="S260" s="223"/>
      <c r="T260" s="224"/>
      <c r="AT260" s="225" t="s">
        <v>147</v>
      </c>
      <c r="AU260" s="225" t="s">
        <v>86</v>
      </c>
      <c r="AV260" s="14" t="s">
        <v>92</v>
      </c>
      <c r="AW260" s="14" t="s">
        <v>32</v>
      </c>
      <c r="AX260" s="14" t="s">
        <v>82</v>
      </c>
      <c r="AY260" s="225" t="s">
        <v>138</v>
      </c>
    </row>
    <row r="261" spans="2:63" s="12" customFormat="1" ht="22.9" customHeight="1">
      <c r="B261" s="170"/>
      <c r="C261" s="171"/>
      <c r="D261" s="172" t="s">
        <v>76</v>
      </c>
      <c r="E261" s="184" t="s">
        <v>317</v>
      </c>
      <c r="F261" s="184" t="s">
        <v>318</v>
      </c>
      <c r="G261" s="171"/>
      <c r="H261" s="171"/>
      <c r="I261" s="174"/>
      <c r="J261" s="185">
        <f>BK261</f>
        <v>0</v>
      </c>
      <c r="K261" s="171"/>
      <c r="L261" s="176"/>
      <c r="M261" s="177"/>
      <c r="N261" s="178"/>
      <c r="O261" s="178"/>
      <c r="P261" s="179">
        <f>SUM(P262:P275)</f>
        <v>0</v>
      </c>
      <c r="Q261" s="178"/>
      <c r="R261" s="179">
        <f>SUM(R262:R275)</f>
        <v>0</v>
      </c>
      <c r="S261" s="178"/>
      <c r="T261" s="180">
        <f>SUM(T262:T275)</f>
        <v>0</v>
      </c>
      <c r="AR261" s="181" t="s">
        <v>86</v>
      </c>
      <c r="AT261" s="182" t="s">
        <v>76</v>
      </c>
      <c r="AU261" s="182" t="s">
        <v>82</v>
      </c>
      <c r="AY261" s="181" t="s">
        <v>138</v>
      </c>
      <c r="BK261" s="183">
        <f>SUM(BK262:BK275)</f>
        <v>0</v>
      </c>
    </row>
    <row r="262" spans="1:65" s="2" customFormat="1" ht="14.45" customHeight="1">
      <c r="A262" s="34"/>
      <c r="B262" s="35"/>
      <c r="C262" s="186" t="s">
        <v>234</v>
      </c>
      <c r="D262" s="186" t="s">
        <v>140</v>
      </c>
      <c r="E262" s="187" t="s">
        <v>319</v>
      </c>
      <c r="F262" s="188" t="s">
        <v>320</v>
      </c>
      <c r="G262" s="189" t="s">
        <v>206</v>
      </c>
      <c r="H262" s="190">
        <v>1</v>
      </c>
      <c r="I262" s="191"/>
      <c r="J262" s="192">
        <f>ROUND(I262*H262,2)</f>
        <v>0</v>
      </c>
      <c r="K262" s="188" t="s">
        <v>1</v>
      </c>
      <c r="L262" s="39"/>
      <c r="M262" s="193" t="s">
        <v>1</v>
      </c>
      <c r="N262" s="194" t="s">
        <v>42</v>
      </c>
      <c r="O262" s="71"/>
      <c r="P262" s="195">
        <f>O262*H262</f>
        <v>0</v>
      </c>
      <c r="Q262" s="195">
        <v>0</v>
      </c>
      <c r="R262" s="195">
        <f>Q262*H262</f>
        <v>0</v>
      </c>
      <c r="S262" s="195">
        <v>0</v>
      </c>
      <c r="T262" s="196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97" t="s">
        <v>188</v>
      </c>
      <c r="AT262" s="197" t="s">
        <v>140</v>
      </c>
      <c r="AU262" s="197" t="s">
        <v>86</v>
      </c>
      <c r="AY262" s="17" t="s">
        <v>138</v>
      </c>
      <c r="BE262" s="198">
        <f>IF(N262="základní",J262,0)</f>
        <v>0</v>
      </c>
      <c r="BF262" s="198">
        <f>IF(N262="snížená",J262,0)</f>
        <v>0</v>
      </c>
      <c r="BG262" s="198">
        <f>IF(N262="zákl. přenesená",J262,0)</f>
        <v>0</v>
      </c>
      <c r="BH262" s="198">
        <f>IF(N262="sníž. přenesená",J262,0)</f>
        <v>0</v>
      </c>
      <c r="BI262" s="198">
        <f>IF(N262="nulová",J262,0)</f>
        <v>0</v>
      </c>
      <c r="BJ262" s="17" t="s">
        <v>82</v>
      </c>
      <c r="BK262" s="198">
        <f>ROUND(I262*H262,2)</f>
        <v>0</v>
      </c>
      <c r="BL262" s="17" t="s">
        <v>188</v>
      </c>
      <c r="BM262" s="197" t="s">
        <v>321</v>
      </c>
    </row>
    <row r="263" spans="1:47" s="2" customFormat="1" ht="11.25">
      <c r="A263" s="34"/>
      <c r="B263" s="35"/>
      <c r="C263" s="36"/>
      <c r="D263" s="199" t="s">
        <v>145</v>
      </c>
      <c r="E263" s="36"/>
      <c r="F263" s="200" t="s">
        <v>320</v>
      </c>
      <c r="G263" s="36"/>
      <c r="H263" s="36"/>
      <c r="I263" s="201"/>
      <c r="J263" s="36"/>
      <c r="K263" s="36"/>
      <c r="L263" s="39"/>
      <c r="M263" s="202"/>
      <c r="N263" s="203"/>
      <c r="O263" s="71"/>
      <c r="P263" s="71"/>
      <c r="Q263" s="71"/>
      <c r="R263" s="71"/>
      <c r="S263" s="71"/>
      <c r="T263" s="72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T263" s="17" t="s">
        <v>145</v>
      </c>
      <c r="AU263" s="17" t="s">
        <v>86</v>
      </c>
    </row>
    <row r="264" spans="2:51" s="13" customFormat="1" ht="11.25">
      <c r="B264" s="204"/>
      <c r="C264" s="205"/>
      <c r="D264" s="199" t="s">
        <v>147</v>
      </c>
      <c r="E264" s="206" t="s">
        <v>1</v>
      </c>
      <c r="F264" s="207" t="s">
        <v>322</v>
      </c>
      <c r="G264" s="205"/>
      <c r="H264" s="208">
        <v>1</v>
      </c>
      <c r="I264" s="209"/>
      <c r="J264" s="205"/>
      <c r="K264" s="205"/>
      <c r="L264" s="210"/>
      <c r="M264" s="211"/>
      <c r="N264" s="212"/>
      <c r="O264" s="212"/>
      <c r="P264" s="212"/>
      <c r="Q264" s="212"/>
      <c r="R264" s="212"/>
      <c r="S264" s="212"/>
      <c r="T264" s="213"/>
      <c r="AT264" s="214" t="s">
        <v>147</v>
      </c>
      <c r="AU264" s="214" t="s">
        <v>86</v>
      </c>
      <c r="AV264" s="13" t="s">
        <v>86</v>
      </c>
      <c r="AW264" s="13" t="s">
        <v>32</v>
      </c>
      <c r="AX264" s="13" t="s">
        <v>77</v>
      </c>
      <c r="AY264" s="214" t="s">
        <v>138</v>
      </c>
    </row>
    <row r="265" spans="2:51" s="14" customFormat="1" ht="11.25">
      <c r="B265" s="215"/>
      <c r="C265" s="216"/>
      <c r="D265" s="199" t="s">
        <v>147</v>
      </c>
      <c r="E265" s="217" t="s">
        <v>1</v>
      </c>
      <c r="F265" s="218" t="s">
        <v>149</v>
      </c>
      <c r="G265" s="216"/>
      <c r="H265" s="219">
        <v>1</v>
      </c>
      <c r="I265" s="220"/>
      <c r="J265" s="216"/>
      <c r="K265" s="216"/>
      <c r="L265" s="221"/>
      <c r="M265" s="222"/>
      <c r="N265" s="223"/>
      <c r="O265" s="223"/>
      <c r="P265" s="223"/>
      <c r="Q265" s="223"/>
      <c r="R265" s="223"/>
      <c r="S265" s="223"/>
      <c r="T265" s="224"/>
      <c r="AT265" s="225" t="s">
        <v>147</v>
      </c>
      <c r="AU265" s="225" t="s">
        <v>86</v>
      </c>
      <c r="AV265" s="14" t="s">
        <v>92</v>
      </c>
      <c r="AW265" s="14" t="s">
        <v>32</v>
      </c>
      <c r="AX265" s="14" t="s">
        <v>82</v>
      </c>
      <c r="AY265" s="225" t="s">
        <v>138</v>
      </c>
    </row>
    <row r="266" spans="1:65" s="2" customFormat="1" ht="14.45" customHeight="1">
      <c r="A266" s="34"/>
      <c r="B266" s="35"/>
      <c r="C266" s="186" t="s">
        <v>323</v>
      </c>
      <c r="D266" s="186" t="s">
        <v>140</v>
      </c>
      <c r="E266" s="187" t="s">
        <v>324</v>
      </c>
      <c r="F266" s="188" t="s">
        <v>325</v>
      </c>
      <c r="G266" s="189" t="s">
        <v>206</v>
      </c>
      <c r="H266" s="190">
        <v>4</v>
      </c>
      <c r="I266" s="191"/>
      <c r="J266" s="192">
        <f>ROUND(I266*H266,2)</f>
        <v>0</v>
      </c>
      <c r="K266" s="188" t="s">
        <v>144</v>
      </c>
      <c r="L266" s="39"/>
      <c r="M266" s="193" t="s">
        <v>1</v>
      </c>
      <c r="N266" s="194" t="s">
        <v>42</v>
      </c>
      <c r="O266" s="71"/>
      <c r="P266" s="195">
        <f>O266*H266</f>
        <v>0</v>
      </c>
      <c r="Q266" s="195">
        <v>0</v>
      </c>
      <c r="R266" s="195">
        <f>Q266*H266</f>
        <v>0</v>
      </c>
      <c r="S266" s="195">
        <v>0</v>
      </c>
      <c r="T266" s="196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197" t="s">
        <v>188</v>
      </c>
      <c r="AT266" s="197" t="s">
        <v>140</v>
      </c>
      <c r="AU266" s="197" t="s">
        <v>86</v>
      </c>
      <c r="AY266" s="17" t="s">
        <v>138</v>
      </c>
      <c r="BE266" s="198">
        <f>IF(N266="základní",J266,0)</f>
        <v>0</v>
      </c>
      <c r="BF266" s="198">
        <f>IF(N266="snížená",J266,0)</f>
        <v>0</v>
      </c>
      <c r="BG266" s="198">
        <f>IF(N266="zákl. přenesená",J266,0)</f>
        <v>0</v>
      </c>
      <c r="BH266" s="198">
        <f>IF(N266="sníž. přenesená",J266,0)</f>
        <v>0</v>
      </c>
      <c r="BI266" s="198">
        <f>IF(N266="nulová",J266,0)</f>
        <v>0</v>
      </c>
      <c r="BJ266" s="17" t="s">
        <v>82</v>
      </c>
      <c r="BK266" s="198">
        <f>ROUND(I266*H266,2)</f>
        <v>0</v>
      </c>
      <c r="BL266" s="17" t="s">
        <v>188</v>
      </c>
      <c r="BM266" s="197" t="s">
        <v>326</v>
      </c>
    </row>
    <row r="267" spans="1:47" s="2" customFormat="1" ht="19.5">
      <c r="A267" s="34"/>
      <c r="B267" s="35"/>
      <c r="C267" s="36"/>
      <c r="D267" s="199" t="s">
        <v>145</v>
      </c>
      <c r="E267" s="36"/>
      <c r="F267" s="200" t="s">
        <v>327</v>
      </c>
      <c r="G267" s="36"/>
      <c r="H267" s="36"/>
      <c r="I267" s="201"/>
      <c r="J267" s="36"/>
      <c r="K267" s="36"/>
      <c r="L267" s="39"/>
      <c r="M267" s="202"/>
      <c r="N267" s="203"/>
      <c r="O267" s="71"/>
      <c r="P267" s="71"/>
      <c r="Q267" s="71"/>
      <c r="R267" s="71"/>
      <c r="S267" s="71"/>
      <c r="T267" s="72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T267" s="17" t="s">
        <v>145</v>
      </c>
      <c r="AU267" s="17" t="s">
        <v>86</v>
      </c>
    </row>
    <row r="268" spans="2:51" s="13" customFormat="1" ht="11.25">
      <c r="B268" s="204"/>
      <c r="C268" s="205"/>
      <c r="D268" s="199" t="s">
        <v>147</v>
      </c>
      <c r="E268" s="206" t="s">
        <v>1</v>
      </c>
      <c r="F268" s="207" t="s">
        <v>328</v>
      </c>
      <c r="G268" s="205"/>
      <c r="H268" s="208">
        <v>4</v>
      </c>
      <c r="I268" s="209"/>
      <c r="J268" s="205"/>
      <c r="K268" s="205"/>
      <c r="L268" s="210"/>
      <c r="M268" s="211"/>
      <c r="N268" s="212"/>
      <c r="O268" s="212"/>
      <c r="P268" s="212"/>
      <c r="Q268" s="212"/>
      <c r="R268" s="212"/>
      <c r="S268" s="212"/>
      <c r="T268" s="213"/>
      <c r="AT268" s="214" t="s">
        <v>147</v>
      </c>
      <c r="AU268" s="214" t="s">
        <v>86</v>
      </c>
      <c r="AV268" s="13" t="s">
        <v>86</v>
      </c>
      <c r="AW268" s="13" t="s">
        <v>32</v>
      </c>
      <c r="AX268" s="13" t="s">
        <v>77</v>
      </c>
      <c r="AY268" s="214" t="s">
        <v>138</v>
      </c>
    </row>
    <row r="269" spans="2:51" s="14" customFormat="1" ht="11.25">
      <c r="B269" s="215"/>
      <c r="C269" s="216"/>
      <c r="D269" s="199" t="s">
        <v>147</v>
      </c>
      <c r="E269" s="217" t="s">
        <v>1</v>
      </c>
      <c r="F269" s="218" t="s">
        <v>149</v>
      </c>
      <c r="G269" s="216"/>
      <c r="H269" s="219">
        <v>4</v>
      </c>
      <c r="I269" s="220"/>
      <c r="J269" s="216"/>
      <c r="K269" s="216"/>
      <c r="L269" s="221"/>
      <c r="M269" s="222"/>
      <c r="N269" s="223"/>
      <c r="O269" s="223"/>
      <c r="P269" s="223"/>
      <c r="Q269" s="223"/>
      <c r="R269" s="223"/>
      <c r="S269" s="223"/>
      <c r="T269" s="224"/>
      <c r="AT269" s="225" t="s">
        <v>147</v>
      </c>
      <c r="AU269" s="225" t="s">
        <v>86</v>
      </c>
      <c r="AV269" s="14" t="s">
        <v>92</v>
      </c>
      <c r="AW269" s="14" t="s">
        <v>32</v>
      </c>
      <c r="AX269" s="14" t="s">
        <v>82</v>
      </c>
      <c r="AY269" s="225" t="s">
        <v>138</v>
      </c>
    </row>
    <row r="270" spans="1:65" s="2" customFormat="1" ht="14.45" customHeight="1">
      <c r="A270" s="34"/>
      <c r="B270" s="35"/>
      <c r="C270" s="186" t="s">
        <v>239</v>
      </c>
      <c r="D270" s="186" t="s">
        <v>140</v>
      </c>
      <c r="E270" s="187" t="s">
        <v>329</v>
      </c>
      <c r="F270" s="188" t="s">
        <v>330</v>
      </c>
      <c r="G270" s="189" t="s">
        <v>206</v>
      </c>
      <c r="H270" s="190">
        <v>4</v>
      </c>
      <c r="I270" s="191"/>
      <c r="J270" s="192">
        <f>ROUND(I270*H270,2)</f>
        <v>0</v>
      </c>
      <c r="K270" s="188" t="s">
        <v>1</v>
      </c>
      <c r="L270" s="39"/>
      <c r="M270" s="193" t="s">
        <v>1</v>
      </c>
      <c r="N270" s="194" t="s">
        <v>42</v>
      </c>
      <c r="O270" s="71"/>
      <c r="P270" s="195">
        <f>O270*H270</f>
        <v>0</v>
      </c>
      <c r="Q270" s="195">
        <v>0</v>
      </c>
      <c r="R270" s="195">
        <f>Q270*H270</f>
        <v>0</v>
      </c>
      <c r="S270" s="195">
        <v>0</v>
      </c>
      <c r="T270" s="196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197" t="s">
        <v>188</v>
      </c>
      <c r="AT270" s="197" t="s">
        <v>140</v>
      </c>
      <c r="AU270" s="197" t="s">
        <v>86</v>
      </c>
      <c r="AY270" s="17" t="s">
        <v>138</v>
      </c>
      <c r="BE270" s="198">
        <f>IF(N270="základní",J270,0)</f>
        <v>0</v>
      </c>
      <c r="BF270" s="198">
        <f>IF(N270="snížená",J270,0)</f>
        <v>0</v>
      </c>
      <c r="BG270" s="198">
        <f>IF(N270="zákl. přenesená",J270,0)</f>
        <v>0</v>
      </c>
      <c r="BH270" s="198">
        <f>IF(N270="sníž. přenesená",J270,0)</f>
        <v>0</v>
      </c>
      <c r="BI270" s="198">
        <f>IF(N270="nulová",J270,0)</f>
        <v>0</v>
      </c>
      <c r="BJ270" s="17" t="s">
        <v>82</v>
      </c>
      <c r="BK270" s="198">
        <f>ROUND(I270*H270,2)</f>
        <v>0</v>
      </c>
      <c r="BL270" s="17" t="s">
        <v>188</v>
      </c>
      <c r="BM270" s="197" t="s">
        <v>331</v>
      </c>
    </row>
    <row r="271" spans="1:47" s="2" customFormat="1" ht="11.25">
      <c r="A271" s="34"/>
      <c r="B271" s="35"/>
      <c r="C271" s="36"/>
      <c r="D271" s="199" t="s">
        <v>145</v>
      </c>
      <c r="E271" s="36"/>
      <c r="F271" s="200" t="s">
        <v>330</v>
      </c>
      <c r="G271" s="36"/>
      <c r="H271" s="36"/>
      <c r="I271" s="201"/>
      <c r="J271" s="36"/>
      <c r="K271" s="36"/>
      <c r="L271" s="39"/>
      <c r="M271" s="202"/>
      <c r="N271" s="203"/>
      <c r="O271" s="71"/>
      <c r="P271" s="71"/>
      <c r="Q271" s="71"/>
      <c r="R271" s="71"/>
      <c r="S271" s="71"/>
      <c r="T271" s="72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T271" s="17" t="s">
        <v>145</v>
      </c>
      <c r="AU271" s="17" t="s">
        <v>86</v>
      </c>
    </row>
    <row r="272" spans="2:51" s="13" customFormat="1" ht="11.25">
      <c r="B272" s="204"/>
      <c r="C272" s="205"/>
      <c r="D272" s="199" t="s">
        <v>147</v>
      </c>
      <c r="E272" s="206" t="s">
        <v>1</v>
      </c>
      <c r="F272" s="207" t="s">
        <v>332</v>
      </c>
      <c r="G272" s="205"/>
      <c r="H272" s="208">
        <v>4</v>
      </c>
      <c r="I272" s="209"/>
      <c r="J272" s="205"/>
      <c r="K272" s="205"/>
      <c r="L272" s="210"/>
      <c r="M272" s="211"/>
      <c r="N272" s="212"/>
      <c r="O272" s="212"/>
      <c r="P272" s="212"/>
      <c r="Q272" s="212"/>
      <c r="R272" s="212"/>
      <c r="S272" s="212"/>
      <c r="T272" s="213"/>
      <c r="AT272" s="214" t="s">
        <v>147</v>
      </c>
      <c r="AU272" s="214" t="s">
        <v>86</v>
      </c>
      <c r="AV272" s="13" t="s">
        <v>86</v>
      </c>
      <c r="AW272" s="13" t="s">
        <v>32</v>
      </c>
      <c r="AX272" s="13" t="s">
        <v>77</v>
      </c>
      <c r="AY272" s="214" t="s">
        <v>138</v>
      </c>
    </row>
    <row r="273" spans="2:51" s="14" customFormat="1" ht="11.25">
      <c r="B273" s="215"/>
      <c r="C273" s="216"/>
      <c r="D273" s="199" t="s">
        <v>147</v>
      </c>
      <c r="E273" s="217" t="s">
        <v>1</v>
      </c>
      <c r="F273" s="218" t="s">
        <v>149</v>
      </c>
      <c r="G273" s="216"/>
      <c r="H273" s="219">
        <v>4</v>
      </c>
      <c r="I273" s="220"/>
      <c r="J273" s="216"/>
      <c r="K273" s="216"/>
      <c r="L273" s="221"/>
      <c r="M273" s="222"/>
      <c r="N273" s="223"/>
      <c r="O273" s="223"/>
      <c r="P273" s="223"/>
      <c r="Q273" s="223"/>
      <c r="R273" s="223"/>
      <c r="S273" s="223"/>
      <c r="T273" s="224"/>
      <c r="AT273" s="225" t="s">
        <v>147</v>
      </c>
      <c r="AU273" s="225" t="s">
        <v>86</v>
      </c>
      <c r="AV273" s="14" t="s">
        <v>92</v>
      </c>
      <c r="AW273" s="14" t="s">
        <v>32</v>
      </c>
      <c r="AX273" s="14" t="s">
        <v>82</v>
      </c>
      <c r="AY273" s="225" t="s">
        <v>138</v>
      </c>
    </row>
    <row r="274" spans="1:65" s="2" customFormat="1" ht="14.45" customHeight="1">
      <c r="A274" s="34"/>
      <c r="B274" s="35"/>
      <c r="C274" s="186" t="s">
        <v>333</v>
      </c>
      <c r="D274" s="186" t="s">
        <v>140</v>
      </c>
      <c r="E274" s="187" t="s">
        <v>334</v>
      </c>
      <c r="F274" s="188" t="s">
        <v>335</v>
      </c>
      <c r="G274" s="189" t="s">
        <v>305</v>
      </c>
      <c r="H274" s="246"/>
      <c r="I274" s="191"/>
      <c r="J274" s="192">
        <f>ROUND(I274*H274,2)</f>
        <v>0</v>
      </c>
      <c r="K274" s="188" t="s">
        <v>144</v>
      </c>
      <c r="L274" s="39"/>
      <c r="M274" s="193" t="s">
        <v>1</v>
      </c>
      <c r="N274" s="194" t="s">
        <v>42</v>
      </c>
      <c r="O274" s="71"/>
      <c r="P274" s="195">
        <f>O274*H274</f>
        <v>0</v>
      </c>
      <c r="Q274" s="195">
        <v>0</v>
      </c>
      <c r="R274" s="195">
        <f>Q274*H274</f>
        <v>0</v>
      </c>
      <c r="S274" s="195">
        <v>0</v>
      </c>
      <c r="T274" s="196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197" t="s">
        <v>188</v>
      </c>
      <c r="AT274" s="197" t="s">
        <v>140</v>
      </c>
      <c r="AU274" s="197" t="s">
        <v>86</v>
      </c>
      <c r="AY274" s="17" t="s">
        <v>138</v>
      </c>
      <c r="BE274" s="198">
        <f>IF(N274="základní",J274,0)</f>
        <v>0</v>
      </c>
      <c r="BF274" s="198">
        <f>IF(N274="snížená",J274,0)</f>
        <v>0</v>
      </c>
      <c r="BG274" s="198">
        <f>IF(N274="zákl. přenesená",J274,0)</f>
        <v>0</v>
      </c>
      <c r="BH274" s="198">
        <f>IF(N274="sníž. přenesená",J274,0)</f>
        <v>0</v>
      </c>
      <c r="BI274" s="198">
        <f>IF(N274="nulová",J274,0)</f>
        <v>0</v>
      </c>
      <c r="BJ274" s="17" t="s">
        <v>82</v>
      </c>
      <c r="BK274" s="198">
        <f>ROUND(I274*H274,2)</f>
        <v>0</v>
      </c>
      <c r="BL274" s="17" t="s">
        <v>188</v>
      </c>
      <c r="BM274" s="197" t="s">
        <v>336</v>
      </c>
    </row>
    <row r="275" spans="1:47" s="2" customFormat="1" ht="19.5">
      <c r="A275" s="34"/>
      <c r="B275" s="35"/>
      <c r="C275" s="36"/>
      <c r="D275" s="199" t="s">
        <v>145</v>
      </c>
      <c r="E275" s="36"/>
      <c r="F275" s="200" t="s">
        <v>337</v>
      </c>
      <c r="G275" s="36"/>
      <c r="H275" s="36"/>
      <c r="I275" s="201"/>
      <c r="J275" s="36"/>
      <c r="K275" s="36"/>
      <c r="L275" s="39"/>
      <c r="M275" s="202"/>
      <c r="N275" s="203"/>
      <c r="O275" s="71"/>
      <c r="P275" s="71"/>
      <c r="Q275" s="71"/>
      <c r="R275" s="71"/>
      <c r="S275" s="71"/>
      <c r="T275" s="72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T275" s="17" t="s">
        <v>145</v>
      </c>
      <c r="AU275" s="17" t="s">
        <v>86</v>
      </c>
    </row>
    <row r="276" spans="2:63" s="12" customFormat="1" ht="22.9" customHeight="1">
      <c r="B276" s="170"/>
      <c r="C276" s="171"/>
      <c r="D276" s="172" t="s">
        <v>76</v>
      </c>
      <c r="E276" s="184" t="s">
        <v>338</v>
      </c>
      <c r="F276" s="184" t="s">
        <v>339</v>
      </c>
      <c r="G276" s="171"/>
      <c r="H276" s="171"/>
      <c r="I276" s="174"/>
      <c r="J276" s="185">
        <f>BK276</f>
        <v>0</v>
      </c>
      <c r="K276" s="171"/>
      <c r="L276" s="176"/>
      <c r="M276" s="177"/>
      <c r="N276" s="178"/>
      <c r="O276" s="178"/>
      <c r="P276" s="179">
        <f>SUM(P277:P284)</f>
        <v>0</v>
      </c>
      <c r="Q276" s="178"/>
      <c r="R276" s="179">
        <f>SUM(R277:R284)</f>
        <v>0</v>
      </c>
      <c r="S276" s="178"/>
      <c r="T276" s="180">
        <f>SUM(T277:T284)</f>
        <v>0</v>
      </c>
      <c r="AR276" s="181" t="s">
        <v>86</v>
      </c>
      <c r="AT276" s="182" t="s">
        <v>76</v>
      </c>
      <c r="AU276" s="182" t="s">
        <v>82</v>
      </c>
      <c r="AY276" s="181" t="s">
        <v>138</v>
      </c>
      <c r="BK276" s="183">
        <f>SUM(BK277:BK284)</f>
        <v>0</v>
      </c>
    </row>
    <row r="277" spans="1:65" s="2" customFormat="1" ht="14.45" customHeight="1">
      <c r="A277" s="34"/>
      <c r="B277" s="35"/>
      <c r="C277" s="186" t="s">
        <v>244</v>
      </c>
      <c r="D277" s="186" t="s">
        <v>140</v>
      </c>
      <c r="E277" s="187" t="s">
        <v>340</v>
      </c>
      <c r="F277" s="188" t="s">
        <v>341</v>
      </c>
      <c r="G277" s="189" t="s">
        <v>342</v>
      </c>
      <c r="H277" s="190">
        <v>685.179</v>
      </c>
      <c r="I277" s="191"/>
      <c r="J277" s="192">
        <f>ROUND(I277*H277,2)</f>
        <v>0</v>
      </c>
      <c r="K277" s="188" t="s">
        <v>1</v>
      </c>
      <c r="L277" s="39"/>
      <c r="M277" s="193" t="s">
        <v>1</v>
      </c>
      <c r="N277" s="194" t="s">
        <v>42</v>
      </c>
      <c r="O277" s="71"/>
      <c r="P277" s="195">
        <f>O277*H277</f>
        <v>0</v>
      </c>
      <c r="Q277" s="195">
        <v>0</v>
      </c>
      <c r="R277" s="195">
        <f>Q277*H277</f>
        <v>0</v>
      </c>
      <c r="S277" s="195">
        <v>0</v>
      </c>
      <c r="T277" s="196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197" t="s">
        <v>188</v>
      </c>
      <c r="AT277" s="197" t="s">
        <v>140</v>
      </c>
      <c r="AU277" s="197" t="s">
        <v>86</v>
      </c>
      <c r="AY277" s="17" t="s">
        <v>138</v>
      </c>
      <c r="BE277" s="198">
        <f>IF(N277="základní",J277,0)</f>
        <v>0</v>
      </c>
      <c r="BF277" s="198">
        <f>IF(N277="snížená",J277,0)</f>
        <v>0</v>
      </c>
      <c r="BG277" s="198">
        <f>IF(N277="zákl. přenesená",J277,0)</f>
        <v>0</v>
      </c>
      <c r="BH277" s="198">
        <f>IF(N277="sníž. přenesená",J277,0)</f>
        <v>0</v>
      </c>
      <c r="BI277" s="198">
        <f>IF(N277="nulová",J277,0)</f>
        <v>0</v>
      </c>
      <c r="BJ277" s="17" t="s">
        <v>82</v>
      </c>
      <c r="BK277" s="198">
        <f>ROUND(I277*H277,2)</f>
        <v>0</v>
      </c>
      <c r="BL277" s="17" t="s">
        <v>188</v>
      </c>
      <c r="BM277" s="197" t="s">
        <v>343</v>
      </c>
    </row>
    <row r="278" spans="1:47" s="2" customFormat="1" ht="11.25">
      <c r="A278" s="34"/>
      <c r="B278" s="35"/>
      <c r="C278" s="36"/>
      <c r="D278" s="199" t="s">
        <v>145</v>
      </c>
      <c r="E278" s="36"/>
      <c r="F278" s="200" t="s">
        <v>341</v>
      </c>
      <c r="G278" s="36"/>
      <c r="H278" s="36"/>
      <c r="I278" s="201"/>
      <c r="J278" s="36"/>
      <c r="K278" s="36"/>
      <c r="L278" s="39"/>
      <c r="M278" s="202"/>
      <c r="N278" s="203"/>
      <c r="O278" s="71"/>
      <c r="P278" s="71"/>
      <c r="Q278" s="71"/>
      <c r="R278" s="71"/>
      <c r="S278" s="71"/>
      <c r="T278" s="72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T278" s="17" t="s">
        <v>145</v>
      </c>
      <c r="AU278" s="17" t="s">
        <v>86</v>
      </c>
    </row>
    <row r="279" spans="2:51" s="15" customFormat="1" ht="11.25">
      <c r="B279" s="236"/>
      <c r="C279" s="237"/>
      <c r="D279" s="199" t="s">
        <v>147</v>
      </c>
      <c r="E279" s="238" t="s">
        <v>1</v>
      </c>
      <c r="F279" s="239" t="s">
        <v>344</v>
      </c>
      <c r="G279" s="237"/>
      <c r="H279" s="238" t="s">
        <v>1</v>
      </c>
      <c r="I279" s="240"/>
      <c r="J279" s="237"/>
      <c r="K279" s="237"/>
      <c r="L279" s="241"/>
      <c r="M279" s="242"/>
      <c r="N279" s="243"/>
      <c r="O279" s="243"/>
      <c r="P279" s="243"/>
      <c r="Q279" s="243"/>
      <c r="R279" s="243"/>
      <c r="S279" s="243"/>
      <c r="T279" s="244"/>
      <c r="AT279" s="245" t="s">
        <v>147</v>
      </c>
      <c r="AU279" s="245" t="s">
        <v>86</v>
      </c>
      <c r="AV279" s="15" t="s">
        <v>82</v>
      </c>
      <c r="AW279" s="15" t="s">
        <v>32</v>
      </c>
      <c r="AX279" s="15" t="s">
        <v>77</v>
      </c>
      <c r="AY279" s="245" t="s">
        <v>138</v>
      </c>
    </row>
    <row r="280" spans="2:51" s="13" customFormat="1" ht="11.25">
      <c r="B280" s="204"/>
      <c r="C280" s="205"/>
      <c r="D280" s="199" t="s">
        <v>147</v>
      </c>
      <c r="E280" s="206" t="s">
        <v>1</v>
      </c>
      <c r="F280" s="207" t="s">
        <v>345</v>
      </c>
      <c r="G280" s="205"/>
      <c r="H280" s="208">
        <v>46.17</v>
      </c>
      <c r="I280" s="209"/>
      <c r="J280" s="205"/>
      <c r="K280" s="205"/>
      <c r="L280" s="210"/>
      <c r="M280" s="211"/>
      <c r="N280" s="212"/>
      <c r="O280" s="212"/>
      <c r="P280" s="212"/>
      <c r="Q280" s="212"/>
      <c r="R280" s="212"/>
      <c r="S280" s="212"/>
      <c r="T280" s="213"/>
      <c r="AT280" s="214" t="s">
        <v>147</v>
      </c>
      <c r="AU280" s="214" t="s">
        <v>86</v>
      </c>
      <c r="AV280" s="13" t="s">
        <v>86</v>
      </c>
      <c r="AW280" s="13" t="s">
        <v>32</v>
      </c>
      <c r="AX280" s="13" t="s">
        <v>77</v>
      </c>
      <c r="AY280" s="214" t="s">
        <v>138</v>
      </c>
    </row>
    <row r="281" spans="2:51" s="13" customFormat="1" ht="11.25">
      <c r="B281" s="204"/>
      <c r="C281" s="205"/>
      <c r="D281" s="199" t="s">
        <v>147</v>
      </c>
      <c r="E281" s="206" t="s">
        <v>1</v>
      </c>
      <c r="F281" s="207" t="s">
        <v>346</v>
      </c>
      <c r="G281" s="205"/>
      <c r="H281" s="208">
        <v>639.009</v>
      </c>
      <c r="I281" s="209"/>
      <c r="J281" s="205"/>
      <c r="K281" s="205"/>
      <c r="L281" s="210"/>
      <c r="M281" s="211"/>
      <c r="N281" s="212"/>
      <c r="O281" s="212"/>
      <c r="P281" s="212"/>
      <c r="Q281" s="212"/>
      <c r="R281" s="212"/>
      <c r="S281" s="212"/>
      <c r="T281" s="213"/>
      <c r="AT281" s="214" t="s">
        <v>147</v>
      </c>
      <c r="AU281" s="214" t="s">
        <v>86</v>
      </c>
      <c r="AV281" s="13" t="s">
        <v>86</v>
      </c>
      <c r="AW281" s="13" t="s">
        <v>32</v>
      </c>
      <c r="AX281" s="13" t="s">
        <v>77</v>
      </c>
      <c r="AY281" s="214" t="s">
        <v>138</v>
      </c>
    </row>
    <row r="282" spans="2:51" s="14" customFormat="1" ht="11.25">
      <c r="B282" s="215"/>
      <c r="C282" s="216"/>
      <c r="D282" s="199" t="s">
        <v>147</v>
      </c>
      <c r="E282" s="217" t="s">
        <v>1</v>
      </c>
      <c r="F282" s="218" t="s">
        <v>149</v>
      </c>
      <c r="G282" s="216"/>
      <c r="H282" s="219">
        <v>685.179</v>
      </c>
      <c r="I282" s="220"/>
      <c r="J282" s="216"/>
      <c r="K282" s="216"/>
      <c r="L282" s="221"/>
      <c r="M282" s="222"/>
      <c r="N282" s="223"/>
      <c r="O282" s="223"/>
      <c r="P282" s="223"/>
      <c r="Q282" s="223"/>
      <c r="R282" s="223"/>
      <c r="S282" s="223"/>
      <c r="T282" s="224"/>
      <c r="AT282" s="225" t="s">
        <v>147</v>
      </c>
      <c r="AU282" s="225" t="s">
        <v>86</v>
      </c>
      <c r="AV282" s="14" t="s">
        <v>92</v>
      </c>
      <c r="AW282" s="14" t="s">
        <v>32</v>
      </c>
      <c r="AX282" s="14" t="s">
        <v>82</v>
      </c>
      <c r="AY282" s="225" t="s">
        <v>138</v>
      </c>
    </row>
    <row r="283" spans="1:65" s="2" customFormat="1" ht="14.45" customHeight="1">
      <c r="A283" s="34"/>
      <c r="B283" s="35"/>
      <c r="C283" s="186" t="s">
        <v>347</v>
      </c>
      <c r="D283" s="186" t="s">
        <v>140</v>
      </c>
      <c r="E283" s="187" t="s">
        <v>348</v>
      </c>
      <c r="F283" s="188" t="s">
        <v>349</v>
      </c>
      <c r="G283" s="189" t="s">
        <v>305</v>
      </c>
      <c r="H283" s="246"/>
      <c r="I283" s="191"/>
      <c r="J283" s="192">
        <f>ROUND(I283*H283,2)</f>
        <v>0</v>
      </c>
      <c r="K283" s="188" t="s">
        <v>144</v>
      </c>
      <c r="L283" s="39"/>
      <c r="M283" s="193" t="s">
        <v>1</v>
      </c>
      <c r="N283" s="194" t="s">
        <v>42</v>
      </c>
      <c r="O283" s="71"/>
      <c r="P283" s="195">
        <f>O283*H283</f>
        <v>0</v>
      </c>
      <c r="Q283" s="195">
        <v>0</v>
      </c>
      <c r="R283" s="195">
        <f>Q283*H283</f>
        <v>0</v>
      </c>
      <c r="S283" s="195">
        <v>0</v>
      </c>
      <c r="T283" s="196">
        <f>S283*H283</f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197" t="s">
        <v>188</v>
      </c>
      <c r="AT283" s="197" t="s">
        <v>140</v>
      </c>
      <c r="AU283" s="197" t="s">
        <v>86</v>
      </c>
      <c r="AY283" s="17" t="s">
        <v>138</v>
      </c>
      <c r="BE283" s="198">
        <f>IF(N283="základní",J283,0)</f>
        <v>0</v>
      </c>
      <c r="BF283" s="198">
        <f>IF(N283="snížená",J283,0)</f>
        <v>0</v>
      </c>
      <c r="BG283" s="198">
        <f>IF(N283="zákl. přenesená",J283,0)</f>
        <v>0</v>
      </c>
      <c r="BH283" s="198">
        <f>IF(N283="sníž. přenesená",J283,0)</f>
        <v>0</v>
      </c>
      <c r="BI283" s="198">
        <f>IF(N283="nulová",J283,0)</f>
        <v>0</v>
      </c>
      <c r="BJ283" s="17" t="s">
        <v>82</v>
      </c>
      <c r="BK283" s="198">
        <f>ROUND(I283*H283,2)</f>
        <v>0</v>
      </c>
      <c r="BL283" s="17" t="s">
        <v>188</v>
      </c>
      <c r="BM283" s="197" t="s">
        <v>350</v>
      </c>
    </row>
    <row r="284" spans="1:47" s="2" customFormat="1" ht="19.5">
      <c r="A284" s="34"/>
      <c r="B284" s="35"/>
      <c r="C284" s="36"/>
      <c r="D284" s="199" t="s">
        <v>145</v>
      </c>
      <c r="E284" s="36"/>
      <c r="F284" s="200" t="s">
        <v>351</v>
      </c>
      <c r="G284" s="36"/>
      <c r="H284" s="36"/>
      <c r="I284" s="201"/>
      <c r="J284" s="36"/>
      <c r="K284" s="36"/>
      <c r="L284" s="39"/>
      <c r="M284" s="202"/>
      <c r="N284" s="203"/>
      <c r="O284" s="71"/>
      <c r="P284" s="71"/>
      <c r="Q284" s="71"/>
      <c r="R284" s="71"/>
      <c r="S284" s="71"/>
      <c r="T284" s="72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T284" s="17" t="s">
        <v>145</v>
      </c>
      <c r="AU284" s="17" t="s">
        <v>86</v>
      </c>
    </row>
    <row r="285" spans="2:63" s="12" customFormat="1" ht="22.9" customHeight="1">
      <c r="B285" s="170"/>
      <c r="C285" s="171"/>
      <c r="D285" s="172" t="s">
        <v>76</v>
      </c>
      <c r="E285" s="184" t="s">
        <v>352</v>
      </c>
      <c r="F285" s="184" t="s">
        <v>353</v>
      </c>
      <c r="G285" s="171"/>
      <c r="H285" s="171"/>
      <c r="I285" s="174"/>
      <c r="J285" s="185">
        <f>BK285</f>
        <v>0</v>
      </c>
      <c r="K285" s="171"/>
      <c r="L285" s="176"/>
      <c r="M285" s="177"/>
      <c r="N285" s="178"/>
      <c r="O285" s="178"/>
      <c r="P285" s="179">
        <f>SUM(P286:P331)</f>
        <v>0</v>
      </c>
      <c r="Q285" s="178"/>
      <c r="R285" s="179">
        <f>SUM(R286:R331)</f>
        <v>0</v>
      </c>
      <c r="S285" s="178"/>
      <c r="T285" s="180">
        <f>SUM(T286:T331)</f>
        <v>0</v>
      </c>
      <c r="AR285" s="181" t="s">
        <v>86</v>
      </c>
      <c r="AT285" s="182" t="s">
        <v>76</v>
      </c>
      <c r="AU285" s="182" t="s">
        <v>82</v>
      </c>
      <c r="AY285" s="181" t="s">
        <v>138</v>
      </c>
      <c r="BK285" s="183">
        <f>SUM(BK286:BK331)</f>
        <v>0</v>
      </c>
    </row>
    <row r="286" spans="1:65" s="2" customFormat="1" ht="14.45" customHeight="1">
      <c r="A286" s="34"/>
      <c r="B286" s="35"/>
      <c r="C286" s="186" t="s">
        <v>248</v>
      </c>
      <c r="D286" s="186" t="s">
        <v>140</v>
      </c>
      <c r="E286" s="187" t="s">
        <v>354</v>
      </c>
      <c r="F286" s="188" t="s">
        <v>355</v>
      </c>
      <c r="G286" s="189" t="s">
        <v>157</v>
      </c>
      <c r="H286" s="190">
        <v>68.9</v>
      </c>
      <c r="I286" s="191"/>
      <c r="J286" s="192">
        <f>ROUND(I286*H286,2)</f>
        <v>0</v>
      </c>
      <c r="K286" s="188" t="s">
        <v>144</v>
      </c>
      <c r="L286" s="39"/>
      <c r="M286" s="193" t="s">
        <v>1</v>
      </c>
      <c r="N286" s="194" t="s">
        <v>42</v>
      </c>
      <c r="O286" s="71"/>
      <c r="P286" s="195">
        <f>O286*H286</f>
        <v>0</v>
      </c>
      <c r="Q286" s="195">
        <v>0</v>
      </c>
      <c r="R286" s="195">
        <f>Q286*H286</f>
        <v>0</v>
      </c>
      <c r="S286" s="195">
        <v>0</v>
      </c>
      <c r="T286" s="196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197" t="s">
        <v>188</v>
      </c>
      <c r="AT286" s="197" t="s">
        <v>140</v>
      </c>
      <c r="AU286" s="197" t="s">
        <v>86</v>
      </c>
      <c r="AY286" s="17" t="s">
        <v>138</v>
      </c>
      <c r="BE286" s="198">
        <f>IF(N286="základní",J286,0)</f>
        <v>0</v>
      </c>
      <c r="BF286" s="198">
        <f>IF(N286="snížená",J286,0)</f>
        <v>0</v>
      </c>
      <c r="BG286" s="198">
        <f>IF(N286="zákl. přenesená",J286,0)</f>
        <v>0</v>
      </c>
      <c r="BH286" s="198">
        <f>IF(N286="sníž. přenesená",J286,0)</f>
        <v>0</v>
      </c>
      <c r="BI286" s="198">
        <f>IF(N286="nulová",J286,0)</f>
        <v>0</v>
      </c>
      <c r="BJ286" s="17" t="s">
        <v>82</v>
      </c>
      <c r="BK286" s="198">
        <f>ROUND(I286*H286,2)</f>
        <v>0</v>
      </c>
      <c r="BL286" s="17" t="s">
        <v>188</v>
      </c>
      <c r="BM286" s="197" t="s">
        <v>356</v>
      </c>
    </row>
    <row r="287" spans="1:47" s="2" customFormat="1" ht="11.25">
      <c r="A287" s="34"/>
      <c r="B287" s="35"/>
      <c r="C287" s="36"/>
      <c r="D287" s="199" t="s">
        <v>145</v>
      </c>
      <c r="E287" s="36"/>
      <c r="F287" s="200" t="s">
        <v>357</v>
      </c>
      <c r="G287" s="36"/>
      <c r="H287" s="36"/>
      <c r="I287" s="201"/>
      <c r="J287" s="36"/>
      <c r="K287" s="36"/>
      <c r="L287" s="39"/>
      <c r="M287" s="202"/>
      <c r="N287" s="203"/>
      <c r="O287" s="71"/>
      <c r="P287" s="71"/>
      <c r="Q287" s="71"/>
      <c r="R287" s="71"/>
      <c r="S287" s="71"/>
      <c r="T287" s="72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T287" s="17" t="s">
        <v>145</v>
      </c>
      <c r="AU287" s="17" t="s">
        <v>86</v>
      </c>
    </row>
    <row r="288" spans="2:51" s="13" customFormat="1" ht="11.25">
      <c r="B288" s="204"/>
      <c r="C288" s="205"/>
      <c r="D288" s="199" t="s">
        <v>147</v>
      </c>
      <c r="E288" s="206" t="s">
        <v>1</v>
      </c>
      <c r="F288" s="207" t="s">
        <v>358</v>
      </c>
      <c r="G288" s="205"/>
      <c r="H288" s="208">
        <v>68.9</v>
      </c>
      <c r="I288" s="209"/>
      <c r="J288" s="205"/>
      <c r="K288" s="205"/>
      <c r="L288" s="210"/>
      <c r="M288" s="211"/>
      <c r="N288" s="212"/>
      <c r="O288" s="212"/>
      <c r="P288" s="212"/>
      <c r="Q288" s="212"/>
      <c r="R288" s="212"/>
      <c r="S288" s="212"/>
      <c r="T288" s="213"/>
      <c r="AT288" s="214" t="s">
        <v>147</v>
      </c>
      <c r="AU288" s="214" t="s">
        <v>86</v>
      </c>
      <c r="AV288" s="13" t="s">
        <v>86</v>
      </c>
      <c r="AW288" s="13" t="s">
        <v>32</v>
      </c>
      <c r="AX288" s="13" t="s">
        <v>77</v>
      </c>
      <c r="AY288" s="214" t="s">
        <v>138</v>
      </c>
    </row>
    <row r="289" spans="2:51" s="14" customFormat="1" ht="11.25">
      <c r="B289" s="215"/>
      <c r="C289" s="216"/>
      <c r="D289" s="199" t="s">
        <v>147</v>
      </c>
      <c r="E289" s="217" t="s">
        <v>1</v>
      </c>
      <c r="F289" s="218" t="s">
        <v>149</v>
      </c>
      <c r="G289" s="216"/>
      <c r="H289" s="219">
        <v>68.9</v>
      </c>
      <c r="I289" s="220"/>
      <c r="J289" s="216"/>
      <c r="K289" s="216"/>
      <c r="L289" s="221"/>
      <c r="M289" s="222"/>
      <c r="N289" s="223"/>
      <c r="O289" s="223"/>
      <c r="P289" s="223"/>
      <c r="Q289" s="223"/>
      <c r="R289" s="223"/>
      <c r="S289" s="223"/>
      <c r="T289" s="224"/>
      <c r="AT289" s="225" t="s">
        <v>147</v>
      </c>
      <c r="AU289" s="225" t="s">
        <v>86</v>
      </c>
      <c r="AV289" s="14" t="s">
        <v>92</v>
      </c>
      <c r="AW289" s="14" t="s">
        <v>32</v>
      </c>
      <c r="AX289" s="14" t="s">
        <v>82</v>
      </c>
      <c r="AY289" s="225" t="s">
        <v>138</v>
      </c>
    </row>
    <row r="290" spans="1:65" s="2" customFormat="1" ht="14.45" customHeight="1">
      <c r="A290" s="34"/>
      <c r="B290" s="35"/>
      <c r="C290" s="186" t="s">
        <v>359</v>
      </c>
      <c r="D290" s="186" t="s">
        <v>140</v>
      </c>
      <c r="E290" s="187" t="s">
        <v>360</v>
      </c>
      <c r="F290" s="188" t="s">
        <v>361</v>
      </c>
      <c r="G290" s="189" t="s">
        <v>157</v>
      </c>
      <c r="H290" s="190">
        <v>68.9</v>
      </c>
      <c r="I290" s="191"/>
      <c r="J290" s="192">
        <f>ROUND(I290*H290,2)</f>
        <v>0</v>
      </c>
      <c r="K290" s="188" t="s">
        <v>144</v>
      </c>
      <c r="L290" s="39"/>
      <c r="M290" s="193" t="s">
        <v>1</v>
      </c>
      <c r="N290" s="194" t="s">
        <v>42</v>
      </c>
      <c r="O290" s="71"/>
      <c r="P290" s="195">
        <f>O290*H290</f>
        <v>0</v>
      </c>
      <c r="Q290" s="195">
        <v>0</v>
      </c>
      <c r="R290" s="195">
        <f>Q290*H290</f>
        <v>0</v>
      </c>
      <c r="S290" s="195">
        <v>0</v>
      </c>
      <c r="T290" s="196">
        <f>S290*H290</f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197" t="s">
        <v>188</v>
      </c>
      <c r="AT290" s="197" t="s">
        <v>140</v>
      </c>
      <c r="AU290" s="197" t="s">
        <v>86</v>
      </c>
      <c r="AY290" s="17" t="s">
        <v>138</v>
      </c>
      <c r="BE290" s="198">
        <f>IF(N290="základní",J290,0)</f>
        <v>0</v>
      </c>
      <c r="BF290" s="198">
        <f>IF(N290="snížená",J290,0)</f>
        <v>0</v>
      </c>
      <c r="BG290" s="198">
        <f>IF(N290="zákl. přenesená",J290,0)</f>
        <v>0</v>
      </c>
      <c r="BH290" s="198">
        <f>IF(N290="sníž. přenesená",J290,0)</f>
        <v>0</v>
      </c>
      <c r="BI290" s="198">
        <f>IF(N290="nulová",J290,0)</f>
        <v>0</v>
      </c>
      <c r="BJ290" s="17" t="s">
        <v>82</v>
      </c>
      <c r="BK290" s="198">
        <f>ROUND(I290*H290,2)</f>
        <v>0</v>
      </c>
      <c r="BL290" s="17" t="s">
        <v>188</v>
      </c>
      <c r="BM290" s="197" t="s">
        <v>362</v>
      </c>
    </row>
    <row r="291" spans="1:47" s="2" customFormat="1" ht="11.25">
      <c r="A291" s="34"/>
      <c r="B291" s="35"/>
      <c r="C291" s="36"/>
      <c r="D291" s="199" t="s">
        <v>145</v>
      </c>
      <c r="E291" s="36"/>
      <c r="F291" s="200" t="s">
        <v>363</v>
      </c>
      <c r="G291" s="36"/>
      <c r="H291" s="36"/>
      <c r="I291" s="201"/>
      <c r="J291" s="36"/>
      <c r="K291" s="36"/>
      <c r="L291" s="39"/>
      <c r="M291" s="202"/>
      <c r="N291" s="203"/>
      <c r="O291" s="71"/>
      <c r="P291" s="71"/>
      <c r="Q291" s="71"/>
      <c r="R291" s="71"/>
      <c r="S291" s="71"/>
      <c r="T291" s="72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T291" s="17" t="s">
        <v>145</v>
      </c>
      <c r="AU291" s="17" t="s">
        <v>86</v>
      </c>
    </row>
    <row r="292" spans="2:51" s="13" customFormat="1" ht="11.25">
      <c r="B292" s="204"/>
      <c r="C292" s="205"/>
      <c r="D292" s="199" t="s">
        <v>147</v>
      </c>
      <c r="E292" s="206" t="s">
        <v>1</v>
      </c>
      <c r="F292" s="207" t="s">
        <v>358</v>
      </c>
      <c r="G292" s="205"/>
      <c r="H292" s="208">
        <v>68.9</v>
      </c>
      <c r="I292" s="209"/>
      <c r="J292" s="205"/>
      <c r="K292" s="205"/>
      <c r="L292" s="210"/>
      <c r="M292" s="211"/>
      <c r="N292" s="212"/>
      <c r="O292" s="212"/>
      <c r="P292" s="212"/>
      <c r="Q292" s="212"/>
      <c r="R292" s="212"/>
      <c r="S292" s="212"/>
      <c r="T292" s="213"/>
      <c r="AT292" s="214" t="s">
        <v>147</v>
      </c>
      <c r="AU292" s="214" t="s">
        <v>86</v>
      </c>
      <c r="AV292" s="13" t="s">
        <v>86</v>
      </c>
      <c r="AW292" s="13" t="s">
        <v>32</v>
      </c>
      <c r="AX292" s="13" t="s">
        <v>77</v>
      </c>
      <c r="AY292" s="214" t="s">
        <v>138</v>
      </c>
    </row>
    <row r="293" spans="2:51" s="14" customFormat="1" ht="11.25">
      <c r="B293" s="215"/>
      <c r="C293" s="216"/>
      <c r="D293" s="199" t="s">
        <v>147</v>
      </c>
      <c r="E293" s="217" t="s">
        <v>1</v>
      </c>
      <c r="F293" s="218" t="s">
        <v>149</v>
      </c>
      <c r="G293" s="216"/>
      <c r="H293" s="219">
        <v>68.9</v>
      </c>
      <c r="I293" s="220"/>
      <c r="J293" s="216"/>
      <c r="K293" s="216"/>
      <c r="L293" s="221"/>
      <c r="M293" s="222"/>
      <c r="N293" s="223"/>
      <c r="O293" s="223"/>
      <c r="P293" s="223"/>
      <c r="Q293" s="223"/>
      <c r="R293" s="223"/>
      <c r="S293" s="223"/>
      <c r="T293" s="224"/>
      <c r="AT293" s="225" t="s">
        <v>147</v>
      </c>
      <c r="AU293" s="225" t="s">
        <v>86</v>
      </c>
      <c r="AV293" s="14" t="s">
        <v>92</v>
      </c>
      <c r="AW293" s="14" t="s">
        <v>32</v>
      </c>
      <c r="AX293" s="14" t="s">
        <v>82</v>
      </c>
      <c r="AY293" s="225" t="s">
        <v>138</v>
      </c>
    </row>
    <row r="294" spans="1:65" s="2" customFormat="1" ht="14.45" customHeight="1">
      <c r="A294" s="34"/>
      <c r="B294" s="35"/>
      <c r="C294" s="186" t="s">
        <v>254</v>
      </c>
      <c r="D294" s="186" t="s">
        <v>140</v>
      </c>
      <c r="E294" s="187" t="s">
        <v>364</v>
      </c>
      <c r="F294" s="188" t="s">
        <v>365</v>
      </c>
      <c r="G294" s="189" t="s">
        <v>157</v>
      </c>
      <c r="H294" s="190">
        <v>68.9</v>
      </c>
      <c r="I294" s="191"/>
      <c r="J294" s="192">
        <f>ROUND(I294*H294,2)</f>
        <v>0</v>
      </c>
      <c r="K294" s="188" t="s">
        <v>144</v>
      </c>
      <c r="L294" s="39"/>
      <c r="M294" s="193" t="s">
        <v>1</v>
      </c>
      <c r="N294" s="194" t="s">
        <v>42</v>
      </c>
      <c r="O294" s="71"/>
      <c r="P294" s="195">
        <f>O294*H294</f>
        <v>0</v>
      </c>
      <c r="Q294" s="195">
        <v>0</v>
      </c>
      <c r="R294" s="195">
        <f>Q294*H294</f>
        <v>0</v>
      </c>
      <c r="S294" s="195">
        <v>0</v>
      </c>
      <c r="T294" s="196">
        <f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197" t="s">
        <v>188</v>
      </c>
      <c r="AT294" s="197" t="s">
        <v>140</v>
      </c>
      <c r="AU294" s="197" t="s">
        <v>86</v>
      </c>
      <c r="AY294" s="17" t="s">
        <v>138</v>
      </c>
      <c r="BE294" s="198">
        <f>IF(N294="základní",J294,0)</f>
        <v>0</v>
      </c>
      <c r="BF294" s="198">
        <f>IF(N294="snížená",J294,0)</f>
        <v>0</v>
      </c>
      <c r="BG294" s="198">
        <f>IF(N294="zákl. přenesená",J294,0)</f>
        <v>0</v>
      </c>
      <c r="BH294" s="198">
        <f>IF(N294="sníž. přenesená",J294,0)</f>
        <v>0</v>
      </c>
      <c r="BI294" s="198">
        <f>IF(N294="nulová",J294,0)</f>
        <v>0</v>
      </c>
      <c r="BJ294" s="17" t="s">
        <v>82</v>
      </c>
      <c r="BK294" s="198">
        <f>ROUND(I294*H294,2)</f>
        <v>0</v>
      </c>
      <c r="BL294" s="17" t="s">
        <v>188</v>
      </c>
      <c r="BM294" s="197" t="s">
        <v>366</v>
      </c>
    </row>
    <row r="295" spans="1:47" s="2" customFormat="1" ht="11.25">
      <c r="A295" s="34"/>
      <c r="B295" s="35"/>
      <c r="C295" s="36"/>
      <c r="D295" s="199" t="s">
        <v>145</v>
      </c>
      <c r="E295" s="36"/>
      <c r="F295" s="200" t="s">
        <v>367</v>
      </c>
      <c r="G295" s="36"/>
      <c r="H295" s="36"/>
      <c r="I295" s="201"/>
      <c r="J295" s="36"/>
      <c r="K295" s="36"/>
      <c r="L295" s="39"/>
      <c r="M295" s="202"/>
      <c r="N295" s="203"/>
      <c r="O295" s="71"/>
      <c r="P295" s="71"/>
      <c r="Q295" s="71"/>
      <c r="R295" s="71"/>
      <c r="S295" s="71"/>
      <c r="T295" s="72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T295" s="17" t="s">
        <v>145</v>
      </c>
      <c r="AU295" s="17" t="s">
        <v>86</v>
      </c>
    </row>
    <row r="296" spans="2:51" s="13" customFormat="1" ht="11.25">
      <c r="B296" s="204"/>
      <c r="C296" s="205"/>
      <c r="D296" s="199" t="s">
        <v>147</v>
      </c>
      <c r="E296" s="206" t="s">
        <v>1</v>
      </c>
      <c r="F296" s="207" t="s">
        <v>358</v>
      </c>
      <c r="G296" s="205"/>
      <c r="H296" s="208">
        <v>68.9</v>
      </c>
      <c r="I296" s="209"/>
      <c r="J296" s="205"/>
      <c r="K296" s="205"/>
      <c r="L296" s="210"/>
      <c r="M296" s="211"/>
      <c r="N296" s="212"/>
      <c r="O296" s="212"/>
      <c r="P296" s="212"/>
      <c r="Q296" s="212"/>
      <c r="R296" s="212"/>
      <c r="S296" s="212"/>
      <c r="T296" s="213"/>
      <c r="AT296" s="214" t="s">
        <v>147</v>
      </c>
      <c r="AU296" s="214" t="s">
        <v>86</v>
      </c>
      <c r="AV296" s="13" t="s">
        <v>86</v>
      </c>
      <c r="AW296" s="13" t="s">
        <v>32</v>
      </c>
      <c r="AX296" s="13" t="s">
        <v>77</v>
      </c>
      <c r="AY296" s="214" t="s">
        <v>138</v>
      </c>
    </row>
    <row r="297" spans="2:51" s="14" customFormat="1" ht="11.25">
      <c r="B297" s="215"/>
      <c r="C297" s="216"/>
      <c r="D297" s="199" t="s">
        <v>147</v>
      </c>
      <c r="E297" s="217" t="s">
        <v>1</v>
      </c>
      <c r="F297" s="218" t="s">
        <v>149</v>
      </c>
      <c r="G297" s="216"/>
      <c r="H297" s="219">
        <v>68.9</v>
      </c>
      <c r="I297" s="220"/>
      <c r="J297" s="216"/>
      <c r="K297" s="216"/>
      <c r="L297" s="221"/>
      <c r="M297" s="222"/>
      <c r="N297" s="223"/>
      <c r="O297" s="223"/>
      <c r="P297" s="223"/>
      <c r="Q297" s="223"/>
      <c r="R297" s="223"/>
      <c r="S297" s="223"/>
      <c r="T297" s="224"/>
      <c r="AT297" s="225" t="s">
        <v>147</v>
      </c>
      <c r="AU297" s="225" t="s">
        <v>86</v>
      </c>
      <c r="AV297" s="14" t="s">
        <v>92</v>
      </c>
      <c r="AW297" s="14" t="s">
        <v>32</v>
      </c>
      <c r="AX297" s="14" t="s">
        <v>82</v>
      </c>
      <c r="AY297" s="225" t="s">
        <v>138</v>
      </c>
    </row>
    <row r="298" spans="1:65" s="2" customFormat="1" ht="14.45" customHeight="1">
      <c r="A298" s="34"/>
      <c r="B298" s="35"/>
      <c r="C298" s="186" t="s">
        <v>368</v>
      </c>
      <c r="D298" s="186" t="s">
        <v>140</v>
      </c>
      <c r="E298" s="187" t="s">
        <v>369</v>
      </c>
      <c r="F298" s="188" t="s">
        <v>370</v>
      </c>
      <c r="G298" s="189" t="s">
        <v>157</v>
      </c>
      <c r="H298" s="190">
        <v>68.9</v>
      </c>
      <c r="I298" s="191"/>
      <c r="J298" s="192">
        <f>ROUND(I298*H298,2)</f>
        <v>0</v>
      </c>
      <c r="K298" s="188" t="s">
        <v>144</v>
      </c>
      <c r="L298" s="39"/>
      <c r="M298" s="193" t="s">
        <v>1</v>
      </c>
      <c r="N298" s="194" t="s">
        <v>42</v>
      </c>
      <c r="O298" s="71"/>
      <c r="P298" s="195">
        <f>O298*H298</f>
        <v>0</v>
      </c>
      <c r="Q298" s="195">
        <v>0</v>
      </c>
      <c r="R298" s="195">
        <f>Q298*H298</f>
        <v>0</v>
      </c>
      <c r="S298" s="195">
        <v>0</v>
      </c>
      <c r="T298" s="196">
        <f>S298*H298</f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197" t="s">
        <v>188</v>
      </c>
      <c r="AT298" s="197" t="s">
        <v>140</v>
      </c>
      <c r="AU298" s="197" t="s">
        <v>86</v>
      </c>
      <c r="AY298" s="17" t="s">
        <v>138</v>
      </c>
      <c r="BE298" s="198">
        <f>IF(N298="základní",J298,0)</f>
        <v>0</v>
      </c>
      <c r="BF298" s="198">
        <f>IF(N298="snížená",J298,0)</f>
        <v>0</v>
      </c>
      <c r="BG298" s="198">
        <f>IF(N298="zákl. přenesená",J298,0)</f>
        <v>0</v>
      </c>
      <c r="BH298" s="198">
        <f>IF(N298="sníž. přenesená",J298,0)</f>
        <v>0</v>
      </c>
      <c r="BI298" s="198">
        <f>IF(N298="nulová",J298,0)</f>
        <v>0</v>
      </c>
      <c r="BJ298" s="17" t="s">
        <v>82</v>
      </c>
      <c r="BK298" s="198">
        <f>ROUND(I298*H298,2)</f>
        <v>0</v>
      </c>
      <c r="BL298" s="17" t="s">
        <v>188</v>
      </c>
      <c r="BM298" s="197" t="s">
        <v>371</v>
      </c>
    </row>
    <row r="299" spans="1:47" s="2" customFormat="1" ht="11.25">
      <c r="A299" s="34"/>
      <c r="B299" s="35"/>
      <c r="C299" s="36"/>
      <c r="D299" s="199" t="s">
        <v>145</v>
      </c>
      <c r="E299" s="36"/>
      <c r="F299" s="200" t="s">
        <v>372</v>
      </c>
      <c r="G299" s="36"/>
      <c r="H299" s="36"/>
      <c r="I299" s="201"/>
      <c r="J299" s="36"/>
      <c r="K299" s="36"/>
      <c r="L299" s="39"/>
      <c r="M299" s="202"/>
      <c r="N299" s="203"/>
      <c r="O299" s="71"/>
      <c r="P299" s="71"/>
      <c r="Q299" s="71"/>
      <c r="R299" s="71"/>
      <c r="S299" s="71"/>
      <c r="T299" s="72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T299" s="17" t="s">
        <v>145</v>
      </c>
      <c r="AU299" s="17" t="s">
        <v>86</v>
      </c>
    </row>
    <row r="300" spans="2:51" s="13" customFormat="1" ht="11.25">
      <c r="B300" s="204"/>
      <c r="C300" s="205"/>
      <c r="D300" s="199" t="s">
        <v>147</v>
      </c>
      <c r="E300" s="206" t="s">
        <v>1</v>
      </c>
      <c r="F300" s="207" t="s">
        <v>358</v>
      </c>
      <c r="G300" s="205"/>
      <c r="H300" s="208">
        <v>68.9</v>
      </c>
      <c r="I300" s="209"/>
      <c r="J300" s="205"/>
      <c r="K300" s="205"/>
      <c r="L300" s="210"/>
      <c r="M300" s="211"/>
      <c r="N300" s="212"/>
      <c r="O300" s="212"/>
      <c r="P300" s="212"/>
      <c r="Q300" s="212"/>
      <c r="R300" s="212"/>
      <c r="S300" s="212"/>
      <c r="T300" s="213"/>
      <c r="AT300" s="214" t="s">
        <v>147</v>
      </c>
      <c r="AU300" s="214" t="s">
        <v>86</v>
      </c>
      <c r="AV300" s="13" t="s">
        <v>86</v>
      </c>
      <c r="AW300" s="13" t="s">
        <v>32</v>
      </c>
      <c r="AX300" s="13" t="s">
        <v>77</v>
      </c>
      <c r="AY300" s="214" t="s">
        <v>138</v>
      </c>
    </row>
    <row r="301" spans="2:51" s="14" customFormat="1" ht="11.25">
      <c r="B301" s="215"/>
      <c r="C301" s="216"/>
      <c r="D301" s="199" t="s">
        <v>147</v>
      </c>
      <c r="E301" s="217" t="s">
        <v>1</v>
      </c>
      <c r="F301" s="218" t="s">
        <v>149</v>
      </c>
      <c r="G301" s="216"/>
      <c r="H301" s="219">
        <v>68.9</v>
      </c>
      <c r="I301" s="220"/>
      <c r="J301" s="216"/>
      <c r="K301" s="216"/>
      <c r="L301" s="221"/>
      <c r="M301" s="222"/>
      <c r="N301" s="223"/>
      <c r="O301" s="223"/>
      <c r="P301" s="223"/>
      <c r="Q301" s="223"/>
      <c r="R301" s="223"/>
      <c r="S301" s="223"/>
      <c r="T301" s="224"/>
      <c r="AT301" s="225" t="s">
        <v>147</v>
      </c>
      <c r="AU301" s="225" t="s">
        <v>86</v>
      </c>
      <c r="AV301" s="14" t="s">
        <v>92</v>
      </c>
      <c r="AW301" s="14" t="s">
        <v>32</v>
      </c>
      <c r="AX301" s="14" t="s">
        <v>82</v>
      </c>
      <c r="AY301" s="225" t="s">
        <v>138</v>
      </c>
    </row>
    <row r="302" spans="1:65" s="2" customFormat="1" ht="14.45" customHeight="1">
      <c r="A302" s="34"/>
      <c r="B302" s="35"/>
      <c r="C302" s="186" t="s">
        <v>258</v>
      </c>
      <c r="D302" s="186" t="s">
        <v>140</v>
      </c>
      <c r="E302" s="187" t="s">
        <v>373</v>
      </c>
      <c r="F302" s="188" t="s">
        <v>374</v>
      </c>
      <c r="G302" s="189" t="s">
        <v>157</v>
      </c>
      <c r="H302" s="190">
        <v>68.9</v>
      </c>
      <c r="I302" s="191"/>
      <c r="J302" s="192">
        <f>ROUND(I302*H302,2)</f>
        <v>0</v>
      </c>
      <c r="K302" s="188" t="s">
        <v>144</v>
      </c>
      <c r="L302" s="39"/>
      <c r="M302" s="193" t="s">
        <v>1</v>
      </c>
      <c r="N302" s="194" t="s">
        <v>42</v>
      </c>
      <c r="O302" s="71"/>
      <c r="P302" s="195">
        <f>O302*H302</f>
        <v>0</v>
      </c>
      <c r="Q302" s="195">
        <v>0</v>
      </c>
      <c r="R302" s="195">
        <f>Q302*H302</f>
        <v>0</v>
      </c>
      <c r="S302" s="195">
        <v>0</v>
      </c>
      <c r="T302" s="196">
        <f>S302*H302</f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197" t="s">
        <v>188</v>
      </c>
      <c r="AT302" s="197" t="s">
        <v>140</v>
      </c>
      <c r="AU302" s="197" t="s">
        <v>86</v>
      </c>
      <c r="AY302" s="17" t="s">
        <v>138</v>
      </c>
      <c r="BE302" s="198">
        <f>IF(N302="základní",J302,0)</f>
        <v>0</v>
      </c>
      <c r="BF302" s="198">
        <f>IF(N302="snížená",J302,0)</f>
        <v>0</v>
      </c>
      <c r="BG302" s="198">
        <f>IF(N302="zákl. přenesená",J302,0)</f>
        <v>0</v>
      </c>
      <c r="BH302" s="198">
        <f>IF(N302="sníž. přenesená",J302,0)</f>
        <v>0</v>
      </c>
      <c r="BI302" s="198">
        <f>IF(N302="nulová",J302,0)</f>
        <v>0</v>
      </c>
      <c r="BJ302" s="17" t="s">
        <v>82</v>
      </c>
      <c r="BK302" s="198">
        <f>ROUND(I302*H302,2)</f>
        <v>0</v>
      </c>
      <c r="BL302" s="17" t="s">
        <v>188</v>
      </c>
      <c r="BM302" s="197" t="s">
        <v>375</v>
      </c>
    </row>
    <row r="303" spans="1:47" s="2" customFormat="1" ht="11.25">
      <c r="A303" s="34"/>
      <c r="B303" s="35"/>
      <c r="C303" s="36"/>
      <c r="D303" s="199" t="s">
        <v>145</v>
      </c>
      <c r="E303" s="36"/>
      <c r="F303" s="200" t="s">
        <v>376</v>
      </c>
      <c r="G303" s="36"/>
      <c r="H303" s="36"/>
      <c r="I303" s="201"/>
      <c r="J303" s="36"/>
      <c r="K303" s="36"/>
      <c r="L303" s="39"/>
      <c r="M303" s="202"/>
      <c r="N303" s="203"/>
      <c r="O303" s="71"/>
      <c r="P303" s="71"/>
      <c r="Q303" s="71"/>
      <c r="R303" s="71"/>
      <c r="S303" s="71"/>
      <c r="T303" s="72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T303" s="17" t="s">
        <v>145</v>
      </c>
      <c r="AU303" s="17" t="s">
        <v>86</v>
      </c>
    </row>
    <row r="304" spans="2:51" s="13" customFormat="1" ht="11.25">
      <c r="B304" s="204"/>
      <c r="C304" s="205"/>
      <c r="D304" s="199" t="s">
        <v>147</v>
      </c>
      <c r="E304" s="206" t="s">
        <v>1</v>
      </c>
      <c r="F304" s="207" t="s">
        <v>358</v>
      </c>
      <c r="G304" s="205"/>
      <c r="H304" s="208">
        <v>68.9</v>
      </c>
      <c r="I304" s="209"/>
      <c r="J304" s="205"/>
      <c r="K304" s="205"/>
      <c r="L304" s="210"/>
      <c r="M304" s="211"/>
      <c r="N304" s="212"/>
      <c r="O304" s="212"/>
      <c r="P304" s="212"/>
      <c r="Q304" s="212"/>
      <c r="R304" s="212"/>
      <c r="S304" s="212"/>
      <c r="T304" s="213"/>
      <c r="AT304" s="214" t="s">
        <v>147</v>
      </c>
      <c r="AU304" s="214" t="s">
        <v>86</v>
      </c>
      <c r="AV304" s="13" t="s">
        <v>86</v>
      </c>
      <c r="AW304" s="13" t="s">
        <v>32</v>
      </c>
      <c r="AX304" s="13" t="s">
        <v>77</v>
      </c>
      <c r="AY304" s="214" t="s">
        <v>138</v>
      </c>
    </row>
    <row r="305" spans="2:51" s="14" customFormat="1" ht="11.25">
      <c r="B305" s="215"/>
      <c r="C305" s="216"/>
      <c r="D305" s="199" t="s">
        <v>147</v>
      </c>
      <c r="E305" s="217" t="s">
        <v>1</v>
      </c>
      <c r="F305" s="218" t="s">
        <v>149</v>
      </c>
      <c r="G305" s="216"/>
      <c r="H305" s="219">
        <v>68.9</v>
      </c>
      <c r="I305" s="220"/>
      <c r="J305" s="216"/>
      <c r="K305" s="216"/>
      <c r="L305" s="221"/>
      <c r="M305" s="222"/>
      <c r="N305" s="223"/>
      <c r="O305" s="223"/>
      <c r="P305" s="223"/>
      <c r="Q305" s="223"/>
      <c r="R305" s="223"/>
      <c r="S305" s="223"/>
      <c r="T305" s="224"/>
      <c r="AT305" s="225" t="s">
        <v>147</v>
      </c>
      <c r="AU305" s="225" t="s">
        <v>86</v>
      </c>
      <c r="AV305" s="14" t="s">
        <v>92</v>
      </c>
      <c r="AW305" s="14" t="s">
        <v>32</v>
      </c>
      <c r="AX305" s="14" t="s">
        <v>82</v>
      </c>
      <c r="AY305" s="225" t="s">
        <v>138</v>
      </c>
    </row>
    <row r="306" spans="1:65" s="2" customFormat="1" ht="14.45" customHeight="1">
      <c r="A306" s="34"/>
      <c r="B306" s="35"/>
      <c r="C306" s="226" t="s">
        <v>377</v>
      </c>
      <c r="D306" s="226" t="s">
        <v>174</v>
      </c>
      <c r="E306" s="227" t="s">
        <v>378</v>
      </c>
      <c r="F306" s="228" t="s">
        <v>379</v>
      </c>
      <c r="G306" s="229" t="s">
        <v>157</v>
      </c>
      <c r="H306" s="230">
        <v>75.79</v>
      </c>
      <c r="I306" s="231"/>
      <c r="J306" s="232">
        <f>ROUND(I306*H306,2)</f>
        <v>0</v>
      </c>
      <c r="K306" s="228" t="s">
        <v>1</v>
      </c>
      <c r="L306" s="233"/>
      <c r="M306" s="234" t="s">
        <v>1</v>
      </c>
      <c r="N306" s="235" t="s">
        <v>42</v>
      </c>
      <c r="O306" s="71"/>
      <c r="P306" s="195">
        <f>O306*H306</f>
        <v>0</v>
      </c>
      <c r="Q306" s="195">
        <v>0</v>
      </c>
      <c r="R306" s="195">
        <f>Q306*H306</f>
        <v>0</v>
      </c>
      <c r="S306" s="195">
        <v>0</v>
      </c>
      <c r="T306" s="196">
        <f>S306*H306</f>
        <v>0</v>
      </c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R306" s="197" t="s">
        <v>239</v>
      </c>
      <c r="AT306" s="197" t="s">
        <v>174</v>
      </c>
      <c r="AU306" s="197" t="s">
        <v>86</v>
      </c>
      <c r="AY306" s="17" t="s">
        <v>138</v>
      </c>
      <c r="BE306" s="198">
        <f>IF(N306="základní",J306,0)</f>
        <v>0</v>
      </c>
      <c r="BF306" s="198">
        <f>IF(N306="snížená",J306,0)</f>
        <v>0</v>
      </c>
      <c r="BG306" s="198">
        <f>IF(N306="zákl. přenesená",J306,0)</f>
        <v>0</v>
      </c>
      <c r="BH306" s="198">
        <f>IF(N306="sníž. přenesená",J306,0)</f>
        <v>0</v>
      </c>
      <c r="BI306" s="198">
        <f>IF(N306="nulová",J306,0)</f>
        <v>0</v>
      </c>
      <c r="BJ306" s="17" t="s">
        <v>82</v>
      </c>
      <c r="BK306" s="198">
        <f>ROUND(I306*H306,2)</f>
        <v>0</v>
      </c>
      <c r="BL306" s="17" t="s">
        <v>188</v>
      </c>
      <c r="BM306" s="197" t="s">
        <v>380</v>
      </c>
    </row>
    <row r="307" spans="1:47" s="2" customFormat="1" ht="11.25">
      <c r="A307" s="34"/>
      <c r="B307" s="35"/>
      <c r="C307" s="36"/>
      <c r="D307" s="199" t="s">
        <v>145</v>
      </c>
      <c r="E307" s="36"/>
      <c r="F307" s="200" t="s">
        <v>379</v>
      </c>
      <c r="G307" s="36"/>
      <c r="H307" s="36"/>
      <c r="I307" s="201"/>
      <c r="J307" s="36"/>
      <c r="K307" s="36"/>
      <c r="L307" s="39"/>
      <c r="M307" s="202"/>
      <c r="N307" s="203"/>
      <c r="O307" s="71"/>
      <c r="P307" s="71"/>
      <c r="Q307" s="71"/>
      <c r="R307" s="71"/>
      <c r="S307" s="71"/>
      <c r="T307" s="72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T307" s="17" t="s">
        <v>145</v>
      </c>
      <c r="AU307" s="17" t="s">
        <v>86</v>
      </c>
    </row>
    <row r="308" spans="2:51" s="13" customFormat="1" ht="11.25">
      <c r="B308" s="204"/>
      <c r="C308" s="205"/>
      <c r="D308" s="199" t="s">
        <v>147</v>
      </c>
      <c r="E308" s="206" t="s">
        <v>1</v>
      </c>
      <c r="F308" s="207" t="s">
        <v>381</v>
      </c>
      <c r="G308" s="205"/>
      <c r="H308" s="208">
        <v>75.79</v>
      </c>
      <c r="I308" s="209"/>
      <c r="J308" s="205"/>
      <c r="K308" s="205"/>
      <c r="L308" s="210"/>
      <c r="M308" s="211"/>
      <c r="N308" s="212"/>
      <c r="O308" s="212"/>
      <c r="P308" s="212"/>
      <c r="Q308" s="212"/>
      <c r="R308" s="212"/>
      <c r="S308" s="212"/>
      <c r="T308" s="213"/>
      <c r="AT308" s="214" t="s">
        <v>147</v>
      </c>
      <c r="AU308" s="214" t="s">
        <v>86</v>
      </c>
      <c r="AV308" s="13" t="s">
        <v>86</v>
      </c>
      <c r="AW308" s="13" t="s">
        <v>32</v>
      </c>
      <c r="AX308" s="13" t="s">
        <v>77</v>
      </c>
      <c r="AY308" s="214" t="s">
        <v>138</v>
      </c>
    </row>
    <row r="309" spans="2:51" s="14" customFormat="1" ht="11.25">
      <c r="B309" s="215"/>
      <c r="C309" s="216"/>
      <c r="D309" s="199" t="s">
        <v>147</v>
      </c>
      <c r="E309" s="217" t="s">
        <v>1</v>
      </c>
      <c r="F309" s="218" t="s">
        <v>149</v>
      </c>
      <c r="G309" s="216"/>
      <c r="H309" s="219">
        <v>75.79</v>
      </c>
      <c r="I309" s="220"/>
      <c r="J309" s="216"/>
      <c r="K309" s="216"/>
      <c r="L309" s="221"/>
      <c r="M309" s="222"/>
      <c r="N309" s="223"/>
      <c r="O309" s="223"/>
      <c r="P309" s="223"/>
      <c r="Q309" s="223"/>
      <c r="R309" s="223"/>
      <c r="S309" s="223"/>
      <c r="T309" s="224"/>
      <c r="AT309" s="225" t="s">
        <v>147</v>
      </c>
      <c r="AU309" s="225" t="s">
        <v>86</v>
      </c>
      <c r="AV309" s="14" t="s">
        <v>92</v>
      </c>
      <c r="AW309" s="14" t="s">
        <v>32</v>
      </c>
      <c r="AX309" s="14" t="s">
        <v>82</v>
      </c>
      <c r="AY309" s="225" t="s">
        <v>138</v>
      </c>
    </row>
    <row r="310" spans="1:65" s="2" customFormat="1" ht="14.45" customHeight="1">
      <c r="A310" s="34"/>
      <c r="B310" s="35"/>
      <c r="C310" s="186" t="s">
        <v>264</v>
      </c>
      <c r="D310" s="186" t="s">
        <v>140</v>
      </c>
      <c r="E310" s="187" t="s">
        <v>382</v>
      </c>
      <c r="F310" s="188" t="s">
        <v>383</v>
      </c>
      <c r="G310" s="189" t="s">
        <v>257</v>
      </c>
      <c r="H310" s="190">
        <v>54.85</v>
      </c>
      <c r="I310" s="191"/>
      <c r="J310" s="192">
        <f>ROUND(I310*H310,2)</f>
        <v>0</v>
      </c>
      <c r="K310" s="188" t="s">
        <v>144</v>
      </c>
      <c r="L310" s="39"/>
      <c r="M310" s="193" t="s">
        <v>1</v>
      </c>
      <c r="N310" s="194" t="s">
        <v>42</v>
      </c>
      <c r="O310" s="71"/>
      <c r="P310" s="195">
        <f>O310*H310</f>
        <v>0</v>
      </c>
      <c r="Q310" s="195">
        <v>0</v>
      </c>
      <c r="R310" s="195">
        <f>Q310*H310</f>
        <v>0</v>
      </c>
      <c r="S310" s="195">
        <v>0</v>
      </c>
      <c r="T310" s="196">
        <f>S310*H310</f>
        <v>0</v>
      </c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R310" s="197" t="s">
        <v>188</v>
      </c>
      <c r="AT310" s="197" t="s">
        <v>140</v>
      </c>
      <c r="AU310" s="197" t="s">
        <v>86</v>
      </c>
      <c r="AY310" s="17" t="s">
        <v>138</v>
      </c>
      <c r="BE310" s="198">
        <f>IF(N310="základní",J310,0)</f>
        <v>0</v>
      </c>
      <c r="BF310" s="198">
        <f>IF(N310="snížená",J310,0)</f>
        <v>0</v>
      </c>
      <c r="BG310" s="198">
        <f>IF(N310="zákl. přenesená",J310,0)</f>
        <v>0</v>
      </c>
      <c r="BH310" s="198">
        <f>IF(N310="sníž. přenesená",J310,0)</f>
        <v>0</v>
      </c>
      <c r="BI310" s="198">
        <f>IF(N310="nulová",J310,0)</f>
        <v>0</v>
      </c>
      <c r="BJ310" s="17" t="s">
        <v>82</v>
      </c>
      <c r="BK310" s="198">
        <f>ROUND(I310*H310,2)</f>
        <v>0</v>
      </c>
      <c r="BL310" s="17" t="s">
        <v>188</v>
      </c>
      <c r="BM310" s="197" t="s">
        <v>384</v>
      </c>
    </row>
    <row r="311" spans="1:47" s="2" customFormat="1" ht="11.25">
      <c r="A311" s="34"/>
      <c r="B311" s="35"/>
      <c r="C311" s="36"/>
      <c r="D311" s="199" t="s">
        <v>145</v>
      </c>
      <c r="E311" s="36"/>
      <c r="F311" s="200" t="s">
        <v>385</v>
      </c>
      <c r="G311" s="36"/>
      <c r="H311" s="36"/>
      <c r="I311" s="201"/>
      <c r="J311" s="36"/>
      <c r="K311" s="36"/>
      <c r="L311" s="39"/>
      <c r="M311" s="202"/>
      <c r="N311" s="203"/>
      <c r="O311" s="71"/>
      <c r="P311" s="71"/>
      <c r="Q311" s="71"/>
      <c r="R311" s="71"/>
      <c r="S311" s="71"/>
      <c r="T311" s="72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T311" s="17" t="s">
        <v>145</v>
      </c>
      <c r="AU311" s="17" t="s">
        <v>86</v>
      </c>
    </row>
    <row r="312" spans="2:51" s="15" customFormat="1" ht="11.25">
      <c r="B312" s="236"/>
      <c r="C312" s="237"/>
      <c r="D312" s="199" t="s">
        <v>147</v>
      </c>
      <c r="E312" s="238" t="s">
        <v>1</v>
      </c>
      <c r="F312" s="239" t="s">
        <v>315</v>
      </c>
      <c r="G312" s="237"/>
      <c r="H312" s="238" t="s">
        <v>1</v>
      </c>
      <c r="I312" s="240"/>
      <c r="J312" s="237"/>
      <c r="K312" s="237"/>
      <c r="L312" s="241"/>
      <c r="M312" s="242"/>
      <c r="N312" s="243"/>
      <c r="O312" s="243"/>
      <c r="P312" s="243"/>
      <c r="Q312" s="243"/>
      <c r="R312" s="243"/>
      <c r="S312" s="243"/>
      <c r="T312" s="244"/>
      <c r="AT312" s="245" t="s">
        <v>147</v>
      </c>
      <c r="AU312" s="245" t="s">
        <v>86</v>
      </c>
      <c r="AV312" s="15" t="s">
        <v>82</v>
      </c>
      <c r="AW312" s="15" t="s">
        <v>32</v>
      </c>
      <c r="AX312" s="15" t="s">
        <v>77</v>
      </c>
      <c r="AY312" s="245" t="s">
        <v>138</v>
      </c>
    </row>
    <row r="313" spans="2:51" s="13" customFormat="1" ht="11.25">
      <c r="B313" s="204"/>
      <c r="C313" s="205"/>
      <c r="D313" s="199" t="s">
        <v>147</v>
      </c>
      <c r="E313" s="206" t="s">
        <v>1</v>
      </c>
      <c r="F313" s="207" t="s">
        <v>386</v>
      </c>
      <c r="G313" s="205"/>
      <c r="H313" s="208">
        <v>16.1</v>
      </c>
      <c r="I313" s="209"/>
      <c r="J313" s="205"/>
      <c r="K313" s="205"/>
      <c r="L313" s="210"/>
      <c r="M313" s="211"/>
      <c r="N313" s="212"/>
      <c r="O313" s="212"/>
      <c r="P313" s="212"/>
      <c r="Q313" s="212"/>
      <c r="R313" s="212"/>
      <c r="S313" s="212"/>
      <c r="T313" s="213"/>
      <c r="AT313" s="214" t="s">
        <v>147</v>
      </c>
      <c r="AU313" s="214" t="s">
        <v>86</v>
      </c>
      <c r="AV313" s="13" t="s">
        <v>86</v>
      </c>
      <c r="AW313" s="13" t="s">
        <v>32</v>
      </c>
      <c r="AX313" s="13" t="s">
        <v>77</v>
      </c>
      <c r="AY313" s="214" t="s">
        <v>138</v>
      </c>
    </row>
    <row r="314" spans="2:51" s="13" customFormat="1" ht="11.25">
      <c r="B314" s="204"/>
      <c r="C314" s="205"/>
      <c r="D314" s="199" t="s">
        <v>147</v>
      </c>
      <c r="E314" s="206" t="s">
        <v>1</v>
      </c>
      <c r="F314" s="207" t="s">
        <v>387</v>
      </c>
      <c r="G314" s="205"/>
      <c r="H314" s="208">
        <v>15.8</v>
      </c>
      <c r="I314" s="209"/>
      <c r="J314" s="205"/>
      <c r="K314" s="205"/>
      <c r="L314" s="210"/>
      <c r="M314" s="211"/>
      <c r="N314" s="212"/>
      <c r="O314" s="212"/>
      <c r="P314" s="212"/>
      <c r="Q314" s="212"/>
      <c r="R314" s="212"/>
      <c r="S314" s="212"/>
      <c r="T314" s="213"/>
      <c r="AT314" s="214" t="s">
        <v>147</v>
      </c>
      <c r="AU314" s="214" t="s">
        <v>86</v>
      </c>
      <c r="AV314" s="13" t="s">
        <v>86</v>
      </c>
      <c r="AW314" s="13" t="s">
        <v>32</v>
      </c>
      <c r="AX314" s="13" t="s">
        <v>77</v>
      </c>
      <c r="AY314" s="214" t="s">
        <v>138</v>
      </c>
    </row>
    <row r="315" spans="2:51" s="13" customFormat="1" ht="11.25">
      <c r="B315" s="204"/>
      <c r="C315" s="205"/>
      <c r="D315" s="199" t="s">
        <v>147</v>
      </c>
      <c r="E315" s="206" t="s">
        <v>1</v>
      </c>
      <c r="F315" s="207" t="s">
        <v>388</v>
      </c>
      <c r="G315" s="205"/>
      <c r="H315" s="208">
        <v>22.95</v>
      </c>
      <c r="I315" s="209"/>
      <c r="J315" s="205"/>
      <c r="K315" s="205"/>
      <c r="L315" s="210"/>
      <c r="M315" s="211"/>
      <c r="N315" s="212"/>
      <c r="O315" s="212"/>
      <c r="P315" s="212"/>
      <c r="Q315" s="212"/>
      <c r="R315" s="212"/>
      <c r="S315" s="212"/>
      <c r="T315" s="213"/>
      <c r="AT315" s="214" t="s">
        <v>147</v>
      </c>
      <c r="AU315" s="214" t="s">
        <v>86</v>
      </c>
      <c r="AV315" s="13" t="s">
        <v>86</v>
      </c>
      <c r="AW315" s="13" t="s">
        <v>32</v>
      </c>
      <c r="AX315" s="13" t="s">
        <v>77</v>
      </c>
      <c r="AY315" s="214" t="s">
        <v>138</v>
      </c>
    </row>
    <row r="316" spans="2:51" s="14" customFormat="1" ht="11.25">
      <c r="B316" s="215"/>
      <c r="C316" s="216"/>
      <c r="D316" s="199" t="s">
        <v>147</v>
      </c>
      <c r="E316" s="217" t="s">
        <v>1</v>
      </c>
      <c r="F316" s="218" t="s">
        <v>149</v>
      </c>
      <c r="G316" s="216"/>
      <c r="H316" s="219">
        <v>54.85</v>
      </c>
      <c r="I316" s="220"/>
      <c r="J316" s="216"/>
      <c r="K316" s="216"/>
      <c r="L316" s="221"/>
      <c r="M316" s="222"/>
      <c r="N316" s="223"/>
      <c r="O316" s="223"/>
      <c r="P316" s="223"/>
      <c r="Q316" s="223"/>
      <c r="R316" s="223"/>
      <c r="S316" s="223"/>
      <c r="T316" s="224"/>
      <c r="AT316" s="225" t="s">
        <v>147</v>
      </c>
      <c r="AU316" s="225" t="s">
        <v>86</v>
      </c>
      <c r="AV316" s="14" t="s">
        <v>92</v>
      </c>
      <c r="AW316" s="14" t="s">
        <v>32</v>
      </c>
      <c r="AX316" s="14" t="s">
        <v>82</v>
      </c>
      <c r="AY316" s="225" t="s">
        <v>138</v>
      </c>
    </row>
    <row r="317" spans="1:65" s="2" customFormat="1" ht="14.45" customHeight="1">
      <c r="A317" s="34"/>
      <c r="B317" s="35"/>
      <c r="C317" s="186" t="s">
        <v>389</v>
      </c>
      <c r="D317" s="186" t="s">
        <v>140</v>
      </c>
      <c r="E317" s="187" t="s">
        <v>390</v>
      </c>
      <c r="F317" s="188" t="s">
        <v>391</v>
      </c>
      <c r="G317" s="189" t="s">
        <v>257</v>
      </c>
      <c r="H317" s="190">
        <v>54.85</v>
      </c>
      <c r="I317" s="191"/>
      <c r="J317" s="192">
        <f>ROUND(I317*H317,2)</f>
        <v>0</v>
      </c>
      <c r="K317" s="188" t="s">
        <v>144</v>
      </c>
      <c r="L317" s="39"/>
      <c r="M317" s="193" t="s">
        <v>1</v>
      </c>
      <c r="N317" s="194" t="s">
        <v>42</v>
      </c>
      <c r="O317" s="71"/>
      <c r="P317" s="195">
        <f>O317*H317</f>
        <v>0</v>
      </c>
      <c r="Q317" s="195">
        <v>0</v>
      </c>
      <c r="R317" s="195">
        <f>Q317*H317</f>
        <v>0</v>
      </c>
      <c r="S317" s="195">
        <v>0</v>
      </c>
      <c r="T317" s="196">
        <f>S317*H317</f>
        <v>0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197" t="s">
        <v>188</v>
      </c>
      <c r="AT317" s="197" t="s">
        <v>140</v>
      </c>
      <c r="AU317" s="197" t="s">
        <v>86</v>
      </c>
      <c r="AY317" s="17" t="s">
        <v>138</v>
      </c>
      <c r="BE317" s="198">
        <f>IF(N317="základní",J317,0)</f>
        <v>0</v>
      </c>
      <c r="BF317" s="198">
        <f>IF(N317="snížená",J317,0)</f>
        <v>0</v>
      </c>
      <c r="BG317" s="198">
        <f>IF(N317="zákl. přenesená",J317,0)</f>
        <v>0</v>
      </c>
      <c r="BH317" s="198">
        <f>IF(N317="sníž. přenesená",J317,0)</f>
        <v>0</v>
      </c>
      <c r="BI317" s="198">
        <f>IF(N317="nulová",J317,0)</f>
        <v>0</v>
      </c>
      <c r="BJ317" s="17" t="s">
        <v>82</v>
      </c>
      <c r="BK317" s="198">
        <f>ROUND(I317*H317,2)</f>
        <v>0</v>
      </c>
      <c r="BL317" s="17" t="s">
        <v>188</v>
      </c>
      <c r="BM317" s="197" t="s">
        <v>392</v>
      </c>
    </row>
    <row r="318" spans="1:47" s="2" customFormat="1" ht="11.25">
      <c r="A318" s="34"/>
      <c r="B318" s="35"/>
      <c r="C318" s="36"/>
      <c r="D318" s="199" t="s">
        <v>145</v>
      </c>
      <c r="E318" s="36"/>
      <c r="F318" s="200" t="s">
        <v>393</v>
      </c>
      <c r="G318" s="36"/>
      <c r="H318" s="36"/>
      <c r="I318" s="201"/>
      <c r="J318" s="36"/>
      <c r="K318" s="36"/>
      <c r="L318" s="39"/>
      <c r="M318" s="202"/>
      <c r="N318" s="203"/>
      <c r="O318" s="71"/>
      <c r="P318" s="71"/>
      <c r="Q318" s="71"/>
      <c r="R318" s="71"/>
      <c r="S318" s="71"/>
      <c r="T318" s="72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T318" s="17" t="s">
        <v>145</v>
      </c>
      <c r="AU318" s="17" t="s">
        <v>86</v>
      </c>
    </row>
    <row r="319" spans="2:51" s="15" customFormat="1" ht="11.25">
      <c r="B319" s="236"/>
      <c r="C319" s="237"/>
      <c r="D319" s="199" t="s">
        <v>147</v>
      </c>
      <c r="E319" s="238" t="s">
        <v>1</v>
      </c>
      <c r="F319" s="239" t="s">
        <v>315</v>
      </c>
      <c r="G319" s="237"/>
      <c r="H319" s="238" t="s">
        <v>1</v>
      </c>
      <c r="I319" s="240"/>
      <c r="J319" s="237"/>
      <c r="K319" s="237"/>
      <c r="L319" s="241"/>
      <c r="M319" s="242"/>
      <c r="N319" s="243"/>
      <c r="O319" s="243"/>
      <c r="P319" s="243"/>
      <c r="Q319" s="243"/>
      <c r="R319" s="243"/>
      <c r="S319" s="243"/>
      <c r="T319" s="244"/>
      <c r="AT319" s="245" t="s">
        <v>147</v>
      </c>
      <c r="AU319" s="245" t="s">
        <v>86</v>
      </c>
      <c r="AV319" s="15" t="s">
        <v>82</v>
      </c>
      <c r="AW319" s="15" t="s">
        <v>32</v>
      </c>
      <c r="AX319" s="15" t="s">
        <v>77</v>
      </c>
      <c r="AY319" s="245" t="s">
        <v>138</v>
      </c>
    </row>
    <row r="320" spans="2:51" s="13" customFormat="1" ht="11.25">
      <c r="B320" s="204"/>
      <c r="C320" s="205"/>
      <c r="D320" s="199" t="s">
        <v>147</v>
      </c>
      <c r="E320" s="206" t="s">
        <v>1</v>
      </c>
      <c r="F320" s="207" t="s">
        <v>386</v>
      </c>
      <c r="G320" s="205"/>
      <c r="H320" s="208">
        <v>16.1</v>
      </c>
      <c r="I320" s="209"/>
      <c r="J320" s="205"/>
      <c r="K320" s="205"/>
      <c r="L320" s="210"/>
      <c r="M320" s="211"/>
      <c r="N320" s="212"/>
      <c r="O320" s="212"/>
      <c r="P320" s="212"/>
      <c r="Q320" s="212"/>
      <c r="R320" s="212"/>
      <c r="S320" s="212"/>
      <c r="T320" s="213"/>
      <c r="AT320" s="214" t="s">
        <v>147</v>
      </c>
      <c r="AU320" s="214" t="s">
        <v>86</v>
      </c>
      <c r="AV320" s="13" t="s">
        <v>86</v>
      </c>
      <c r="AW320" s="13" t="s">
        <v>32</v>
      </c>
      <c r="AX320" s="13" t="s">
        <v>77</v>
      </c>
      <c r="AY320" s="214" t="s">
        <v>138</v>
      </c>
    </row>
    <row r="321" spans="2:51" s="13" customFormat="1" ht="11.25">
      <c r="B321" s="204"/>
      <c r="C321" s="205"/>
      <c r="D321" s="199" t="s">
        <v>147</v>
      </c>
      <c r="E321" s="206" t="s">
        <v>1</v>
      </c>
      <c r="F321" s="207" t="s">
        <v>387</v>
      </c>
      <c r="G321" s="205"/>
      <c r="H321" s="208">
        <v>15.8</v>
      </c>
      <c r="I321" s="209"/>
      <c r="J321" s="205"/>
      <c r="K321" s="205"/>
      <c r="L321" s="210"/>
      <c r="M321" s="211"/>
      <c r="N321" s="212"/>
      <c r="O321" s="212"/>
      <c r="P321" s="212"/>
      <c r="Q321" s="212"/>
      <c r="R321" s="212"/>
      <c r="S321" s="212"/>
      <c r="T321" s="213"/>
      <c r="AT321" s="214" t="s">
        <v>147</v>
      </c>
      <c r="AU321" s="214" t="s">
        <v>86</v>
      </c>
      <c r="AV321" s="13" t="s">
        <v>86</v>
      </c>
      <c r="AW321" s="13" t="s">
        <v>32</v>
      </c>
      <c r="AX321" s="13" t="s">
        <v>77</v>
      </c>
      <c r="AY321" s="214" t="s">
        <v>138</v>
      </c>
    </row>
    <row r="322" spans="2:51" s="13" customFormat="1" ht="11.25">
      <c r="B322" s="204"/>
      <c r="C322" s="205"/>
      <c r="D322" s="199" t="s">
        <v>147</v>
      </c>
      <c r="E322" s="206" t="s">
        <v>1</v>
      </c>
      <c r="F322" s="207" t="s">
        <v>388</v>
      </c>
      <c r="G322" s="205"/>
      <c r="H322" s="208">
        <v>22.95</v>
      </c>
      <c r="I322" s="209"/>
      <c r="J322" s="205"/>
      <c r="K322" s="205"/>
      <c r="L322" s="210"/>
      <c r="M322" s="211"/>
      <c r="N322" s="212"/>
      <c r="O322" s="212"/>
      <c r="P322" s="212"/>
      <c r="Q322" s="212"/>
      <c r="R322" s="212"/>
      <c r="S322" s="212"/>
      <c r="T322" s="213"/>
      <c r="AT322" s="214" t="s">
        <v>147</v>
      </c>
      <c r="AU322" s="214" t="s">
        <v>86</v>
      </c>
      <c r="AV322" s="13" t="s">
        <v>86</v>
      </c>
      <c r="AW322" s="13" t="s">
        <v>32</v>
      </c>
      <c r="AX322" s="13" t="s">
        <v>77</v>
      </c>
      <c r="AY322" s="214" t="s">
        <v>138</v>
      </c>
    </row>
    <row r="323" spans="2:51" s="14" customFormat="1" ht="11.25">
      <c r="B323" s="215"/>
      <c r="C323" s="216"/>
      <c r="D323" s="199" t="s">
        <v>147</v>
      </c>
      <c r="E323" s="217" t="s">
        <v>1</v>
      </c>
      <c r="F323" s="218" t="s">
        <v>149</v>
      </c>
      <c r="G323" s="216"/>
      <c r="H323" s="219">
        <v>54.85</v>
      </c>
      <c r="I323" s="220"/>
      <c r="J323" s="216"/>
      <c r="K323" s="216"/>
      <c r="L323" s="221"/>
      <c r="M323" s="222"/>
      <c r="N323" s="223"/>
      <c r="O323" s="223"/>
      <c r="P323" s="223"/>
      <c r="Q323" s="223"/>
      <c r="R323" s="223"/>
      <c r="S323" s="223"/>
      <c r="T323" s="224"/>
      <c r="AT323" s="225" t="s">
        <v>147</v>
      </c>
      <c r="AU323" s="225" t="s">
        <v>86</v>
      </c>
      <c r="AV323" s="14" t="s">
        <v>92</v>
      </c>
      <c r="AW323" s="14" t="s">
        <v>32</v>
      </c>
      <c r="AX323" s="14" t="s">
        <v>82</v>
      </c>
      <c r="AY323" s="225" t="s">
        <v>138</v>
      </c>
    </row>
    <row r="324" spans="1:65" s="2" customFormat="1" ht="14.45" customHeight="1">
      <c r="A324" s="34"/>
      <c r="B324" s="35"/>
      <c r="C324" s="226" t="s">
        <v>270</v>
      </c>
      <c r="D324" s="226" t="s">
        <v>174</v>
      </c>
      <c r="E324" s="227" t="s">
        <v>378</v>
      </c>
      <c r="F324" s="228" t="s">
        <v>379</v>
      </c>
      <c r="G324" s="229" t="s">
        <v>157</v>
      </c>
      <c r="H324" s="230">
        <v>6.034</v>
      </c>
      <c r="I324" s="231"/>
      <c r="J324" s="232">
        <f>ROUND(I324*H324,2)</f>
        <v>0</v>
      </c>
      <c r="K324" s="228" t="s">
        <v>1</v>
      </c>
      <c r="L324" s="233"/>
      <c r="M324" s="234" t="s">
        <v>1</v>
      </c>
      <c r="N324" s="235" t="s">
        <v>42</v>
      </c>
      <c r="O324" s="71"/>
      <c r="P324" s="195">
        <f>O324*H324</f>
        <v>0</v>
      </c>
      <c r="Q324" s="195">
        <v>0</v>
      </c>
      <c r="R324" s="195">
        <f>Q324*H324</f>
        <v>0</v>
      </c>
      <c r="S324" s="195">
        <v>0</v>
      </c>
      <c r="T324" s="196">
        <f>S324*H324</f>
        <v>0</v>
      </c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R324" s="197" t="s">
        <v>239</v>
      </c>
      <c r="AT324" s="197" t="s">
        <v>174</v>
      </c>
      <c r="AU324" s="197" t="s">
        <v>86</v>
      </c>
      <c r="AY324" s="17" t="s">
        <v>138</v>
      </c>
      <c r="BE324" s="198">
        <f>IF(N324="základní",J324,0)</f>
        <v>0</v>
      </c>
      <c r="BF324" s="198">
        <f>IF(N324="snížená",J324,0)</f>
        <v>0</v>
      </c>
      <c r="BG324" s="198">
        <f>IF(N324="zákl. přenesená",J324,0)</f>
        <v>0</v>
      </c>
      <c r="BH324" s="198">
        <f>IF(N324="sníž. přenesená",J324,0)</f>
        <v>0</v>
      </c>
      <c r="BI324" s="198">
        <f>IF(N324="nulová",J324,0)</f>
        <v>0</v>
      </c>
      <c r="BJ324" s="17" t="s">
        <v>82</v>
      </c>
      <c r="BK324" s="198">
        <f>ROUND(I324*H324,2)</f>
        <v>0</v>
      </c>
      <c r="BL324" s="17" t="s">
        <v>188</v>
      </c>
      <c r="BM324" s="197" t="s">
        <v>394</v>
      </c>
    </row>
    <row r="325" spans="1:47" s="2" customFormat="1" ht="11.25">
      <c r="A325" s="34"/>
      <c r="B325" s="35"/>
      <c r="C325" s="36"/>
      <c r="D325" s="199" t="s">
        <v>145</v>
      </c>
      <c r="E325" s="36"/>
      <c r="F325" s="200" t="s">
        <v>379</v>
      </c>
      <c r="G325" s="36"/>
      <c r="H325" s="36"/>
      <c r="I325" s="201"/>
      <c r="J325" s="36"/>
      <c r="K325" s="36"/>
      <c r="L325" s="39"/>
      <c r="M325" s="202"/>
      <c r="N325" s="203"/>
      <c r="O325" s="71"/>
      <c r="P325" s="71"/>
      <c r="Q325" s="71"/>
      <c r="R325" s="71"/>
      <c r="S325" s="71"/>
      <c r="T325" s="72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T325" s="17" t="s">
        <v>145</v>
      </c>
      <c r="AU325" s="17" t="s">
        <v>86</v>
      </c>
    </row>
    <row r="326" spans="1:65" s="2" customFormat="1" ht="14.45" customHeight="1">
      <c r="A326" s="34"/>
      <c r="B326" s="35"/>
      <c r="C326" s="186" t="s">
        <v>395</v>
      </c>
      <c r="D326" s="186" t="s">
        <v>140</v>
      </c>
      <c r="E326" s="187" t="s">
        <v>396</v>
      </c>
      <c r="F326" s="188" t="s">
        <v>397</v>
      </c>
      <c r="G326" s="189" t="s">
        <v>157</v>
      </c>
      <c r="H326" s="190">
        <v>68.9</v>
      </c>
      <c r="I326" s="191"/>
      <c r="J326" s="192">
        <f>ROUND(I326*H326,2)</f>
        <v>0</v>
      </c>
      <c r="K326" s="188" t="s">
        <v>144</v>
      </c>
      <c r="L326" s="39"/>
      <c r="M326" s="193" t="s">
        <v>1</v>
      </c>
      <c r="N326" s="194" t="s">
        <v>42</v>
      </c>
      <c r="O326" s="71"/>
      <c r="P326" s="195">
        <f>O326*H326</f>
        <v>0</v>
      </c>
      <c r="Q326" s="195">
        <v>0</v>
      </c>
      <c r="R326" s="195">
        <f>Q326*H326</f>
        <v>0</v>
      </c>
      <c r="S326" s="195">
        <v>0</v>
      </c>
      <c r="T326" s="196">
        <f>S326*H326</f>
        <v>0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197" t="s">
        <v>188</v>
      </c>
      <c r="AT326" s="197" t="s">
        <v>140</v>
      </c>
      <c r="AU326" s="197" t="s">
        <v>86</v>
      </c>
      <c r="AY326" s="17" t="s">
        <v>138</v>
      </c>
      <c r="BE326" s="198">
        <f>IF(N326="základní",J326,0)</f>
        <v>0</v>
      </c>
      <c r="BF326" s="198">
        <f>IF(N326="snížená",J326,0)</f>
        <v>0</v>
      </c>
      <c r="BG326" s="198">
        <f>IF(N326="zákl. přenesená",J326,0)</f>
        <v>0</v>
      </c>
      <c r="BH326" s="198">
        <f>IF(N326="sníž. přenesená",J326,0)</f>
        <v>0</v>
      </c>
      <c r="BI326" s="198">
        <f>IF(N326="nulová",J326,0)</f>
        <v>0</v>
      </c>
      <c r="BJ326" s="17" t="s">
        <v>82</v>
      </c>
      <c r="BK326" s="198">
        <f>ROUND(I326*H326,2)</f>
        <v>0</v>
      </c>
      <c r="BL326" s="17" t="s">
        <v>188</v>
      </c>
      <c r="BM326" s="197" t="s">
        <v>398</v>
      </c>
    </row>
    <row r="327" spans="1:47" s="2" customFormat="1" ht="11.25">
      <c r="A327" s="34"/>
      <c r="B327" s="35"/>
      <c r="C327" s="36"/>
      <c r="D327" s="199" t="s">
        <v>145</v>
      </c>
      <c r="E327" s="36"/>
      <c r="F327" s="200" t="s">
        <v>399</v>
      </c>
      <c r="G327" s="36"/>
      <c r="H327" s="36"/>
      <c r="I327" s="201"/>
      <c r="J327" s="36"/>
      <c r="K327" s="36"/>
      <c r="L327" s="39"/>
      <c r="M327" s="202"/>
      <c r="N327" s="203"/>
      <c r="O327" s="71"/>
      <c r="P327" s="71"/>
      <c r="Q327" s="71"/>
      <c r="R327" s="71"/>
      <c r="S327" s="71"/>
      <c r="T327" s="72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T327" s="17" t="s">
        <v>145</v>
      </c>
      <c r="AU327" s="17" t="s">
        <v>86</v>
      </c>
    </row>
    <row r="328" spans="2:51" s="13" customFormat="1" ht="11.25">
      <c r="B328" s="204"/>
      <c r="C328" s="205"/>
      <c r="D328" s="199" t="s">
        <v>147</v>
      </c>
      <c r="E328" s="206" t="s">
        <v>1</v>
      </c>
      <c r="F328" s="207" t="s">
        <v>358</v>
      </c>
      <c r="G328" s="205"/>
      <c r="H328" s="208">
        <v>68.9</v>
      </c>
      <c r="I328" s="209"/>
      <c r="J328" s="205"/>
      <c r="K328" s="205"/>
      <c r="L328" s="210"/>
      <c r="M328" s="211"/>
      <c r="N328" s="212"/>
      <c r="O328" s="212"/>
      <c r="P328" s="212"/>
      <c r="Q328" s="212"/>
      <c r="R328" s="212"/>
      <c r="S328" s="212"/>
      <c r="T328" s="213"/>
      <c r="AT328" s="214" t="s">
        <v>147</v>
      </c>
      <c r="AU328" s="214" t="s">
        <v>86</v>
      </c>
      <c r="AV328" s="13" t="s">
        <v>86</v>
      </c>
      <c r="AW328" s="13" t="s">
        <v>32</v>
      </c>
      <c r="AX328" s="13" t="s">
        <v>77</v>
      </c>
      <c r="AY328" s="214" t="s">
        <v>138</v>
      </c>
    </row>
    <row r="329" spans="2:51" s="14" customFormat="1" ht="11.25">
      <c r="B329" s="215"/>
      <c r="C329" s="216"/>
      <c r="D329" s="199" t="s">
        <v>147</v>
      </c>
      <c r="E329" s="217" t="s">
        <v>1</v>
      </c>
      <c r="F329" s="218" t="s">
        <v>149</v>
      </c>
      <c r="G329" s="216"/>
      <c r="H329" s="219">
        <v>68.9</v>
      </c>
      <c r="I329" s="220"/>
      <c r="J329" s="216"/>
      <c r="K329" s="216"/>
      <c r="L329" s="221"/>
      <c r="M329" s="222"/>
      <c r="N329" s="223"/>
      <c r="O329" s="223"/>
      <c r="P329" s="223"/>
      <c r="Q329" s="223"/>
      <c r="R329" s="223"/>
      <c r="S329" s="223"/>
      <c r="T329" s="224"/>
      <c r="AT329" s="225" t="s">
        <v>147</v>
      </c>
      <c r="AU329" s="225" t="s">
        <v>86</v>
      </c>
      <c r="AV329" s="14" t="s">
        <v>92</v>
      </c>
      <c r="AW329" s="14" t="s">
        <v>32</v>
      </c>
      <c r="AX329" s="14" t="s">
        <v>82</v>
      </c>
      <c r="AY329" s="225" t="s">
        <v>138</v>
      </c>
    </row>
    <row r="330" spans="1:65" s="2" customFormat="1" ht="14.45" customHeight="1">
      <c r="A330" s="34"/>
      <c r="B330" s="35"/>
      <c r="C330" s="186" t="s">
        <v>275</v>
      </c>
      <c r="D330" s="186" t="s">
        <v>140</v>
      </c>
      <c r="E330" s="187" t="s">
        <v>400</v>
      </c>
      <c r="F330" s="188" t="s">
        <v>401</v>
      </c>
      <c r="G330" s="189" t="s">
        <v>305</v>
      </c>
      <c r="H330" s="246"/>
      <c r="I330" s="191"/>
      <c r="J330" s="192">
        <f>ROUND(I330*H330,2)</f>
        <v>0</v>
      </c>
      <c r="K330" s="188" t="s">
        <v>144</v>
      </c>
      <c r="L330" s="39"/>
      <c r="M330" s="193" t="s">
        <v>1</v>
      </c>
      <c r="N330" s="194" t="s">
        <v>42</v>
      </c>
      <c r="O330" s="71"/>
      <c r="P330" s="195">
        <f>O330*H330</f>
        <v>0</v>
      </c>
      <c r="Q330" s="195">
        <v>0</v>
      </c>
      <c r="R330" s="195">
        <f>Q330*H330</f>
        <v>0</v>
      </c>
      <c r="S330" s="195">
        <v>0</v>
      </c>
      <c r="T330" s="196">
        <f>S330*H330</f>
        <v>0</v>
      </c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R330" s="197" t="s">
        <v>188</v>
      </c>
      <c r="AT330" s="197" t="s">
        <v>140</v>
      </c>
      <c r="AU330" s="197" t="s">
        <v>86</v>
      </c>
      <c r="AY330" s="17" t="s">
        <v>138</v>
      </c>
      <c r="BE330" s="198">
        <f>IF(N330="základní",J330,0)</f>
        <v>0</v>
      </c>
      <c r="BF330" s="198">
        <f>IF(N330="snížená",J330,0)</f>
        <v>0</v>
      </c>
      <c r="BG330" s="198">
        <f>IF(N330="zákl. přenesená",J330,0)</f>
        <v>0</v>
      </c>
      <c r="BH330" s="198">
        <f>IF(N330="sníž. přenesená",J330,0)</f>
        <v>0</v>
      </c>
      <c r="BI330" s="198">
        <f>IF(N330="nulová",J330,0)</f>
        <v>0</v>
      </c>
      <c r="BJ330" s="17" t="s">
        <v>82</v>
      </c>
      <c r="BK330" s="198">
        <f>ROUND(I330*H330,2)</f>
        <v>0</v>
      </c>
      <c r="BL330" s="17" t="s">
        <v>188</v>
      </c>
      <c r="BM330" s="197" t="s">
        <v>402</v>
      </c>
    </row>
    <row r="331" spans="1:47" s="2" customFormat="1" ht="19.5">
      <c r="A331" s="34"/>
      <c r="B331" s="35"/>
      <c r="C331" s="36"/>
      <c r="D331" s="199" t="s">
        <v>145</v>
      </c>
      <c r="E331" s="36"/>
      <c r="F331" s="200" t="s">
        <v>403</v>
      </c>
      <c r="G331" s="36"/>
      <c r="H331" s="36"/>
      <c r="I331" s="201"/>
      <c r="J331" s="36"/>
      <c r="K331" s="36"/>
      <c r="L331" s="39"/>
      <c r="M331" s="202"/>
      <c r="N331" s="203"/>
      <c r="O331" s="71"/>
      <c r="P331" s="71"/>
      <c r="Q331" s="71"/>
      <c r="R331" s="71"/>
      <c r="S331" s="71"/>
      <c r="T331" s="72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T331" s="17" t="s">
        <v>145</v>
      </c>
      <c r="AU331" s="17" t="s">
        <v>86</v>
      </c>
    </row>
    <row r="332" spans="2:63" s="12" customFormat="1" ht="22.9" customHeight="1">
      <c r="B332" s="170"/>
      <c r="C332" s="171"/>
      <c r="D332" s="172" t="s">
        <v>76</v>
      </c>
      <c r="E332" s="184" t="s">
        <v>404</v>
      </c>
      <c r="F332" s="184" t="s">
        <v>405</v>
      </c>
      <c r="G332" s="171"/>
      <c r="H332" s="171"/>
      <c r="I332" s="174"/>
      <c r="J332" s="185">
        <f>BK332</f>
        <v>0</v>
      </c>
      <c r="K332" s="171"/>
      <c r="L332" s="176"/>
      <c r="M332" s="177"/>
      <c r="N332" s="178"/>
      <c r="O332" s="178"/>
      <c r="P332" s="179">
        <f>SUM(P333:P350)</f>
        <v>0</v>
      </c>
      <c r="Q332" s="178"/>
      <c r="R332" s="179">
        <f>SUM(R333:R350)</f>
        <v>0.051</v>
      </c>
      <c r="S332" s="178"/>
      <c r="T332" s="180">
        <f>SUM(T333:T350)</f>
        <v>0</v>
      </c>
      <c r="AR332" s="181" t="s">
        <v>86</v>
      </c>
      <c r="AT332" s="182" t="s">
        <v>76</v>
      </c>
      <c r="AU332" s="182" t="s">
        <v>82</v>
      </c>
      <c r="AY332" s="181" t="s">
        <v>138</v>
      </c>
      <c r="BK332" s="183">
        <f>SUM(BK333:BK350)</f>
        <v>0</v>
      </c>
    </row>
    <row r="333" spans="1:65" s="2" customFormat="1" ht="14.45" customHeight="1">
      <c r="A333" s="34"/>
      <c r="B333" s="35"/>
      <c r="C333" s="186" t="s">
        <v>406</v>
      </c>
      <c r="D333" s="186" t="s">
        <v>140</v>
      </c>
      <c r="E333" s="187" t="s">
        <v>407</v>
      </c>
      <c r="F333" s="188" t="s">
        <v>408</v>
      </c>
      <c r="G333" s="189" t="s">
        <v>157</v>
      </c>
      <c r="H333" s="190">
        <v>20</v>
      </c>
      <c r="I333" s="191"/>
      <c r="J333" s="192">
        <f>ROUND(I333*H333,2)</f>
        <v>0</v>
      </c>
      <c r="K333" s="188" t="s">
        <v>144</v>
      </c>
      <c r="L333" s="39"/>
      <c r="M333" s="193" t="s">
        <v>1</v>
      </c>
      <c r="N333" s="194" t="s">
        <v>42</v>
      </c>
      <c r="O333" s="71"/>
      <c r="P333" s="195">
        <f>O333*H333</f>
        <v>0</v>
      </c>
      <c r="Q333" s="195">
        <v>0.0003</v>
      </c>
      <c r="R333" s="195">
        <f>Q333*H333</f>
        <v>0.005999999999999999</v>
      </c>
      <c r="S333" s="195">
        <v>0</v>
      </c>
      <c r="T333" s="196">
        <f>S333*H333</f>
        <v>0</v>
      </c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R333" s="197" t="s">
        <v>188</v>
      </c>
      <c r="AT333" s="197" t="s">
        <v>140</v>
      </c>
      <c r="AU333" s="197" t="s">
        <v>86</v>
      </c>
      <c r="AY333" s="17" t="s">
        <v>138</v>
      </c>
      <c r="BE333" s="198">
        <f>IF(N333="základní",J333,0)</f>
        <v>0</v>
      </c>
      <c r="BF333" s="198">
        <f>IF(N333="snížená",J333,0)</f>
        <v>0</v>
      </c>
      <c r="BG333" s="198">
        <f>IF(N333="zákl. přenesená",J333,0)</f>
        <v>0</v>
      </c>
      <c r="BH333" s="198">
        <f>IF(N333="sníž. přenesená",J333,0)</f>
        <v>0</v>
      </c>
      <c r="BI333" s="198">
        <f>IF(N333="nulová",J333,0)</f>
        <v>0</v>
      </c>
      <c r="BJ333" s="17" t="s">
        <v>82</v>
      </c>
      <c r="BK333" s="198">
        <f>ROUND(I333*H333,2)</f>
        <v>0</v>
      </c>
      <c r="BL333" s="17" t="s">
        <v>188</v>
      </c>
      <c r="BM333" s="197" t="s">
        <v>409</v>
      </c>
    </row>
    <row r="334" spans="1:47" s="2" customFormat="1" ht="11.25">
      <c r="A334" s="34"/>
      <c r="B334" s="35"/>
      <c r="C334" s="36"/>
      <c r="D334" s="199" t="s">
        <v>145</v>
      </c>
      <c r="E334" s="36"/>
      <c r="F334" s="200" t="s">
        <v>410</v>
      </c>
      <c r="G334" s="36"/>
      <c r="H334" s="36"/>
      <c r="I334" s="201"/>
      <c r="J334" s="36"/>
      <c r="K334" s="36"/>
      <c r="L334" s="39"/>
      <c r="M334" s="202"/>
      <c r="N334" s="203"/>
      <c r="O334" s="71"/>
      <c r="P334" s="71"/>
      <c r="Q334" s="71"/>
      <c r="R334" s="71"/>
      <c r="S334" s="71"/>
      <c r="T334" s="72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T334" s="17" t="s">
        <v>145</v>
      </c>
      <c r="AU334" s="17" t="s">
        <v>86</v>
      </c>
    </row>
    <row r="335" spans="1:65" s="2" customFormat="1" ht="14.45" customHeight="1">
      <c r="A335" s="34"/>
      <c r="B335" s="35"/>
      <c r="C335" s="186" t="s">
        <v>279</v>
      </c>
      <c r="D335" s="186" t="s">
        <v>140</v>
      </c>
      <c r="E335" s="187" t="s">
        <v>411</v>
      </c>
      <c r="F335" s="188" t="s">
        <v>412</v>
      </c>
      <c r="G335" s="189" t="s">
        <v>157</v>
      </c>
      <c r="H335" s="190">
        <v>10</v>
      </c>
      <c r="I335" s="191"/>
      <c r="J335" s="192">
        <f>ROUND(I335*H335,2)</f>
        <v>0</v>
      </c>
      <c r="K335" s="188" t="s">
        <v>144</v>
      </c>
      <c r="L335" s="39"/>
      <c r="M335" s="193" t="s">
        <v>1</v>
      </c>
      <c r="N335" s="194" t="s">
        <v>42</v>
      </c>
      <c r="O335" s="71"/>
      <c r="P335" s="195">
        <f>O335*H335</f>
        <v>0</v>
      </c>
      <c r="Q335" s="195">
        <v>0.0045</v>
      </c>
      <c r="R335" s="195">
        <f>Q335*H335</f>
        <v>0.045</v>
      </c>
      <c r="S335" s="195">
        <v>0</v>
      </c>
      <c r="T335" s="196">
        <f>S335*H335</f>
        <v>0</v>
      </c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R335" s="197" t="s">
        <v>188</v>
      </c>
      <c r="AT335" s="197" t="s">
        <v>140</v>
      </c>
      <c r="AU335" s="197" t="s">
        <v>86</v>
      </c>
      <c r="AY335" s="17" t="s">
        <v>138</v>
      </c>
      <c r="BE335" s="198">
        <f>IF(N335="základní",J335,0)</f>
        <v>0</v>
      </c>
      <c r="BF335" s="198">
        <f>IF(N335="snížená",J335,0)</f>
        <v>0</v>
      </c>
      <c r="BG335" s="198">
        <f>IF(N335="zákl. přenesená",J335,0)</f>
        <v>0</v>
      </c>
      <c r="BH335" s="198">
        <f>IF(N335="sníž. přenesená",J335,0)</f>
        <v>0</v>
      </c>
      <c r="BI335" s="198">
        <f>IF(N335="nulová",J335,0)</f>
        <v>0</v>
      </c>
      <c r="BJ335" s="17" t="s">
        <v>82</v>
      </c>
      <c r="BK335" s="198">
        <f>ROUND(I335*H335,2)</f>
        <v>0</v>
      </c>
      <c r="BL335" s="17" t="s">
        <v>188</v>
      </c>
      <c r="BM335" s="197" t="s">
        <v>413</v>
      </c>
    </row>
    <row r="336" spans="1:47" s="2" customFormat="1" ht="11.25">
      <c r="A336" s="34"/>
      <c r="B336" s="35"/>
      <c r="C336" s="36"/>
      <c r="D336" s="199" t="s">
        <v>145</v>
      </c>
      <c r="E336" s="36"/>
      <c r="F336" s="200" t="s">
        <v>414</v>
      </c>
      <c r="G336" s="36"/>
      <c r="H336" s="36"/>
      <c r="I336" s="201"/>
      <c r="J336" s="36"/>
      <c r="K336" s="36"/>
      <c r="L336" s="39"/>
      <c r="M336" s="202"/>
      <c r="N336" s="203"/>
      <c r="O336" s="71"/>
      <c r="P336" s="71"/>
      <c r="Q336" s="71"/>
      <c r="R336" s="71"/>
      <c r="S336" s="71"/>
      <c r="T336" s="72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T336" s="17" t="s">
        <v>145</v>
      </c>
      <c r="AU336" s="17" t="s">
        <v>86</v>
      </c>
    </row>
    <row r="337" spans="1:65" s="2" customFormat="1" ht="14.45" customHeight="1">
      <c r="A337" s="34"/>
      <c r="B337" s="35"/>
      <c r="C337" s="186" t="s">
        <v>415</v>
      </c>
      <c r="D337" s="186" t="s">
        <v>140</v>
      </c>
      <c r="E337" s="187" t="s">
        <v>416</v>
      </c>
      <c r="F337" s="188" t="s">
        <v>417</v>
      </c>
      <c r="G337" s="189" t="s">
        <v>157</v>
      </c>
      <c r="H337" s="190">
        <v>20</v>
      </c>
      <c r="I337" s="191"/>
      <c r="J337" s="192">
        <f>ROUND(I337*H337,2)</f>
        <v>0</v>
      </c>
      <c r="K337" s="188" t="s">
        <v>144</v>
      </c>
      <c r="L337" s="39"/>
      <c r="M337" s="193" t="s">
        <v>1</v>
      </c>
      <c r="N337" s="194" t="s">
        <v>42</v>
      </c>
      <c r="O337" s="71"/>
      <c r="P337" s="195">
        <f>O337*H337</f>
        <v>0</v>
      </c>
      <c r="Q337" s="195">
        <v>0</v>
      </c>
      <c r="R337" s="195">
        <f>Q337*H337</f>
        <v>0</v>
      </c>
      <c r="S337" s="195">
        <v>0</v>
      </c>
      <c r="T337" s="196">
        <f>S337*H337</f>
        <v>0</v>
      </c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R337" s="197" t="s">
        <v>188</v>
      </c>
      <c r="AT337" s="197" t="s">
        <v>140</v>
      </c>
      <c r="AU337" s="197" t="s">
        <v>86</v>
      </c>
      <c r="AY337" s="17" t="s">
        <v>138</v>
      </c>
      <c r="BE337" s="198">
        <f>IF(N337="základní",J337,0)</f>
        <v>0</v>
      </c>
      <c r="BF337" s="198">
        <f>IF(N337="snížená",J337,0)</f>
        <v>0</v>
      </c>
      <c r="BG337" s="198">
        <f>IF(N337="zákl. přenesená",J337,0)</f>
        <v>0</v>
      </c>
      <c r="BH337" s="198">
        <f>IF(N337="sníž. přenesená",J337,0)</f>
        <v>0</v>
      </c>
      <c r="BI337" s="198">
        <f>IF(N337="nulová",J337,0)</f>
        <v>0</v>
      </c>
      <c r="BJ337" s="17" t="s">
        <v>82</v>
      </c>
      <c r="BK337" s="198">
        <f>ROUND(I337*H337,2)</f>
        <v>0</v>
      </c>
      <c r="BL337" s="17" t="s">
        <v>188</v>
      </c>
      <c r="BM337" s="197" t="s">
        <v>418</v>
      </c>
    </row>
    <row r="338" spans="1:47" s="2" customFormat="1" ht="19.5">
      <c r="A338" s="34"/>
      <c r="B338" s="35"/>
      <c r="C338" s="36"/>
      <c r="D338" s="199" t="s">
        <v>145</v>
      </c>
      <c r="E338" s="36"/>
      <c r="F338" s="200" t="s">
        <v>419</v>
      </c>
      <c r="G338" s="36"/>
      <c r="H338" s="36"/>
      <c r="I338" s="201"/>
      <c r="J338" s="36"/>
      <c r="K338" s="36"/>
      <c r="L338" s="39"/>
      <c r="M338" s="202"/>
      <c r="N338" s="203"/>
      <c r="O338" s="71"/>
      <c r="P338" s="71"/>
      <c r="Q338" s="71"/>
      <c r="R338" s="71"/>
      <c r="S338" s="71"/>
      <c r="T338" s="72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T338" s="17" t="s">
        <v>145</v>
      </c>
      <c r="AU338" s="17" t="s">
        <v>86</v>
      </c>
    </row>
    <row r="339" spans="2:51" s="13" customFormat="1" ht="11.25">
      <c r="B339" s="204"/>
      <c r="C339" s="205"/>
      <c r="D339" s="199" t="s">
        <v>147</v>
      </c>
      <c r="E339" s="206" t="s">
        <v>1</v>
      </c>
      <c r="F339" s="207" t="s">
        <v>420</v>
      </c>
      <c r="G339" s="205"/>
      <c r="H339" s="208">
        <v>20</v>
      </c>
      <c r="I339" s="209"/>
      <c r="J339" s="205"/>
      <c r="K339" s="205"/>
      <c r="L339" s="210"/>
      <c r="M339" s="211"/>
      <c r="N339" s="212"/>
      <c r="O339" s="212"/>
      <c r="P339" s="212"/>
      <c r="Q339" s="212"/>
      <c r="R339" s="212"/>
      <c r="S339" s="212"/>
      <c r="T339" s="213"/>
      <c r="AT339" s="214" t="s">
        <v>147</v>
      </c>
      <c r="AU339" s="214" t="s">
        <v>86</v>
      </c>
      <c r="AV339" s="13" t="s">
        <v>86</v>
      </c>
      <c r="AW339" s="13" t="s">
        <v>32</v>
      </c>
      <c r="AX339" s="13" t="s">
        <v>77</v>
      </c>
      <c r="AY339" s="214" t="s">
        <v>138</v>
      </c>
    </row>
    <row r="340" spans="2:51" s="14" customFormat="1" ht="11.25">
      <c r="B340" s="215"/>
      <c r="C340" s="216"/>
      <c r="D340" s="199" t="s">
        <v>147</v>
      </c>
      <c r="E340" s="217" t="s">
        <v>1</v>
      </c>
      <c r="F340" s="218" t="s">
        <v>149</v>
      </c>
      <c r="G340" s="216"/>
      <c r="H340" s="219">
        <v>20</v>
      </c>
      <c r="I340" s="220"/>
      <c r="J340" s="216"/>
      <c r="K340" s="216"/>
      <c r="L340" s="221"/>
      <c r="M340" s="222"/>
      <c r="N340" s="223"/>
      <c r="O340" s="223"/>
      <c r="P340" s="223"/>
      <c r="Q340" s="223"/>
      <c r="R340" s="223"/>
      <c r="S340" s="223"/>
      <c r="T340" s="224"/>
      <c r="AT340" s="225" t="s">
        <v>147</v>
      </c>
      <c r="AU340" s="225" t="s">
        <v>86</v>
      </c>
      <c r="AV340" s="14" t="s">
        <v>92</v>
      </c>
      <c r="AW340" s="14" t="s">
        <v>32</v>
      </c>
      <c r="AX340" s="14" t="s">
        <v>82</v>
      </c>
      <c r="AY340" s="225" t="s">
        <v>138</v>
      </c>
    </row>
    <row r="341" spans="1:65" s="2" customFormat="1" ht="14.45" customHeight="1">
      <c r="A341" s="34"/>
      <c r="B341" s="35"/>
      <c r="C341" s="226" t="s">
        <v>285</v>
      </c>
      <c r="D341" s="226" t="s">
        <v>174</v>
      </c>
      <c r="E341" s="227" t="s">
        <v>421</v>
      </c>
      <c r="F341" s="228" t="s">
        <v>422</v>
      </c>
      <c r="G341" s="229" t="s">
        <v>157</v>
      </c>
      <c r="H341" s="230">
        <v>22</v>
      </c>
      <c r="I341" s="231"/>
      <c r="J341" s="232">
        <f>ROUND(I341*H341,2)</f>
        <v>0</v>
      </c>
      <c r="K341" s="228" t="s">
        <v>1</v>
      </c>
      <c r="L341" s="233"/>
      <c r="M341" s="234" t="s">
        <v>1</v>
      </c>
      <c r="N341" s="235" t="s">
        <v>42</v>
      </c>
      <c r="O341" s="71"/>
      <c r="P341" s="195">
        <f>O341*H341</f>
        <v>0</v>
      </c>
      <c r="Q341" s="195">
        <v>0</v>
      </c>
      <c r="R341" s="195">
        <f>Q341*H341</f>
        <v>0</v>
      </c>
      <c r="S341" s="195">
        <v>0</v>
      </c>
      <c r="T341" s="196">
        <f>S341*H341</f>
        <v>0</v>
      </c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R341" s="197" t="s">
        <v>239</v>
      </c>
      <c r="AT341" s="197" t="s">
        <v>174</v>
      </c>
      <c r="AU341" s="197" t="s">
        <v>86</v>
      </c>
      <c r="AY341" s="17" t="s">
        <v>138</v>
      </c>
      <c r="BE341" s="198">
        <f>IF(N341="základní",J341,0)</f>
        <v>0</v>
      </c>
      <c r="BF341" s="198">
        <f>IF(N341="snížená",J341,0)</f>
        <v>0</v>
      </c>
      <c r="BG341" s="198">
        <f>IF(N341="zákl. přenesená",J341,0)</f>
        <v>0</v>
      </c>
      <c r="BH341" s="198">
        <f>IF(N341="sníž. přenesená",J341,0)</f>
        <v>0</v>
      </c>
      <c r="BI341" s="198">
        <f>IF(N341="nulová",J341,0)</f>
        <v>0</v>
      </c>
      <c r="BJ341" s="17" t="s">
        <v>82</v>
      </c>
      <c r="BK341" s="198">
        <f>ROUND(I341*H341,2)</f>
        <v>0</v>
      </c>
      <c r="BL341" s="17" t="s">
        <v>188</v>
      </c>
      <c r="BM341" s="197" t="s">
        <v>423</v>
      </c>
    </row>
    <row r="342" spans="1:47" s="2" customFormat="1" ht="11.25">
      <c r="A342" s="34"/>
      <c r="B342" s="35"/>
      <c r="C342" s="36"/>
      <c r="D342" s="199" t="s">
        <v>145</v>
      </c>
      <c r="E342" s="36"/>
      <c r="F342" s="200" t="s">
        <v>422</v>
      </c>
      <c r="G342" s="36"/>
      <c r="H342" s="36"/>
      <c r="I342" s="201"/>
      <c r="J342" s="36"/>
      <c r="K342" s="36"/>
      <c r="L342" s="39"/>
      <c r="M342" s="202"/>
      <c r="N342" s="203"/>
      <c r="O342" s="71"/>
      <c r="P342" s="71"/>
      <c r="Q342" s="71"/>
      <c r="R342" s="71"/>
      <c r="S342" s="71"/>
      <c r="T342" s="72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T342" s="17" t="s">
        <v>145</v>
      </c>
      <c r="AU342" s="17" t="s">
        <v>86</v>
      </c>
    </row>
    <row r="343" spans="2:51" s="13" customFormat="1" ht="11.25">
      <c r="B343" s="204"/>
      <c r="C343" s="205"/>
      <c r="D343" s="199" t="s">
        <v>147</v>
      </c>
      <c r="E343" s="206" t="s">
        <v>1</v>
      </c>
      <c r="F343" s="207" t="s">
        <v>424</v>
      </c>
      <c r="G343" s="205"/>
      <c r="H343" s="208">
        <v>22</v>
      </c>
      <c r="I343" s="209"/>
      <c r="J343" s="205"/>
      <c r="K343" s="205"/>
      <c r="L343" s="210"/>
      <c r="M343" s="211"/>
      <c r="N343" s="212"/>
      <c r="O343" s="212"/>
      <c r="P343" s="212"/>
      <c r="Q343" s="212"/>
      <c r="R343" s="212"/>
      <c r="S343" s="212"/>
      <c r="T343" s="213"/>
      <c r="AT343" s="214" t="s">
        <v>147</v>
      </c>
      <c r="AU343" s="214" t="s">
        <v>86</v>
      </c>
      <c r="AV343" s="13" t="s">
        <v>86</v>
      </c>
      <c r="AW343" s="13" t="s">
        <v>32</v>
      </c>
      <c r="AX343" s="13" t="s">
        <v>77</v>
      </c>
      <c r="AY343" s="214" t="s">
        <v>138</v>
      </c>
    </row>
    <row r="344" spans="2:51" s="14" customFormat="1" ht="11.25">
      <c r="B344" s="215"/>
      <c r="C344" s="216"/>
      <c r="D344" s="199" t="s">
        <v>147</v>
      </c>
      <c r="E344" s="217" t="s">
        <v>1</v>
      </c>
      <c r="F344" s="218" t="s">
        <v>149</v>
      </c>
      <c r="G344" s="216"/>
      <c r="H344" s="219">
        <v>22</v>
      </c>
      <c r="I344" s="220"/>
      <c r="J344" s="216"/>
      <c r="K344" s="216"/>
      <c r="L344" s="221"/>
      <c r="M344" s="222"/>
      <c r="N344" s="223"/>
      <c r="O344" s="223"/>
      <c r="P344" s="223"/>
      <c r="Q344" s="223"/>
      <c r="R344" s="223"/>
      <c r="S344" s="223"/>
      <c r="T344" s="224"/>
      <c r="AT344" s="225" t="s">
        <v>147</v>
      </c>
      <c r="AU344" s="225" t="s">
        <v>86</v>
      </c>
      <c r="AV344" s="14" t="s">
        <v>92</v>
      </c>
      <c r="AW344" s="14" t="s">
        <v>32</v>
      </c>
      <c r="AX344" s="14" t="s">
        <v>82</v>
      </c>
      <c r="AY344" s="225" t="s">
        <v>138</v>
      </c>
    </row>
    <row r="345" spans="1:65" s="2" customFormat="1" ht="14.45" customHeight="1">
      <c r="A345" s="34"/>
      <c r="B345" s="35"/>
      <c r="C345" s="186" t="s">
        <v>425</v>
      </c>
      <c r="D345" s="186" t="s">
        <v>140</v>
      </c>
      <c r="E345" s="187" t="s">
        <v>426</v>
      </c>
      <c r="F345" s="188" t="s">
        <v>427</v>
      </c>
      <c r="G345" s="189" t="s">
        <v>157</v>
      </c>
      <c r="H345" s="190">
        <v>20</v>
      </c>
      <c r="I345" s="191"/>
      <c r="J345" s="192">
        <f>ROUND(I345*H345,2)</f>
        <v>0</v>
      </c>
      <c r="K345" s="188" t="s">
        <v>144</v>
      </c>
      <c r="L345" s="39"/>
      <c r="M345" s="193" t="s">
        <v>1</v>
      </c>
      <c r="N345" s="194" t="s">
        <v>42</v>
      </c>
      <c r="O345" s="71"/>
      <c r="P345" s="195">
        <f>O345*H345</f>
        <v>0</v>
      </c>
      <c r="Q345" s="195">
        <v>0</v>
      </c>
      <c r="R345" s="195">
        <f>Q345*H345</f>
        <v>0</v>
      </c>
      <c r="S345" s="195">
        <v>0</v>
      </c>
      <c r="T345" s="196">
        <f>S345*H345</f>
        <v>0</v>
      </c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R345" s="197" t="s">
        <v>188</v>
      </c>
      <c r="AT345" s="197" t="s">
        <v>140</v>
      </c>
      <c r="AU345" s="197" t="s">
        <v>86</v>
      </c>
      <c r="AY345" s="17" t="s">
        <v>138</v>
      </c>
      <c r="BE345" s="198">
        <f>IF(N345="základní",J345,0)</f>
        <v>0</v>
      </c>
      <c r="BF345" s="198">
        <f>IF(N345="snížená",J345,0)</f>
        <v>0</v>
      </c>
      <c r="BG345" s="198">
        <f>IF(N345="zákl. přenesená",J345,0)</f>
        <v>0</v>
      </c>
      <c r="BH345" s="198">
        <f>IF(N345="sníž. přenesená",J345,0)</f>
        <v>0</v>
      </c>
      <c r="BI345" s="198">
        <f>IF(N345="nulová",J345,0)</f>
        <v>0</v>
      </c>
      <c r="BJ345" s="17" t="s">
        <v>82</v>
      </c>
      <c r="BK345" s="198">
        <f>ROUND(I345*H345,2)</f>
        <v>0</v>
      </c>
      <c r="BL345" s="17" t="s">
        <v>188</v>
      </c>
      <c r="BM345" s="197" t="s">
        <v>428</v>
      </c>
    </row>
    <row r="346" spans="1:47" s="2" customFormat="1" ht="11.25">
      <c r="A346" s="34"/>
      <c r="B346" s="35"/>
      <c r="C346" s="36"/>
      <c r="D346" s="199" t="s">
        <v>145</v>
      </c>
      <c r="E346" s="36"/>
      <c r="F346" s="200" t="s">
        <v>429</v>
      </c>
      <c r="G346" s="36"/>
      <c r="H346" s="36"/>
      <c r="I346" s="201"/>
      <c r="J346" s="36"/>
      <c r="K346" s="36"/>
      <c r="L346" s="39"/>
      <c r="M346" s="202"/>
      <c r="N346" s="203"/>
      <c r="O346" s="71"/>
      <c r="P346" s="71"/>
      <c r="Q346" s="71"/>
      <c r="R346" s="71"/>
      <c r="S346" s="71"/>
      <c r="T346" s="72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T346" s="17" t="s">
        <v>145</v>
      </c>
      <c r="AU346" s="17" t="s">
        <v>86</v>
      </c>
    </row>
    <row r="347" spans="1:65" s="2" customFormat="1" ht="14.45" customHeight="1">
      <c r="A347" s="34"/>
      <c r="B347" s="35"/>
      <c r="C347" s="186" t="s">
        <v>291</v>
      </c>
      <c r="D347" s="186" t="s">
        <v>140</v>
      </c>
      <c r="E347" s="187" t="s">
        <v>430</v>
      </c>
      <c r="F347" s="188" t="s">
        <v>431</v>
      </c>
      <c r="G347" s="189" t="s">
        <v>157</v>
      </c>
      <c r="H347" s="190">
        <v>20</v>
      </c>
      <c r="I347" s="191"/>
      <c r="J347" s="192">
        <f>ROUND(I347*H347,2)</f>
        <v>0</v>
      </c>
      <c r="K347" s="188" t="s">
        <v>144</v>
      </c>
      <c r="L347" s="39"/>
      <c r="M347" s="193" t="s">
        <v>1</v>
      </c>
      <c r="N347" s="194" t="s">
        <v>42</v>
      </c>
      <c r="O347" s="71"/>
      <c r="P347" s="195">
        <f>O347*H347</f>
        <v>0</v>
      </c>
      <c r="Q347" s="195">
        <v>0</v>
      </c>
      <c r="R347" s="195">
        <f>Q347*H347</f>
        <v>0</v>
      </c>
      <c r="S347" s="195">
        <v>0</v>
      </c>
      <c r="T347" s="196">
        <f>S347*H347</f>
        <v>0</v>
      </c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R347" s="197" t="s">
        <v>188</v>
      </c>
      <c r="AT347" s="197" t="s">
        <v>140</v>
      </c>
      <c r="AU347" s="197" t="s">
        <v>86</v>
      </c>
      <c r="AY347" s="17" t="s">
        <v>138</v>
      </c>
      <c r="BE347" s="198">
        <f>IF(N347="základní",J347,0)</f>
        <v>0</v>
      </c>
      <c r="BF347" s="198">
        <f>IF(N347="snížená",J347,0)</f>
        <v>0</v>
      </c>
      <c r="BG347" s="198">
        <f>IF(N347="zákl. přenesená",J347,0)</f>
        <v>0</v>
      </c>
      <c r="BH347" s="198">
        <f>IF(N347="sníž. přenesená",J347,0)</f>
        <v>0</v>
      </c>
      <c r="BI347" s="198">
        <f>IF(N347="nulová",J347,0)</f>
        <v>0</v>
      </c>
      <c r="BJ347" s="17" t="s">
        <v>82</v>
      </c>
      <c r="BK347" s="198">
        <f>ROUND(I347*H347,2)</f>
        <v>0</v>
      </c>
      <c r="BL347" s="17" t="s">
        <v>188</v>
      </c>
      <c r="BM347" s="197" t="s">
        <v>432</v>
      </c>
    </row>
    <row r="348" spans="1:47" s="2" customFormat="1" ht="11.25">
      <c r="A348" s="34"/>
      <c r="B348" s="35"/>
      <c r="C348" s="36"/>
      <c r="D348" s="199" t="s">
        <v>145</v>
      </c>
      <c r="E348" s="36"/>
      <c r="F348" s="200" t="s">
        <v>433</v>
      </c>
      <c r="G348" s="36"/>
      <c r="H348" s="36"/>
      <c r="I348" s="201"/>
      <c r="J348" s="36"/>
      <c r="K348" s="36"/>
      <c r="L348" s="39"/>
      <c r="M348" s="202"/>
      <c r="N348" s="203"/>
      <c r="O348" s="71"/>
      <c r="P348" s="71"/>
      <c r="Q348" s="71"/>
      <c r="R348" s="71"/>
      <c r="S348" s="71"/>
      <c r="T348" s="72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T348" s="17" t="s">
        <v>145</v>
      </c>
      <c r="AU348" s="17" t="s">
        <v>86</v>
      </c>
    </row>
    <row r="349" spans="1:65" s="2" customFormat="1" ht="14.45" customHeight="1">
      <c r="A349" s="34"/>
      <c r="B349" s="35"/>
      <c r="C349" s="186" t="s">
        <v>434</v>
      </c>
      <c r="D349" s="186" t="s">
        <v>140</v>
      </c>
      <c r="E349" s="187" t="s">
        <v>435</v>
      </c>
      <c r="F349" s="188" t="s">
        <v>436</v>
      </c>
      <c r="G349" s="189" t="s">
        <v>305</v>
      </c>
      <c r="H349" s="246"/>
      <c r="I349" s="191"/>
      <c r="J349" s="192">
        <f>ROUND(I349*H349,2)</f>
        <v>0</v>
      </c>
      <c r="K349" s="188" t="s">
        <v>144</v>
      </c>
      <c r="L349" s="39"/>
      <c r="M349" s="193" t="s">
        <v>1</v>
      </c>
      <c r="N349" s="194" t="s">
        <v>42</v>
      </c>
      <c r="O349" s="71"/>
      <c r="P349" s="195">
        <f>O349*H349</f>
        <v>0</v>
      </c>
      <c r="Q349" s="195">
        <v>0</v>
      </c>
      <c r="R349" s="195">
        <f>Q349*H349</f>
        <v>0</v>
      </c>
      <c r="S349" s="195">
        <v>0</v>
      </c>
      <c r="T349" s="196">
        <f>S349*H349</f>
        <v>0</v>
      </c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R349" s="197" t="s">
        <v>188</v>
      </c>
      <c r="AT349" s="197" t="s">
        <v>140</v>
      </c>
      <c r="AU349" s="197" t="s">
        <v>86</v>
      </c>
      <c r="AY349" s="17" t="s">
        <v>138</v>
      </c>
      <c r="BE349" s="198">
        <f>IF(N349="základní",J349,0)</f>
        <v>0</v>
      </c>
      <c r="BF349" s="198">
        <f>IF(N349="snížená",J349,0)</f>
        <v>0</v>
      </c>
      <c r="BG349" s="198">
        <f>IF(N349="zákl. přenesená",J349,0)</f>
        <v>0</v>
      </c>
      <c r="BH349" s="198">
        <f>IF(N349="sníž. přenesená",J349,0)</f>
        <v>0</v>
      </c>
      <c r="BI349" s="198">
        <f>IF(N349="nulová",J349,0)</f>
        <v>0</v>
      </c>
      <c r="BJ349" s="17" t="s">
        <v>82</v>
      </c>
      <c r="BK349" s="198">
        <f>ROUND(I349*H349,2)</f>
        <v>0</v>
      </c>
      <c r="BL349" s="17" t="s">
        <v>188</v>
      </c>
      <c r="BM349" s="197" t="s">
        <v>437</v>
      </c>
    </row>
    <row r="350" spans="1:47" s="2" customFormat="1" ht="19.5">
      <c r="A350" s="34"/>
      <c r="B350" s="35"/>
      <c r="C350" s="36"/>
      <c r="D350" s="199" t="s">
        <v>145</v>
      </c>
      <c r="E350" s="36"/>
      <c r="F350" s="200" t="s">
        <v>438</v>
      </c>
      <c r="G350" s="36"/>
      <c r="H350" s="36"/>
      <c r="I350" s="201"/>
      <c r="J350" s="36"/>
      <c r="K350" s="36"/>
      <c r="L350" s="39"/>
      <c r="M350" s="202"/>
      <c r="N350" s="203"/>
      <c r="O350" s="71"/>
      <c r="P350" s="71"/>
      <c r="Q350" s="71"/>
      <c r="R350" s="71"/>
      <c r="S350" s="71"/>
      <c r="T350" s="72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T350" s="17" t="s">
        <v>145</v>
      </c>
      <c r="AU350" s="17" t="s">
        <v>86</v>
      </c>
    </row>
    <row r="351" spans="2:63" s="12" customFormat="1" ht="22.9" customHeight="1">
      <c r="B351" s="170"/>
      <c r="C351" s="171"/>
      <c r="D351" s="172" t="s">
        <v>76</v>
      </c>
      <c r="E351" s="184" t="s">
        <v>439</v>
      </c>
      <c r="F351" s="184" t="s">
        <v>440</v>
      </c>
      <c r="G351" s="171"/>
      <c r="H351" s="171"/>
      <c r="I351" s="174"/>
      <c r="J351" s="185">
        <f>BK351</f>
        <v>0</v>
      </c>
      <c r="K351" s="171"/>
      <c r="L351" s="176"/>
      <c r="M351" s="177"/>
      <c r="N351" s="178"/>
      <c r="O351" s="178"/>
      <c r="P351" s="179">
        <f>SUM(P352:P377)</f>
        <v>0</v>
      </c>
      <c r="Q351" s="178"/>
      <c r="R351" s="179">
        <f>SUM(R352:R377)</f>
        <v>0</v>
      </c>
      <c r="S351" s="178"/>
      <c r="T351" s="180">
        <f>SUM(T352:T377)</f>
        <v>0</v>
      </c>
      <c r="AR351" s="181" t="s">
        <v>86</v>
      </c>
      <c r="AT351" s="182" t="s">
        <v>76</v>
      </c>
      <c r="AU351" s="182" t="s">
        <v>82</v>
      </c>
      <c r="AY351" s="181" t="s">
        <v>138</v>
      </c>
      <c r="BK351" s="183">
        <f>SUM(BK352:BK377)</f>
        <v>0</v>
      </c>
    </row>
    <row r="352" spans="1:65" s="2" customFormat="1" ht="14.45" customHeight="1">
      <c r="A352" s="34"/>
      <c r="B352" s="35"/>
      <c r="C352" s="186" t="s">
        <v>300</v>
      </c>
      <c r="D352" s="186" t="s">
        <v>140</v>
      </c>
      <c r="E352" s="187" t="s">
        <v>441</v>
      </c>
      <c r="F352" s="188" t="s">
        <v>442</v>
      </c>
      <c r="G352" s="189" t="s">
        <v>157</v>
      </c>
      <c r="H352" s="190">
        <v>3.872</v>
      </c>
      <c r="I352" s="191"/>
      <c r="J352" s="192">
        <f>ROUND(I352*H352,2)</f>
        <v>0</v>
      </c>
      <c r="K352" s="188" t="s">
        <v>144</v>
      </c>
      <c r="L352" s="39"/>
      <c r="M352" s="193" t="s">
        <v>1</v>
      </c>
      <c r="N352" s="194" t="s">
        <v>42</v>
      </c>
      <c r="O352" s="71"/>
      <c r="P352" s="195">
        <f>O352*H352</f>
        <v>0</v>
      </c>
      <c r="Q352" s="195">
        <v>0</v>
      </c>
      <c r="R352" s="195">
        <f>Q352*H352</f>
        <v>0</v>
      </c>
      <c r="S352" s="195">
        <v>0</v>
      </c>
      <c r="T352" s="196">
        <f>S352*H352</f>
        <v>0</v>
      </c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R352" s="197" t="s">
        <v>188</v>
      </c>
      <c r="AT352" s="197" t="s">
        <v>140</v>
      </c>
      <c r="AU352" s="197" t="s">
        <v>86</v>
      </c>
      <c r="AY352" s="17" t="s">
        <v>138</v>
      </c>
      <c r="BE352" s="198">
        <f>IF(N352="základní",J352,0)</f>
        <v>0</v>
      </c>
      <c r="BF352" s="198">
        <f>IF(N352="snížená",J352,0)</f>
        <v>0</v>
      </c>
      <c r="BG352" s="198">
        <f>IF(N352="zákl. přenesená",J352,0)</f>
        <v>0</v>
      </c>
      <c r="BH352" s="198">
        <f>IF(N352="sníž. přenesená",J352,0)</f>
        <v>0</v>
      </c>
      <c r="BI352" s="198">
        <f>IF(N352="nulová",J352,0)</f>
        <v>0</v>
      </c>
      <c r="BJ352" s="17" t="s">
        <v>82</v>
      </c>
      <c r="BK352" s="198">
        <f>ROUND(I352*H352,2)</f>
        <v>0</v>
      </c>
      <c r="BL352" s="17" t="s">
        <v>188</v>
      </c>
      <c r="BM352" s="197" t="s">
        <v>443</v>
      </c>
    </row>
    <row r="353" spans="1:47" s="2" customFormat="1" ht="11.25">
      <c r="A353" s="34"/>
      <c r="B353" s="35"/>
      <c r="C353" s="36"/>
      <c r="D353" s="199" t="s">
        <v>145</v>
      </c>
      <c r="E353" s="36"/>
      <c r="F353" s="200" t="s">
        <v>444</v>
      </c>
      <c r="G353" s="36"/>
      <c r="H353" s="36"/>
      <c r="I353" s="201"/>
      <c r="J353" s="36"/>
      <c r="K353" s="36"/>
      <c r="L353" s="39"/>
      <c r="M353" s="202"/>
      <c r="N353" s="203"/>
      <c r="O353" s="71"/>
      <c r="P353" s="71"/>
      <c r="Q353" s="71"/>
      <c r="R353" s="71"/>
      <c r="S353" s="71"/>
      <c r="T353" s="72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T353" s="17" t="s">
        <v>145</v>
      </c>
      <c r="AU353" s="17" t="s">
        <v>86</v>
      </c>
    </row>
    <row r="354" spans="2:51" s="13" customFormat="1" ht="11.25">
      <c r="B354" s="204"/>
      <c r="C354" s="205"/>
      <c r="D354" s="199" t="s">
        <v>147</v>
      </c>
      <c r="E354" s="206" t="s">
        <v>1</v>
      </c>
      <c r="F354" s="207" t="s">
        <v>445</v>
      </c>
      <c r="G354" s="205"/>
      <c r="H354" s="208">
        <v>3.872</v>
      </c>
      <c r="I354" s="209"/>
      <c r="J354" s="205"/>
      <c r="K354" s="205"/>
      <c r="L354" s="210"/>
      <c r="M354" s="211"/>
      <c r="N354" s="212"/>
      <c r="O354" s="212"/>
      <c r="P354" s="212"/>
      <c r="Q354" s="212"/>
      <c r="R354" s="212"/>
      <c r="S354" s="212"/>
      <c r="T354" s="213"/>
      <c r="AT354" s="214" t="s">
        <v>147</v>
      </c>
      <c r="AU354" s="214" t="s">
        <v>86</v>
      </c>
      <c r="AV354" s="13" t="s">
        <v>86</v>
      </c>
      <c r="AW354" s="13" t="s">
        <v>32</v>
      </c>
      <c r="AX354" s="13" t="s">
        <v>77</v>
      </c>
      <c r="AY354" s="214" t="s">
        <v>138</v>
      </c>
    </row>
    <row r="355" spans="2:51" s="14" customFormat="1" ht="11.25">
      <c r="B355" s="215"/>
      <c r="C355" s="216"/>
      <c r="D355" s="199" t="s">
        <v>147</v>
      </c>
      <c r="E355" s="217" t="s">
        <v>1</v>
      </c>
      <c r="F355" s="218" t="s">
        <v>149</v>
      </c>
      <c r="G355" s="216"/>
      <c r="H355" s="219">
        <v>3.872</v>
      </c>
      <c r="I355" s="220"/>
      <c r="J355" s="216"/>
      <c r="K355" s="216"/>
      <c r="L355" s="221"/>
      <c r="M355" s="222"/>
      <c r="N355" s="223"/>
      <c r="O355" s="223"/>
      <c r="P355" s="223"/>
      <c r="Q355" s="223"/>
      <c r="R355" s="223"/>
      <c r="S355" s="223"/>
      <c r="T355" s="224"/>
      <c r="AT355" s="225" t="s">
        <v>147</v>
      </c>
      <c r="AU355" s="225" t="s">
        <v>86</v>
      </c>
      <c r="AV355" s="14" t="s">
        <v>92</v>
      </c>
      <c r="AW355" s="14" t="s">
        <v>32</v>
      </c>
      <c r="AX355" s="14" t="s">
        <v>82</v>
      </c>
      <c r="AY355" s="225" t="s">
        <v>138</v>
      </c>
    </row>
    <row r="356" spans="1:65" s="2" customFormat="1" ht="14.45" customHeight="1">
      <c r="A356" s="34"/>
      <c r="B356" s="35"/>
      <c r="C356" s="186" t="s">
        <v>446</v>
      </c>
      <c r="D356" s="186" t="s">
        <v>140</v>
      </c>
      <c r="E356" s="187" t="s">
        <v>447</v>
      </c>
      <c r="F356" s="188" t="s">
        <v>448</v>
      </c>
      <c r="G356" s="189" t="s">
        <v>157</v>
      </c>
      <c r="H356" s="190">
        <v>3.872</v>
      </c>
      <c r="I356" s="191"/>
      <c r="J356" s="192">
        <f>ROUND(I356*H356,2)</f>
        <v>0</v>
      </c>
      <c r="K356" s="188" t="s">
        <v>144</v>
      </c>
      <c r="L356" s="39"/>
      <c r="M356" s="193" t="s">
        <v>1</v>
      </c>
      <c r="N356" s="194" t="s">
        <v>42</v>
      </c>
      <c r="O356" s="71"/>
      <c r="P356" s="195">
        <f>O356*H356</f>
        <v>0</v>
      </c>
      <c r="Q356" s="195">
        <v>0</v>
      </c>
      <c r="R356" s="195">
        <f>Q356*H356</f>
        <v>0</v>
      </c>
      <c r="S356" s="195">
        <v>0</v>
      </c>
      <c r="T356" s="196">
        <f>S356*H356</f>
        <v>0</v>
      </c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R356" s="197" t="s">
        <v>188</v>
      </c>
      <c r="AT356" s="197" t="s">
        <v>140</v>
      </c>
      <c r="AU356" s="197" t="s">
        <v>86</v>
      </c>
      <c r="AY356" s="17" t="s">
        <v>138</v>
      </c>
      <c r="BE356" s="198">
        <f>IF(N356="základní",J356,0)</f>
        <v>0</v>
      </c>
      <c r="BF356" s="198">
        <f>IF(N356="snížená",J356,0)</f>
        <v>0</v>
      </c>
      <c r="BG356" s="198">
        <f>IF(N356="zákl. přenesená",J356,0)</f>
        <v>0</v>
      </c>
      <c r="BH356" s="198">
        <f>IF(N356="sníž. přenesená",J356,0)</f>
        <v>0</v>
      </c>
      <c r="BI356" s="198">
        <f>IF(N356="nulová",J356,0)</f>
        <v>0</v>
      </c>
      <c r="BJ356" s="17" t="s">
        <v>82</v>
      </c>
      <c r="BK356" s="198">
        <f>ROUND(I356*H356,2)</f>
        <v>0</v>
      </c>
      <c r="BL356" s="17" t="s">
        <v>188</v>
      </c>
      <c r="BM356" s="197" t="s">
        <v>449</v>
      </c>
    </row>
    <row r="357" spans="1:47" s="2" customFormat="1" ht="11.25">
      <c r="A357" s="34"/>
      <c r="B357" s="35"/>
      <c r="C357" s="36"/>
      <c r="D357" s="199" t="s">
        <v>145</v>
      </c>
      <c r="E357" s="36"/>
      <c r="F357" s="200" t="s">
        <v>450</v>
      </c>
      <c r="G357" s="36"/>
      <c r="H357" s="36"/>
      <c r="I357" s="201"/>
      <c r="J357" s="36"/>
      <c r="K357" s="36"/>
      <c r="L357" s="39"/>
      <c r="M357" s="202"/>
      <c r="N357" s="203"/>
      <c r="O357" s="71"/>
      <c r="P357" s="71"/>
      <c r="Q357" s="71"/>
      <c r="R357" s="71"/>
      <c r="S357" s="71"/>
      <c r="T357" s="72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T357" s="17" t="s">
        <v>145</v>
      </c>
      <c r="AU357" s="17" t="s">
        <v>86</v>
      </c>
    </row>
    <row r="358" spans="2:51" s="13" customFormat="1" ht="11.25">
      <c r="B358" s="204"/>
      <c r="C358" s="205"/>
      <c r="D358" s="199" t="s">
        <v>147</v>
      </c>
      <c r="E358" s="206" t="s">
        <v>1</v>
      </c>
      <c r="F358" s="207" t="s">
        <v>445</v>
      </c>
      <c r="G358" s="205"/>
      <c r="H358" s="208">
        <v>3.872</v>
      </c>
      <c r="I358" s="209"/>
      <c r="J358" s="205"/>
      <c r="K358" s="205"/>
      <c r="L358" s="210"/>
      <c r="M358" s="211"/>
      <c r="N358" s="212"/>
      <c r="O358" s="212"/>
      <c r="P358" s="212"/>
      <c r="Q358" s="212"/>
      <c r="R358" s="212"/>
      <c r="S358" s="212"/>
      <c r="T358" s="213"/>
      <c r="AT358" s="214" t="s">
        <v>147</v>
      </c>
      <c r="AU358" s="214" t="s">
        <v>86</v>
      </c>
      <c r="AV358" s="13" t="s">
        <v>86</v>
      </c>
      <c r="AW358" s="13" t="s">
        <v>32</v>
      </c>
      <c r="AX358" s="13" t="s">
        <v>77</v>
      </c>
      <c r="AY358" s="214" t="s">
        <v>138</v>
      </c>
    </row>
    <row r="359" spans="2:51" s="14" customFormat="1" ht="11.25">
      <c r="B359" s="215"/>
      <c r="C359" s="216"/>
      <c r="D359" s="199" t="s">
        <v>147</v>
      </c>
      <c r="E359" s="217" t="s">
        <v>1</v>
      </c>
      <c r="F359" s="218" t="s">
        <v>149</v>
      </c>
      <c r="G359" s="216"/>
      <c r="H359" s="219">
        <v>3.872</v>
      </c>
      <c r="I359" s="220"/>
      <c r="J359" s="216"/>
      <c r="K359" s="216"/>
      <c r="L359" s="221"/>
      <c r="M359" s="222"/>
      <c r="N359" s="223"/>
      <c r="O359" s="223"/>
      <c r="P359" s="223"/>
      <c r="Q359" s="223"/>
      <c r="R359" s="223"/>
      <c r="S359" s="223"/>
      <c r="T359" s="224"/>
      <c r="AT359" s="225" t="s">
        <v>147</v>
      </c>
      <c r="AU359" s="225" t="s">
        <v>86</v>
      </c>
      <c r="AV359" s="14" t="s">
        <v>92</v>
      </c>
      <c r="AW359" s="14" t="s">
        <v>32</v>
      </c>
      <c r="AX359" s="14" t="s">
        <v>82</v>
      </c>
      <c r="AY359" s="225" t="s">
        <v>138</v>
      </c>
    </row>
    <row r="360" spans="1:65" s="2" customFormat="1" ht="14.45" customHeight="1">
      <c r="A360" s="34"/>
      <c r="B360" s="35"/>
      <c r="C360" s="186" t="s">
        <v>306</v>
      </c>
      <c r="D360" s="186" t="s">
        <v>140</v>
      </c>
      <c r="E360" s="187" t="s">
        <v>451</v>
      </c>
      <c r="F360" s="188" t="s">
        <v>452</v>
      </c>
      <c r="G360" s="189" t="s">
        <v>157</v>
      </c>
      <c r="H360" s="190">
        <v>3.872</v>
      </c>
      <c r="I360" s="191"/>
      <c r="J360" s="192">
        <f>ROUND(I360*H360,2)</f>
        <v>0</v>
      </c>
      <c r="K360" s="188" t="s">
        <v>144</v>
      </c>
      <c r="L360" s="39"/>
      <c r="M360" s="193" t="s">
        <v>1</v>
      </c>
      <c r="N360" s="194" t="s">
        <v>42</v>
      </c>
      <c r="O360" s="71"/>
      <c r="P360" s="195">
        <f>O360*H360</f>
        <v>0</v>
      </c>
      <c r="Q360" s="195">
        <v>0</v>
      </c>
      <c r="R360" s="195">
        <f>Q360*H360</f>
        <v>0</v>
      </c>
      <c r="S360" s="195">
        <v>0</v>
      </c>
      <c r="T360" s="196">
        <f>S360*H360</f>
        <v>0</v>
      </c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R360" s="197" t="s">
        <v>188</v>
      </c>
      <c r="AT360" s="197" t="s">
        <v>140</v>
      </c>
      <c r="AU360" s="197" t="s">
        <v>86</v>
      </c>
      <c r="AY360" s="17" t="s">
        <v>138</v>
      </c>
      <c r="BE360" s="198">
        <f>IF(N360="základní",J360,0)</f>
        <v>0</v>
      </c>
      <c r="BF360" s="198">
        <f>IF(N360="snížená",J360,0)</f>
        <v>0</v>
      </c>
      <c r="BG360" s="198">
        <f>IF(N360="zákl. přenesená",J360,0)</f>
        <v>0</v>
      </c>
      <c r="BH360" s="198">
        <f>IF(N360="sníž. přenesená",J360,0)</f>
        <v>0</v>
      </c>
      <c r="BI360" s="198">
        <f>IF(N360="nulová",J360,0)</f>
        <v>0</v>
      </c>
      <c r="BJ360" s="17" t="s">
        <v>82</v>
      </c>
      <c r="BK360" s="198">
        <f>ROUND(I360*H360,2)</f>
        <v>0</v>
      </c>
      <c r="BL360" s="17" t="s">
        <v>188</v>
      </c>
      <c r="BM360" s="197" t="s">
        <v>453</v>
      </c>
    </row>
    <row r="361" spans="1:47" s="2" customFormat="1" ht="11.25">
      <c r="A361" s="34"/>
      <c r="B361" s="35"/>
      <c r="C361" s="36"/>
      <c r="D361" s="199" t="s">
        <v>145</v>
      </c>
      <c r="E361" s="36"/>
      <c r="F361" s="200" t="s">
        <v>454</v>
      </c>
      <c r="G361" s="36"/>
      <c r="H361" s="36"/>
      <c r="I361" s="201"/>
      <c r="J361" s="36"/>
      <c r="K361" s="36"/>
      <c r="L361" s="39"/>
      <c r="M361" s="202"/>
      <c r="N361" s="203"/>
      <c r="O361" s="71"/>
      <c r="P361" s="71"/>
      <c r="Q361" s="71"/>
      <c r="R361" s="71"/>
      <c r="S361" s="71"/>
      <c r="T361" s="72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T361" s="17" t="s">
        <v>145</v>
      </c>
      <c r="AU361" s="17" t="s">
        <v>86</v>
      </c>
    </row>
    <row r="362" spans="2:51" s="13" customFormat="1" ht="11.25">
      <c r="B362" s="204"/>
      <c r="C362" s="205"/>
      <c r="D362" s="199" t="s">
        <v>147</v>
      </c>
      <c r="E362" s="206" t="s">
        <v>1</v>
      </c>
      <c r="F362" s="207" t="s">
        <v>445</v>
      </c>
      <c r="G362" s="205"/>
      <c r="H362" s="208">
        <v>3.872</v>
      </c>
      <c r="I362" s="209"/>
      <c r="J362" s="205"/>
      <c r="K362" s="205"/>
      <c r="L362" s="210"/>
      <c r="M362" s="211"/>
      <c r="N362" s="212"/>
      <c r="O362" s="212"/>
      <c r="P362" s="212"/>
      <c r="Q362" s="212"/>
      <c r="R362" s="212"/>
      <c r="S362" s="212"/>
      <c r="T362" s="213"/>
      <c r="AT362" s="214" t="s">
        <v>147</v>
      </c>
      <c r="AU362" s="214" t="s">
        <v>86</v>
      </c>
      <c r="AV362" s="13" t="s">
        <v>86</v>
      </c>
      <c r="AW362" s="13" t="s">
        <v>32</v>
      </c>
      <c r="AX362" s="13" t="s">
        <v>77</v>
      </c>
      <c r="AY362" s="214" t="s">
        <v>138</v>
      </c>
    </row>
    <row r="363" spans="2:51" s="14" customFormat="1" ht="11.25">
      <c r="B363" s="215"/>
      <c r="C363" s="216"/>
      <c r="D363" s="199" t="s">
        <v>147</v>
      </c>
      <c r="E363" s="217" t="s">
        <v>1</v>
      </c>
      <c r="F363" s="218" t="s">
        <v>149</v>
      </c>
      <c r="G363" s="216"/>
      <c r="H363" s="219">
        <v>3.872</v>
      </c>
      <c r="I363" s="220"/>
      <c r="J363" s="216"/>
      <c r="K363" s="216"/>
      <c r="L363" s="221"/>
      <c r="M363" s="222"/>
      <c r="N363" s="223"/>
      <c r="O363" s="223"/>
      <c r="P363" s="223"/>
      <c r="Q363" s="223"/>
      <c r="R363" s="223"/>
      <c r="S363" s="223"/>
      <c r="T363" s="224"/>
      <c r="AT363" s="225" t="s">
        <v>147</v>
      </c>
      <c r="AU363" s="225" t="s">
        <v>86</v>
      </c>
      <c r="AV363" s="14" t="s">
        <v>92</v>
      </c>
      <c r="AW363" s="14" t="s">
        <v>32</v>
      </c>
      <c r="AX363" s="14" t="s">
        <v>82</v>
      </c>
      <c r="AY363" s="225" t="s">
        <v>138</v>
      </c>
    </row>
    <row r="364" spans="1:65" s="2" customFormat="1" ht="14.45" customHeight="1">
      <c r="A364" s="34"/>
      <c r="B364" s="35"/>
      <c r="C364" s="186" t="s">
        <v>455</v>
      </c>
      <c r="D364" s="186" t="s">
        <v>140</v>
      </c>
      <c r="E364" s="187" t="s">
        <v>456</v>
      </c>
      <c r="F364" s="188" t="s">
        <v>457</v>
      </c>
      <c r="G364" s="189" t="s">
        <v>157</v>
      </c>
      <c r="H364" s="190">
        <v>3.872</v>
      </c>
      <c r="I364" s="191"/>
      <c r="J364" s="192">
        <f>ROUND(I364*H364,2)</f>
        <v>0</v>
      </c>
      <c r="K364" s="188" t="s">
        <v>144</v>
      </c>
      <c r="L364" s="39"/>
      <c r="M364" s="193" t="s">
        <v>1</v>
      </c>
      <c r="N364" s="194" t="s">
        <v>42</v>
      </c>
      <c r="O364" s="71"/>
      <c r="P364" s="195">
        <f>O364*H364</f>
        <v>0</v>
      </c>
      <c r="Q364" s="195">
        <v>0</v>
      </c>
      <c r="R364" s="195">
        <f>Q364*H364</f>
        <v>0</v>
      </c>
      <c r="S364" s="195">
        <v>0</v>
      </c>
      <c r="T364" s="196">
        <f>S364*H364</f>
        <v>0</v>
      </c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R364" s="197" t="s">
        <v>188</v>
      </c>
      <c r="AT364" s="197" t="s">
        <v>140</v>
      </c>
      <c r="AU364" s="197" t="s">
        <v>86</v>
      </c>
      <c r="AY364" s="17" t="s">
        <v>138</v>
      </c>
      <c r="BE364" s="198">
        <f>IF(N364="základní",J364,0)</f>
        <v>0</v>
      </c>
      <c r="BF364" s="198">
        <f>IF(N364="snížená",J364,0)</f>
        <v>0</v>
      </c>
      <c r="BG364" s="198">
        <f>IF(N364="zákl. přenesená",J364,0)</f>
        <v>0</v>
      </c>
      <c r="BH364" s="198">
        <f>IF(N364="sníž. přenesená",J364,0)</f>
        <v>0</v>
      </c>
      <c r="BI364" s="198">
        <f>IF(N364="nulová",J364,0)</f>
        <v>0</v>
      </c>
      <c r="BJ364" s="17" t="s">
        <v>82</v>
      </c>
      <c r="BK364" s="198">
        <f>ROUND(I364*H364,2)</f>
        <v>0</v>
      </c>
      <c r="BL364" s="17" t="s">
        <v>188</v>
      </c>
      <c r="BM364" s="197" t="s">
        <v>458</v>
      </c>
    </row>
    <row r="365" spans="1:47" s="2" customFormat="1" ht="11.25">
      <c r="A365" s="34"/>
      <c r="B365" s="35"/>
      <c r="C365" s="36"/>
      <c r="D365" s="199" t="s">
        <v>145</v>
      </c>
      <c r="E365" s="36"/>
      <c r="F365" s="200" t="s">
        <v>459</v>
      </c>
      <c r="G365" s="36"/>
      <c r="H365" s="36"/>
      <c r="I365" s="201"/>
      <c r="J365" s="36"/>
      <c r="K365" s="36"/>
      <c r="L365" s="39"/>
      <c r="M365" s="202"/>
      <c r="N365" s="203"/>
      <c r="O365" s="71"/>
      <c r="P365" s="71"/>
      <c r="Q365" s="71"/>
      <c r="R365" s="71"/>
      <c r="S365" s="71"/>
      <c r="T365" s="72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T365" s="17" t="s">
        <v>145</v>
      </c>
      <c r="AU365" s="17" t="s">
        <v>86</v>
      </c>
    </row>
    <row r="366" spans="2:51" s="13" customFormat="1" ht="11.25">
      <c r="B366" s="204"/>
      <c r="C366" s="205"/>
      <c r="D366" s="199" t="s">
        <v>147</v>
      </c>
      <c r="E366" s="206" t="s">
        <v>1</v>
      </c>
      <c r="F366" s="207" t="s">
        <v>445</v>
      </c>
      <c r="G366" s="205"/>
      <c r="H366" s="208">
        <v>3.872</v>
      </c>
      <c r="I366" s="209"/>
      <c r="J366" s="205"/>
      <c r="K366" s="205"/>
      <c r="L366" s="210"/>
      <c r="M366" s="211"/>
      <c r="N366" s="212"/>
      <c r="O366" s="212"/>
      <c r="P366" s="212"/>
      <c r="Q366" s="212"/>
      <c r="R366" s="212"/>
      <c r="S366" s="212"/>
      <c r="T366" s="213"/>
      <c r="AT366" s="214" t="s">
        <v>147</v>
      </c>
      <c r="AU366" s="214" t="s">
        <v>86</v>
      </c>
      <c r="AV366" s="13" t="s">
        <v>86</v>
      </c>
      <c r="AW366" s="13" t="s">
        <v>32</v>
      </c>
      <c r="AX366" s="13" t="s">
        <v>77</v>
      </c>
      <c r="AY366" s="214" t="s">
        <v>138</v>
      </c>
    </row>
    <row r="367" spans="2:51" s="14" customFormat="1" ht="11.25">
      <c r="B367" s="215"/>
      <c r="C367" s="216"/>
      <c r="D367" s="199" t="s">
        <v>147</v>
      </c>
      <c r="E367" s="217" t="s">
        <v>1</v>
      </c>
      <c r="F367" s="218" t="s">
        <v>149</v>
      </c>
      <c r="G367" s="216"/>
      <c r="H367" s="219">
        <v>3.872</v>
      </c>
      <c r="I367" s="220"/>
      <c r="J367" s="216"/>
      <c r="K367" s="216"/>
      <c r="L367" s="221"/>
      <c r="M367" s="222"/>
      <c r="N367" s="223"/>
      <c r="O367" s="223"/>
      <c r="P367" s="223"/>
      <c r="Q367" s="223"/>
      <c r="R367" s="223"/>
      <c r="S367" s="223"/>
      <c r="T367" s="224"/>
      <c r="AT367" s="225" t="s">
        <v>147</v>
      </c>
      <c r="AU367" s="225" t="s">
        <v>86</v>
      </c>
      <c r="AV367" s="14" t="s">
        <v>92</v>
      </c>
      <c r="AW367" s="14" t="s">
        <v>32</v>
      </c>
      <c r="AX367" s="14" t="s">
        <v>82</v>
      </c>
      <c r="AY367" s="225" t="s">
        <v>138</v>
      </c>
    </row>
    <row r="368" spans="1:65" s="2" customFormat="1" ht="14.45" customHeight="1">
      <c r="A368" s="34"/>
      <c r="B368" s="35"/>
      <c r="C368" s="186" t="s">
        <v>313</v>
      </c>
      <c r="D368" s="186" t="s">
        <v>140</v>
      </c>
      <c r="E368" s="187" t="s">
        <v>460</v>
      </c>
      <c r="F368" s="188" t="s">
        <v>461</v>
      </c>
      <c r="G368" s="189" t="s">
        <v>157</v>
      </c>
      <c r="H368" s="190">
        <v>80.754</v>
      </c>
      <c r="I368" s="191"/>
      <c r="J368" s="192">
        <f>ROUND(I368*H368,2)</f>
        <v>0</v>
      </c>
      <c r="K368" s="188" t="s">
        <v>144</v>
      </c>
      <c r="L368" s="39"/>
      <c r="M368" s="193" t="s">
        <v>1</v>
      </c>
      <c r="N368" s="194" t="s">
        <v>42</v>
      </c>
      <c r="O368" s="71"/>
      <c r="P368" s="195">
        <f>O368*H368</f>
        <v>0</v>
      </c>
      <c r="Q368" s="195">
        <v>0</v>
      </c>
      <c r="R368" s="195">
        <f>Q368*H368</f>
        <v>0</v>
      </c>
      <c r="S368" s="195">
        <v>0</v>
      </c>
      <c r="T368" s="196">
        <f>S368*H368</f>
        <v>0</v>
      </c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R368" s="197" t="s">
        <v>188</v>
      </c>
      <c r="AT368" s="197" t="s">
        <v>140</v>
      </c>
      <c r="AU368" s="197" t="s">
        <v>86</v>
      </c>
      <c r="AY368" s="17" t="s">
        <v>138</v>
      </c>
      <c r="BE368" s="198">
        <f>IF(N368="základní",J368,0)</f>
        <v>0</v>
      </c>
      <c r="BF368" s="198">
        <f>IF(N368="snížená",J368,0)</f>
        <v>0</v>
      </c>
      <c r="BG368" s="198">
        <f>IF(N368="zákl. přenesená",J368,0)</f>
        <v>0</v>
      </c>
      <c r="BH368" s="198">
        <f>IF(N368="sníž. přenesená",J368,0)</f>
        <v>0</v>
      </c>
      <c r="BI368" s="198">
        <f>IF(N368="nulová",J368,0)</f>
        <v>0</v>
      </c>
      <c r="BJ368" s="17" t="s">
        <v>82</v>
      </c>
      <c r="BK368" s="198">
        <f>ROUND(I368*H368,2)</f>
        <v>0</v>
      </c>
      <c r="BL368" s="17" t="s">
        <v>188</v>
      </c>
      <c r="BM368" s="197" t="s">
        <v>462</v>
      </c>
    </row>
    <row r="369" spans="1:47" s="2" customFormat="1" ht="11.25">
      <c r="A369" s="34"/>
      <c r="B369" s="35"/>
      <c r="C369" s="36"/>
      <c r="D369" s="199" t="s">
        <v>145</v>
      </c>
      <c r="E369" s="36"/>
      <c r="F369" s="200" t="s">
        <v>463</v>
      </c>
      <c r="G369" s="36"/>
      <c r="H369" s="36"/>
      <c r="I369" s="201"/>
      <c r="J369" s="36"/>
      <c r="K369" s="36"/>
      <c r="L369" s="39"/>
      <c r="M369" s="202"/>
      <c r="N369" s="203"/>
      <c r="O369" s="71"/>
      <c r="P369" s="71"/>
      <c r="Q369" s="71"/>
      <c r="R369" s="71"/>
      <c r="S369" s="71"/>
      <c r="T369" s="72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T369" s="17" t="s">
        <v>145</v>
      </c>
      <c r="AU369" s="17" t="s">
        <v>86</v>
      </c>
    </row>
    <row r="370" spans="1:65" s="2" customFormat="1" ht="14.45" customHeight="1">
      <c r="A370" s="34"/>
      <c r="B370" s="35"/>
      <c r="C370" s="186" t="s">
        <v>464</v>
      </c>
      <c r="D370" s="186" t="s">
        <v>140</v>
      </c>
      <c r="E370" s="187" t="s">
        <v>465</v>
      </c>
      <c r="F370" s="188" t="s">
        <v>466</v>
      </c>
      <c r="G370" s="189" t="s">
        <v>157</v>
      </c>
      <c r="H370" s="190">
        <v>84.626</v>
      </c>
      <c r="I370" s="191"/>
      <c r="J370" s="192">
        <f>ROUND(I370*H370,2)</f>
        <v>0</v>
      </c>
      <c r="K370" s="188" t="s">
        <v>144</v>
      </c>
      <c r="L370" s="39"/>
      <c r="M370" s="193" t="s">
        <v>1</v>
      </c>
      <c r="N370" s="194" t="s">
        <v>42</v>
      </c>
      <c r="O370" s="71"/>
      <c r="P370" s="195">
        <f>O370*H370</f>
        <v>0</v>
      </c>
      <c r="Q370" s="195">
        <v>0</v>
      </c>
      <c r="R370" s="195">
        <f>Q370*H370</f>
        <v>0</v>
      </c>
      <c r="S370" s="195">
        <v>0</v>
      </c>
      <c r="T370" s="196">
        <f>S370*H370</f>
        <v>0</v>
      </c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R370" s="197" t="s">
        <v>188</v>
      </c>
      <c r="AT370" s="197" t="s">
        <v>140</v>
      </c>
      <c r="AU370" s="197" t="s">
        <v>86</v>
      </c>
      <c r="AY370" s="17" t="s">
        <v>138</v>
      </c>
      <c r="BE370" s="198">
        <f>IF(N370="základní",J370,0)</f>
        <v>0</v>
      </c>
      <c r="BF370" s="198">
        <f>IF(N370="snížená",J370,0)</f>
        <v>0</v>
      </c>
      <c r="BG370" s="198">
        <f>IF(N370="zákl. přenesená",J370,0)</f>
        <v>0</v>
      </c>
      <c r="BH370" s="198">
        <f>IF(N370="sníž. přenesená",J370,0)</f>
        <v>0</v>
      </c>
      <c r="BI370" s="198">
        <f>IF(N370="nulová",J370,0)</f>
        <v>0</v>
      </c>
      <c r="BJ370" s="17" t="s">
        <v>82</v>
      </c>
      <c r="BK370" s="198">
        <f>ROUND(I370*H370,2)</f>
        <v>0</v>
      </c>
      <c r="BL370" s="17" t="s">
        <v>188</v>
      </c>
      <c r="BM370" s="197" t="s">
        <v>467</v>
      </c>
    </row>
    <row r="371" spans="1:47" s="2" customFormat="1" ht="11.25">
      <c r="A371" s="34"/>
      <c r="B371" s="35"/>
      <c r="C371" s="36"/>
      <c r="D371" s="199" t="s">
        <v>145</v>
      </c>
      <c r="E371" s="36"/>
      <c r="F371" s="200" t="s">
        <v>468</v>
      </c>
      <c r="G371" s="36"/>
      <c r="H371" s="36"/>
      <c r="I371" s="201"/>
      <c r="J371" s="36"/>
      <c r="K371" s="36"/>
      <c r="L371" s="39"/>
      <c r="M371" s="202"/>
      <c r="N371" s="203"/>
      <c r="O371" s="71"/>
      <c r="P371" s="71"/>
      <c r="Q371" s="71"/>
      <c r="R371" s="71"/>
      <c r="S371" s="71"/>
      <c r="T371" s="72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T371" s="17" t="s">
        <v>145</v>
      </c>
      <c r="AU371" s="17" t="s">
        <v>86</v>
      </c>
    </row>
    <row r="372" spans="2:51" s="15" customFormat="1" ht="11.25">
      <c r="B372" s="236"/>
      <c r="C372" s="237"/>
      <c r="D372" s="199" t="s">
        <v>147</v>
      </c>
      <c r="E372" s="238" t="s">
        <v>1</v>
      </c>
      <c r="F372" s="239" t="s">
        <v>469</v>
      </c>
      <c r="G372" s="237"/>
      <c r="H372" s="238" t="s">
        <v>1</v>
      </c>
      <c r="I372" s="240"/>
      <c r="J372" s="237"/>
      <c r="K372" s="237"/>
      <c r="L372" s="241"/>
      <c r="M372" s="242"/>
      <c r="N372" s="243"/>
      <c r="O372" s="243"/>
      <c r="P372" s="243"/>
      <c r="Q372" s="243"/>
      <c r="R372" s="243"/>
      <c r="S372" s="243"/>
      <c r="T372" s="244"/>
      <c r="AT372" s="245" t="s">
        <v>147</v>
      </c>
      <c r="AU372" s="245" t="s">
        <v>86</v>
      </c>
      <c r="AV372" s="15" t="s">
        <v>82</v>
      </c>
      <c r="AW372" s="15" t="s">
        <v>32</v>
      </c>
      <c r="AX372" s="15" t="s">
        <v>77</v>
      </c>
      <c r="AY372" s="245" t="s">
        <v>138</v>
      </c>
    </row>
    <row r="373" spans="2:51" s="13" customFormat="1" ht="11.25">
      <c r="B373" s="204"/>
      <c r="C373" s="205"/>
      <c r="D373" s="199" t="s">
        <v>147</v>
      </c>
      <c r="E373" s="206" t="s">
        <v>1</v>
      </c>
      <c r="F373" s="207" t="s">
        <v>470</v>
      </c>
      <c r="G373" s="205"/>
      <c r="H373" s="208">
        <v>3.872</v>
      </c>
      <c r="I373" s="209"/>
      <c r="J373" s="205"/>
      <c r="K373" s="205"/>
      <c r="L373" s="210"/>
      <c r="M373" s="211"/>
      <c r="N373" s="212"/>
      <c r="O373" s="212"/>
      <c r="P373" s="212"/>
      <c r="Q373" s="212"/>
      <c r="R373" s="212"/>
      <c r="S373" s="212"/>
      <c r="T373" s="213"/>
      <c r="AT373" s="214" t="s">
        <v>147</v>
      </c>
      <c r="AU373" s="214" t="s">
        <v>86</v>
      </c>
      <c r="AV373" s="13" t="s">
        <v>86</v>
      </c>
      <c r="AW373" s="13" t="s">
        <v>32</v>
      </c>
      <c r="AX373" s="13" t="s">
        <v>77</v>
      </c>
      <c r="AY373" s="214" t="s">
        <v>138</v>
      </c>
    </row>
    <row r="374" spans="2:51" s="13" customFormat="1" ht="11.25">
      <c r="B374" s="204"/>
      <c r="C374" s="205"/>
      <c r="D374" s="199" t="s">
        <v>147</v>
      </c>
      <c r="E374" s="206" t="s">
        <v>1</v>
      </c>
      <c r="F374" s="207" t="s">
        <v>471</v>
      </c>
      <c r="G374" s="205"/>
      <c r="H374" s="208">
        <v>2.394</v>
      </c>
      <c r="I374" s="209"/>
      <c r="J374" s="205"/>
      <c r="K374" s="205"/>
      <c r="L374" s="210"/>
      <c r="M374" s="211"/>
      <c r="N374" s="212"/>
      <c r="O374" s="212"/>
      <c r="P374" s="212"/>
      <c r="Q374" s="212"/>
      <c r="R374" s="212"/>
      <c r="S374" s="212"/>
      <c r="T374" s="213"/>
      <c r="AT374" s="214" t="s">
        <v>147</v>
      </c>
      <c r="AU374" s="214" t="s">
        <v>86</v>
      </c>
      <c r="AV374" s="13" t="s">
        <v>86</v>
      </c>
      <c r="AW374" s="13" t="s">
        <v>32</v>
      </c>
      <c r="AX374" s="13" t="s">
        <v>77</v>
      </c>
      <c r="AY374" s="214" t="s">
        <v>138</v>
      </c>
    </row>
    <row r="375" spans="2:51" s="13" customFormat="1" ht="11.25">
      <c r="B375" s="204"/>
      <c r="C375" s="205"/>
      <c r="D375" s="199" t="s">
        <v>147</v>
      </c>
      <c r="E375" s="206" t="s">
        <v>1</v>
      </c>
      <c r="F375" s="207" t="s">
        <v>472</v>
      </c>
      <c r="G375" s="205"/>
      <c r="H375" s="208">
        <v>25.56</v>
      </c>
      <c r="I375" s="209"/>
      <c r="J375" s="205"/>
      <c r="K375" s="205"/>
      <c r="L375" s="210"/>
      <c r="M375" s="211"/>
      <c r="N375" s="212"/>
      <c r="O375" s="212"/>
      <c r="P375" s="212"/>
      <c r="Q375" s="212"/>
      <c r="R375" s="212"/>
      <c r="S375" s="212"/>
      <c r="T375" s="213"/>
      <c r="AT375" s="214" t="s">
        <v>147</v>
      </c>
      <c r="AU375" s="214" t="s">
        <v>86</v>
      </c>
      <c r="AV375" s="13" t="s">
        <v>86</v>
      </c>
      <c r="AW375" s="13" t="s">
        <v>32</v>
      </c>
      <c r="AX375" s="13" t="s">
        <v>77</v>
      </c>
      <c r="AY375" s="214" t="s">
        <v>138</v>
      </c>
    </row>
    <row r="376" spans="2:51" s="13" customFormat="1" ht="11.25">
      <c r="B376" s="204"/>
      <c r="C376" s="205"/>
      <c r="D376" s="199" t="s">
        <v>147</v>
      </c>
      <c r="E376" s="206" t="s">
        <v>1</v>
      </c>
      <c r="F376" s="207" t="s">
        <v>473</v>
      </c>
      <c r="G376" s="205"/>
      <c r="H376" s="208">
        <v>52.8</v>
      </c>
      <c r="I376" s="209"/>
      <c r="J376" s="205"/>
      <c r="K376" s="205"/>
      <c r="L376" s="210"/>
      <c r="M376" s="211"/>
      <c r="N376" s="212"/>
      <c r="O376" s="212"/>
      <c r="P376" s="212"/>
      <c r="Q376" s="212"/>
      <c r="R376" s="212"/>
      <c r="S376" s="212"/>
      <c r="T376" s="213"/>
      <c r="AT376" s="214" t="s">
        <v>147</v>
      </c>
      <c r="AU376" s="214" t="s">
        <v>86</v>
      </c>
      <c r="AV376" s="13" t="s">
        <v>86</v>
      </c>
      <c r="AW376" s="13" t="s">
        <v>32</v>
      </c>
      <c r="AX376" s="13" t="s">
        <v>77</v>
      </c>
      <c r="AY376" s="214" t="s">
        <v>138</v>
      </c>
    </row>
    <row r="377" spans="2:51" s="14" customFormat="1" ht="11.25">
      <c r="B377" s="215"/>
      <c r="C377" s="216"/>
      <c r="D377" s="199" t="s">
        <v>147</v>
      </c>
      <c r="E377" s="217" t="s">
        <v>1</v>
      </c>
      <c r="F377" s="218" t="s">
        <v>149</v>
      </c>
      <c r="G377" s="216"/>
      <c r="H377" s="219">
        <v>84.626</v>
      </c>
      <c r="I377" s="220"/>
      <c r="J377" s="216"/>
      <c r="K377" s="216"/>
      <c r="L377" s="221"/>
      <c r="M377" s="222"/>
      <c r="N377" s="223"/>
      <c r="O377" s="223"/>
      <c r="P377" s="223"/>
      <c r="Q377" s="223"/>
      <c r="R377" s="223"/>
      <c r="S377" s="223"/>
      <c r="T377" s="224"/>
      <c r="AT377" s="225" t="s">
        <v>147</v>
      </c>
      <c r="AU377" s="225" t="s">
        <v>86</v>
      </c>
      <c r="AV377" s="14" t="s">
        <v>92</v>
      </c>
      <c r="AW377" s="14" t="s">
        <v>32</v>
      </c>
      <c r="AX377" s="14" t="s">
        <v>82</v>
      </c>
      <c r="AY377" s="225" t="s">
        <v>138</v>
      </c>
    </row>
    <row r="378" spans="2:63" s="12" customFormat="1" ht="22.9" customHeight="1">
      <c r="B378" s="170"/>
      <c r="C378" s="171"/>
      <c r="D378" s="172" t="s">
        <v>76</v>
      </c>
      <c r="E378" s="184" t="s">
        <v>474</v>
      </c>
      <c r="F378" s="184" t="s">
        <v>475</v>
      </c>
      <c r="G378" s="171"/>
      <c r="H378" s="171"/>
      <c r="I378" s="174"/>
      <c r="J378" s="185">
        <f>BK378</f>
        <v>0</v>
      </c>
      <c r="K378" s="171"/>
      <c r="L378" s="176"/>
      <c r="M378" s="177"/>
      <c r="N378" s="178"/>
      <c r="O378" s="178"/>
      <c r="P378" s="179">
        <f>SUM(P379:P405)</f>
        <v>0</v>
      </c>
      <c r="Q378" s="178"/>
      <c r="R378" s="179">
        <f>SUM(R379:R405)</f>
        <v>0</v>
      </c>
      <c r="S378" s="178"/>
      <c r="T378" s="180">
        <f>SUM(T379:T405)</f>
        <v>0</v>
      </c>
      <c r="AR378" s="181" t="s">
        <v>86</v>
      </c>
      <c r="AT378" s="182" t="s">
        <v>76</v>
      </c>
      <c r="AU378" s="182" t="s">
        <v>82</v>
      </c>
      <c r="AY378" s="181" t="s">
        <v>138</v>
      </c>
      <c r="BK378" s="183">
        <f>SUM(BK379:BK405)</f>
        <v>0</v>
      </c>
    </row>
    <row r="379" spans="1:65" s="2" customFormat="1" ht="14.45" customHeight="1">
      <c r="A379" s="34"/>
      <c r="B379" s="35"/>
      <c r="C379" s="186" t="s">
        <v>321</v>
      </c>
      <c r="D379" s="186" t="s">
        <v>140</v>
      </c>
      <c r="E379" s="187" t="s">
        <v>476</v>
      </c>
      <c r="F379" s="188" t="s">
        <v>477</v>
      </c>
      <c r="G379" s="189" t="s">
        <v>157</v>
      </c>
      <c r="H379" s="190">
        <v>207.769</v>
      </c>
      <c r="I379" s="191"/>
      <c r="J379" s="192">
        <f>ROUND(I379*H379,2)</f>
        <v>0</v>
      </c>
      <c r="K379" s="188" t="s">
        <v>144</v>
      </c>
      <c r="L379" s="39"/>
      <c r="M379" s="193" t="s">
        <v>1</v>
      </c>
      <c r="N379" s="194" t="s">
        <v>42</v>
      </c>
      <c r="O379" s="71"/>
      <c r="P379" s="195">
        <f>O379*H379</f>
        <v>0</v>
      </c>
      <c r="Q379" s="195">
        <v>0</v>
      </c>
      <c r="R379" s="195">
        <f>Q379*H379</f>
        <v>0</v>
      </c>
      <c r="S379" s="195">
        <v>0</v>
      </c>
      <c r="T379" s="196">
        <f>S379*H379</f>
        <v>0</v>
      </c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R379" s="197" t="s">
        <v>188</v>
      </c>
      <c r="AT379" s="197" t="s">
        <v>140</v>
      </c>
      <c r="AU379" s="197" t="s">
        <v>86</v>
      </c>
      <c r="AY379" s="17" t="s">
        <v>138</v>
      </c>
      <c r="BE379" s="198">
        <f>IF(N379="základní",J379,0)</f>
        <v>0</v>
      </c>
      <c r="BF379" s="198">
        <f>IF(N379="snížená",J379,0)</f>
        <v>0</v>
      </c>
      <c r="BG379" s="198">
        <f>IF(N379="zákl. přenesená",J379,0)</f>
        <v>0</v>
      </c>
      <c r="BH379" s="198">
        <f>IF(N379="sníž. přenesená",J379,0)</f>
        <v>0</v>
      </c>
      <c r="BI379" s="198">
        <f>IF(N379="nulová",J379,0)</f>
        <v>0</v>
      </c>
      <c r="BJ379" s="17" t="s">
        <v>82</v>
      </c>
      <c r="BK379" s="198">
        <f>ROUND(I379*H379,2)</f>
        <v>0</v>
      </c>
      <c r="BL379" s="17" t="s">
        <v>188</v>
      </c>
      <c r="BM379" s="197" t="s">
        <v>478</v>
      </c>
    </row>
    <row r="380" spans="1:47" s="2" customFormat="1" ht="11.25">
      <c r="A380" s="34"/>
      <c r="B380" s="35"/>
      <c r="C380" s="36"/>
      <c r="D380" s="199" t="s">
        <v>145</v>
      </c>
      <c r="E380" s="36"/>
      <c r="F380" s="200" t="s">
        <v>479</v>
      </c>
      <c r="G380" s="36"/>
      <c r="H380" s="36"/>
      <c r="I380" s="201"/>
      <c r="J380" s="36"/>
      <c r="K380" s="36"/>
      <c r="L380" s="39"/>
      <c r="M380" s="202"/>
      <c r="N380" s="203"/>
      <c r="O380" s="71"/>
      <c r="P380" s="71"/>
      <c r="Q380" s="71"/>
      <c r="R380" s="71"/>
      <c r="S380" s="71"/>
      <c r="T380" s="72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T380" s="17" t="s">
        <v>145</v>
      </c>
      <c r="AU380" s="17" t="s">
        <v>86</v>
      </c>
    </row>
    <row r="381" spans="2:51" s="15" customFormat="1" ht="11.25">
      <c r="B381" s="236"/>
      <c r="C381" s="237"/>
      <c r="D381" s="199" t="s">
        <v>147</v>
      </c>
      <c r="E381" s="238" t="s">
        <v>1</v>
      </c>
      <c r="F381" s="239" t="s">
        <v>190</v>
      </c>
      <c r="G381" s="237"/>
      <c r="H381" s="238" t="s">
        <v>1</v>
      </c>
      <c r="I381" s="240"/>
      <c r="J381" s="237"/>
      <c r="K381" s="237"/>
      <c r="L381" s="241"/>
      <c r="M381" s="242"/>
      <c r="N381" s="243"/>
      <c r="O381" s="243"/>
      <c r="P381" s="243"/>
      <c r="Q381" s="243"/>
      <c r="R381" s="243"/>
      <c r="S381" s="243"/>
      <c r="T381" s="244"/>
      <c r="AT381" s="245" t="s">
        <v>147</v>
      </c>
      <c r="AU381" s="245" t="s">
        <v>86</v>
      </c>
      <c r="AV381" s="15" t="s">
        <v>82</v>
      </c>
      <c r="AW381" s="15" t="s">
        <v>32</v>
      </c>
      <c r="AX381" s="15" t="s">
        <v>77</v>
      </c>
      <c r="AY381" s="245" t="s">
        <v>138</v>
      </c>
    </row>
    <row r="382" spans="2:51" s="13" customFormat="1" ht="11.25">
      <c r="B382" s="204"/>
      <c r="C382" s="205"/>
      <c r="D382" s="199" t="s">
        <v>147</v>
      </c>
      <c r="E382" s="206" t="s">
        <v>1</v>
      </c>
      <c r="F382" s="207" t="s">
        <v>199</v>
      </c>
      <c r="G382" s="205"/>
      <c r="H382" s="208">
        <v>47.175</v>
      </c>
      <c r="I382" s="209"/>
      <c r="J382" s="205"/>
      <c r="K382" s="205"/>
      <c r="L382" s="210"/>
      <c r="M382" s="211"/>
      <c r="N382" s="212"/>
      <c r="O382" s="212"/>
      <c r="P382" s="212"/>
      <c r="Q382" s="212"/>
      <c r="R382" s="212"/>
      <c r="S382" s="212"/>
      <c r="T382" s="213"/>
      <c r="AT382" s="214" t="s">
        <v>147</v>
      </c>
      <c r="AU382" s="214" t="s">
        <v>86</v>
      </c>
      <c r="AV382" s="13" t="s">
        <v>86</v>
      </c>
      <c r="AW382" s="13" t="s">
        <v>32</v>
      </c>
      <c r="AX382" s="13" t="s">
        <v>77</v>
      </c>
      <c r="AY382" s="214" t="s">
        <v>138</v>
      </c>
    </row>
    <row r="383" spans="2:51" s="13" customFormat="1" ht="11.25">
      <c r="B383" s="204"/>
      <c r="C383" s="205"/>
      <c r="D383" s="199" t="s">
        <v>147</v>
      </c>
      <c r="E383" s="206" t="s">
        <v>1</v>
      </c>
      <c r="F383" s="207" t="s">
        <v>200</v>
      </c>
      <c r="G383" s="205"/>
      <c r="H383" s="208">
        <v>65.629</v>
      </c>
      <c r="I383" s="209"/>
      <c r="J383" s="205"/>
      <c r="K383" s="205"/>
      <c r="L383" s="210"/>
      <c r="M383" s="211"/>
      <c r="N383" s="212"/>
      <c r="O383" s="212"/>
      <c r="P383" s="212"/>
      <c r="Q383" s="212"/>
      <c r="R383" s="212"/>
      <c r="S383" s="212"/>
      <c r="T383" s="213"/>
      <c r="AT383" s="214" t="s">
        <v>147</v>
      </c>
      <c r="AU383" s="214" t="s">
        <v>86</v>
      </c>
      <c r="AV383" s="13" t="s">
        <v>86</v>
      </c>
      <c r="AW383" s="13" t="s">
        <v>32</v>
      </c>
      <c r="AX383" s="13" t="s">
        <v>77</v>
      </c>
      <c r="AY383" s="214" t="s">
        <v>138</v>
      </c>
    </row>
    <row r="384" spans="2:51" s="13" customFormat="1" ht="11.25">
      <c r="B384" s="204"/>
      <c r="C384" s="205"/>
      <c r="D384" s="199" t="s">
        <v>147</v>
      </c>
      <c r="E384" s="206" t="s">
        <v>1</v>
      </c>
      <c r="F384" s="207" t="s">
        <v>201</v>
      </c>
      <c r="G384" s="205"/>
      <c r="H384" s="208">
        <v>46.065</v>
      </c>
      <c r="I384" s="209"/>
      <c r="J384" s="205"/>
      <c r="K384" s="205"/>
      <c r="L384" s="210"/>
      <c r="M384" s="211"/>
      <c r="N384" s="212"/>
      <c r="O384" s="212"/>
      <c r="P384" s="212"/>
      <c r="Q384" s="212"/>
      <c r="R384" s="212"/>
      <c r="S384" s="212"/>
      <c r="T384" s="213"/>
      <c r="AT384" s="214" t="s">
        <v>147</v>
      </c>
      <c r="AU384" s="214" t="s">
        <v>86</v>
      </c>
      <c r="AV384" s="13" t="s">
        <v>86</v>
      </c>
      <c r="AW384" s="13" t="s">
        <v>32</v>
      </c>
      <c r="AX384" s="13" t="s">
        <v>77</v>
      </c>
      <c r="AY384" s="214" t="s">
        <v>138</v>
      </c>
    </row>
    <row r="385" spans="2:51" s="13" customFormat="1" ht="11.25">
      <c r="B385" s="204"/>
      <c r="C385" s="205"/>
      <c r="D385" s="199" t="s">
        <v>147</v>
      </c>
      <c r="E385" s="206" t="s">
        <v>1</v>
      </c>
      <c r="F385" s="207" t="s">
        <v>203</v>
      </c>
      <c r="G385" s="205"/>
      <c r="H385" s="208">
        <v>-20</v>
      </c>
      <c r="I385" s="209"/>
      <c r="J385" s="205"/>
      <c r="K385" s="205"/>
      <c r="L385" s="210"/>
      <c r="M385" s="211"/>
      <c r="N385" s="212"/>
      <c r="O385" s="212"/>
      <c r="P385" s="212"/>
      <c r="Q385" s="212"/>
      <c r="R385" s="212"/>
      <c r="S385" s="212"/>
      <c r="T385" s="213"/>
      <c r="AT385" s="214" t="s">
        <v>147</v>
      </c>
      <c r="AU385" s="214" t="s">
        <v>86</v>
      </c>
      <c r="AV385" s="13" t="s">
        <v>86</v>
      </c>
      <c r="AW385" s="13" t="s">
        <v>32</v>
      </c>
      <c r="AX385" s="13" t="s">
        <v>77</v>
      </c>
      <c r="AY385" s="214" t="s">
        <v>138</v>
      </c>
    </row>
    <row r="386" spans="2:51" s="13" customFormat="1" ht="11.25">
      <c r="B386" s="204"/>
      <c r="C386" s="205"/>
      <c r="D386" s="199" t="s">
        <v>147</v>
      </c>
      <c r="E386" s="206" t="s">
        <v>1</v>
      </c>
      <c r="F386" s="207" t="s">
        <v>226</v>
      </c>
      <c r="G386" s="205"/>
      <c r="H386" s="208">
        <v>68.9</v>
      </c>
      <c r="I386" s="209"/>
      <c r="J386" s="205"/>
      <c r="K386" s="205"/>
      <c r="L386" s="210"/>
      <c r="M386" s="211"/>
      <c r="N386" s="212"/>
      <c r="O386" s="212"/>
      <c r="P386" s="212"/>
      <c r="Q386" s="212"/>
      <c r="R386" s="212"/>
      <c r="S386" s="212"/>
      <c r="T386" s="213"/>
      <c r="AT386" s="214" t="s">
        <v>147</v>
      </c>
      <c r="AU386" s="214" t="s">
        <v>86</v>
      </c>
      <c r="AV386" s="13" t="s">
        <v>86</v>
      </c>
      <c r="AW386" s="13" t="s">
        <v>32</v>
      </c>
      <c r="AX386" s="13" t="s">
        <v>77</v>
      </c>
      <c r="AY386" s="214" t="s">
        <v>138</v>
      </c>
    </row>
    <row r="387" spans="2:51" s="14" customFormat="1" ht="11.25">
      <c r="B387" s="215"/>
      <c r="C387" s="216"/>
      <c r="D387" s="199" t="s">
        <v>147</v>
      </c>
      <c r="E387" s="217" t="s">
        <v>1</v>
      </c>
      <c r="F387" s="218" t="s">
        <v>149</v>
      </c>
      <c r="G387" s="216"/>
      <c r="H387" s="219">
        <v>207.769</v>
      </c>
      <c r="I387" s="220"/>
      <c r="J387" s="216"/>
      <c r="K387" s="216"/>
      <c r="L387" s="221"/>
      <c r="M387" s="222"/>
      <c r="N387" s="223"/>
      <c r="O387" s="223"/>
      <c r="P387" s="223"/>
      <c r="Q387" s="223"/>
      <c r="R387" s="223"/>
      <c r="S387" s="223"/>
      <c r="T387" s="224"/>
      <c r="AT387" s="225" t="s">
        <v>147</v>
      </c>
      <c r="AU387" s="225" t="s">
        <v>86</v>
      </c>
      <c r="AV387" s="14" t="s">
        <v>92</v>
      </c>
      <c r="AW387" s="14" t="s">
        <v>32</v>
      </c>
      <c r="AX387" s="14" t="s">
        <v>82</v>
      </c>
      <c r="AY387" s="225" t="s">
        <v>138</v>
      </c>
    </row>
    <row r="388" spans="1:65" s="2" customFormat="1" ht="14.45" customHeight="1">
      <c r="A388" s="34"/>
      <c r="B388" s="35"/>
      <c r="C388" s="186" t="s">
        <v>480</v>
      </c>
      <c r="D388" s="186" t="s">
        <v>140</v>
      </c>
      <c r="E388" s="187" t="s">
        <v>481</v>
      </c>
      <c r="F388" s="188" t="s">
        <v>482</v>
      </c>
      <c r="G388" s="189" t="s">
        <v>157</v>
      </c>
      <c r="H388" s="190">
        <v>207.769</v>
      </c>
      <c r="I388" s="191"/>
      <c r="J388" s="192">
        <f>ROUND(I388*H388,2)</f>
        <v>0</v>
      </c>
      <c r="K388" s="188" t="s">
        <v>144</v>
      </c>
      <c r="L388" s="39"/>
      <c r="M388" s="193" t="s">
        <v>1</v>
      </c>
      <c r="N388" s="194" t="s">
        <v>42</v>
      </c>
      <c r="O388" s="71"/>
      <c r="P388" s="195">
        <f>O388*H388</f>
        <v>0</v>
      </c>
      <c r="Q388" s="195">
        <v>0</v>
      </c>
      <c r="R388" s="195">
        <f>Q388*H388</f>
        <v>0</v>
      </c>
      <c r="S388" s="195">
        <v>0</v>
      </c>
      <c r="T388" s="196">
        <f>S388*H388</f>
        <v>0</v>
      </c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R388" s="197" t="s">
        <v>188</v>
      </c>
      <c r="AT388" s="197" t="s">
        <v>140</v>
      </c>
      <c r="AU388" s="197" t="s">
        <v>86</v>
      </c>
      <c r="AY388" s="17" t="s">
        <v>138</v>
      </c>
      <c r="BE388" s="198">
        <f>IF(N388="základní",J388,0)</f>
        <v>0</v>
      </c>
      <c r="BF388" s="198">
        <f>IF(N388="snížená",J388,0)</f>
        <v>0</v>
      </c>
      <c r="BG388" s="198">
        <f>IF(N388="zákl. přenesená",J388,0)</f>
        <v>0</v>
      </c>
      <c r="BH388" s="198">
        <f>IF(N388="sníž. přenesená",J388,0)</f>
        <v>0</v>
      </c>
      <c r="BI388" s="198">
        <f>IF(N388="nulová",J388,0)</f>
        <v>0</v>
      </c>
      <c r="BJ388" s="17" t="s">
        <v>82</v>
      </c>
      <c r="BK388" s="198">
        <f>ROUND(I388*H388,2)</f>
        <v>0</v>
      </c>
      <c r="BL388" s="17" t="s">
        <v>188</v>
      </c>
      <c r="BM388" s="197" t="s">
        <v>483</v>
      </c>
    </row>
    <row r="389" spans="1:47" s="2" customFormat="1" ht="11.25">
      <c r="A389" s="34"/>
      <c r="B389" s="35"/>
      <c r="C389" s="36"/>
      <c r="D389" s="199" t="s">
        <v>145</v>
      </c>
      <c r="E389" s="36"/>
      <c r="F389" s="200" t="s">
        <v>484</v>
      </c>
      <c r="G389" s="36"/>
      <c r="H389" s="36"/>
      <c r="I389" s="201"/>
      <c r="J389" s="36"/>
      <c r="K389" s="36"/>
      <c r="L389" s="39"/>
      <c r="M389" s="202"/>
      <c r="N389" s="203"/>
      <c r="O389" s="71"/>
      <c r="P389" s="71"/>
      <c r="Q389" s="71"/>
      <c r="R389" s="71"/>
      <c r="S389" s="71"/>
      <c r="T389" s="72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T389" s="17" t="s">
        <v>145</v>
      </c>
      <c r="AU389" s="17" t="s">
        <v>86</v>
      </c>
    </row>
    <row r="390" spans="2:51" s="15" customFormat="1" ht="11.25">
      <c r="B390" s="236"/>
      <c r="C390" s="237"/>
      <c r="D390" s="199" t="s">
        <v>147</v>
      </c>
      <c r="E390" s="238" t="s">
        <v>1</v>
      </c>
      <c r="F390" s="239" t="s">
        <v>190</v>
      </c>
      <c r="G390" s="237"/>
      <c r="H390" s="238" t="s">
        <v>1</v>
      </c>
      <c r="I390" s="240"/>
      <c r="J390" s="237"/>
      <c r="K390" s="237"/>
      <c r="L390" s="241"/>
      <c r="M390" s="242"/>
      <c r="N390" s="243"/>
      <c r="O390" s="243"/>
      <c r="P390" s="243"/>
      <c r="Q390" s="243"/>
      <c r="R390" s="243"/>
      <c r="S390" s="243"/>
      <c r="T390" s="244"/>
      <c r="AT390" s="245" t="s">
        <v>147</v>
      </c>
      <c r="AU390" s="245" t="s">
        <v>86</v>
      </c>
      <c r="AV390" s="15" t="s">
        <v>82</v>
      </c>
      <c r="AW390" s="15" t="s">
        <v>32</v>
      </c>
      <c r="AX390" s="15" t="s">
        <v>77</v>
      </c>
      <c r="AY390" s="245" t="s">
        <v>138</v>
      </c>
    </row>
    <row r="391" spans="2:51" s="13" customFormat="1" ht="11.25">
      <c r="B391" s="204"/>
      <c r="C391" s="205"/>
      <c r="D391" s="199" t="s">
        <v>147</v>
      </c>
      <c r="E391" s="206" t="s">
        <v>1</v>
      </c>
      <c r="F391" s="207" t="s">
        <v>199</v>
      </c>
      <c r="G391" s="205"/>
      <c r="H391" s="208">
        <v>47.175</v>
      </c>
      <c r="I391" s="209"/>
      <c r="J391" s="205"/>
      <c r="K391" s="205"/>
      <c r="L391" s="210"/>
      <c r="M391" s="211"/>
      <c r="N391" s="212"/>
      <c r="O391" s="212"/>
      <c r="P391" s="212"/>
      <c r="Q391" s="212"/>
      <c r="R391" s="212"/>
      <c r="S391" s="212"/>
      <c r="T391" s="213"/>
      <c r="AT391" s="214" t="s">
        <v>147</v>
      </c>
      <c r="AU391" s="214" t="s">
        <v>86</v>
      </c>
      <c r="AV391" s="13" t="s">
        <v>86</v>
      </c>
      <c r="AW391" s="13" t="s">
        <v>32</v>
      </c>
      <c r="AX391" s="13" t="s">
        <v>77</v>
      </c>
      <c r="AY391" s="214" t="s">
        <v>138</v>
      </c>
    </row>
    <row r="392" spans="2:51" s="13" customFormat="1" ht="11.25">
      <c r="B392" s="204"/>
      <c r="C392" s="205"/>
      <c r="D392" s="199" t="s">
        <v>147</v>
      </c>
      <c r="E392" s="206" t="s">
        <v>1</v>
      </c>
      <c r="F392" s="207" t="s">
        <v>200</v>
      </c>
      <c r="G392" s="205"/>
      <c r="H392" s="208">
        <v>65.629</v>
      </c>
      <c r="I392" s="209"/>
      <c r="J392" s="205"/>
      <c r="K392" s="205"/>
      <c r="L392" s="210"/>
      <c r="M392" s="211"/>
      <c r="N392" s="212"/>
      <c r="O392" s="212"/>
      <c r="P392" s="212"/>
      <c r="Q392" s="212"/>
      <c r="R392" s="212"/>
      <c r="S392" s="212"/>
      <c r="T392" s="213"/>
      <c r="AT392" s="214" t="s">
        <v>147</v>
      </c>
      <c r="AU392" s="214" t="s">
        <v>86</v>
      </c>
      <c r="AV392" s="13" t="s">
        <v>86</v>
      </c>
      <c r="AW392" s="13" t="s">
        <v>32</v>
      </c>
      <c r="AX392" s="13" t="s">
        <v>77</v>
      </c>
      <c r="AY392" s="214" t="s">
        <v>138</v>
      </c>
    </row>
    <row r="393" spans="2:51" s="13" customFormat="1" ht="11.25">
      <c r="B393" s="204"/>
      <c r="C393" s="205"/>
      <c r="D393" s="199" t="s">
        <v>147</v>
      </c>
      <c r="E393" s="206" t="s">
        <v>1</v>
      </c>
      <c r="F393" s="207" t="s">
        <v>201</v>
      </c>
      <c r="G393" s="205"/>
      <c r="H393" s="208">
        <v>46.065</v>
      </c>
      <c r="I393" s="209"/>
      <c r="J393" s="205"/>
      <c r="K393" s="205"/>
      <c r="L393" s="210"/>
      <c r="M393" s="211"/>
      <c r="N393" s="212"/>
      <c r="O393" s="212"/>
      <c r="P393" s="212"/>
      <c r="Q393" s="212"/>
      <c r="R393" s="212"/>
      <c r="S393" s="212"/>
      <c r="T393" s="213"/>
      <c r="AT393" s="214" t="s">
        <v>147</v>
      </c>
      <c r="AU393" s="214" t="s">
        <v>86</v>
      </c>
      <c r="AV393" s="13" t="s">
        <v>86</v>
      </c>
      <c r="AW393" s="13" t="s">
        <v>32</v>
      </c>
      <c r="AX393" s="13" t="s">
        <v>77</v>
      </c>
      <c r="AY393" s="214" t="s">
        <v>138</v>
      </c>
    </row>
    <row r="394" spans="2:51" s="13" customFormat="1" ht="11.25">
      <c r="B394" s="204"/>
      <c r="C394" s="205"/>
      <c r="D394" s="199" t="s">
        <v>147</v>
      </c>
      <c r="E394" s="206" t="s">
        <v>1</v>
      </c>
      <c r="F394" s="207" t="s">
        <v>203</v>
      </c>
      <c r="G394" s="205"/>
      <c r="H394" s="208">
        <v>-20</v>
      </c>
      <c r="I394" s="209"/>
      <c r="J394" s="205"/>
      <c r="K394" s="205"/>
      <c r="L394" s="210"/>
      <c r="M394" s="211"/>
      <c r="N394" s="212"/>
      <c r="O394" s="212"/>
      <c r="P394" s="212"/>
      <c r="Q394" s="212"/>
      <c r="R394" s="212"/>
      <c r="S394" s="212"/>
      <c r="T394" s="213"/>
      <c r="AT394" s="214" t="s">
        <v>147</v>
      </c>
      <c r="AU394" s="214" t="s">
        <v>86</v>
      </c>
      <c r="AV394" s="13" t="s">
        <v>86</v>
      </c>
      <c r="AW394" s="13" t="s">
        <v>32</v>
      </c>
      <c r="AX394" s="13" t="s">
        <v>77</v>
      </c>
      <c r="AY394" s="214" t="s">
        <v>138</v>
      </c>
    </row>
    <row r="395" spans="2:51" s="13" customFormat="1" ht="11.25">
      <c r="B395" s="204"/>
      <c r="C395" s="205"/>
      <c r="D395" s="199" t="s">
        <v>147</v>
      </c>
      <c r="E395" s="206" t="s">
        <v>1</v>
      </c>
      <c r="F395" s="207" t="s">
        <v>226</v>
      </c>
      <c r="G395" s="205"/>
      <c r="H395" s="208">
        <v>68.9</v>
      </c>
      <c r="I395" s="209"/>
      <c r="J395" s="205"/>
      <c r="K395" s="205"/>
      <c r="L395" s="210"/>
      <c r="M395" s="211"/>
      <c r="N395" s="212"/>
      <c r="O395" s="212"/>
      <c r="P395" s="212"/>
      <c r="Q395" s="212"/>
      <c r="R395" s="212"/>
      <c r="S395" s="212"/>
      <c r="T395" s="213"/>
      <c r="AT395" s="214" t="s">
        <v>147</v>
      </c>
      <c r="AU395" s="214" t="s">
        <v>86</v>
      </c>
      <c r="AV395" s="13" t="s">
        <v>86</v>
      </c>
      <c r="AW395" s="13" t="s">
        <v>32</v>
      </c>
      <c r="AX395" s="13" t="s">
        <v>77</v>
      </c>
      <c r="AY395" s="214" t="s">
        <v>138</v>
      </c>
    </row>
    <row r="396" spans="2:51" s="14" customFormat="1" ht="11.25">
      <c r="B396" s="215"/>
      <c r="C396" s="216"/>
      <c r="D396" s="199" t="s">
        <v>147</v>
      </c>
      <c r="E396" s="217" t="s">
        <v>1</v>
      </c>
      <c r="F396" s="218" t="s">
        <v>149</v>
      </c>
      <c r="G396" s="216"/>
      <c r="H396" s="219">
        <v>207.769</v>
      </c>
      <c r="I396" s="220"/>
      <c r="J396" s="216"/>
      <c r="K396" s="216"/>
      <c r="L396" s="221"/>
      <c r="M396" s="222"/>
      <c r="N396" s="223"/>
      <c r="O396" s="223"/>
      <c r="P396" s="223"/>
      <c r="Q396" s="223"/>
      <c r="R396" s="223"/>
      <c r="S396" s="223"/>
      <c r="T396" s="224"/>
      <c r="AT396" s="225" t="s">
        <v>147</v>
      </c>
      <c r="AU396" s="225" t="s">
        <v>86</v>
      </c>
      <c r="AV396" s="14" t="s">
        <v>92</v>
      </c>
      <c r="AW396" s="14" t="s">
        <v>32</v>
      </c>
      <c r="AX396" s="14" t="s">
        <v>82</v>
      </c>
      <c r="AY396" s="225" t="s">
        <v>138</v>
      </c>
    </row>
    <row r="397" spans="1:65" s="2" customFormat="1" ht="24.2" customHeight="1">
      <c r="A397" s="34"/>
      <c r="B397" s="35"/>
      <c r="C397" s="186" t="s">
        <v>326</v>
      </c>
      <c r="D397" s="186" t="s">
        <v>140</v>
      </c>
      <c r="E397" s="187" t="s">
        <v>485</v>
      </c>
      <c r="F397" s="188" t="s">
        <v>486</v>
      </c>
      <c r="G397" s="189" t="s">
        <v>157</v>
      </c>
      <c r="H397" s="190">
        <v>207.769</v>
      </c>
      <c r="I397" s="191"/>
      <c r="J397" s="192">
        <f>ROUND(I397*H397,2)</f>
        <v>0</v>
      </c>
      <c r="K397" s="188" t="s">
        <v>1</v>
      </c>
      <c r="L397" s="39"/>
      <c r="M397" s="193" t="s">
        <v>1</v>
      </c>
      <c r="N397" s="194" t="s">
        <v>42</v>
      </c>
      <c r="O397" s="71"/>
      <c r="P397" s="195">
        <f>O397*H397</f>
        <v>0</v>
      </c>
      <c r="Q397" s="195">
        <v>0</v>
      </c>
      <c r="R397" s="195">
        <f>Q397*H397</f>
        <v>0</v>
      </c>
      <c r="S397" s="195">
        <v>0</v>
      </c>
      <c r="T397" s="196">
        <f>S397*H397</f>
        <v>0</v>
      </c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R397" s="197" t="s">
        <v>188</v>
      </c>
      <c r="AT397" s="197" t="s">
        <v>140</v>
      </c>
      <c r="AU397" s="197" t="s">
        <v>86</v>
      </c>
      <c r="AY397" s="17" t="s">
        <v>138</v>
      </c>
      <c r="BE397" s="198">
        <f>IF(N397="základní",J397,0)</f>
        <v>0</v>
      </c>
      <c r="BF397" s="198">
        <f>IF(N397="snížená",J397,0)</f>
        <v>0</v>
      </c>
      <c r="BG397" s="198">
        <f>IF(N397="zákl. přenesená",J397,0)</f>
        <v>0</v>
      </c>
      <c r="BH397" s="198">
        <f>IF(N397="sníž. přenesená",J397,0)</f>
        <v>0</v>
      </c>
      <c r="BI397" s="198">
        <f>IF(N397="nulová",J397,0)</f>
        <v>0</v>
      </c>
      <c r="BJ397" s="17" t="s">
        <v>82</v>
      </c>
      <c r="BK397" s="198">
        <f>ROUND(I397*H397,2)</f>
        <v>0</v>
      </c>
      <c r="BL397" s="17" t="s">
        <v>188</v>
      </c>
      <c r="BM397" s="197" t="s">
        <v>487</v>
      </c>
    </row>
    <row r="398" spans="1:47" s="2" customFormat="1" ht="11.25">
      <c r="A398" s="34"/>
      <c r="B398" s="35"/>
      <c r="C398" s="36"/>
      <c r="D398" s="199" t="s">
        <v>145</v>
      </c>
      <c r="E398" s="36"/>
      <c r="F398" s="200" t="s">
        <v>486</v>
      </c>
      <c r="G398" s="36"/>
      <c r="H398" s="36"/>
      <c r="I398" s="201"/>
      <c r="J398" s="36"/>
      <c r="K398" s="36"/>
      <c r="L398" s="39"/>
      <c r="M398" s="202"/>
      <c r="N398" s="203"/>
      <c r="O398" s="71"/>
      <c r="P398" s="71"/>
      <c r="Q398" s="71"/>
      <c r="R398" s="71"/>
      <c r="S398" s="71"/>
      <c r="T398" s="72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T398" s="17" t="s">
        <v>145</v>
      </c>
      <c r="AU398" s="17" t="s">
        <v>86</v>
      </c>
    </row>
    <row r="399" spans="2:51" s="15" customFormat="1" ht="11.25">
      <c r="B399" s="236"/>
      <c r="C399" s="237"/>
      <c r="D399" s="199" t="s">
        <v>147</v>
      </c>
      <c r="E399" s="238" t="s">
        <v>1</v>
      </c>
      <c r="F399" s="239" t="s">
        <v>190</v>
      </c>
      <c r="G399" s="237"/>
      <c r="H399" s="238" t="s">
        <v>1</v>
      </c>
      <c r="I399" s="240"/>
      <c r="J399" s="237"/>
      <c r="K399" s="237"/>
      <c r="L399" s="241"/>
      <c r="M399" s="242"/>
      <c r="N399" s="243"/>
      <c r="O399" s="243"/>
      <c r="P399" s="243"/>
      <c r="Q399" s="243"/>
      <c r="R399" s="243"/>
      <c r="S399" s="243"/>
      <c r="T399" s="244"/>
      <c r="AT399" s="245" t="s">
        <v>147</v>
      </c>
      <c r="AU399" s="245" t="s">
        <v>86</v>
      </c>
      <c r="AV399" s="15" t="s">
        <v>82</v>
      </c>
      <c r="AW399" s="15" t="s">
        <v>32</v>
      </c>
      <c r="AX399" s="15" t="s">
        <v>77</v>
      </c>
      <c r="AY399" s="245" t="s">
        <v>138</v>
      </c>
    </row>
    <row r="400" spans="2:51" s="13" customFormat="1" ht="11.25">
      <c r="B400" s="204"/>
      <c r="C400" s="205"/>
      <c r="D400" s="199" t="s">
        <v>147</v>
      </c>
      <c r="E400" s="206" t="s">
        <v>1</v>
      </c>
      <c r="F400" s="207" t="s">
        <v>199</v>
      </c>
      <c r="G400" s="205"/>
      <c r="H400" s="208">
        <v>47.175</v>
      </c>
      <c r="I400" s="209"/>
      <c r="J400" s="205"/>
      <c r="K400" s="205"/>
      <c r="L400" s="210"/>
      <c r="M400" s="211"/>
      <c r="N400" s="212"/>
      <c r="O400" s="212"/>
      <c r="P400" s="212"/>
      <c r="Q400" s="212"/>
      <c r="R400" s="212"/>
      <c r="S400" s="212"/>
      <c r="T400" s="213"/>
      <c r="AT400" s="214" t="s">
        <v>147</v>
      </c>
      <c r="AU400" s="214" t="s">
        <v>86</v>
      </c>
      <c r="AV400" s="13" t="s">
        <v>86</v>
      </c>
      <c r="AW400" s="13" t="s">
        <v>32</v>
      </c>
      <c r="AX400" s="13" t="s">
        <v>77</v>
      </c>
      <c r="AY400" s="214" t="s">
        <v>138</v>
      </c>
    </row>
    <row r="401" spans="2:51" s="13" customFormat="1" ht="11.25">
      <c r="B401" s="204"/>
      <c r="C401" s="205"/>
      <c r="D401" s="199" t="s">
        <v>147</v>
      </c>
      <c r="E401" s="206" t="s">
        <v>1</v>
      </c>
      <c r="F401" s="207" t="s">
        <v>200</v>
      </c>
      <c r="G401" s="205"/>
      <c r="H401" s="208">
        <v>65.629</v>
      </c>
      <c r="I401" s="209"/>
      <c r="J401" s="205"/>
      <c r="K401" s="205"/>
      <c r="L401" s="210"/>
      <c r="M401" s="211"/>
      <c r="N401" s="212"/>
      <c r="O401" s="212"/>
      <c r="P401" s="212"/>
      <c r="Q401" s="212"/>
      <c r="R401" s="212"/>
      <c r="S401" s="212"/>
      <c r="T401" s="213"/>
      <c r="AT401" s="214" t="s">
        <v>147</v>
      </c>
      <c r="AU401" s="214" t="s">
        <v>86</v>
      </c>
      <c r="AV401" s="13" t="s">
        <v>86</v>
      </c>
      <c r="AW401" s="13" t="s">
        <v>32</v>
      </c>
      <c r="AX401" s="13" t="s">
        <v>77</v>
      </c>
      <c r="AY401" s="214" t="s">
        <v>138</v>
      </c>
    </row>
    <row r="402" spans="2:51" s="13" customFormat="1" ht="11.25">
      <c r="B402" s="204"/>
      <c r="C402" s="205"/>
      <c r="D402" s="199" t="s">
        <v>147</v>
      </c>
      <c r="E402" s="206" t="s">
        <v>1</v>
      </c>
      <c r="F402" s="207" t="s">
        <v>201</v>
      </c>
      <c r="G402" s="205"/>
      <c r="H402" s="208">
        <v>46.065</v>
      </c>
      <c r="I402" s="209"/>
      <c r="J402" s="205"/>
      <c r="K402" s="205"/>
      <c r="L402" s="210"/>
      <c r="M402" s="211"/>
      <c r="N402" s="212"/>
      <c r="O402" s="212"/>
      <c r="P402" s="212"/>
      <c r="Q402" s="212"/>
      <c r="R402" s="212"/>
      <c r="S402" s="212"/>
      <c r="T402" s="213"/>
      <c r="AT402" s="214" t="s">
        <v>147</v>
      </c>
      <c r="AU402" s="214" t="s">
        <v>86</v>
      </c>
      <c r="AV402" s="13" t="s">
        <v>86</v>
      </c>
      <c r="AW402" s="13" t="s">
        <v>32</v>
      </c>
      <c r="AX402" s="13" t="s">
        <v>77</v>
      </c>
      <c r="AY402" s="214" t="s">
        <v>138</v>
      </c>
    </row>
    <row r="403" spans="2:51" s="13" customFormat="1" ht="11.25">
      <c r="B403" s="204"/>
      <c r="C403" s="205"/>
      <c r="D403" s="199" t="s">
        <v>147</v>
      </c>
      <c r="E403" s="206" t="s">
        <v>1</v>
      </c>
      <c r="F403" s="207" t="s">
        <v>203</v>
      </c>
      <c r="G403" s="205"/>
      <c r="H403" s="208">
        <v>-20</v>
      </c>
      <c r="I403" s="209"/>
      <c r="J403" s="205"/>
      <c r="K403" s="205"/>
      <c r="L403" s="210"/>
      <c r="M403" s="211"/>
      <c r="N403" s="212"/>
      <c r="O403" s="212"/>
      <c r="P403" s="212"/>
      <c r="Q403" s="212"/>
      <c r="R403" s="212"/>
      <c r="S403" s="212"/>
      <c r="T403" s="213"/>
      <c r="AT403" s="214" t="s">
        <v>147</v>
      </c>
      <c r="AU403" s="214" t="s">
        <v>86</v>
      </c>
      <c r="AV403" s="13" t="s">
        <v>86</v>
      </c>
      <c r="AW403" s="13" t="s">
        <v>32</v>
      </c>
      <c r="AX403" s="13" t="s">
        <v>77</v>
      </c>
      <c r="AY403" s="214" t="s">
        <v>138</v>
      </c>
    </row>
    <row r="404" spans="2:51" s="13" customFormat="1" ht="11.25">
      <c r="B404" s="204"/>
      <c r="C404" s="205"/>
      <c r="D404" s="199" t="s">
        <v>147</v>
      </c>
      <c r="E404" s="206" t="s">
        <v>1</v>
      </c>
      <c r="F404" s="207" t="s">
        <v>226</v>
      </c>
      <c r="G404" s="205"/>
      <c r="H404" s="208">
        <v>68.9</v>
      </c>
      <c r="I404" s="209"/>
      <c r="J404" s="205"/>
      <c r="K404" s="205"/>
      <c r="L404" s="210"/>
      <c r="M404" s="211"/>
      <c r="N404" s="212"/>
      <c r="O404" s="212"/>
      <c r="P404" s="212"/>
      <c r="Q404" s="212"/>
      <c r="R404" s="212"/>
      <c r="S404" s="212"/>
      <c r="T404" s="213"/>
      <c r="AT404" s="214" t="s">
        <v>147</v>
      </c>
      <c r="AU404" s="214" t="s">
        <v>86</v>
      </c>
      <c r="AV404" s="13" t="s">
        <v>86</v>
      </c>
      <c r="AW404" s="13" t="s">
        <v>32</v>
      </c>
      <c r="AX404" s="13" t="s">
        <v>77</v>
      </c>
      <c r="AY404" s="214" t="s">
        <v>138</v>
      </c>
    </row>
    <row r="405" spans="2:51" s="14" customFormat="1" ht="11.25">
      <c r="B405" s="215"/>
      <c r="C405" s="216"/>
      <c r="D405" s="199" t="s">
        <v>147</v>
      </c>
      <c r="E405" s="217" t="s">
        <v>1</v>
      </c>
      <c r="F405" s="218" t="s">
        <v>149</v>
      </c>
      <c r="G405" s="216"/>
      <c r="H405" s="219">
        <v>207.769</v>
      </c>
      <c r="I405" s="220"/>
      <c r="J405" s="216"/>
      <c r="K405" s="216"/>
      <c r="L405" s="221"/>
      <c r="M405" s="247"/>
      <c r="N405" s="248"/>
      <c r="O405" s="248"/>
      <c r="P405" s="248"/>
      <c r="Q405" s="248"/>
      <c r="R405" s="248"/>
      <c r="S405" s="248"/>
      <c r="T405" s="249"/>
      <c r="AT405" s="225" t="s">
        <v>147</v>
      </c>
      <c r="AU405" s="225" t="s">
        <v>86</v>
      </c>
      <c r="AV405" s="14" t="s">
        <v>92</v>
      </c>
      <c r="AW405" s="14" t="s">
        <v>32</v>
      </c>
      <c r="AX405" s="14" t="s">
        <v>82</v>
      </c>
      <c r="AY405" s="225" t="s">
        <v>138</v>
      </c>
    </row>
    <row r="406" spans="1:31" s="2" customFormat="1" ht="6.95" customHeight="1">
      <c r="A406" s="34"/>
      <c r="B406" s="54"/>
      <c r="C406" s="55"/>
      <c r="D406" s="55"/>
      <c r="E406" s="55"/>
      <c r="F406" s="55"/>
      <c r="G406" s="55"/>
      <c r="H406" s="55"/>
      <c r="I406" s="55"/>
      <c r="J406" s="55"/>
      <c r="K406" s="55"/>
      <c r="L406" s="39"/>
      <c r="M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</row>
  </sheetData>
  <sheetProtection algorithmName="SHA-512" hashValue="ISQ5Xc6lqE485kn27F81knevZiFtSMT/tiIzDUfK3/Bu3zHb8wEFPw90TRDnL2lNGkP5Pu0wuIv6BjtB0x/ONg==" saltValue="adaz/neD8EXJMcizSZBi6oFCg7LyvEwJVAwuq2ab6HXo6M2Pjbxg2dO1ZkmjdG/VobYlYy6HUKpMdKb5AuAB3g==" spinCount="100000" sheet="1" objects="1" scenarios="1" formatColumns="0" formatRows="0" autoFilter="0"/>
  <autoFilter ref="C132:K405"/>
  <mergeCells count="9">
    <mergeCell ref="E87:H87"/>
    <mergeCell ref="E123:H123"/>
    <mergeCell ref="E125:H12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30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7" t="s">
        <v>88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86</v>
      </c>
    </row>
    <row r="4" spans="2:46" s="1" customFormat="1" ht="24.95" customHeight="1">
      <c r="B4" s="20"/>
      <c r="D4" s="110" t="s">
        <v>98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295" t="str">
        <f>'Rekapitulace stavby'!K6</f>
        <v>Stavební úpravy laboratoří - SVÚ Praha Lysolaje</v>
      </c>
      <c r="F7" s="296"/>
      <c r="G7" s="296"/>
      <c r="H7" s="296"/>
      <c r="L7" s="20"/>
    </row>
    <row r="8" spans="1:31" s="2" customFormat="1" ht="12" customHeight="1">
      <c r="A8" s="34"/>
      <c r="B8" s="39"/>
      <c r="C8" s="34"/>
      <c r="D8" s="112" t="s">
        <v>99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7" t="s">
        <v>488</v>
      </c>
      <c r="F9" s="298"/>
      <c r="G9" s="298"/>
      <c r="H9" s="298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34</v>
      </c>
      <c r="G12" s="34"/>
      <c r="H12" s="34"/>
      <c r="I12" s="112" t="s">
        <v>22</v>
      </c>
      <c r="J12" s="114" t="str">
        <f>'Rekapitulace stavby'!AN8</f>
        <v>19. 8. 2020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tr">
        <f>IF('Rekapitulace stavby'!E11="","",'Rekapitulace stavby'!E11)</f>
        <v>Státní veterinární ústav Praha</v>
      </c>
      <c r="F15" s="34"/>
      <c r="G15" s="34"/>
      <c r="H15" s="34"/>
      <c r="I15" s="112" t="s">
        <v>27</v>
      </c>
      <c r="J15" s="11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28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9" t="str">
        <f>'Rekapitulace stavby'!E14</f>
        <v>Vyplň údaj</v>
      </c>
      <c r="F18" s="300"/>
      <c r="G18" s="300"/>
      <c r="H18" s="300"/>
      <c r="I18" s="112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30</v>
      </c>
      <c r="E20" s="34"/>
      <c r="F20" s="34"/>
      <c r="G20" s="34"/>
      <c r="H20" s="34"/>
      <c r="I20" s="112" t="s">
        <v>25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>Prostor 008</v>
      </c>
      <c r="F21" s="34"/>
      <c r="G21" s="34"/>
      <c r="H21" s="34"/>
      <c r="I21" s="112" t="s">
        <v>27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33</v>
      </c>
      <c r="E23" s="34"/>
      <c r="F23" s="34"/>
      <c r="G23" s="34"/>
      <c r="H23" s="34"/>
      <c r="I23" s="112" t="s">
        <v>25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27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1" t="s">
        <v>1</v>
      </c>
      <c r="F27" s="301"/>
      <c r="G27" s="301"/>
      <c r="H27" s="301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37</v>
      </c>
      <c r="E30" s="34"/>
      <c r="F30" s="34"/>
      <c r="G30" s="34"/>
      <c r="H30" s="34"/>
      <c r="I30" s="34"/>
      <c r="J30" s="120">
        <f>ROUND(J137,2)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39</v>
      </c>
      <c r="G32" s="34"/>
      <c r="H32" s="34"/>
      <c r="I32" s="121" t="s">
        <v>38</v>
      </c>
      <c r="J32" s="121" t="s">
        <v>40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41</v>
      </c>
      <c r="E33" s="112" t="s">
        <v>42</v>
      </c>
      <c r="F33" s="123">
        <f>ROUND((SUM(BE137:BE306)),2)</f>
        <v>0</v>
      </c>
      <c r="G33" s="34"/>
      <c r="H33" s="34"/>
      <c r="I33" s="124">
        <v>0.21</v>
      </c>
      <c r="J33" s="123">
        <f>ROUND(((SUM(BE137:BE306))*I33),2)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43</v>
      </c>
      <c r="F34" s="123">
        <f>ROUND((SUM(BF137:BF306)),2)</f>
        <v>0</v>
      </c>
      <c r="G34" s="34"/>
      <c r="H34" s="34"/>
      <c r="I34" s="124">
        <v>0.15</v>
      </c>
      <c r="J34" s="123">
        <f>ROUND(((SUM(BF137:BF306))*I34),2)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44</v>
      </c>
      <c r="F35" s="123">
        <f>ROUND((SUM(BG137:BG306)),2)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45</v>
      </c>
      <c r="F36" s="123">
        <f>ROUND((SUM(BH137:BH306)),2)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46</v>
      </c>
      <c r="F37" s="123">
        <f>ROUND((SUM(BI137:BI306)),2)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47</v>
      </c>
      <c r="E39" s="127"/>
      <c r="F39" s="127"/>
      <c r="G39" s="128" t="s">
        <v>48</v>
      </c>
      <c r="H39" s="129" t="s">
        <v>49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50</v>
      </c>
      <c r="E50" s="133"/>
      <c r="F50" s="133"/>
      <c r="G50" s="132" t="s">
        <v>51</v>
      </c>
      <c r="H50" s="133"/>
      <c r="I50" s="133"/>
      <c r="J50" s="133"/>
      <c r="K50" s="133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4" t="s">
        <v>52</v>
      </c>
      <c r="E61" s="135"/>
      <c r="F61" s="136" t="s">
        <v>53</v>
      </c>
      <c r="G61" s="134" t="s">
        <v>52</v>
      </c>
      <c r="H61" s="135"/>
      <c r="I61" s="135"/>
      <c r="J61" s="137" t="s">
        <v>53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2" t="s">
        <v>54</v>
      </c>
      <c r="E65" s="138"/>
      <c r="F65" s="138"/>
      <c r="G65" s="132" t="s">
        <v>55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4" t="s">
        <v>52</v>
      </c>
      <c r="E76" s="135"/>
      <c r="F76" s="136" t="s">
        <v>53</v>
      </c>
      <c r="G76" s="134" t="s">
        <v>52</v>
      </c>
      <c r="H76" s="135"/>
      <c r="I76" s="135"/>
      <c r="J76" s="137" t="s">
        <v>53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101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2" t="str">
        <f>E7</f>
        <v>Stavební úpravy laboratoří - SVÚ Praha Lysolaje</v>
      </c>
      <c r="F85" s="303"/>
      <c r="G85" s="303"/>
      <c r="H85" s="303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99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54" t="str">
        <f>E9</f>
        <v>2 - Laboratorni nábytek</v>
      </c>
      <c r="F87" s="304"/>
      <c r="G87" s="304"/>
      <c r="H87" s="304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19. 8. 2020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>Státní veterinární ústav Praha</v>
      </c>
      <c r="G91" s="36"/>
      <c r="H91" s="36"/>
      <c r="I91" s="29" t="s">
        <v>30</v>
      </c>
      <c r="J91" s="32" t="str">
        <f>E21</f>
        <v>Prostor 008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102</v>
      </c>
      <c r="D94" s="144"/>
      <c r="E94" s="144"/>
      <c r="F94" s="144"/>
      <c r="G94" s="144"/>
      <c r="H94" s="144"/>
      <c r="I94" s="144"/>
      <c r="J94" s="145" t="s">
        <v>103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104</v>
      </c>
      <c r="D96" s="36"/>
      <c r="E96" s="36"/>
      <c r="F96" s="36"/>
      <c r="G96" s="36"/>
      <c r="H96" s="36"/>
      <c r="I96" s="36"/>
      <c r="J96" s="84">
        <f>J137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105</v>
      </c>
    </row>
    <row r="97" spans="2:12" s="9" customFormat="1" ht="24.95" customHeight="1">
      <c r="B97" s="147"/>
      <c r="C97" s="148"/>
      <c r="D97" s="149" t="s">
        <v>489</v>
      </c>
      <c r="E97" s="150"/>
      <c r="F97" s="150"/>
      <c r="G97" s="150"/>
      <c r="H97" s="150"/>
      <c r="I97" s="150"/>
      <c r="J97" s="151">
        <f>J138</f>
        <v>0</v>
      </c>
      <c r="K97" s="148"/>
      <c r="L97" s="152"/>
    </row>
    <row r="98" spans="2:12" s="10" customFormat="1" ht="19.9" customHeight="1">
      <c r="B98" s="153"/>
      <c r="C98" s="154"/>
      <c r="D98" s="155" t="s">
        <v>490</v>
      </c>
      <c r="E98" s="156"/>
      <c r="F98" s="156"/>
      <c r="G98" s="156"/>
      <c r="H98" s="156"/>
      <c r="I98" s="156"/>
      <c r="J98" s="157">
        <f>J139</f>
        <v>0</v>
      </c>
      <c r="K98" s="154"/>
      <c r="L98" s="158"/>
    </row>
    <row r="99" spans="2:12" s="10" customFormat="1" ht="19.9" customHeight="1">
      <c r="B99" s="153"/>
      <c r="C99" s="154"/>
      <c r="D99" s="155" t="s">
        <v>491</v>
      </c>
      <c r="E99" s="156"/>
      <c r="F99" s="156"/>
      <c r="G99" s="156"/>
      <c r="H99" s="156"/>
      <c r="I99" s="156"/>
      <c r="J99" s="157">
        <f>J160</f>
        <v>0</v>
      </c>
      <c r="K99" s="154"/>
      <c r="L99" s="158"/>
    </row>
    <row r="100" spans="2:12" s="10" customFormat="1" ht="19.9" customHeight="1">
      <c r="B100" s="153"/>
      <c r="C100" s="154"/>
      <c r="D100" s="155" t="s">
        <v>492</v>
      </c>
      <c r="E100" s="156"/>
      <c r="F100" s="156"/>
      <c r="G100" s="156"/>
      <c r="H100" s="156"/>
      <c r="I100" s="156"/>
      <c r="J100" s="157">
        <f>J165</f>
        <v>0</v>
      </c>
      <c r="K100" s="154"/>
      <c r="L100" s="158"/>
    </row>
    <row r="101" spans="2:12" s="10" customFormat="1" ht="19.9" customHeight="1">
      <c r="B101" s="153"/>
      <c r="C101" s="154"/>
      <c r="D101" s="155" t="s">
        <v>493</v>
      </c>
      <c r="E101" s="156"/>
      <c r="F101" s="156"/>
      <c r="G101" s="156"/>
      <c r="H101" s="156"/>
      <c r="I101" s="156"/>
      <c r="J101" s="157">
        <f>J168</f>
        <v>0</v>
      </c>
      <c r="K101" s="154"/>
      <c r="L101" s="158"/>
    </row>
    <row r="102" spans="2:12" s="9" customFormat="1" ht="24.95" customHeight="1">
      <c r="B102" s="147"/>
      <c r="C102" s="148"/>
      <c r="D102" s="149" t="s">
        <v>494</v>
      </c>
      <c r="E102" s="150"/>
      <c r="F102" s="150"/>
      <c r="G102" s="150"/>
      <c r="H102" s="150"/>
      <c r="I102" s="150"/>
      <c r="J102" s="151">
        <f>J171</f>
        <v>0</v>
      </c>
      <c r="K102" s="148"/>
      <c r="L102" s="152"/>
    </row>
    <row r="103" spans="2:12" s="10" customFormat="1" ht="19.9" customHeight="1">
      <c r="B103" s="153"/>
      <c r="C103" s="154"/>
      <c r="D103" s="155" t="s">
        <v>495</v>
      </c>
      <c r="E103" s="156"/>
      <c r="F103" s="156"/>
      <c r="G103" s="156"/>
      <c r="H103" s="156"/>
      <c r="I103" s="156"/>
      <c r="J103" s="157">
        <f>J172</f>
        <v>0</v>
      </c>
      <c r="K103" s="154"/>
      <c r="L103" s="158"/>
    </row>
    <row r="104" spans="2:12" s="10" customFormat="1" ht="19.9" customHeight="1">
      <c r="B104" s="153"/>
      <c r="C104" s="154"/>
      <c r="D104" s="155" t="s">
        <v>496</v>
      </c>
      <c r="E104" s="156"/>
      <c r="F104" s="156"/>
      <c r="G104" s="156"/>
      <c r="H104" s="156"/>
      <c r="I104" s="156"/>
      <c r="J104" s="157">
        <f>J185</f>
        <v>0</v>
      </c>
      <c r="K104" s="154"/>
      <c r="L104" s="158"/>
    </row>
    <row r="105" spans="2:12" s="10" customFormat="1" ht="19.9" customHeight="1">
      <c r="B105" s="153"/>
      <c r="C105" s="154"/>
      <c r="D105" s="155" t="s">
        <v>497</v>
      </c>
      <c r="E105" s="156"/>
      <c r="F105" s="156"/>
      <c r="G105" s="156"/>
      <c r="H105" s="156"/>
      <c r="I105" s="156"/>
      <c r="J105" s="157">
        <f>J188</f>
        <v>0</v>
      </c>
      <c r="K105" s="154"/>
      <c r="L105" s="158"/>
    </row>
    <row r="106" spans="2:12" s="10" customFormat="1" ht="19.9" customHeight="1">
      <c r="B106" s="153"/>
      <c r="C106" s="154"/>
      <c r="D106" s="155" t="s">
        <v>498</v>
      </c>
      <c r="E106" s="156"/>
      <c r="F106" s="156"/>
      <c r="G106" s="156"/>
      <c r="H106" s="156"/>
      <c r="I106" s="156"/>
      <c r="J106" s="157">
        <f>J193</f>
        <v>0</v>
      </c>
      <c r="K106" s="154"/>
      <c r="L106" s="158"/>
    </row>
    <row r="107" spans="2:12" s="10" customFormat="1" ht="19.9" customHeight="1">
      <c r="B107" s="153"/>
      <c r="C107" s="154"/>
      <c r="D107" s="155" t="s">
        <v>499</v>
      </c>
      <c r="E107" s="156"/>
      <c r="F107" s="156"/>
      <c r="G107" s="156"/>
      <c r="H107" s="156"/>
      <c r="I107" s="156"/>
      <c r="J107" s="157">
        <f>J210</f>
        <v>0</v>
      </c>
      <c r="K107" s="154"/>
      <c r="L107" s="158"/>
    </row>
    <row r="108" spans="2:12" s="10" customFormat="1" ht="19.9" customHeight="1">
      <c r="B108" s="153"/>
      <c r="C108" s="154"/>
      <c r="D108" s="155" t="s">
        <v>500</v>
      </c>
      <c r="E108" s="156"/>
      <c r="F108" s="156"/>
      <c r="G108" s="156"/>
      <c r="H108" s="156"/>
      <c r="I108" s="156"/>
      <c r="J108" s="157">
        <f>J245</f>
        <v>0</v>
      </c>
      <c r="K108" s="154"/>
      <c r="L108" s="158"/>
    </row>
    <row r="109" spans="2:12" s="10" customFormat="1" ht="19.9" customHeight="1">
      <c r="B109" s="153"/>
      <c r="C109" s="154"/>
      <c r="D109" s="155" t="s">
        <v>501</v>
      </c>
      <c r="E109" s="156"/>
      <c r="F109" s="156"/>
      <c r="G109" s="156"/>
      <c r="H109" s="156"/>
      <c r="I109" s="156"/>
      <c r="J109" s="157">
        <f>J248</f>
        <v>0</v>
      </c>
      <c r="K109" s="154"/>
      <c r="L109" s="158"/>
    </row>
    <row r="110" spans="2:12" s="10" customFormat="1" ht="19.9" customHeight="1">
      <c r="B110" s="153"/>
      <c r="C110" s="154"/>
      <c r="D110" s="155" t="s">
        <v>502</v>
      </c>
      <c r="E110" s="156"/>
      <c r="F110" s="156"/>
      <c r="G110" s="156"/>
      <c r="H110" s="156"/>
      <c r="I110" s="156"/>
      <c r="J110" s="157">
        <f>J251</f>
        <v>0</v>
      </c>
      <c r="K110" s="154"/>
      <c r="L110" s="158"/>
    </row>
    <row r="111" spans="2:12" s="9" customFormat="1" ht="24.95" customHeight="1">
      <c r="B111" s="147"/>
      <c r="C111" s="148"/>
      <c r="D111" s="149" t="s">
        <v>503</v>
      </c>
      <c r="E111" s="150"/>
      <c r="F111" s="150"/>
      <c r="G111" s="150"/>
      <c r="H111" s="150"/>
      <c r="I111" s="150"/>
      <c r="J111" s="151">
        <f>J254</f>
        <v>0</v>
      </c>
      <c r="K111" s="148"/>
      <c r="L111" s="152"/>
    </row>
    <row r="112" spans="2:12" s="10" customFormat="1" ht="19.9" customHeight="1">
      <c r="B112" s="153"/>
      <c r="C112" s="154"/>
      <c r="D112" s="155" t="s">
        <v>504</v>
      </c>
      <c r="E112" s="156"/>
      <c r="F112" s="156"/>
      <c r="G112" s="156"/>
      <c r="H112" s="156"/>
      <c r="I112" s="156"/>
      <c r="J112" s="157">
        <f>J255</f>
        <v>0</v>
      </c>
      <c r="K112" s="154"/>
      <c r="L112" s="158"/>
    </row>
    <row r="113" spans="2:12" s="10" customFormat="1" ht="19.9" customHeight="1">
      <c r="B113" s="153"/>
      <c r="C113" s="154"/>
      <c r="D113" s="155" t="s">
        <v>505</v>
      </c>
      <c r="E113" s="156"/>
      <c r="F113" s="156"/>
      <c r="G113" s="156"/>
      <c r="H113" s="156"/>
      <c r="I113" s="156"/>
      <c r="J113" s="157">
        <f>J276</f>
        <v>0</v>
      </c>
      <c r="K113" s="154"/>
      <c r="L113" s="158"/>
    </row>
    <row r="114" spans="2:12" s="10" customFormat="1" ht="19.9" customHeight="1">
      <c r="B114" s="153"/>
      <c r="C114" s="154"/>
      <c r="D114" s="155" t="s">
        <v>506</v>
      </c>
      <c r="E114" s="156"/>
      <c r="F114" s="156"/>
      <c r="G114" s="156"/>
      <c r="H114" s="156"/>
      <c r="I114" s="156"/>
      <c r="J114" s="157">
        <f>J279</f>
        <v>0</v>
      </c>
      <c r="K114" s="154"/>
      <c r="L114" s="158"/>
    </row>
    <row r="115" spans="2:12" s="10" customFormat="1" ht="19.9" customHeight="1">
      <c r="B115" s="153"/>
      <c r="C115" s="154"/>
      <c r="D115" s="155" t="s">
        <v>507</v>
      </c>
      <c r="E115" s="156"/>
      <c r="F115" s="156"/>
      <c r="G115" s="156"/>
      <c r="H115" s="156"/>
      <c r="I115" s="156"/>
      <c r="J115" s="157">
        <f>J296</f>
        <v>0</v>
      </c>
      <c r="K115" s="154"/>
      <c r="L115" s="158"/>
    </row>
    <row r="116" spans="2:12" s="10" customFormat="1" ht="19.9" customHeight="1">
      <c r="B116" s="153"/>
      <c r="C116" s="154"/>
      <c r="D116" s="155" t="s">
        <v>508</v>
      </c>
      <c r="E116" s="156"/>
      <c r="F116" s="156"/>
      <c r="G116" s="156"/>
      <c r="H116" s="156"/>
      <c r="I116" s="156"/>
      <c r="J116" s="157">
        <f>J299</f>
        <v>0</v>
      </c>
      <c r="K116" s="154"/>
      <c r="L116" s="158"/>
    </row>
    <row r="117" spans="2:12" s="9" customFormat="1" ht="24.95" customHeight="1">
      <c r="B117" s="147"/>
      <c r="C117" s="148"/>
      <c r="D117" s="149" t="s">
        <v>509</v>
      </c>
      <c r="E117" s="150"/>
      <c r="F117" s="150"/>
      <c r="G117" s="150"/>
      <c r="H117" s="150"/>
      <c r="I117" s="150"/>
      <c r="J117" s="151">
        <f>J302</f>
        <v>0</v>
      </c>
      <c r="K117" s="148"/>
      <c r="L117" s="152"/>
    </row>
    <row r="118" spans="1:31" s="2" customFormat="1" ht="21.7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5" customHeight="1">
      <c r="A119" s="34"/>
      <c r="B119" s="54"/>
      <c r="C119" s="55"/>
      <c r="D119" s="55"/>
      <c r="E119" s="55"/>
      <c r="F119" s="55"/>
      <c r="G119" s="55"/>
      <c r="H119" s="55"/>
      <c r="I119" s="55"/>
      <c r="J119" s="55"/>
      <c r="K119" s="55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3" spans="1:31" s="2" customFormat="1" ht="6.95" customHeight="1">
      <c r="A123" s="34"/>
      <c r="B123" s="56"/>
      <c r="C123" s="57"/>
      <c r="D123" s="57"/>
      <c r="E123" s="57"/>
      <c r="F123" s="57"/>
      <c r="G123" s="57"/>
      <c r="H123" s="57"/>
      <c r="I123" s="57"/>
      <c r="J123" s="57"/>
      <c r="K123" s="57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24.95" customHeight="1">
      <c r="A124" s="34"/>
      <c r="B124" s="35"/>
      <c r="C124" s="23" t="s">
        <v>123</v>
      </c>
      <c r="D124" s="36"/>
      <c r="E124" s="36"/>
      <c r="F124" s="36"/>
      <c r="G124" s="36"/>
      <c r="H124" s="36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6.95" customHeight="1">
      <c r="A125" s="34"/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2" customHeight="1">
      <c r="A126" s="34"/>
      <c r="B126" s="35"/>
      <c r="C126" s="29" t="s">
        <v>16</v>
      </c>
      <c r="D126" s="36"/>
      <c r="E126" s="36"/>
      <c r="F126" s="36"/>
      <c r="G126" s="36"/>
      <c r="H126" s="36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6.5" customHeight="1">
      <c r="A127" s="34"/>
      <c r="B127" s="35"/>
      <c r="C127" s="36"/>
      <c r="D127" s="36"/>
      <c r="E127" s="302" t="str">
        <f>E7</f>
        <v>Stavební úpravy laboratoří - SVÚ Praha Lysolaje</v>
      </c>
      <c r="F127" s="303"/>
      <c r="G127" s="303"/>
      <c r="H127" s="303"/>
      <c r="I127" s="36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2" customHeight="1">
      <c r="A128" s="34"/>
      <c r="B128" s="35"/>
      <c r="C128" s="29" t="s">
        <v>99</v>
      </c>
      <c r="D128" s="36"/>
      <c r="E128" s="36"/>
      <c r="F128" s="36"/>
      <c r="G128" s="36"/>
      <c r="H128" s="36"/>
      <c r="I128" s="36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2" customFormat="1" ht="16.5" customHeight="1">
      <c r="A129" s="34"/>
      <c r="B129" s="35"/>
      <c r="C129" s="36"/>
      <c r="D129" s="36"/>
      <c r="E129" s="254" t="str">
        <f>E9</f>
        <v>2 - Laboratorni nábytek</v>
      </c>
      <c r="F129" s="304"/>
      <c r="G129" s="304"/>
      <c r="H129" s="304"/>
      <c r="I129" s="36"/>
      <c r="J129" s="36"/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2" customFormat="1" ht="6.95" customHeight="1">
      <c r="A130" s="34"/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31" s="2" customFormat="1" ht="12" customHeight="1">
      <c r="A131" s="34"/>
      <c r="B131" s="35"/>
      <c r="C131" s="29" t="s">
        <v>20</v>
      </c>
      <c r="D131" s="36"/>
      <c r="E131" s="36"/>
      <c r="F131" s="27" t="str">
        <f>F12</f>
        <v xml:space="preserve"> </v>
      </c>
      <c r="G131" s="36"/>
      <c r="H131" s="36"/>
      <c r="I131" s="29" t="s">
        <v>22</v>
      </c>
      <c r="J131" s="66" t="str">
        <f>IF(J12="","",J12)</f>
        <v>19. 8. 2020</v>
      </c>
      <c r="K131" s="36"/>
      <c r="L131" s="51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31" s="2" customFormat="1" ht="6.95" customHeight="1">
      <c r="A132" s="34"/>
      <c r="B132" s="35"/>
      <c r="C132" s="36"/>
      <c r="D132" s="36"/>
      <c r="E132" s="36"/>
      <c r="F132" s="36"/>
      <c r="G132" s="36"/>
      <c r="H132" s="36"/>
      <c r="I132" s="36"/>
      <c r="J132" s="36"/>
      <c r="K132" s="36"/>
      <c r="L132" s="51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31" s="2" customFormat="1" ht="15.2" customHeight="1">
      <c r="A133" s="34"/>
      <c r="B133" s="35"/>
      <c r="C133" s="29" t="s">
        <v>24</v>
      </c>
      <c r="D133" s="36"/>
      <c r="E133" s="36"/>
      <c r="F133" s="27" t="str">
        <f>E15</f>
        <v>Státní veterinární ústav Praha</v>
      </c>
      <c r="G133" s="36"/>
      <c r="H133" s="36"/>
      <c r="I133" s="29" t="s">
        <v>30</v>
      </c>
      <c r="J133" s="32" t="str">
        <f>E21</f>
        <v>Prostor 008</v>
      </c>
      <c r="K133" s="36"/>
      <c r="L133" s="51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:31" s="2" customFormat="1" ht="15.2" customHeight="1">
      <c r="A134" s="34"/>
      <c r="B134" s="35"/>
      <c r="C134" s="29" t="s">
        <v>28</v>
      </c>
      <c r="D134" s="36"/>
      <c r="E134" s="36"/>
      <c r="F134" s="27" t="str">
        <f>IF(E18="","",E18)</f>
        <v>Vyplň údaj</v>
      </c>
      <c r="G134" s="36"/>
      <c r="H134" s="36"/>
      <c r="I134" s="29" t="s">
        <v>33</v>
      </c>
      <c r="J134" s="32" t="str">
        <f>E24</f>
        <v xml:space="preserve"> </v>
      </c>
      <c r="K134" s="36"/>
      <c r="L134" s="51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pans="1:31" s="2" customFormat="1" ht="10.35" customHeight="1">
      <c r="A135" s="34"/>
      <c r="B135" s="35"/>
      <c r="C135" s="36"/>
      <c r="D135" s="36"/>
      <c r="E135" s="36"/>
      <c r="F135" s="36"/>
      <c r="G135" s="36"/>
      <c r="H135" s="36"/>
      <c r="I135" s="36"/>
      <c r="J135" s="36"/>
      <c r="K135" s="36"/>
      <c r="L135" s="51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</row>
    <row r="136" spans="1:31" s="11" customFormat="1" ht="29.25" customHeight="1">
      <c r="A136" s="159"/>
      <c r="B136" s="160"/>
      <c r="C136" s="161" t="s">
        <v>124</v>
      </c>
      <c r="D136" s="162" t="s">
        <v>62</v>
      </c>
      <c r="E136" s="162" t="s">
        <v>58</v>
      </c>
      <c r="F136" s="162" t="s">
        <v>59</v>
      </c>
      <c r="G136" s="162" t="s">
        <v>125</v>
      </c>
      <c r="H136" s="162" t="s">
        <v>126</v>
      </c>
      <c r="I136" s="162" t="s">
        <v>127</v>
      </c>
      <c r="J136" s="162" t="s">
        <v>103</v>
      </c>
      <c r="K136" s="163" t="s">
        <v>128</v>
      </c>
      <c r="L136" s="164"/>
      <c r="M136" s="75" t="s">
        <v>1</v>
      </c>
      <c r="N136" s="76" t="s">
        <v>41</v>
      </c>
      <c r="O136" s="76" t="s">
        <v>129</v>
      </c>
      <c r="P136" s="76" t="s">
        <v>130</v>
      </c>
      <c r="Q136" s="76" t="s">
        <v>131</v>
      </c>
      <c r="R136" s="76" t="s">
        <v>132</v>
      </c>
      <c r="S136" s="76" t="s">
        <v>133</v>
      </c>
      <c r="T136" s="77" t="s">
        <v>134</v>
      </c>
      <c r="U136" s="159"/>
      <c r="V136" s="159"/>
      <c r="W136" s="159"/>
      <c r="X136" s="159"/>
      <c r="Y136" s="159"/>
      <c r="Z136" s="159"/>
      <c r="AA136" s="159"/>
      <c r="AB136" s="159"/>
      <c r="AC136" s="159"/>
      <c r="AD136" s="159"/>
      <c r="AE136" s="159"/>
    </row>
    <row r="137" spans="1:63" s="2" customFormat="1" ht="22.9" customHeight="1">
      <c r="A137" s="34"/>
      <c r="B137" s="35"/>
      <c r="C137" s="82" t="s">
        <v>135</v>
      </c>
      <c r="D137" s="36"/>
      <c r="E137" s="36"/>
      <c r="F137" s="36"/>
      <c r="G137" s="36"/>
      <c r="H137" s="36"/>
      <c r="I137" s="36"/>
      <c r="J137" s="165">
        <f>BK137</f>
        <v>0</v>
      </c>
      <c r="K137" s="36"/>
      <c r="L137" s="39"/>
      <c r="M137" s="78"/>
      <c r="N137" s="166"/>
      <c r="O137" s="79"/>
      <c r="P137" s="167">
        <f>P138+P171+P254+P302</f>
        <v>0</v>
      </c>
      <c r="Q137" s="79"/>
      <c r="R137" s="167">
        <f>R138+R171+R254+R302</f>
        <v>0</v>
      </c>
      <c r="S137" s="79"/>
      <c r="T137" s="168">
        <f>T138+T171+T254+T302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76</v>
      </c>
      <c r="AU137" s="17" t="s">
        <v>105</v>
      </c>
      <c r="BK137" s="169">
        <f>BK138+BK171+BK254+BK302</f>
        <v>0</v>
      </c>
    </row>
    <row r="138" spans="2:63" s="12" customFormat="1" ht="25.9" customHeight="1">
      <c r="B138" s="170"/>
      <c r="C138" s="171"/>
      <c r="D138" s="172" t="s">
        <v>76</v>
      </c>
      <c r="E138" s="173" t="s">
        <v>510</v>
      </c>
      <c r="F138" s="173" t="s">
        <v>511</v>
      </c>
      <c r="G138" s="171"/>
      <c r="H138" s="171"/>
      <c r="I138" s="174"/>
      <c r="J138" s="175">
        <f>BK138</f>
        <v>0</v>
      </c>
      <c r="K138" s="171"/>
      <c r="L138" s="176"/>
      <c r="M138" s="177"/>
      <c r="N138" s="178"/>
      <c r="O138" s="178"/>
      <c r="P138" s="179">
        <f>P139+P160+P165+P168</f>
        <v>0</v>
      </c>
      <c r="Q138" s="178"/>
      <c r="R138" s="179">
        <f>R139+R160+R165+R168</f>
        <v>0</v>
      </c>
      <c r="S138" s="178"/>
      <c r="T138" s="180">
        <f>T139+T160+T165+T168</f>
        <v>0</v>
      </c>
      <c r="AR138" s="181" t="s">
        <v>82</v>
      </c>
      <c r="AT138" s="182" t="s">
        <v>76</v>
      </c>
      <c r="AU138" s="182" t="s">
        <v>77</v>
      </c>
      <c r="AY138" s="181" t="s">
        <v>138</v>
      </c>
      <c r="BK138" s="183">
        <f>BK139+BK160+BK165+BK168</f>
        <v>0</v>
      </c>
    </row>
    <row r="139" spans="2:63" s="12" customFormat="1" ht="22.9" customHeight="1">
      <c r="B139" s="170"/>
      <c r="C139" s="171"/>
      <c r="D139" s="172" t="s">
        <v>76</v>
      </c>
      <c r="E139" s="184" t="s">
        <v>512</v>
      </c>
      <c r="F139" s="184" t="s">
        <v>513</v>
      </c>
      <c r="G139" s="171"/>
      <c r="H139" s="171"/>
      <c r="I139" s="174"/>
      <c r="J139" s="185">
        <f>BK139</f>
        <v>0</v>
      </c>
      <c r="K139" s="171"/>
      <c r="L139" s="176"/>
      <c r="M139" s="177"/>
      <c r="N139" s="178"/>
      <c r="O139" s="178"/>
      <c r="P139" s="179">
        <f>SUM(P140:P159)</f>
        <v>0</v>
      </c>
      <c r="Q139" s="178"/>
      <c r="R139" s="179">
        <f>SUM(R140:R159)</f>
        <v>0</v>
      </c>
      <c r="S139" s="178"/>
      <c r="T139" s="180">
        <f>SUM(T140:T159)</f>
        <v>0</v>
      </c>
      <c r="AR139" s="181" t="s">
        <v>82</v>
      </c>
      <c r="AT139" s="182" t="s">
        <v>76</v>
      </c>
      <c r="AU139" s="182" t="s">
        <v>82</v>
      </c>
      <c r="AY139" s="181" t="s">
        <v>138</v>
      </c>
      <c r="BK139" s="183">
        <f>SUM(BK140:BK159)</f>
        <v>0</v>
      </c>
    </row>
    <row r="140" spans="1:65" s="2" customFormat="1" ht="14.45" customHeight="1">
      <c r="A140" s="34"/>
      <c r="B140" s="35"/>
      <c r="C140" s="226" t="s">
        <v>82</v>
      </c>
      <c r="D140" s="226" t="s">
        <v>174</v>
      </c>
      <c r="E140" s="227" t="s">
        <v>514</v>
      </c>
      <c r="F140" s="228" t="s">
        <v>515</v>
      </c>
      <c r="G140" s="229" t="s">
        <v>206</v>
      </c>
      <c r="H140" s="230">
        <v>1</v>
      </c>
      <c r="I140" s="231"/>
      <c r="J140" s="232">
        <f>ROUND(I140*H140,2)</f>
        <v>0</v>
      </c>
      <c r="K140" s="228" t="s">
        <v>1</v>
      </c>
      <c r="L140" s="233"/>
      <c r="M140" s="234" t="s">
        <v>1</v>
      </c>
      <c r="N140" s="235" t="s">
        <v>42</v>
      </c>
      <c r="O140" s="71"/>
      <c r="P140" s="195">
        <f>O140*H140</f>
        <v>0</v>
      </c>
      <c r="Q140" s="195">
        <v>0</v>
      </c>
      <c r="R140" s="195">
        <f>Q140*H140</f>
        <v>0</v>
      </c>
      <c r="S140" s="195">
        <v>0</v>
      </c>
      <c r="T140" s="196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7" t="s">
        <v>164</v>
      </c>
      <c r="AT140" s="197" t="s">
        <v>174</v>
      </c>
      <c r="AU140" s="197" t="s">
        <v>86</v>
      </c>
      <c r="AY140" s="17" t="s">
        <v>138</v>
      </c>
      <c r="BE140" s="198">
        <f>IF(N140="základní",J140,0)</f>
        <v>0</v>
      </c>
      <c r="BF140" s="198">
        <f>IF(N140="snížená",J140,0)</f>
        <v>0</v>
      </c>
      <c r="BG140" s="198">
        <f>IF(N140="zákl. přenesená",J140,0)</f>
        <v>0</v>
      </c>
      <c r="BH140" s="198">
        <f>IF(N140="sníž. přenesená",J140,0)</f>
        <v>0</v>
      </c>
      <c r="BI140" s="198">
        <f>IF(N140="nulová",J140,0)</f>
        <v>0</v>
      </c>
      <c r="BJ140" s="17" t="s">
        <v>82</v>
      </c>
      <c r="BK140" s="198">
        <f>ROUND(I140*H140,2)</f>
        <v>0</v>
      </c>
      <c r="BL140" s="17" t="s">
        <v>92</v>
      </c>
      <c r="BM140" s="197" t="s">
        <v>86</v>
      </c>
    </row>
    <row r="141" spans="1:47" s="2" customFormat="1" ht="11.25">
      <c r="A141" s="34"/>
      <c r="B141" s="35"/>
      <c r="C141" s="36"/>
      <c r="D141" s="199" t="s">
        <v>145</v>
      </c>
      <c r="E141" s="36"/>
      <c r="F141" s="200" t="s">
        <v>515</v>
      </c>
      <c r="G141" s="36"/>
      <c r="H141" s="36"/>
      <c r="I141" s="201"/>
      <c r="J141" s="36"/>
      <c r="K141" s="36"/>
      <c r="L141" s="39"/>
      <c r="M141" s="202"/>
      <c r="N141" s="203"/>
      <c r="O141" s="71"/>
      <c r="P141" s="71"/>
      <c r="Q141" s="71"/>
      <c r="R141" s="71"/>
      <c r="S141" s="71"/>
      <c r="T141" s="72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7" t="s">
        <v>145</v>
      </c>
      <c r="AU141" s="17" t="s">
        <v>86</v>
      </c>
    </row>
    <row r="142" spans="1:65" s="2" customFormat="1" ht="14.45" customHeight="1">
      <c r="A142" s="34"/>
      <c r="B142" s="35"/>
      <c r="C142" s="226" t="s">
        <v>86</v>
      </c>
      <c r="D142" s="226" t="s">
        <v>174</v>
      </c>
      <c r="E142" s="227" t="s">
        <v>516</v>
      </c>
      <c r="F142" s="228" t="s">
        <v>517</v>
      </c>
      <c r="G142" s="229" t="s">
        <v>206</v>
      </c>
      <c r="H142" s="230">
        <v>1</v>
      </c>
      <c r="I142" s="231"/>
      <c r="J142" s="232">
        <f>ROUND(I142*H142,2)</f>
        <v>0</v>
      </c>
      <c r="K142" s="228" t="s">
        <v>1</v>
      </c>
      <c r="L142" s="233"/>
      <c r="M142" s="234" t="s">
        <v>1</v>
      </c>
      <c r="N142" s="235" t="s">
        <v>42</v>
      </c>
      <c r="O142" s="71"/>
      <c r="P142" s="195">
        <f>O142*H142</f>
        <v>0</v>
      </c>
      <c r="Q142" s="195">
        <v>0</v>
      </c>
      <c r="R142" s="195">
        <f>Q142*H142</f>
        <v>0</v>
      </c>
      <c r="S142" s="195">
        <v>0</v>
      </c>
      <c r="T142" s="196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7" t="s">
        <v>164</v>
      </c>
      <c r="AT142" s="197" t="s">
        <v>174</v>
      </c>
      <c r="AU142" s="197" t="s">
        <v>86</v>
      </c>
      <c r="AY142" s="17" t="s">
        <v>138</v>
      </c>
      <c r="BE142" s="198">
        <f>IF(N142="základní",J142,0)</f>
        <v>0</v>
      </c>
      <c r="BF142" s="198">
        <f>IF(N142="snížená",J142,0)</f>
        <v>0</v>
      </c>
      <c r="BG142" s="198">
        <f>IF(N142="zákl. přenesená",J142,0)</f>
        <v>0</v>
      </c>
      <c r="BH142" s="198">
        <f>IF(N142="sníž. přenesená",J142,0)</f>
        <v>0</v>
      </c>
      <c r="BI142" s="198">
        <f>IF(N142="nulová",J142,0)</f>
        <v>0</v>
      </c>
      <c r="BJ142" s="17" t="s">
        <v>82</v>
      </c>
      <c r="BK142" s="198">
        <f>ROUND(I142*H142,2)</f>
        <v>0</v>
      </c>
      <c r="BL142" s="17" t="s">
        <v>92</v>
      </c>
      <c r="BM142" s="197" t="s">
        <v>92</v>
      </c>
    </row>
    <row r="143" spans="1:47" s="2" customFormat="1" ht="11.25">
      <c r="A143" s="34"/>
      <c r="B143" s="35"/>
      <c r="C143" s="36"/>
      <c r="D143" s="199" t="s">
        <v>145</v>
      </c>
      <c r="E143" s="36"/>
      <c r="F143" s="200" t="s">
        <v>517</v>
      </c>
      <c r="G143" s="36"/>
      <c r="H143" s="36"/>
      <c r="I143" s="201"/>
      <c r="J143" s="36"/>
      <c r="K143" s="36"/>
      <c r="L143" s="39"/>
      <c r="M143" s="202"/>
      <c r="N143" s="203"/>
      <c r="O143" s="71"/>
      <c r="P143" s="71"/>
      <c r="Q143" s="71"/>
      <c r="R143" s="71"/>
      <c r="S143" s="71"/>
      <c r="T143" s="72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145</v>
      </c>
      <c r="AU143" s="17" t="s">
        <v>86</v>
      </c>
    </row>
    <row r="144" spans="1:65" s="2" customFormat="1" ht="14.45" customHeight="1">
      <c r="A144" s="34"/>
      <c r="B144" s="35"/>
      <c r="C144" s="226" t="s">
        <v>89</v>
      </c>
      <c r="D144" s="226" t="s">
        <v>174</v>
      </c>
      <c r="E144" s="227" t="s">
        <v>518</v>
      </c>
      <c r="F144" s="228" t="s">
        <v>519</v>
      </c>
      <c r="G144" s="229" t="s">
        <v>206</v>
      </c>
      <c r="H144" s="230">
        <v>3</v>
      </c>
      <c r="I144" s="231"/>
      <c r="J144" s="232">
        <f>ROUND(I144*H144,2)</f>
        <v>0</v>
      </c>
      <c r="K144" s="228" t="s">
        <v>1</v>
      </c>
      <c r="L144" s="233"/>
      <c r="M144" s="234" t="s">
        <v>1</v>
      </c>
      <c r="N144" s="235" t="s">
        <v>42</v>
      </c>
      <c r="O144" s="71"/>
      <c r="P144" s="195">
        <f>O144*H144</f>
        <v>0</v>
      </c>
      <c r="Q144" s="195">
        <v>0</v>
      </c>
      <c r="R144" s="195">
        <f>Q144*H144</f>
        <v>0</v>
      </c>
      <c r="S144" s="195">
        <v>0</v>
      </c>
      <c r="T144" s="196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7" t="s">
        <v>164</v>
      </c>
      <c r="AT144" s="197" t="s">
        <v>174</v>
      </c>
      <c r="AU144" s="197" t="s">
        <v>86</v>
      </c>
      <c r="AY144" s="17" t="s">
        <v>138</v>
      </c>
      <c r="BE144" s="198">
        <f>IF(N144="základní",J144,0)</f>
        <v>0</v>
      </c>
      <c r="BF144" s="198">
        <f>IF(N144="snížená",J144,0)</f>
        <v>0</v>
      </c>
      <c r="BG144" s="198">
        <f>IF(N144="zákl. přenesená",J144,0)</f>
        <v>0</v>
      </c>
      <c r="BH144" s="198">
        <f>IF(N144="sníž. přenesená",J144,0)</f>
        <v>0</v>
      </c>
      <c r="BI144" s="198">
        <f>IF(N144="nulová",J144,0)</f>
        <v>0</v>
      </c>
      <c r="BJ144" s="17" t="s">
        <v>82</v>
      </c>
      <c r="BK144" s="198">
        <f>ROUND(I144*H144,2)</f>
        <v>0</v>
      </c>
      <c r="BL144" s="17" t="s">
        <v>92</v>
      </c>
      <c r="BM144" s="197" t="s">
        <v>158</v>
      </c>
    </row>
    <row r="145" spans="1:47" s="2" customFormat="1" ht="11.25">
      <c r="A145" s="34"/>
      <c r="B145" s="35"/>
      <c r="C145" s="36"/>
      <c r="D145" s="199" t="s">
        <v>145</v>
      </c>
      <c r="E145" s="36"/>
      <c r="F145" s="200" t="s">
        <v>519</v>
      </c>
      <c r="G145" s="36"/>
      <c r="H145" s="36"/>
      <c r="I145" s="201"/>
      <c r="J145" s="36"/>
      <c r="K145" s="36"/>
      <c r="L145" s="39"/>
      <c r="M145" s="202"/>
      <c r="N145" s="203"/>
      <c r="O145" s="71"/>
      <c r="P145" s="71"/>
      <c r="Q145" s="71"/>
      <c r="R145" s="71"/>
      <c r="S145" s="71"/>
      <c r="T145" s="72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7" t="s">
        <v>145</v>
      </c>
      <c r="AU145" s="17" t="s">
        <v>86</v>
      </c>
    </row>
    <row r="146" spans="1:65" s="2" customFormat="1" ht="14.45" customHeight="1">
      <c r="A146" s="34"/>
      <c r="B146" s="35"/>
      <c r="C146" s="226" t="s">
        <v>92</v>
      </c>
      <c r="D146" s="226" t="s">
        <v>174</v>
      </c>
      <c r="E146" s="227" t="s">
        <v>520</v>
      </c>
      <c r="F146" s="228" t="s">
        <v>521</v>
      </c>
      <c r="G146" s="229" t="s">
        <v>206</v>
      </c>
      <c r="H146" s="230">
        <v>1</v>
      </c>
      <c r="I146" s="231"/>
      <c r="J146" s="232">
        <f>ROUND(I146*H146,2)</f>
        <v>0</v>
      </c>
      <c r="K146" s="228" t="s">
        <v>1</v>
      </c>
      <c r="L146" s="233"/>
      <c r="M146" s="234" t="s">
        <v>1</v>
      </c>
      <c r="N146" s="235" t="s">
        <v>42</v>
      </c>
      <c r="O146" s="71"/>
      <c r="P146" s="195">
        <f>O146*H146</f>
        <v>0</v>
      </c>
      <c r="Q146" s="195">
        <v>0</v>
      </c>
      <c r="R146" s="195">
        <f>Q146*H146</f>
        <v>0</v>
      </c>
      <c r="S146" s="195">
        <v>0</v>
      </c>
      <c r="T146" s="196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7" t="s">
        <v>164</v>
      </c>
      <c r="AT146" s="197" t="s">
        <v>174</v>
      </c>
      <c r="AU146" s="197" t="s">
        <v>86</v>
      </c>
      <c r="AY146" s="17" t="s">
        <v>138</v>
      </c>
      <c r="BE146" s="198">
        <f>IF(N146="základní",J146,0)</f>
        <v>0</v>
      </c>
      <c r="BF146" s="198">
        <f>IF(N146="snížená",J146,0)</f>
        <v>0</v>
      </c>
      <c r="BG146" s="198">
        <f>IF(N146="zákl. přenesená",J146,0)</f>
        <v>0</v>
      </c>
      <c r="BH146" s="198">
        <f>IF(N146="sníž. přenesená",J146,0)</f>
        <v>0</v>
      </c>
      <c r="BI146" s="198">
        <f>IF(N146="nulová",J146,0)</f>
        <v>0</v>
      </c>
      <c r="BJ146" s="17" t="s">
        <v>82</v>
      </c>
      <c r="BK146" s="198">
        <f>ROUND(I146*H146,2)</f>
        <v>0</v>
      </c>
      <c r="BL146" s="17" t="s">
        <v>92</v>
      </c>
      <c r="BM146" s="197" t="s">
        <v>164</v>
      </c>
    </row>
    <row r="147" spans="1:47" s="2" customFormat="1" ht="11.25">
      <c r="A147" s="34"/>
      <c r="B147" s="35"/>
      <c r="C147" s="36"/>
      <c r="D147" s="199" t="s">
        <v>145</v>
      </c>
      <c r="E147" s="36"/>
      <c r="F147" s="200" t="s">
        <v>521</v>
      </c>
      <c r="G147" s="36"/>
      <c r="H147" s="36"/>
      <c r="I147" s="201"/>
      <c r="J147" s="36"/>
      <c r="K147" s="36"/>
      <c r="L147" s="39"/>
      <c r="M147" s="202"/>
      <c r="N147" s="203"/>
      <c r="O147" s="71"/>
      <c r="P147" s="71"/>
      <c r="Q147" s="71"/>
      <c r="R147" s="71"/>
      <c r="S147" s="71"/>
      <c r="T147" s="72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7" t="s">
        <v>145</v>
      </c>
      <c r="AU147" s="17" t="s">
        <v>86</v>
      </c>
    </row>
    <row r="148" spans="1:65" s="2" customFormat="1" ht="14.45" customHeight="1">
      <c r="A148" s="34"/>
      <c r="B148" s="35"/>
      <c r="C148" s="226" t="s">
        <v>167</v>
      </c>
      <c r="D148" s="226" t="s">
        <v>174</v>
      </c>
      <c r="E148" s="227" t="s">
        <v>522</v>
      </c>
      <c r="F148" s="228" t="s">
        <v>523</v>
      </c>
      <c r="G148" s="229" t="s">
        <v>206</v>
      </c>
      <c r="H148" s="230">
        <v>1</v>
      </c>
      <c r="I148" s="231"/>
      <c r="J148" s="232">
        <f>ROUND(I148*H148,2)</f>
        <v>0</v>
      </c>
      <c r="K148" s="228" t="s">
        <v>1</v>
      </c>
      <c r="L148" s="233"/>
      <c r="M148" s="234" t="s">
        <v>1</v>
      </c>
      <c r="N148" s="235" t="s">
        <v>42</v>
      </c>
      <c r="O148" s="71"/>
      <c r="P148" s="195">
        <f>O148*H148</f>
        <v>0</v>
      </c>
      <c r="Q148" s="195">
        <v>0</v>
      </c>
      <c r="R148" s="195">
        <f>Q148*H148</f>
        <v>0</v>
      </c>
      <c r="S148" s="195">
        <v>0</v>
      </c>
      <c r="T148" s="196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7" t="s">
        <v>164</v>
      </c>
      <c r="AT148" s="197" t="s">
        <v>174</v>
      </c>
      <c r="AU148" s="197" t="s">
        <v>86</v>
      </c>
      <c r="AY148" s="17" t="s">
        <v>138</v>
      </c>
      <c r="BE148" s="198">
        <f>IF(N148="základní",J148,0)</f>
        <v>0</v>
      </c>
      <c r="BF148" s="198">
        <f>IF(N148="snížená",J148,0)</f>
        <v>0</v>
      </c>
      <c r="BG148" s="198">
        <f>IF(N148="zákl. přenesená",J148,0)</f>
        <v>0</v>
      </c>
      <c r="BH148" s="198">
        <f>IF(N148="sníž. přenesená",J148,0)</f>
        <v>0</v>
      </c>
      <c r="BI148" s="198">
        <f>IF(N148="nulová",J148,0)</f>
        <v>0</v>
      </c>
      <c r="BJ148" s="17" t="s">
        <v>82</v>
      </c>
      <c r="BK148" s="198">
        <f>ROUND(I148*H148,2)</f>
        <v>0</v>
      </c>
      <c r="BL148" s="17" t="s">
        <v>92</v>
      </c>
      <c r="BM148" s="197" t="s">
        <v>171</v>
      </c>
    </row>
    <row r="149" spans="1:47" s="2" customFormat="1" ht="11.25">
      <c r="A149" s="34"/>
      <c r="B149" s="35"/>
      <c r="C149" s="36"/>
      <c r="D149" s="199" t="s">
        <v>145</v>
      </c>
      <c r="E149" s="36"/>
      <c r="F149" s="200" t="s">
        <v>523</v>
      </c>
      <c r="G149" s="36"/>
      <c r="H149" s="36"/>
      <c r="I149" s="201"/>
      <c r="J149" s="36"/>
      <c r="K149" s="36"/>
      <c r="L149" s="39"/>
      <c r="M149" s="202"/>
      <c r="N149" s="203"/>
      <c r="O149" s="71"/>
      <c r="P149" s="71"/>
      <c r="Q149" s="71"/>
      <c r="R149" s="71"/>
      <c r="S149" s="71"/>
      <c r="T149" s="72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7" t="s">
        <v>145</v>
      </c>
      <c r="AU149" s="17" t="s">
        <v>86</v>
      </c>
    </row>
    <row r="150" spans="1:65" s="2" customFormat="1" ht="14.45" customHeight="1">
      <c r="A150" s="34"/>
      <c r="B150" s="35"/>
      <c r="C150" s="226" t="s">
        <v>158</v>
      </c>
      <c r="D150" s="226" t="s">
        <v>174</v>
      </c>
      <c r="E150" s="227" t="s">
        <v>524</v>
      </c>
      <c r="F150" s="228" t="s">
        <v>525</v>
      </c>
      <c r="G150" s="229" t="s">
        <v>206</v>
      </c>
      <c r="H150" s="230">
        <v>1</v>
      </c>
      <c r="I150" s="231"/>
      <c r="J150" s="232">
        <f>ROUND(I150*H150,2)</f>
        <v>0</v>
      </c>
      <c r="K150" s="228" t="s">
        <v>1</v>
      </c>
      <c r="L150" s="233"/>
      <c r="M150" s="234" t="s">
        <v>1</v>
      </c>
      <c r="N150" s="235" t="s">
        <v>42</v>
      </c>
      <c r="O150" s="71"/>
      <c r="P150" s="195">
        <f>O150*H150</f>
        <v>0</v>
      </c>
      <c r="Q150" s="195">
        <v>0</v>
      </c>
      <c r="R150" s="195">
        <f>Q150*H150</f>
        <v>0</v>
      </c>
      <c r="S150" s="195">
        <v>0</v>
      </c>
      <c r="T150" s="196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7" t="s">
        <v>164</v>
      </c>
      <c r="AT150" s="197" t="s">
        <v>174</v>
      </c>
      <c r="AU150" s="197" t="s">
        <v>86</v>
      </c>
      <c r="AY150" s="17" t="s">
        <v>138</v>
      </c>
      <c r="BE150" s="198">
        <f>IF(N150="základní",J150,0)</f>
        <v>0</v>
      </c>
      <c r="BF150" s="198">
        <f>IF(N150="snížená",J150,0)</f>
        <v>0</v>
      </c>
      <c r="BG150" s="198">
        <f>IF(N150="zákl. přenesená",J150,0)</f>
        <v>0</v>
      </c>
      <c r="BH150" s="198">
        <f>IF(N150="sníž. přenesená",J150,0)</f>
        <v>0</v>
      </c>
      <c r="BI150" s="198">
        <f>IF(N150="nulová",J150,0)</f>
        <v>0</v>
      </c>
      <c r="BJ150" s="17" t="s">
        <v>82</v>
      </c>
      <c r="BK150" s="198">
        <f>ROUND(I150*H150,2)</f>
        <v>0</v>
      </c>
      <c r="BL150" s="17" t="s">
        <v>92</v>
      </c>
      <c r="BM150" s="197" t="s">
        <v>177</v>
      </c>
    </row>
    <row r="151" spans="1:47" s="2" customFormat="1" ht="11.25">
      <c r="A151" s="34"/>
      <c r="B151" s="35"/>
      <c r="C151" s="36"/>
      <c r="D151" s="199" t="s">
        <v>145</v>
      </c>
      <c r="E151" s="36"/>
      <c r="F151" s="200" t="s">
        <v>525</v>
      </c>
      <c r="G151" s="36"/>
      <c r="H151" s="36"/>
      <c r="I151" s="201"/>
      <c r="J151" s="36"/>
      <c r="K151" s="36"/>
      <c r="L151" s="39"/>
      <c r="M151" s="202"/>
      <c r="N151" s="203"/>
      <c r="O151" s="71"/>
      <c r="P151" s="71"/>
      <c r="Q151" s="71"/>
      <c r="R151" s="71"/>
      <c r="S151" s="71"/>
      <c r="T151" s="72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T151" s="17" t="s">
        <v>145</v>
      </c>
      <c r="AU151" s="17" t="s">
        <v>86</v>
      </c>
    </row>
    <row r="152" spans="1:65" s="2" customFormat="1" ht="14.45" customHeight="1">
      <c r="A152" s="34"/>
      <c r="B152" s="35"/>
      <c r="C152" s="226" t="s">
        <v>180</v>
      </c>
      <c r="D152" s="226" t="s">
        <v>174</v>
      </c>
      <c r="E152" s="227" t="s">
        <v>526</v>
      </c>
      <c r="F152" s="228" t="s">
        <v>527</v>
      </c>
      <c r="G152" s="229" t="s">
        <v>257</v>
      </c>
      <c r="H152" s="230">
        <v>1.45</v>
      </c>
      <c r="I152" s="231"/>
      <c r="J152" s="232">
        <f>ROUND(I152*H152,2)</f>
        <v>0</v>
      </c>
      <c r="K152" s="228" t="s">
        <v>1</v>
      </c>
      <c r="L152" s="233"/>
      <c r="M152" s="234" t="s">
        <v>1</v>
      </c>
      <c r="N152" s="235" t="s">
        <v>42</v>
      </c>
      <c r="O152" s="71"/>
      <c r="P152" s="195">
        <f>O152*H152</f>
        <v>0</v>
      </c>
      <c r="Q152" s="195">
        <v>0</v>
      </c>
      <c r="R152" s="195">
        <f>Q152*H152</f>
        <v>0</v>
      </c>
      <c r="S152" s="195">
        <v>0</v>
      </c>
      <c r="T152" s="196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7" t="s">
        <v>164</v>
      </c>
      <c r="AT152" s="197" t="s">
        <v>174</v>
      </c>
      <c r="AU152" s="197" t="s">
        <v>86</v>
      </c>
      <c r="AY152" s="17" t="s">
        <v>138</v>
      </c>
      <c r="BE152" s="198">
        <f>IF(N152="základní",J152,0)</f>
        <v>0</v>
      </c>
      <c r="BF152" s="198">
        <f>IF(N152="snížená",J152,0)</f>
        <v>0</v>
      </c>
      <c r="BG152" s="198">
        <f>IF(N152="zákl. přenesená",J152,0)</f>
        <v>0</v>
      </c>
      <c r="BH152" s="198">
        <f>IF(N152="sníž. přenesená",J152,0)</f>
        <v>0</v>
      </c>
      <c r="BI152" s="198">
        <f>IF(N152="nulová",J152,0)</f>
        <v>0</v>
      </c>
      <c r="BJ152" s="17" t="s">
        <v>82</v>
      </c>
      <c r="BK152" s="198">
        <f>ROUND(I152*H152,2)</f>
        <v>0</v>
      </c>
      <c r="BL152" s="17" t="s">
        <v>92</v>
      </c>
      <c r="BM152" s="197" t="s">
        <v>183</v>
      </c>
    </row>
    <row r="153" spans="1:47" s="2" customFormat="1" ht="11.25">
      <c r="A153" s="34"/>
      <c r="B153" s="35"/>
      <c r="C153" s="36"/>
      <c r="D153" s="199" t="s">
        <v>145</v>
      </c>
      <c r="E153" s="36"/>
      <c r="F153" s="200" t="s">
        <v>527</v>
      </c>
      <c r="G153" s="36"/>
      <c r="H153" s="36"/>
      <c r="I153" s="201"/>
      <c r="J153" s="36"/>
      <c r="K153" s="36"/>
      <c r="L153" s="39"/>
      <c r="M153" s="202"/>
      <c r="N153" s="203"/>
      <c r="O153" s="71"/>
      <c r="P153" s="71"/>
      <c r="Q153" s="71"/>
      <c r="R153" s="71"/>
      <c r="S153" s="71"/>
      <c r="T153" s="72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7" t="s">
        <v>145</v>
      </c>
      <c r="AU153" s="17" t="s">
        <v>86</v>
      </c>
    </row>
    <row r="154" spans="1:65" s="2" customFormat="1" ht="14.45" customHeight="1">
      <c r="A154" s="34"/>
      <c r="B154" s="35"/>
      <c r="C154" s="226" t="s">
        <v>164</v>
      </c>
      <c r="D154" s="226" t="s">
        <v>174</v>
      </c>
      <c r="E154" s="227" t="s">
        <v>528</v>
      </c>
      <c r="F154" s="228" t="s">
        <v>529</v>
      </c>
      <c r="G154" s="229" t="s">
        <v>257</v>
      </c>
      <c r="H154" s="230">
        <v>2.4</v>
      </c>
      <c r="I154" s="231"/>
      <c r="J154" s="232">
        <f>ROUND(I154*H154,2)</f>
        <v>0</v>
      </c>
      <c r="K154" s="228" t="s">
        <v>1</v>
      </c>
      <c r="L154" s="233"/>
      <c r="M154" s="234" t="s">
        <v>1</v>
      </c>
      <c r="N154" s="235" t="s">
        <v>42</v>
      </c>
      <c r="O154" s="71"/>
      <c r="P154" s="195">
        <f>O154*H154</f>
        <v>0</v>
      </c>
      <c r="Q154" s="195">
        <v>0</v>
      </c>
      <c r="R154" s="195">
        <f>Q154*H154</f>
        <v>0</v>
      </c>
      <c r="S154" s="195">
        <v>0</v>
      </c>
      <c r="T154" s="196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7" t="s">
        <v>164</v>
      </c>
      <c r="AT154" s="197" t="s">
        <v>174</v>
      </c>
      <c r="AU154" s="197" t="s">
        <v>86</v>
      </c>
      <c r="AY154" s="17" t="s">
        <v>138</v>
      </c>
      <c r="BE154" s="198">
        <f>IF(N154="základní",J154,0)</f>
        <v>0</v>
      </c>
      <c r="BF154" s="198">
        <f>IF(N154="snížená",J154,0)</f>
        <v>0</v>
      </c>
      <c r="BG154" s="198">
        <f>IF(N154="zákl. přenesená",J154,0)</f>
        <v>0</v>
      </c>
      <c r="BH154" s="198">
        <f>IF(N154="sníž. přenesená",J154,0)</f>
        <v>0</v>
      </c>
      <c r="BI154" s="198">
        <f>IF(N154="nulová",J154,0)</f>
        <v>0</v>
      </c>
      <c r="BJ154" s="17" t="s">
        <v>82</v>
      </c>
      <c r="BK154" s="198">
        <f>ROUND(I154*H154,2)</f>
        <v>0</v>
      </c>
      <c r="BL154" s="17" t="s">
        <v>92</v>
      </c>
      <c r="BM154" s="197" t="s">
        <v>188</v>
      </c>
    </row>
    <row r="155" spans="1:47" s="2" customFormat="1" ht="11.25">
      <c r="A155" s="34"/>
      <c r="B155" s="35"/>
      <c r="C155" s="36"/>
      <c r="D155" s="199" t="s">
        <v>145</v>
      </c>
      <c r="E155" s="36"/>
      <c r="F155" s="200" t="s">
        <v>529</v>
      </c>
      <c r="G155" s="36"/>
      <c r="H155" s="36"/>
      <c r="I155" s="201"/>
      <c r="J155" s="36"/>
      <c r="K155" s="36"/>
      <c r="L155" s="39"/>
      <c r="M155" s="202"/>
      <c r="N155" s="203"/>
      <c r="O155" s="71"/>
      <c r="P155" s="71"/>
      <c r="Q155" s="71"/>
      <c r="R155" s="71"/>
      <c r="S155" s="71"/>
      <c r="T155" s="72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T155" s="17" t="s">
        <v>145</v>
      </c>
      <c r="AU155" s="17" t="s">
        <v>86</v>
      </c>
    </row>
    <row r="156" spans="1:65" s="2" customFormat="1" ht="14.45" customHeight="1">
      <c r="A156" s="34"/>
      <c r="B156" s="35"/>
      <c r="C156" s="226" t="s">
        <v>194</v>
      </c>
      <c r="D156" s="226" t="s">
        <v>174</v>
      </c>
      <c r="E156" s="227" t="s">
        <v>530</v>
      </c>
      <c r="F156" s="228" t="s">
        <v>531</v>
      </c>
      <c r="G156" s="229" t="s">
        <v>206</v>
      </c>
      <c r="H156" s="230">
        <v>1</v>
      </c>
      <c r="I156" s="231"/>
      <c r="J156" s="232">
        <f>ROUND(I156*H156,2)</f>
        <v>0</v>
      </c>
      <c r="K156" s="228" t="s">
        <v>1</v>
      </c>
      <c r="L156" s="233"/>
      <c r="M156" s="234" t="s">
        <v>1</v>
      </c>
      <c r="N156" s="235" t="s">
        <v>42</v>
      </c>
      <c r="O156" s="71"/>
      <c r="P156" s="195">
        <f>O156*H156</f>
        <v>0</v>
      </c>
      <c r="Q156" s="195">
        <v>0</v>
      </c>
      <c r="R156" s="195">
        <f>Q156*H156</f>
        <v>0</v>
      </c>
      <c r="S156" s="195">
        <v>0</v>
      </c>
      <c r="T156" s="196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7" t="s">
        <v>164</v>
      </c>
      <c r="AT156" s="197" t="s">
        <v>174</v>
      </c>
      <c r="AU156" s="197" t="s">
        <v>86</v>
      </c>
      <c r="AY156" s="17" t="s">
        <v>138</v>
      </c>
      <c r="BE156" s="198">
        <f>IF(N156="základní",J156,0)</f>
        <v>0</v>
      </c>
      <c r="BF156" s="198">
        <f>IF(N156="snížená",J156,0)</f>
        <v>0</v>
      </c>
      <c r="BG156" s="198">
        <f>IF(N156="zákl. přenesená",J156,0)</f>
        <v>0</v>
      </c>
      <c r="BH156" s="198">
        <f>IF(N156="sníž. přenesená",J156,0)</f>
        <v>0</v>
      </c>
      <c r="BI156" s="198">
        <f>IF(N156="nulová",J156,0)</f>
        <v>0</v>
      </c>
      <c r="BJ156" s="17" t="s">
        <v>82</v>
      </c>
      <c r="BK156" s="198">
        <f>ROUND(I156*H156,2)</f>
        <v>0</v>
      </c>
      <c r="BL156" s="17" t="s">
        <v>92</v>
      </c>
      <c r="BM156" s="197" t="s">
        <v>197</v>
      </c>
    </row>
    <row r="157" spans="1:47" s="2" customFormat="1" ht="11.25">
      <c r="A157" s="34"/>
      <c r="B157" s="35"/>
      <c r="C157" s="36"/>
      <c r="D157" s="199" t="s">
        <v>145</v>
      </c>
      <c r="E157" s="36"/>
      <c r="F157" s="200" t="s">
        <v>531</v>
      </c>
      <c r="G157" s="36"/>
      <c r="H157" s="36"/>
      <c r="I157" s="201"/>
      <c r="J157" s="36"/>
      <c r="K157" s="36"/>
      <c r="L157" s="39"/>
      <c r="M157" s="202"/>
      <c r="N157" s="203"/>
      <c r="O157" s="71"/>
      <c r="P157" s="71"/>
      <c r="Q157" s="71"/>
      <c r="R157" s="71"/>
      <c r="S157" s="71"/>
      <c r="T157" s="72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T157" s="17" t="s">
        <v>145</v>
      </c>
      <c r="AU157" s="17" t="s">
        <v>86</v>
      </c>
    </row>
    <row r="158" spans="1:65" s="2" customFormat="1" ht="14.45" customHeight="1">
      <c r="A158" s="34"/>
      <c r="B158" s="35"/>
      <c r="C158" s="226" t="s">
        <v>171</v>
      </c>
      <c r="D158" s="226" t="s">
        <v>174</v>
      </c>
      <c r="E158" s="227" t="s">
        <v>532</v>
      </c>
      <c r="F158" s="228" t="s">
        <v>533</v>
      </c>
      <c r="G158" s="229" t="s">
        <v>206</v>
      </c>
      <c r="H158" s="230">
        <v>1</v>
      </c>
      <c r="I158" s="231"/>
      <c r="J158" s="232">
        <f>ROUND(I158*H158,2)</f>
        <v>0</v>
      </c>
      <c r="K158" s="228" t="s">
        <v>1</v>
      </c>
      <c r="L158" s="233"/>
      <c r="M158" s="234" t="s">
        <v>1</v>
      </c>
      <c r="N158" s="235" t="s">
        <v>42</v>
      </c>
      <c r="O158" s="71"/>
      <c r="P158" s="195">
        <f>O158*H158</f>
        <v>0</v>
      </c>
      <c r="Q158" s="195">
        <v>0</v>
      </c>
      <c r="R158" s="195">
        <f>Q158*H158</f>
        <v>0</v>
      </c>
      <c r="S158" s="195">
        <v>0</v>
      </c>
      <c r="T158" s="196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7" t="s">
        <v>164</v>
      </c>
      <c r="AT158" s="197" t="s">
        <v>174</v>
      </c>
      <c r="AU158" s="197" t="s">
        <v>86</v>
      </c>
      <c r="AY158" s="17" t="s">
        <v>138</v>
      </c>
      <c r="BE158" s="198">
        <f>IF(N158="základní",J158,0)</f>
        <v>0</v>
      </c>
      <c r="BF158" s="198">
        <f>IF(N158="snížená",J158,0)</f>
        <v>0</v>
      </c>
      <c r="BG158" s="198">
        <f>IF(N158="zákl. přenesená",J158,0)</f>
        <v>0</v>
      </c>
      <c r="BH158" s="198">
        <f>IF(N158="sníž. přenesená",J158,0)</f>
        <v>0</v>
      </c>
      <c r="BI158" s="198">
        <f>IF(N158="nulová",J158,0)</f>
        <v>0</v>
      </c>
      <c r="BJ158" s="17" t="s">
        <v>82</v>
      </c>
      <c r="BK158" s="198">
        <f>ROUND(I158*H158,2)</f>
        <v>0</v>
      </c>
      <c r="BL158" s="17" t="s">
        <v>92</v>
      </c>
      <c r="BM158" s="197" t="s">
        <v>207</v>
      </c>
    </row>
    <row r="159" spans="1:47" s="2" customFormat="1" ht="11.25">
      <c r="A159" s="34"/>
      <c r="B159" s="35"/>
      <c r="C159" s="36"/>
      <c r="D159" s="199" t="s">
        <v>145</v>
      </c>
      <c r="E159" s="36"/>
      <c r="F159" s="200" t="s">
        <v>533</v>
      </c>
      <c r="G159" s="36"/>
      <c r="H159" s="36"/>
      <c r="I159" s="201"/>
      <c r="J159" s="36"/>
      <c r="K159" s="36"/>
      <c r="L159" s="39"/>
      <c r="M159" s="202"/>
      <c r="N159" s="203"/>
      <c r="O159" s="71"/>
      <c r="P159" s="71"/>
      <c r="Q159" s="71"/>
      <c r="R159" s="71"/>
      <c r="S159" s="71"/>
      <c r="T159" s="72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7" t="s">
        <v>145</v>
      </c>
      <c r="AU159" s="17" t="s">
        <v>86</v>
      </c>
    </row>
    <row r="160" spans="2:63" s="12" customFormat="1" ht="22.9" customHeight="1">
      <c r="B160" s="170"/>
      <c r="C160" s="171"/>
      <c r="D160" s="172" t="s">
        <v>76</v>
      </c>
      <c r="E160" s="184" t="s">
        <v>534</v>
      </c>
      <c r="F160" s="184" t="s">
        <v>535</v>
      </c>
      <c r="G160" s="171"/>
      <c r="H160" s="171"/>
      <c r="I160" s="174"/>
      <c r="J160" s="185">
        <f>BK160</f>
        <v>0</v>
      </c>
      <c r="K160" s="171"/>
      <c r="L160" s="176"/>
      <c r="M160" s="177"/>
      <c r="N160" s="178"/>
      <c r="O160" s="178"/>
      <c r="P160" s="179">
        <f>SUM(P161:P164)</f>
        <v>0</v>
      </c>
      <c r="Q160" s="178"/>
      <c r="R160" s="179">
        <f>SUM(R161:R164)</f>
        <v>0</v>
      </c>
      <c r="S160" s="178"/>
      <c r="T160" s="180">
        <f>SUM(T161:T164)</f>
        <v>0</v>
      </c>
      <c r="AR160" s="181" t="s">
        <v>82</v>
      </c>
      <c r="AT160" s="182" t="s">
        <v>76</v>
      </c>
      <c r="AU160" s="182" t="s">
        <v>82</v>
      </c>
      <c r="AY160" s="181" t="s">
        <v>138</v>
      </c>
      <c r="BK160" s="183">
        <f>SUM(BK161:BK164)</f>
        <v>0</v>
      </c>
    </row>
    <row r="161" spans="1:65" s="2" customFormat="1" ht="14.45" customHeight="1">
      <c r="A161" s="34"/>
      <c r="B161" s="35"/>
      <c r="C161" s="226" t="s">
        <v>210</v>
      </c>
      <c r="D161" s="226" t="s">
        <v>174</v>
      </c>
      <c r="E161" s="227" t="s">
        <v>536</v>
      </c>
      <c r="F161" s="228" t="s">
        <v>537</v>
      </c>
      <c r="G161" s="229" t="s">
        <v>538</v>
      </c>
      <c r="H161" s="230">
        <v>1</v>
      </c>
      <c r="I161" s="231"/>
      <c r="J161" s="232">
        <f>ROUND(I161*H161,2)</f>
        <v>0</v>
      </c>
      <c r="K161" s="228" t="s">
        <v>1</v>
      </c>
      <c r="L161" s="233"/>
      <c r="M161" s="234" t="s">
        <v>1</v>
      </c>
      <c r="N161" s="235" t="s">
        <v>42</v>
      </c>
      <c r="O161" s="71"/>
      <c r="P161" s="195">
        <f>O161*H161</f>
        <v>0</v>
      </c>
      <c r="Q161" s="195">
        <v>0</v>
      </c>
      <c r="R161" s="195">
        <f>Q161*H161</f>
        <v>0</v>
      </c>
      <c r="S161" s="195">
        <v>0</v>
      </c>
      <c r="T161" s="196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7" t="s">
        <v>164</v>
      </c>
      <c r="AT161" s="197" t="s">
        <v>174</v>
      </c>
      <c r="AU161" s="197" t="s">
        <v>86</v>
      </c>
      <c r="AY161" s="17" t="s">
        <v>138</v>
      </c>
      <c r="BE161" s="198">
        <f>IF(N161="základní",J161,0)</f>
        <v>0</v>
      </c>
      <c r="BF161" s="198">
        <f>IF(N161="snížená",J161,0)</f>
        <v>0</v>
      </c>
      <c r="BG161" s="198">
        <f>IF(N161="zákl. přenesená",J161,0)</f>
        <v>0</v>
      </c>
      <c r="BH161" s="198">
        <f>IF(N161="sníž. přenesená",J161,0)</f>
        <v>0</v>
      </c>
      <c r="BI161" s="198">
        <f>IF(N161="nulová",J161,0)</f>
        <v>0</v>
      </c>
      <c r="BJ161" s="17" t="s">
        <v>82</v>
      </c>
      <c r="BK161" s="198">
        <f>ROUND(I161*H161,2)</f>
        <v>0</v>
      </c>
      <c r="BL161" s="17" t="s">
        <v>92</v>
      </c>
      <c r="BM161" s="197" t="s">
        <v>213</v>
      </c>
    </row>
    <row r="162" spans="1:47" s="2" customFormat="1" ht="11.25">
      <c r="A162" s="34"/>
      <c r="B162" s="35"/>
      <c r="C162" s="36"/>
      <c r="D162" s="199" t="s">
        <v>145</v>
      </c>
      <c r="E162" s="36"/>
      <c r="F162" s="200" t="s">
        <v>537</v>
      </c>
      <c r="G162" s="36"/>
      <c r="H162" s="36"/>
      <c r="I162" s="201"/>
      <c r="J162" s="36"/>
      <c r="K162" s="36"/>
      <c r="L162" s="39"/>
      <c r="M162" s="202"/>
      <c r="N162" s="203"/>
      <c r="O162" s="71"/>
      <c r="P162" s="71"/>
      <c r="Q162" s="71"/>
      <c r="R162" s="71"/>
      <c r="S162" s="71"/>
      <c r="T162" s="72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T162" s="17" t="s">
        <v>145</v>
      </c>
      <c r="AU162" s="17" t="s">
        <v>86</v>
      </c>
    </row>
    <row r="163" spans="1:65" s="2" customFormat="1" ht="14.45" customHeight="1">
      <c r="A163" s="34"/>
      <c r="B163" s="35"/>
      <c r="C163" s="226" t="s">
        <v>177</v>
      </c>
      <c r="D163" s="226" t="s">
        <v>174</v>
      </c>
      <c r="E163" s="227" t="s">
        <v>539</v>
      </c>
      <c r="F163" s="228" t="s">
        <v>540</v>
      </c>
      <c r="G163" s="229" t="s">
        <v>538</v>
      </c>
      <c r="H163" s="230">
        <v>1</v>
      </c>
      <c r="I163" s="231"/>
      <c r="J163" s="232">
        <f>ROUND(I163*H163,2)</f>
        <v>0</v>
      </c>
      <c r="K163" s="228" t="s">
        <v>1</v>
      </c>
      <c r="L163" s="233"/>
      <c r="M163" s="234" t="s">
        <v>1</v>
      </c>
      <c r="N163" s="235" t="s">
        <v>42</v>
      </c>
      <c r="O163" s="71"/>
      <c r="P163" s="195">
        <f>O163*H163</f>
        <v>0</v>
      </c>
      <c r="Q163" s="195">
        <v>0</v>
      </c>
      <c r="R163" s="195">
        <f>Q163*H163</f>
        <v>0</v>
      </c>
      <c r="S163" s="195">
        <v>0</v>
      </c>
      <c r="T163" s="196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7" t="s">
        <v>164</v>
      </c>
      <c r="AT163" s="197" t="s">
        <v>174</v>
      </c>
      <c r="AU163" s="197" t="s">
        <v>86</v>
      </c>
      <c r="AY163" s="17" t="s">
        <v>138</v>
      </c>
      <c r="BE163" s="198">
        <f>IF(N163="základní",J163,0)</f>
        <v>0</v>
      </c>
      <c r="BF163" s="198">
        <f>IF(N163="snížená",J163,0)</f>
        <v>0</v>
      </c>
      <c r="BG163" s="198">
        <f>IF(N163="zákl. přenesená",J163,0)</f>
        <v>0</v>
      </c>
      <c r="BH163" s="198">
        <f>IF(N163="sníž. přenesená",J163,0)</f>
        <v>0</v>
      </c>
      <c r="BI163" s="198">
        <f>IF(N163="nulová",J163,0)</f>
        <v>0</v>
      </c>
      <c r="BJ163" s="17" t="s">
        <v>82</v>
      </c>
      <c r="BK163" s="198">
        <f>ROUND(I163*H163,2)</f>
        <v>0</v>
      </c>
      <c r="BL163" s="17" t="s">
        <v>92</v>
      </c>
      <c r="BM163" s="197" t="s">
        <v>218</v>
      </c>
    </row>
    <row r="164" spans="1:47" s="2" customFormat="1" ht="11.25">
      <c r="A164" s="34"/>
      <c r="B164" s="35"/>
      <c r="C164" s="36"/>
      <c r="D164" s="199" t="s">
        <v>145</v>
      </c>
      <c r="E164" s="36"/>
      <c r="F164" s="200" t="s">
        <v>540</v>
      </c>
      <c r="G164" s="36"/>
      <c r="H164" s="36"/>
      <c r="I164" s="201"/>
      <c r="J164" s="36"/>
      <c r="K164" s="36"/>
      <c r="L164" s="39"/>
      <c r="M164" s="202"/>
      <c r="N164" s="203"/>
      <c r="O164" s="71"/>
      <c r="P164" s="71"/>
      <c r="Q164" s="71"/>
      <c r="R164" s="71"/>
      <c r="S164" s="71"/>
      <c r="T164" s="72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T164" s="17" t="s">
        <v>145</v>
      </c>
      <c r="AU164" s="17" t="s">
        <v>86</v>
      </c>
    </row>
    <row r="165" spans="2:63" s="12" customFormat="1" ht="22.9" customHeight="1">
      <c r="B165" s="170"/>
      <c r="C165" s="171"/>
      <c r="D165" s="172" t="s">
        <v>76</v>
      </c>
      <c r="E165" s="184" t="s">
        <v>541</v>
      </c>
      <c r="F165" s="184" t="s">
        <v>542</v>
      </c>
      <c r="G165" s="171"/>
      <c r="H165" s="171"/>
      <c r="I165" s="174"/>
      <c r="J165" s="185">
        <f>BK165</f>
        <v>0</v>
      </c>
      <c r="K165" s="171"/>
      <c r="L165" s="176"/>
      <c r="M165" s="177"/>
      <c r="N165" s="178"/>
      <c r="O165" s="178"/>
      <c r="P165" s="179">
        <f>SUM(P166:P167)</f>
        <v>0</v>
      </c>
      <c r="Q165" s="178"/>
      <c r="R165" s="179">
        <f>SUM(R166:R167)</f>
        <v>0</v>
      </c>
      <c r="S165" s="178"/>
      <c r="T165" s="180">
        <f>SUM(T166:T167)</f>
        <v>0</v>
      </c>
      <c r="AR165" s="181" t="s">
        <v>82</v>
      </c>
      <c r="AT165" s="182" t="s">
        <v>76</v>
      </c>
      <c r="AU165" s="182" t="s">
        <v>82</v>
      </c>
      <c r="AY165" s="181" t="s">
        <v>138</v>
      </c>
      <c r="BK165" s="183">
        <f>SUM(BK166:BK167)</f>
        <v>0</v>
      </c>
    </row>
    <row r="166" spans="1:65" s="2" customFormat="1" ht="14.45" customHeight="1">
      <c r="A166" s="34"/>
      <c r="B166" s="35"/>
      <c r="C166" s="186" t="s">
        <v>221</v>
      </c>
      <c r="D166" s="186" t="s">
        <v>140</v>
      </c>
      <c r="E166" s="187" t="s">
        <v>543</v>
      </c>
      <c r="F166" s="188" t="s">
        <v>544</v>
      </c>
      <c r="G166" s="189" t="s">
        <v>206</v>
      </c>
      <c r="H166" s="190">
        <v>1</v>
      </c>
      <c r="I166" s="191"/>
      <c r="J166" s="192">
        <f>ROUND(I166*H166,2)</f>
        <v>0</v>
      </c>
      <c r="K166" s="188" t="s">
        <v>1</v>
      </c>
      <c r="L166" s="39"/>
      <c r="M166" s="193" t="s">
        <v>1</v>
      </c>
      <c r="N166" s="194" t="s">
        <v>42</v>
      </c>
      <c r="O166" s="71"/>
      <c r="P166" s="195">
        <f>O166*H166</f>
        <v>0</v>
      </c>
      <c r="Q166" s="195">
        <v>0</v>
      </c>
      <c r="R166" s="195">
        <f>Q166*H166</f>
        <v>0</v>
      </c>
      <c r="S166" s="195">
        <v>0</v>
      </c>
      <c r="T166" s="196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7" t="s">
        <v>92</v>
      </c>
      <c r="AT166" s="197" t="s">
        <v>140</v>
      </c>
      <c r="AU166" s="197" t="s">
        <v>86</v>
      </c>
      <c r="AY166" s="17" t="s">
        <v>138</v>
      </c>
      <c r="BE166" s="198">
        <f>IF(N166="základní",J166,0)</f>
        <v>0</v>
      </c>
      <c r="BF166" s="198">
        <f>IF(N166="snížená",J166,0)</f>
        <v>0</v>
      </c>
      <c r="BG166" s="198">
        <f>IF(N166="zákl. přenesená",J166,0)</f>
        <v>0</v>
      </c>
      <c r="BH166" s="198">
        <f>IF(N166="sníž. přenesená",J166,0)</f>
        <v>0</v>
      </c>
      <c r="BI166" s="198">
        <f>IF(N166="nulová",J166,0)</f>
        <v>0</v>
      </c>
      <c r="BJ166" s="17" t="s">
        <v>82</v>
      </c>
      <c r="BK166" s="198">
        <f>ROUND(I166*H166,2)</f>
        <v>0</v>
      </c>
      <c r="BL166" s="17" t="s">
        <v>92</v>
      </c>
      <c r="BM166" s="197" t="s">
        <v>224</v>
      </c>
    </row>
    <row r="167" spans="1:47" s="2" customFormat="1" ht="11.25">
      <c r="A167" s="34"/>
      <c r="B167" s="35"/>
      <c r="C167" s="36"/>
      <c r="D167" s="199" t="s">
        <v>145</v>
      </c>
      <c r="E167" s="36"/>
      <c r="F167" s="200" t="s">
        <v>545</v>
      </c>
      <c r="G167" s="36"/>
      <c r="H167" s="36"/>
      <c r="I167" s="201"/>
      <c r="J167" s="36"/>
      <c r="K167" s="36"/>
      <c r="L167" s="39"/>
      <c r="M167" s="202"/>
      <c r="N167" s="203"/>
      <c r="O167" s="71"/>
      <c r="P167" s="71"/>
      <c r="Q167" s="71"/>
      <c r="R167" s="71"/>
      <c r="S167" s="71"/>
      <c r="T167" s="72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7" t="s">
        <v>145</v>
      </c>
      <c r="AU167" s="17" t="s">
        <v>86</v>
      </c>
    </row>
    <row r="168" spans="2:63" s="12" customFormat="1" ht="22.9" customHeight="1">
      <c r="B168" s="170"/>
      <c r="C168" s="171"/>
      <c r="D168" s="172" t="s">
        <v>76</v>
      </c>
      <c r="E168" s="184" t="s">
        <v>546</v>
      </c>
      <c r="F168" s="184" t="s">
        <v>542</v>
      </c>
      <c r="G168" s="171"/>
      <c r="H168" s="171"/>
      <c r="I168" s="174"/>
      <c r="J168" s="185">
        <f>BK168</f>
        <v>0</v>
      </c>
      <c r="K168" s="171"/>
      <c r="L168" s="176"/>
      <c r="M168" s="177"/>
      <c r="N168" s="178"/>
      <c r="O168" s="178"/>
      <c r="P168" s="179">
        <f>SUM(P169:P170)</f>
        <v>0</v>
      </c>
      <c r="Q168" s="178"/>
      <c r="R168" s="179">
        <f>SUM(R169:R170)</f>
        <v>0</v>
      </c>
      <c r="S168" s="178"/>
      <c r="T168" s="180">
        <f>SUM(T169:T170)</f>
        <v>0</v>
      </c>
      <c r="AR168" s="181" t="s">
        <v>82</v>
      </c>
      <c r="AT168" s="182" t="s">
        <v>76</v>
      </c>
      <c r="AU168" s="182" t="s">
        <v>82</v>
      </c>
      <c r="AY168" s="181" t="s">
        <v>138</v>
      </c>
      <c r="BK168" s="183">
        <f>SUM(BK169:BK170)</f>
        <v>0</v>
      </c>
    </row>
    <row r="169" spans="1:65" s="2" customFormat="1" ht="14.45" customHeight="1">
      <c r="A169" s="34"/>
      <c r="B169" s="35"/>
      <c r="C169" s="186" t="s">
        <v>183</v>
      </c>
      <c r="D169" s="186" t="s">
        <v>140</v>
      </c>
      <c r="E169" s="187" t="s">
        <v>547</v>
      </c>
      <c r="F169" s="188" t="s">
        <v>548</v>
      </c>
      <c r="G169" s="189" t="s">
        <v>206</v>
      </c>
      <c r="H169" s="190">
        <v>3</v>
      </c>
      <c r="I169" s="191"/>
      <c r="J169" s="192">
        <f>ROUND(I169*H169,2)</f>
        <v>0</v>
      </c>
      <c r="K169" s="188" t="s">
        <v>1</v>
      </c>
      <c r="L169" s="39"/>
      <c r="M169" s="193" t="s">
        <v>1</v>
      </c>
      <c r="N169" s="194" t="s">
        <v>42</v>
      </c>
      <c r="O169" s="71"/>
      <c r="P169" s="195">
        <f>O169*H169</f>
        <v>0</v>
      </c>
      <c r="Q169" s="195">
        <v>0</v>
      </c>
      <c r="R169" s="195">
        <f>Q169*H169</f>
        <v>0</v>
      </c>
      <c r="S169" s="195">
        <v>0</v>
      </c>
      <c r="T169" s="196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7" t="s">
        <v>92</v>
      </c>
      <c r="AT169" s="197" t="s">
        <v>140</v>
      </c>
      <c r="AU169" s="197" t="s">
        <v>86</v>
      </c>
      <c r="AY169" s="17" t="s">
        <v>138</v>
      </c>
      <c r="BE169" s="198">
        <f>IF(N169="základní",J169,0)</f>
        <v>0</v>
      </c>
      <c r="BF169" s="198">
        <f>IF(N169="snížená",J169,0)</f>
        <v>0</v>
      </c>
      <c r="BG169" s="198">
        <f>IF(N169="zákl. přenesená",J169,0)</f>
        <v>0</v>
      </c>
      <c r="BH169" s="198">
        <f>IF(N169="sníž. přenesená",J169,0)</f>
        <v>0</v>
      </c>
      <c r="BI169" s="198">
        <f>IF(N169="nulová",J169,0)</f>
        <v>0</v>
      </c>
      <c r="BJ169" s="17" t="s">
        <v>82</v>
      </c>
      <c r="BK169" s="198">
        <f>ROUND(I169*H169,2)</f>
        <v>0</v>
      </c>
      <c r="BL169" s="17" t="s">
        <v>92</v>
      </c>
      <c r="BM169" s="197" t="s">
        <v>229</v>
      </c>
    </row>
    <row r="170" spans="1:47" s="2" customFormat="1" ht="11.25">
      <c r="A170" s="34"/>
      <c r="B170" s="35"/>
      <c r="C170" s="36"/>
      <c r="D170" s="199" t="s">
        <v>145</v>
      </c>
      <c r="E170" s="36"/>
      <c r="F170" s="200" t="s">
        <v>548</v>
      </c>
      <c r="G170" s="36"/>
      <c r="H170" s="36"/>
      <c r="I170" s="201"/>
      <c r="J170" s="36"/>
      <c r="K170" s="36"/>
      <c r="L170" s="39"/>
      <c r="M170" s="202"/>
      <c r="N170" s="203"/>
      <c r="O170" s="71"/>
      <c r="P170" s="71"/>
      <c r="Q170" s="71"/>
      <c r="R170" s="71"/>
      <c r="S170" s="71"/>
      <c r="T170" s="72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T170" s="17" t="s">
        <v>145</v>
      </c>
      <c r="AU170" s="17" t="s">
        <v>86</v>
      </c>
    </row>
    <row r="171" spans="2:63" s="12" customFormat="1" ht="25.9" customHeight="1">
      <c r="B171" s="170"/>
      <c r="C171" s="171"/>
      <c r="D171" s="172" t="s">
        <v>76</v>
      </c>
      <c r="E171" s="173" t="s">
        <v>549</v>
      </c>
      <c r="F171" s="173" t="s">
        <v>550</v>
      </c>
      <c r="G171" s="171"/>
      <c r="H171" s="171"/>
      <c r="I171" s="174"/>
      <c r="J171" s="175">
        <f>BK171</f>
        <v>0</v>
      </c>
      <c r="K171" s="171"/>
      <c r="L171" s="176"/>
      <c r="M171" s="177"/>
      <c r="N171" s="178"/>
      <c r="O171" s="178"/>
      <c r="P171" s="179">
        <f>P172+P185+P188+P193+P210+P245+P248+P251</f>
        <v>0</v>
      </c>
      <c r="Q171" s="178"/>
      <c r="R171" s="179">
        <f>R172+R185+R188+R193+R210+R245+R248+R251</f>
        <v>0</v>
      </c>
      <c r="S171" s="178"/>
      <c r="T171" s="180">
        <f>T172+T185+T188+T193+T210+T245+T248+T251</f>
        <v>0</v>
      </c>
      <c r="AR171" s="181" t="s">
        <v>82</v>
      </c>
      <c r="AT171" s="182" t="s">
        <v>76</v>
      </c>
      <c r="AU171" s="182" t="s">
        <v>77</v>
      </c>
      <c r="AY171" s="181" t="s">
        <v>138</v>
      </c>
      <c r="BK171" s="183">
        <f>BK172+BK185+BK188+BK193+BK210+BK245+BK248+BK251</f>
        <v>0</v>
      </c>
    </row>
    <row r="172" spans="2:63" s="12" customFormat="1" ht="22.9" customHeight="1">
      <c r="B172" s="170"/>
      <c r="C172" s="171"/>
      <c r="D172" s="172" t="s">
        <v>76</v>
      </c>
      <c r="E172" s="184" t="s">
        <v>551</v>
      </c>
      <c r="F172" s="184" t="s">
        <v>552</v>
      </c>
      <c r="G172" s="171"/>
      <c r="H172" s="171"/>
      <c r="I172" s="174"/>
      <c r="J172" s="185">
        <f>BK172</f>
        <v>0</v>
      </c>
      <c r="K172" s="171"/>
      <c r="L172" s="176"/>
      <c r="M172" s="177"/>
      <c r="N172" s="178"/>
      <c r="O172" s="178"/>
      <c r="P172" s="179">
        <f>SUM(P173:P184)</f>
        <v>0</v>
      </c>
      <c r="Q172" s="178"/>
      <c r="R172" s="179">
        <f>SUM(R173:R184)</f>
        <v>0</v>
      </c>
      <c r="S172" s="178"/>
      <c r="T172" s="180">
        <f>SUM(T173:T184)</f>
        <v>0</v>
      </c>
      <c r="AR172" s="181" t="s">
        <v>82</v>
      </c>
      <c r="AT172" s="182" t="s">
        <v>76</v>
      </c>
      <c r="AU172" s="182" t="s">
        <v>82</v>
      </c>
      <c r="AY172" s="181" t="s">
        <v>138</v>
      </c>
      <c r="BK172" s="183">
        <f>SUM(BK173:BK184)</f>
        <v>0</v>
      </c>
    </row>
    <row r="173" spans="1:65" s="2" customFormat="1" ht="14.45" customHeight="1">
      <c r="A173" s="34"/>
      <c r="B173" s="35"/>
      <c r="C173" s="226" t="s">
        <v>8</v>
      </c>
      <c r="D173" s="226" t="s">
        <v>174</v>
      </c>
      <c r="E173" s="227" t="s">
        <v>553</v>
      </c>
      <c r="F173" s="228" t="s">
        <v>521</v>
      </c>
      <c r="G173" s="229" t="s">
        <v>206</v>
      </c>
      <c r="H173" s="230">
        <v>1</v>
      </c>
      <c r="I173" s="231"/>
      <c r="J173" s="232">
        <f>ROUND(I173*H173,2)</f>
        <v>0</v>
      </c>
      <c r="K173" s="228" t="s">
        <v>1</v>
      </c>
      <c r="L173" s="233"/>
      <c r="M173" s="234" t="s">
        <v>1</v>
      </c>
      <c r="N173" s="235" t="s">
        <v>42</v>
      </c>
      <c r="O173" s="71"/>
      <c r="P173" s="195">
        <f>O173*H173</f>
        <v>0</v>
      </c>
      <c r="Q173" s="195">
        <v>0</v>
      </c>
      <c r="R173" s="195">
        <f>Q173*H173</f>
        <v>0</v>
      </c>
      <c r="S173" s="195">
        <v>0</v>
      </c>
      <c r="T173" s="196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7" t="s">
        <v>164</v>
      </c>
      <c r="AT173" s="197" t="s">
        <v>174</v>
      </c>
      <c r="AU173" s="197" t="s">
        <v>86</v>
      </c>
      <c r="AY173" s="17" t="s">
        <v>138</v>
      </c>
      <c r="BE173" s="198">
        <f>IF(N173="základní",J173,0)</f>
        <v>0</v>
      </c>
      <c r="BF173" s="198">
        <f>IF(N173="snížená",J173,0)</f>
        <v>0</v>
      </c>
      <c r="BG173" s="198">
        <f>IF(N173="zákl. přenesená",J173,0)</f>
        <v>0</v>
      </c>
      <c r="BH173" s="198">
        <f>IF(N173="sníž. přenesená",J173,0)</f>
        <v>0</v>
      </c>
      <c r="BI173" s="198">
        <f>IF(N173="nulová",J173,0)</f>
        <v>0</v>
      </c>
      <c r="BJ173" s="17" t="s">
        <v>82</v>
      </c>
      <c r="BK173" s="198">
        <f>ROUND(I173*H173,2)</f>
        <v>0</v>
      </c>
      <c r="BL173" s="17" t="s">
        <v>92</v>
      </c>
      <c r="BM173" s="197" t="s">
        <v>234</v>
      </c>
    </row>
    <row r="174" spans="1:47" s="2" customFormat="1" ht="11.25">
      <c r="A174" s="34"/>
      <c r="B174" s="35"/>
      <c r="C174" s="36"/>
      <c r="D174" s="199" t="s">
        <v>145</v>
      </c>
      <c r="E174" s="36"/>
      <c r="F174" s="200" t="s">
        <v>521</v>
      </c>
      <c r="G174" s="36"/>
      <c r="H174" s="36"/>
      <c r="I174" s="201"/>
      <c r="J174" s="36"/>
      <c r="K174" s="36"/>
      <c r="L174" s="39"/>
      <c r="M174" s="202"/>
      <c r="N174" s="203"/>
      <c r="O174" s="71"/>
      <c r="P174" s="71"/>
      <c r="Q174" s="71"/>
      <c r="R174" s="71"/>
      <c r="S174" s="71"/>
      <c r="T174" s="72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T174" s="17" t="s">
        <v>145</v>
      </c>
      <c r="AU174" s="17" t="s">
        <v>86</v>
      </c>
    </row>
    <row r="175" spans="1:65" s="2" customFormat="1" ht="14.45" customHeight="1">
      <c r="A175" s="34"/>
      <c r="B175" s="35"/>
      <c r="C175" s="226" t="s">
        <v>188</v>
      </c>
      <c r="D175" s="226" t="s">
        <v>174</v>
      </c>
      <c r="E175" s="227" t="s">
        <v>554</v>
      </c>
      <c r="F175" s="228" t="s">
        <v>555</v>
      </c>
      <c r="G175" s="229" t="s">
        <v>206</v>
      </c>
      <c r="H175" s="230">
        <v>3</v>
      </c>
      <c r="I175" s="231"/>
      <c r="J175" s="232">
        <f>ROUND(I175*H175,2)</f>
        <v>0</v>
      </c>
      <c r="K175" s="228" t="s">
        <v>1</v>
      </c>
      <c r="L175" s="233"/>
      <c r="M175" s="234" t="s">
        <v>1</v>
      </c>
      <c r="N175" s="235" t="s">
        <v>42</v>
      </c>
      <c r="O175" s="71"/>
      <c r="P175" s="195">
        <f>O175*H175</f>
        <v>0</v>
      </c>
      <c r="Q175" s="195">
        <v>0</v>
      </c>
      <c r="R175" s="195">
        <f>Q175*H175</f>
        <v>0</v>
      </c>
      <c r="S175" s="195">
        <v>0</v>
      </c>
      <c r="T175" s="196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7" t="s">
        <v>164</v>
      </c>
      <c r="AT175" s="197" t="s">
        <v>174</v>
      </c>
      <c r="AU175" s="197" t="s">
        <v>86</v>
      </c>
      <c r="AY175" s="17" t="s">
        <v>138</v>
      </c>
      <c r="BE175" s="198">
        <f>IF(N175="základní",J175,0)</f>
        <v>0</v>
      </c>
      <c r="BF175" s="198">
        <f>IF(N175="snížená",J175,0)</f>
        <v>0</v>
      </c>
      <c r="BG175" s="198">
        <f>IF(N175="zákl. přenesená",J175,0)</f>
        <v>0</v>
      </c>
      <c r="BH175" s="198">
        <f>IF(N175="sníž. přenesená",J175,0)</f>
        <v>0</v>
      </c>
      <c r="BI175" s="198">
        <f>IF(N175="nulová",J175,0)</f>
        <v>0</v>
      </c>
      <c r="BJ175" s="17" t="s">
        <v>82</v>
      </c>
      <c r="BK175" s="198">
        <f>ROUND(I175*H175,2)</f>
        <v>0</v>
      </c>
      <c r="BL175" s="17" t="s">
        <v>92</v>
      </c>
      <c r="BM175" s="197" t="s">
        <v>239</v>
      </c>
    </row>
    <row r="176" spans="1:47" s="2" customFormat="1" ht="11.25">
      <c r="A176" s="34"/>
      <c r="B176" s="35"/>
      <c r="C176" s="36"/>
      <c r="D176" s="199" t="s">
        <v>145</v>
      </c>
      <c r="E176" s="36"/>
      <c r="F176" s="200" t="s">
        <v>555</v>
      </c>
      <c r="G176" s="36"/>
      <c r="H176" s="36"/>
      <c r="I176" s="201"/>
      <c r="J176" s="36"/>
      <c r="K176" s="36"/>
      <c r="L176" s="39"/>
      <c r="M176" s="202"/>
      <c r="N176" s="203"/>
      <c r="O176" s="71"/>
      <c r="P176" s="71"/>
      <c r="Q176" s="71"/>
      <c r="R176" s="71"/>
      <c r="S176" s="71"/>
      <c r="T176" s="72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T176" s="17" t="s">
        <v>145</v>
      </c>
      <c r="AU176" s="17" t="s">
        <v>86</v>
      </c>
    </row>
    <row r="177" spans="1:65" s="2" customFormat="1" ht="14.45" customHeight="1">
      <c r="A177" s="34"/>
      <c r="B177" s="35"/>
      <c r="C177" s="226" t="s">
        <v>241</v>
      </c>
      <c r="D177" s="226" t="s">
        <v>174</v>
      </c>
      <c r="E177" s="227" t="s">
        <v>556</v>
      </c>
      <c r="F177" s="228" t="s">
        <v>557</v>
      </c>
      <c r="G177" s="229" t="s">
        <v>206</v>
      </c>
      <c r="H177" s="230">
        <v>3</v>
      </c>
      <c r="I177" s="231"/>
      <c r="J177" s="232">
        <f>ROUND(I177*H177,2)</f>
        <v>0</v>
      </c>
      <c r="K177" s="228" t="s">
        <v>1</v>
      </c>
      <c r="L177" s="233"/>
      <c r="M177" s="234" t="s">
        <v>1</v>
      </c>
      <c r="N177" s="235" t="s">
        <v>42</v>
      </c>
      <c r="O177" s="71"/>
      <c r="P177" s="195">
        <f>O177*H177</f>
        <v>0</v>
      </c>
      <c r="Q177" s="195">
        <v>0</v>
      </c>
      <c r="R177" s="195">
        <f>Q177*H177</f>
        <v>0</v>
      </c>
      <c r="S177" s="195">
        <v>0</v>
      </c>
      <c r="T177" s="196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7" t="s">
        <v>164</v>
      </c>
      <c r="AT177" s="197" t="s">
        <v>174</v>
      </c>
      <c r="AU177" s="197" t="s">
        <v>86</v>
      </c>
      <c r="AY177" s="17" t="s">
        <v>138</v>
      </c>
      <c r="BE177" s="198">
        <f>IF(N177="základní",J177,0)</f>
        <v>0</v>
      </c>
      <c r="BF177" s="198">
        <f>IF(N177="snížená",J177,0)</f>
        <v>0</v>
      </c>
      <c r="BG177" s="198">
        <f>IF(N177="zákl. přenesená",J177,0)</f>
        <v>0</v>
      </c>
      <c r="BH177" s="198">
        <f>IF(N177="sníž. přenesená",J177,0)</f>
        <v>0</v>
      </c>
      <c r="BI177" s="198">
        <f>IF(N177="nulová",J177,0)</f>
        <v>0</v>
      </c>
      <c r="BJ177" s="17" t="s">
        <v>82</v>
      </c>
      <c r="BK177" s="198">
        <f>ROUND(I177*H177,2)</f>
        <v>0</v>
      </c>
      <c r="BL177" s="17" t="s">
        <v>92</v>
      </c>
      <c r="BM177" s="197" t="s">
        <v>244</v>
      </c>
    </row>
    <row r="178" spans="1:47" s="2" customFormat="1" ht="11.25">
      <c r="A178" s="34"/>
      <c r="B178" s="35"/>
      <c r="C178" s="36"/>
      <c r="D178" s="199" t="s">
        <v>145</v>
      </c>
      <c r="E178" s="36"/>
      <c r="F178" s="200" t="s">
        <v>557</v>
      </c>
      <c r="G178" s="36"/>
      <c r="H178" s="36"/>
      <c r="I178" s="201"/>
      <c r="J178" s="36"/>
      <c r="K178" s="36"/>
      <c r="L178" s="39"/>
      <c r="M178" s="202"/>
      <c r="N178" s="203"/>
      <c r="O178" s="71"/>
      <c r="P178" s="71"/>
      <c r="Q178" s="71"/>
      <c r="R178" s="71"/>
      <c r="S178" s="71"/>
      <c r="T178" s="72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T178" s="17" t="s">
        <v>145</v>
      </c>
      <c r="AU178" s="17" t="s">
        <v>86</v>
      </c>
    </row>
    <row r="179" spans="1:65" s="2" customFormat="1" ht="14.45" customHeight="1">
      <c r="A179" s="34"/>
      <c r="B179" s="35"/>
      <c r="C179" s="226" t="s">
        <v>197</v>
      </c>
      <c r="D179" s="226" t="s">
        <v>174</v>
      </c>
      <c r="E179" s="227" t="s">
        <v>558</v>
      </c>
      <c r="F179" s="228" t="s">
        <v>559</v>
      </c>
      <c r="G179" s="229" t="s">
        <v>206</v>
      </c>
      <c r="H179" s="230">
        <v>1</v>
      </c>
      <c r="I179" s="231"/>
      <c r="J179" s="232">
        <f>ROUND(I179*H179,2)</f>
        <v>0</v>
      </c>
      <c r="K179" s="228" t="s">
        <v>1</v>
      </c>
      <c r="L179" s="233"/>
      <c r="M179" s="234" t="s">
        <v>1</v>
      </c>
      <c r="N179" s="235" t="s">
        <v>42</v>
      </c>
      <c r="O179" s="71"/>
      <c r="P179" s="195">
        <f>O179*H179</f>
        <v>0</v>
      </c>
      <c r="Q179" s="195">
        <v>0</v>
      </c>
      <c r="R179" s="195">
        <f>Q179*H179</f>
        <v>0</v>
      </c>
      <c r="S179" s="195">
        <v>0</v>
      </c>
      <c r="T179" s="196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7" t="s">
        <v>164</v>
      </c>
      <c r="AT179" s="197" t="s">
        <v>174</v>
      </c>
      <c r="AU179" s="197" t="s">
        <v>86</v>
      </c>
      <c r="AY179" s="17" t="s">
        <v>138</v>
      </c>
      <c r="BE179" s="198">
        <f>IF(N179="základní",J179,0)</f>
        <v>0</v>
      </c>
      <c r="BF179" s="198">
        <f>IF(N179="snížená",J179,0)</f>
        <v>0</v>
      </c>
      <c r="BG179" s="198">
        <f>IF(N179="zákl. přenesená",J179,0)</f>
        <v>0</v>
      </c>
      <c r="BH179" s="198">
        <f>IF(N179="sníž. přenesená",J179,0)</f>
        <v>0</v>
      </c>
      <c r="BI179" s="198">
        <f>IF(N179="nulová",J179,0)</f>
        <v>0</v>
      </c>
      <c r="BJ179" s="17" t="s">
        <v>82</v>
      </c>
      <c r="BK179" s="198">
        <f>ROUND(I179*H179,2)</f>
        <v>0</v>
      </c>
      <c r="BL179" s="17" t="s">
        <v>92</v>
      </c>
      <c r="BM179" s="197" t="s">
        <v>248</v>
      </c>
    </row>
    <row r="180" spans="1:47" s="2" customFormat="1" ht="11.25">
      <c r="A180" s="34"/>
      <c r="B180" s="35"/>
      <c r="C180" s="36"/>
      <c r="D180" s="199" t="s">
        <v>145</v>
      </c>
      <c r="E180" s="36"/>
      <c r="F180" s="200" t="s">
        <v>559</v>
      </c>
      <c r="G180" s="36"/>
      <c r="H180" s="36"/>
      <c r="I180" s="201"/>
      <c r="J180" s="36"/>
      <c r="K180" s="36"/>
      <c r="L180" s="39"/>
      <c r="M180" s="202"/>
      <c r="N180" s="203"/>
      <c r="O180" s="71"/>
      <c r="P180" s="71"/>
      <c r="Q180" s="71"/>
      <c r="R180" s="71"/>
      <c r="S180" s="71"/>
      <c r="T180" s="72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T180" s="17" t="s">
        <v>145</v>
      </c>
      <c r="AU180" s="17" t="s">
        <v>86</v>
      </c>
    </row>
    <row r="181" spans="1:65" s="2" customFormat="1" ht="14.45" customHeight="1">
      <c r="A181" s="34"/>
      <c r="B181" s="35"/>
      <c r="C181" s="226" t="s">
        <v>251</v>
      </c>
      <c r="D181" s="226" t="s">
        <v>174</v>
      </c>
      <c r="E181" s="227" t="s">
        <v>560</v>
      </c>
      <c r="F181" s="228" t="s">
        <v>561</v>
      </c>
      <c r="G181" s="229" t="s">
        <v>206</v>
      </c>
      <c r="H181" s="230">
        <v>1</v>
      </c>
      <c r="I181" s="231"/>
      <c r="J181" s="232">
        <f>ROUND(I181*H181,2)</f>
        <v>0</v>
      </c>
      <c r="K181" s="228" t="s">
        <v>1</v>
      </c>
      <c r="L181" s="233"/>
      <c r="M181" s="234" t="s">
        <v>1</v>
      </c>
      <c r="N181" s="235" t="s">
        <v>42</v>
      </c>
      <c r="O181" s="71"/>
      <c r="P181" s="195">
        <f>O181*H181</f>
        <v>0</v>
      </c>
      <c r="Q181" s="195">
        <v>0</v>
      </c>
      <c r="R181" s="195">
        <f>Q181*H181</f>
        <v>0</v>
      </c>
      <c r="S181" s="195">
        <v>0</v>
      </c>
      <c r="T181" s="196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7" t="s">
        <v>164</v>
      </c>
      <c r="AT181" s="197" t="s">
        <v>174</v>
      </c>
      <c r="AU181" s="197" t="s">
        <v>86</v>
      </c>
      <c r="AY181" s="17" t="s">
        <v>138</v>
      </c>
      <c r="BE181" s="198">
        <f>IF(N181="základní",J181,0)</f>
        <v>0</v>
      </c>
      <c r="BF181" s="198">
        <f>IF(N181="snížená",J181,0)</f>
        <v>0</v>
      </c>
      <c r="BG181" s="198">
        <f>IF(N181="zákl. přenesená",J181,0)</f>
        <v>0</v>
      </c>
      <c r="BH181" s="198">
        <f>IF(N181="sníž. přenesená",J181,0)</f>
        <v>0</v>
      </c>
      <c r="BI181" s="198">
        <f>IF(N181="nulová",J181,0)</f>
        <v>0</v>
      </c>
      <c r="BJ181" s="17" t="s">
        <v>82</v>
      </c>
      <c r="BK181" s="198">
        <f>ROUND(I181*H181,2)</f>
        <v>0</v>
      </c>
      <c r="BL181" s="17" t="s">
        <v>92</v>
      </c>
      <c r="BM181" s="197" t="s">
        <v>254</v>
      </c>
    </row>
    <row r="182" spans="1:47" s="2" customFormat="1" ht="11.25">
      <c r="A182" s="34"/>
      <c r="B182" s="35"/>
      <c r="C182" s="36"/>
      <c r="D182" s="199" t="s">
        <v>145</v>
      </c>
      <c r="E182" s="36"/>
      <c r="F182" s="200" t="s">
        <v>561</v>
      </c>
      <c r="G182" s="36"/>
      <c r="H182" s="36"/>
      <c r="I182" s="201"/>
      <c r="J182" s="36"/>
      <c r="K182" s="36"/>
      <c r="L182" s="39"/>
      <c r="M182" s="202"/>
      <c r="N182" s="203"/>
      <c r="O182" s="71"/>
      <c r="P182" s="71"/>
      <c r="Q182" s="71"/>
      <c r="R182" s="71"/>
      <c r="S182" s="71"/>
      <c r="T182" s="72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T182" s="17" t="s">
        <v>145</v>
      </c>
      <c r="AU182" s="17" t="s">
        <v>86</v>
      </c>
    </row>
    <row r="183" spans="1:65" s="2" customFormat="1" ht="14.45" customHeight="1">
      <c r="A183" s="34"/>
      <c r="B183" s="35"/>
      <c r="C183" s="226" t="s">
        <v>207</v>
      </c>
      <c r="D183" s="226" t="s">
        <v>174</v>
      </c>
      <c r="E183" s="227" t="s">
        <v>562</v>
      </c>
      <c r="F183" s="228" t="s">
        <v>563</v>
      </c>
      <c r="G183" s="229" t="s">
        <v>257</v>
      </c>
      <c r="H183" s="230">
        <v>2.1</v>
      </c>
      <c r="I183" s="231"/>
      <c r="J183" s="232">
        <f>ROUND(I183*H183,2)</f>
        <v>0</v>
      </c>
      <c r="K183" s="228" t="s">
        <v>1</v>
      </c>
      <c r="L183" s="233"/>
      <c r="M183" s="234" t="s">
        <v>1</v>
      </c>
      <c r="N183" s="235" t="s">
        <v>42</v>
      </c>
      <c r="O183" s="71"/>
      <c r="P183" s="195">
        <f>O183*H183</f>
        <v>0</v>
      </c>
      <c r="Q183" s="195">
        <v>0</v>
      </c>
      <c r="R183" s="195">
        <f>Q183*H183</f>
        <v>0</v>
      </c>
      <c r="S183" s="195">
        <v>0</v>
      </c>
      <c r="T183" s="196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7" t="s">
        <v>164</v>
      </c>
      <c r="AT183" s="197" t="s">
        <v>174</v>
      </c>
      <c r="AU183" s="197" t="s">
        <v>86</v>
      </c>
      <c r="AY183" s="17" t="s">
        <v>138</v>
      </c>
      <c r="BE183" s="198">
        <f>IF(N183="základní",J183,0)</f>
        <v>0</v>
      </c>
      <c r="BF183" s="198">
        <f>IF(N183="snížená",J183,0)</f>
        <v>0</v>
      </c>
      <c r="BG183" s="198">
        <f>IF(N183="zákl. přenesená",J183,0)</f>
        <v>0</v>
      </c>
      <c r="BH183" s="198">
        <f>IF(N183="sníž. přenesená",J183,0)</f>
        <v>0</v>
      </c>
      <c r="BI183" s="198">
        <f>IF(N183="nulová",J183,0)</f>
        <v>0</v>
      </c>
      <c r="BJ183" s="17" t="s">
        <v>82</v>
      </c>
      <c r="BK183" s="198">
        <f>ROUND(I183*H183,2)</f>
        <v>0</v>
      </c>
      <c r="BL183" s="17" t="s">
        <v>92</v>
      </c>
      <c r="BM183" s="197" t="s">
        <v>258</v>
      </c>
    </row>
    <row r="184" spans="1:47" s="2" customFormat="1" ht="11.25">
      <c r="A184" s="34"/>
      <c r="B184" s="35"/>
      <c r="C184" s="36"/>
      <c r="D184" s="199" t="s">
        <v>145</v>
      </c>
      <c r="E184" s="36"/>
      <c r="F184" s="200" t="s">
        <v>563</v>
      </c>
      <c r="G184" s="36"/>
      <c r="H184" s="36"/>
      <c r="I184" s="201"/>
      <c r="J184" s="36"/>
      <c r="K184" s="36"/>
      <c r="L184" s="39"/>
      <c r="M184" s="202"/>
      <c r="N184" s="203"/>
      <c r="O184" s="71"/>
      <c r="P184" s="71"/>
      <c r="Q184" s="71"/>
      <c r="R184" s="71"/>
      <c r="S184" s="71"/>
      <c r="T184" s="72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T184" s="17" t="s">
        <v>145</v>
      </c>
      <c r="AU184" s="17" t="s">
        <v>86</v>
      </c>
    </row>
    <row r="185" spans="2:63" s="12" customFormat="1" ht="22.9" customHeight="1">
      <c r="B185" s="170"/>
      <c r="C185" s="171"/>
      <c r="D185" s="172" t="s">
        <v>76</v>
      </c>
      <c r="E185" s="184" t="s">
        <v>564</v>
      </c>
      <c r="F185" s="184" t="s">
        <v>565</v>
      </c>
      <c r="G185" s="171"/>
      <c r="H185" s="171"/>
      <c r="I185" s="174"/>
      <c r="J185" s="185">
        <f>BK185</f>
        <v>0</v>
      </c>
      <c r="K185" s="171"/>
      <c r="L185" s="176"/>
      <c r="M185" s="177"/>
      <c r="N185" s="178"/>
      <c r="O185" s="178"/>
      <c r="P185" s="179">
        <f>SUM(P186:P187)</f>
        <v>0</v>
      </c>
      <c r="Q185" s="178"/>
      <c r="R185" s="179">
        <f>SUM(R186:R187)</f>
        <v>0</v>
      </c>
      <c r="S185" s="178"/>
      <c r="T185" s="180">
        <f>SUM(T186:T187)</f>
        <v>0</v>
      </c>
      <c r="AR185" s="181" t="s">
        <v>82</v>
      </c>
      <c r="AT185" s="182" t="s">
        <v>76</v>
      </c>
      <c r="AU185" s="182" t="s">
        <v>82</v>
      </c>
      <c r="AY185" s="181" t="s">
        <v>138</v>
      </c>
      <c r="BK185" s="183">
        <f>SUM(BK186:BK187)</f>
        <v>0</v>
      </c>
    </row>
    <row r="186" spans="1:65" s="2" customFormat="1" ht="14.45" customHeight="1">
      <c r="A186" s="34"/>
      <c r="B186" s="35"/>
      <c r="C186" s="226" t="s">
        <v>7</v>
      </c>
      <c r="D186" s="226" t="s">
        <v>174</v>
      </c>
      <c r="E186" s="227" t="s">
        <v>566</v>
      </c>
      <c r="F186" s="228" t="s">
        <v>567</v>
      </c>
      <c r="G186" s="229" t="s">
        <v>206</v>
      </c>
      <c r="H186" s="230">
        <v>1</v>
      </c>
      <c r="I186" s="231"/>
      <c r="J186" s="232">
        <f>ROUND(I186*H186,2)</f>
        <v>0</v>
      </c>
      <c r="K186" s="228" t="s">
        <v>1</v>
      </c>
      <c r="L186" s="233"/>
      <c r="M186" s="234" t="s">
        <v>1</v>
      </c>
      <c r="N186" s="235" t="s">
        <v>42</v>
      </c>
      <c r="O186" s="71"/>
      <c r="P186" s="195">
        <f>O186*H186</f>
        <v>0</v>
      </c>
      <c r="Q186" s="195">
        <v>0</v>
      </c>
      <c r="R186" s="195">
        <f>Q186*H186</f>
        <v>0</v>
      </c>
      <c r="S186" s="195">
        <v>0</v>
      </c>
      <c r="T186" s="196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7" t="s">
        <v>164</v>
      </c>
      <c r="AT186" s="197" t="s">
        <v>174</v>
      </c>
      <c r="AU186" s="197" t="s">
        <v>86</v>
      </c>
      <c r="AY186" s="17" t="s">
        <v>138</v>
      </c>
      <c r="BE186" s="198">
        <f>IF(N186="základní",J186,0)</f>
        <v>0</v>
      </c>
      <c r="BF186" s="198">
        <f>IF(N186="snížená",J186,0)</f>
        <v>0</v>
      </c>
      <c r="BG186" s="198">
        <f>IF(N186="zákl. přenesená",J186,0)</f>
        <v>0</v>
      </c>
      <c r="BH186" s="198">
        <f>IF(N186="sníž. přenesená",J186,0)</f>
        <v>0</v>
      </c>
      <c r="BI186" s="198">
        <f>IF(N186="nulová",J186,0)</f>
        <v>0</v>
      </c>
      <c r="BJ186" s="17" t="s">
        <v>82</v>
      </c>
      <c r="BK186" s="198">
        <f>ROUND(I186*H186,2)</f>
        <v>0</v>
      </c>
      <c r="BL186" s="17" t="s">
        <v>92</v>
      </c>
      <c r="BM186" s="197" t="s">
        <v>264</v>
      </c>
    </row>
    <row r="187" spans="1:47" s="2" customFormat="1" ht="11.25">
      <c r="A187" s="34"/>
      <c r="B187" s="35"/>
      <c r="C187" s="36"/>
      <c r="D187" s="199" t="s">
        <v>145</v>
      </c>
      <c r="E187" s="36"/>
      <c r="F187" s="200" t="s">
        <v>567</v>
      </c>
      <c r="G187" s="36"/>
      <c r="H187" s="36"/>
      <c r="I187" s="201"/>
      <c r="J187" s="36"/>
      <c r="K187" s="36"/>
      <c r="L187" s="39"/>
      <c r="M187" s="202"/>
      <c r="N187" s="203"/>
      <c r="O187" s="71"/>
      <c r="P187" s="71"/>
      <c r="Q187" s="71"/>
      <c r="R187" s="71"/>
      <c r="S187" s="71"/>
      <c r="T187" s="72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T187" s="17" t="s">
        <v>145</v>
      </c>
      <c r="AU187" s="17" t="s">
        <v>86</v>
      </c>
    </row>
    <row r="188" spans="2:63" s="12" customFormat="1" ht="22.9" customHeight="1">
      <c r="B188" s="170"/>
      <c r="C188" s="171"/>
      <c r="D188" s="172" t="s">
        <v>76</v>
      </c>
      <c r="E188" s="184" t="s">
        <v>568</v>
      </c>
      <c r="F188" s="184" t="s">
        <v>569</v>
      </c>
      <c r="G188" s="171"/>
      <c r="H188" s="171"/>
      <c r="I188" s="174"/>
      <c r="J188" s="185">
        <f>BK188</f>
        <v>0</v>
      </c>
      <c r="K188" s="171"/>
      <c r="L188" s="176"/>
      <c r="M188" s="177"/>
      <c r="N188" s="178"/>
      <c r="O188" s="178"/>
      <c r="P188" s="179">
        <f>SUM(P189:P192)</f>
        <v>0</v>
      </c>
      <c r="Q188" s="178"/>
      <c r="R188" s="179">
        <f>SUM(R189:R192)</f>
        <v>0</v>
      </c>
      <c r="S188" s="178"/>
      <c r="T188" s="180">
        <f>SUM(T189:T192)</f>
        <v>0</v>
      </c>
      <c r="AR188" s="181" t="s">
        <v>82</v>
      </c>
      <c r="AT188" s="182" t="s">
        <v>76</v>
      </c>
      <c r="AU188" s="182" t="s">
        <v>82</v>
      </c>
      <c r="AY188" s="181" t="s">
        <v>138</v>
      </c>
      <c r="BK188" s="183">
        <f>SUM(BK189:BK192)</f>
        <v>0</v>
      </c>
    </row>
    <row r="189" spans="1:65" s="2" customFormat="1" ht="14.45" customHeight="1">
      <c r="A189" s="34"/>
      <c r="B189" s="35"/>
      <c r="C189" s="226" t="s">
        <v>213</v>
      </c>
      <c r="D189" s="226" t="s">
        <v>174</v>
      </c>
      <c r="E189" s="227" t="s">
        <v>570</v>
      </c>
      <c r="F189" s="228" t="s">
        <v>571</v>
      </c>
      <c r="G189" s="229" t="s">
        <v>206</v>
      </c>
      <c r="H189" s="230">
        <v>1</v>
      </c>
      <c r="I189" s="231"/>
      <c r="J189" s="232">
        <f>ROUND(I189*H189,2)</f>
        <v>0</v>
      </c>
      <c r="K189" s="228" t="s">
        <v>1</v>
      </c>
      <c r="L189" s="233"/>
      <c r="M189" s="234" t="s">
        <v>1</v>
      </c>
      <c r="N189" s="235" t="s">
        <v>42</v>
      </c>
      <c r="O189" s="71"/>
      <c r="P189" s="195">
        <f>O189*H189</f>
        <v>0</v>
      </c>
      <c r="Q189" s="195">
        <v>0</v>
      </c>
      <c r="R189" s="195">
        <f>Q189*H189</f>
        <v>0</v>
      </c>
      <c r="S189" s="195">
        <v>0</v>
      </c>
      <c r="T189" s="196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7" t="s">
        <v>164</v>
      </c>
      <c r="AT189" s="197" t="s">
        <v>174</v>
      </c>
      <c r="AU189" s="197" t="s">
        <v>86</v>
      </c>
      <c r="AY189" s="17" t="s">
        <v>138</v>
      </c>
      <c r="BE189" s="198">
        <f>IF(N189="základní",J189,0)</f>
        <v>0</v>
      </c>
      <c r="BF189" s="198">
        <f>IF(N189="snížená",J189,0)</f>
        <v>0</v>
      </c>
      <c r="BG189" s="198">
        <f>IF(N189="zákl. přenesená",J189,0)</f>
        <v>0</v>
      </c>
      <c r="BH189" s="198">
        <f>IF(N189="sníž. přenesená",J189,0)</f>
        <v>0</v>
      </c>
      <c r="BI189" s="198">
        <f>IF(N189="nulová",J189,0)</f>
        <v>0</v>
      </c>
      <c r="BJ189" s="17" t="s">
        <v>82</v>
      </c>
      <c r="BK189" s="198">
        <f>ROUND(I189*H189,2)</f>
        <v>0</v>
      </c>
      <c r="BL189" s="17" t="s">
        <v>92</v>
      </c>
      <c r="BM189" s="197" t="s">
        <v>270</v>
      </c>
    </row>
    <row r="190" spans="1:47" s="2" customFormat="1" ht="11.25">
      <c r="A190" s="34"/>
      <c r="B190" s="35"/>
      <c r="C190" s="36"/>
      <c r="D190" s="199" t="s">
        <v>145</v>
      </c>
      <c r="E190" s="36"/>
      <c r="F190" s="200" t="s">
        <v>571</v>
      </c>
      <c r="G190" s="36"/>
      <c r="H190" s="36"/>
      <c r="I190" s="201"/>
      <c r="J190" s="36"/>
      <c r="K190" s="36"/>
      <c r="L190" s="39"/>
      <c r="M190" s="202"/>
      <c r="N190" s="203"/>
      <c r="O190" s="71"/>
      <c r="P190" s="71"/>
      <c r="Q190" s="71"/>
      <c r="R190" s="71"/>
      <c r="S190" s="71"/>
      <c r="T190" s="72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T190" s="17" t="s">
        <v>145</v>
      </c>
      <c r="AU190" s="17" t="s">
        <v>86</v>
      </c>
    </row>
    <row r="191" spans="1:65" s="2" customFormat="1" ht="14.45" customHeight="1">
      <c r="A191" s="34"/>
      <c r="B191" s="35"/>
      <c r="C191" s="226" t="s">
        <v>272</v>
      </c>
      <c r="D191" s="226" t="s">
        <v>174</v>
      </c>
      <c r="E191" s="227" t="s">
        <v>572</v>
      </c>
      <c r="F191" s="228" t="s">
        <v>573</v>
      </c>
      <c r="G191" s="229" t="s">
        <v>206</v>
      </c>
      <c r="H191" s="230">
        <v>1</v>
      </c>
      <c r="I191" s="231"/>
      <c r="J191" s="232">
        <f>ROUND(I191*H191,2)</f>
        <v>0</v>
      </c>
      <c r="K191" s="228" t="s">
        <v>1</v>
      </c>
      <c r="L191" s="233"/>
      <c r="M191" s="234" t="s">
        <v>1</v>
      </c>
      <c r="N191" s="235" t="s">
        <v>42</v>
      </c>
      <c r="O191" s="71"/>
      <c r="P191" s="195">
        <f>O191*H191</f>
        <v>0</v>
      </c>
      <c r="Q191" s="195">
        <v>0</v>
      </c>
      <c r="R191" s="195">
        <f>Q191*H191</f>
        <v>0</v>
      </c>
      <c r="S191" s="195">
        <v>0</v>
      </c>
      <c r="T191" s="196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97" t="s">
        <v>164</v>
      </c>
      <c r="AT191" s="197" t="s">
        <v>174</v>
      </c>
      <c r="AU191" s="197" t="s">
        <v>86</v>
      </c>
      <c r="AY191" s="17" t="s">
        <v>138</v>
      </c>
      <c r="BE191" s="198">
        <f>IF(N191="základní",J191,0)</f>
        <v>0</v>
      </c>
      <c r="BF191" s="198">
        <f>IF(N191="snížená",J191,0)</f>
        <v>0</v>
      </c>
      <c r="BG191" s="198">
        <f>IF(N191="zákl. přenesená",J191,0)</f>
        <v>0</v>
      </c>
      <c r="BH191" s="198">
        <f>IF(N191="sníž. přenesená",J191,0)</f>
        <v>0</v>
      </c>
      <c r="BI191" s="198">
        <f>IF(N191="nulová",J191,0)</f>
        <v>0</v>
      </c>
      <c r="BJ191" s="17" t="s">
        <v>82</v>
      </c>
      <c r="BK191" s="198">
        <f>ROUND(I191*H191,2)</f>
        <v>0</v>
      </c>
      <c r="BL191" s="17" t="s">
        <v>92</v>
      </c>
      <c r="BM191" s="197" t="s">
        <v>275</v>
      </c>
    </row>
    <row r="192" spans="1:47" s="2" customFormat="1" ht="11.25">
      <c r="A192" s="34"/>
      <c r="B192" s="35"/>
      <c r="C192" s="36"/>
      <c r="D192" s="199" t="s">
        <v>145</v>
      </c>
      <c r="E192" s="36"/>
      <c r="F192" s="200" t="s">
        <v>573</v>
      </c>
      <c r="G192" s="36"/>
      <c r="H192" s="36"/>
      <c r="I192" s="201"/>
      <c r="J192" s="36"/>
      <c r="K192" s="36"/>
      <c r="L192" s="39"/>
      <c r="M192" s="202"/>
      <c r="N192" s="203"/>
      <c r="O192" s="71"/>
      <c r="P192" s="71"/>
      <c r="Q192" s="71"/>
      <c r="R192" s="71"/>
      <c r="S192" s="71"/>
      <c r="T192" s="72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T192" s="17" t="s">
        <v>145</v>
      </c>
      <c r="AU192" s="17" t="s">
        <v>86</v>
      </c>
    </row>
    <row r="193" spans="2:63" s="12" customFormat="1" ht="22.9" customHeight="1">
      <c r="B193" s="170"/>
      <c r="C193" s="171"/>
      <c r="D193" s="172" t="s">
        <v>76</v>
      </c>
      <c r="E193" s="184" t="s">
        <v>574</v>
      </c>
      <c r="F193" s="184" t="s">
        <v>575</v>
      </c>
      <c r="G193" s="171"/>
      <c r="H193" s="171"/>
      <c r="I193" s="174"/>
      <c r="J193" s="185">
        <f>BK193</f>
        <v>0</v>
      </c>
      <c r="K193" s="171"/>
      <c r="L193" s="176"/>
      <c r="M193" s="177"/>
      <c r="N193" s="178"/>
      <c r="O193" s="178"/>
      <c r="P193" s="179">
        <f>SUM(P194:P209)</f>
        <v>0</v>
      </c>
      <c r="Q193" s="178"/>
      <c r="R193" s="179">
        <f>SUM(R194:R209)</f>
        <v>0</v>
      </c>
      <c r="S193" s="178"/>
      <c r="T193" s="180">
        <f>SUM(T194:T209)</f>
        <v>0</v>
      </c>
      <c r="AR193" s="181" t="s">
        <v>82</v>
      </c>
      <c r="AT193" s="182" t="s">
        <v>76</v>
      </c>
      <c r="AU193" s="182" t="s">
        <v>82</v>
      </c>
      <c r="AY193" s="181" t="s">
        <v>138</v>
      </c>
      <c r="BK193" s="183">
        <f>SUM(BK194:BK209)</f>
        <v>0</v>
      </c>
    </row>
    <row r="194" spans="1:65" s="2" customFormat="1" ht="14.45" customHeight="1">
      <c r="A194" s="34"/>
      <c r="B194" s="35"/>
      <c r="C194" s="226" t="s">
        <v>218</v>
      </c>
      <c r="D194" s="226" t="s">
        <v>174</v>
      </c>
      <c r="E194" s="227" t="s">
        <v>576</v>
      </c>
      <c r="F194" s="228" t="s">
        <v>577</v>
      </c>
      <c r="G194" s="229" t="s">
        <v>206</v>
      </c>
      <c r="H194" s="230">
        <v>1</v>
      </c>
      <c r="I194" s="231"/>
      <c r="J194" s="232">
        <f>ROUND(I194*H194,2)</f>
        <v>0</v>
      </c>
      <c r="K194" s="228" t="s">
        <v>1</v>
      </c>
      <c r="L194" s="233"/>
      <c r="M194" s="234" t="s">
        <v>1</v>
      </c>
      <c r="N194" s="235" t="s">
        <v>42</v>
      </c>
      <c r="O194" s="71"/>
      <c r="P194" s="195">
        <f>O194*H194</f>
        <v>0</v>
      </c>
      <c r="Q194" s="195">
        <v>0</v>
      </c>
      <c r="R194" s="195">
        <f>Q194*H194</f>
        <v>0</v>
      </c>
      <c r="S194" s="195">
        <v>0</v>
      </c>
      <c r="T194" s="196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97" t="s">
        <v>164</v>
      </c>
      <c r="AT194" s="197" t="s">
        <v>174</v>
      </c>
      <c r="AU194" s="197" t="s">
        <v>86</v>
      </c>
      <c r="AY194" s="17" t="s">
        <v>138</v>
      </c>
      <c r="BE194" s="198">
        <f>IF(N194="základní",J194,0)</f>
        <v>0</v>
      </c>
      <c r="BF194" s="198">
        <f>IF(N194="snížená",J194,0)</f>
        <v>0</v>
      </c>
      <c r="BG194" s="198">
        <f>IF(N194="zákl. přenesená",J194,0)</f>
        <v>0</v>
      </c>
      <c r="BH194" s="198">
        <f>IF(N194="sníž. přenesená",J194,0)</f>
        <v>0</v>
      </c>
      <c r="BI194" s="198">
        <f>IF(N194="nulová",J194,0)</f>
        <v>0</v>
      </c>
      <c r="BJ194" s="17" t="s">
        <v>82</v>
      </c>
      <c r="BK194" s="198">
        <f>ROUND(I194*H194,2)</f>
        <v>0</v>
      </c>
      <c r="BL194" s="17" t="s">
        <v>92</v>
      </c>
      <c r="BM194" s="197" t="s">
        <v>279</v>
      </c>
    </row>
    <row r="195" spans="1:47" s="2" customFormat="1" ht="11.25">
      <c r="A195" s="34"/>
      <c r="B195" s="35"/>
      <c r="C195" s="36"/>
      <c r="D195" s="199" t="s">
        <v>145</v>
      </c>
      <c r="E195" s="36"/>
      <c r="F195" s="200" t="s">
        <v>577</v>
      </c>
      <c r="G195" s="36"/>
      <c r="H195" s="36"/>
      <c r="I195" s="201"/>
      <c r="J195" s="36"/>
      <c r="K195" s="36"/>
      <c r="L195" s="39"/>
      <c r="M195" s="202"/>
      <c r="N195" s="203"/>
      <c r="O195" s="71"/>
      <c r="P195" s="71"/>
      <c r="Q195" s="71"/>
      <c r="R195" s="71"/>
      <c r="S195" s="71"/>
      <c r="T195" s="72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T195" s="17" t="s">
        <v>145</v>
      </c>
      <c r="AU195" s="17" t="s">
        <v>86</v>
      </c>
    </row>
    <row r="196" spans="1:65" s="2" customFormat="1" ht="14.45" customHeight="1">
      <c r="A196" s="34"/>
      <c r="B196" s="35"/>
      <c r="C196" s="226" t="s">
        <v>282</v>
      </c>
      <c r="D196" s="226" t="s">
        <v>174</v>
      </c>
      <c r="E196" s="227" t="s">
        <v>578</v>
      </c>
      <c r="F196" s="228" t="s">
        <v>579</v>
      </c>
      <c r="G196" s="229" t="s">
        <v>206</v>
      </c>
      <c r="H196" s="230">
        <v>1</v>
      </c>
      <c r="I196" s="231"/>
      <c r="J196" s="232">
        <f>ROUND(I196*H196,2)</f>
        <v>0</v>
      </c>
      <c r="K196" s="228" t="s">
        <v>1</v>
      </c>
      <c r="L196" s="233"/>
      <c r="M196" s="234" t="s">
        <v>1</v>
      </c>
      <c r="N196" s="235" t="s">
        <v>42</v>
      </c>
      <c r="O196" s="71"/>
      <c r="P196" s="195">
        <f>O196*H196</f>
        <v>0</v>
      </c>
      <c r="Q196" s="195">
        <v>0</v>
      </c>
      <c r="R196" s="195">
        <f>Q196*H196</f>
        <v>0</v>
      </c>
      <c r="S196" s="195">
        <v>0</v>
      </c>
      <c r="T196" s="196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7" t="s">
        <v>164</v>
      </c>
      <c r="AT196" s="197" t="s">
        <v>174</v>
      </c>
      <c r="AU196" s="197" t="s">
        <v>86</v>
      </c>
      <c r="AY196" s="17" t="s">
        <v>138</v>
      </c>
      <c r="BE196" s="198">
        <f>IF(N196="základní",J196,0)</f>
        <v>0</v>
      </c>
      <c r="BF196" s="198">
        <f>IF(N196="snížená",J196,0)</f>
        <v>0</v>
      </c>
      <c r="BG196" s="198">
        <f>IF(N196="zákl. přenesená",J196,0)</f>
        <v>0</v>
      </c>
      <c r="BH196" s="198">
        <f>IF(N196="sníž. přenesená",J196,0)</f>
        <v>0</v>
      </c>
      <c r="BI196" s="198">
        <f>IF(N196="nulová",J196,0)</f>
        <v>0</v>
      </c>
      <c r="BJ196" s="17" t="s">
        <v>82</v>
      </c>
      <c r="BK196" s="198">
        <f>ROUND(I196*H196,2)</f>
        <v>0</v>
      </c>
      <c r="BL196" s="17" t="s">
        <v>92</v>
      </c>
      <c r="BM196" s="197" t="s">
        <v>285</v>
      </c>
    </row>
    <row r="197" spans="1:47" s="2" customFormat="1" ht="11.25">
      <c r="A197" s="34"/>
      <c r="B197" s="35"/>
      <c r="C197" s="36"/>
      <c r="D197" s="199" t="s">
        <v>145</v>
      </c>
      <c r="E197" s="36"/>
      <c r="F197" s="200" t="s">
        <v>579</v>
      </c>
      <c r="G197" s="36"/>
      <c r="H197" s="36"/>
      <c r="I197" s="201"/>
      <c r="J197" s="36"/>
      <c r="K197" s="36"/>
      <c r="L197" s="39"/>
      <c r="M197" s="202"/>
      <c r="N197" s="203"/>
      <c r="O197" s="71"/>
      <c r="P197" s="71"/>
      <c r="Q197" s="71"/>
      <c r="R197" s="71"/>
      <c r="S197" s="71"/>
      <c r="T197" s="72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T197" s="17" t="s">
        <v>145</v>
      </c>
      <c r="AU197" s="17" t="s">
        <v>86</v>
      </c>
    </row>
    <row r="198" spans="1:65" s="2" customFormat="1" ht="14.45" customHeight="1">
      <c r="A198" s="34"/>
      <c r="B198" s="35"/>
      <c r="C198" s="226" t="s">
        <v>224</v>
      </c>
      <c r="D198" s="226" t="s">
        <v>174</v>
      </c>
      <c r="E198" s="227" t="s">
        <v>580</v>
      </c>
      <c r="F198" s="228" t="s">
        <v>577</v>
      </c>
      <c r="G198" s="229" t="s">
        <v>206</v>
      </c>
      <c r="H198" s="230">
        <v>1</v>
      </c>
      <c r="I198" s="231"/>
      <c r="J198" s="232">
        <f>ROUND(I198*H198,2)</f>
        <v>0</v>
      </c>
      <c r="K198" s="228" t="s">
        <v>1</v>
      </c>
      <c r="L198" s="233"/>
      <c r="M198" s="234" t="s">
        <v>1</v>
      </c>
      <c r="N198" s="235" t="s">
        <v>42</v>
      </c>
      <c r="O198" s="71"/>
      <c r="P198" s="195">
        <f>O198*H198</f>
        <v>0</v>
      </c>
      <c r="Q198" s="195">
        <v>0</v>
      </c>
      <c r="R198" s="195">
        <f>Q198*H198</f>
        <v>0</v>
      </c>
      <c r="S198" s="195">
        <v>0</v>
      </c>
      <c r="T198" s="196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7" t="s">
        <v>164</v>
      </c>
      <c r="AT198" s="197" t="s">
        <v>174</v>
      </c>
      <c r="AU198" s="197" t="s">
        <v>86</v>
      </c>
      <c r="AY198" s="17" t="s">
        <v>138</v>
      </c>
      <c r="BE198" s="198">
        <f>IF(N198="základní",J198,0)</f>
        <v>0</v>
      </c>
      <c r="BF198" s="198">
        <f>IF(N198="snížená",J198,0)</f>
        <v>0</v>
      </c>
      <c r="BG198" s="198">
        <f>IF(N198="zákl. přenesená",J198,0)</f>
        <v>0</v>
      </c>
      <c r="BH198" s="198">
        <f>IF(N198="sníž. přenesená",J198,0)</f>
        <v>0</v>
      </c>
      <c r="BI198" s="198">
        <f>IF(N198="nulová",J198,0)</f>
        <v>0</v>
      </c>
      <c r="BJ198" s="17" t="s">
        <v>82</v>
      </c>
      <c r="BK198" s="198">
        <f>ROUND(I198*H198,2)</f>
        <v>0</v>
      </c>
      <c r="BL198" s="17" t="s">
        <v>92</v>
      </c>
      <c r="BM198" s="197" t="s">
        <v>291</v>
      </c>
    </row>
    <row r="199" spans="1:47" s="2" customFormat="1" ht="11.25">
      <c r="A199" s="34"/>
      <c r="B199" s="35"/>
      <c r="C199" s="36"/>
      <c r="D199" s="199" t="s">
        <v>145</v>
      </c>
      <c r="E199" s="36"/>
      <c r="F199" s="200" t="s">
        <v>577</v>
      </c>
      <c r="G199" s="36"/>
      <c r="H199" s="36"/>
      <c r="I199" s="201"/>
      <c r="J199" s="36"/>
      <c r="K199" s="36"/>
      <c r="L199" s="39"/>
      <c r="M199" s="202"/>
      <c r="N199" s="203"/>
      <c r="O199" s="71"/>
      <c r="P199" s="71"/>
      <c r="Q199" s="71"/>
      <c r="R199" s="71"/>
      <c r="S199" s="71"/>
      <c r="T199" s="72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T199" s="17" t="s">
        <v>145</v>
      </c>
      <c r="AU199" s="17" t="s">
        <v>86</v>
      </c>
    </row>
    <row r="200" spans="1:65" s="2" customFormat="1" ht="14.45" customHeight="1">
      <c r="A200" s="34"/>
      <c r="B200" s="35"/>
      <c r="C200" s="226" t="s">
        <v>297</v>
      </c>
      <c r="D200" s="226" t="s">
        <v>174</v>
      </c>
      <c r="E200" s="227" t="s">
        <v>581</v>
      </c>
      <c r="F200" s="228" t="s">
        <v>582</v>
      </c>
      <c r="G200" s="229" t="s">
        <v>206</v>
      </c>
      <c r="H200" s="230">
        <v>1</v>
      </c>
      <c r="I200" s="231"/>
      <c r="J200" s="232">
        <f>ROUND(I200*H200,2)</f>
        <v>0</v>
      </c>
      <c r="K200" s="228" t="s">
        <v>1</v>
      </c>
      <c r="L200" s="233"/>
      <c r="M200" s="234" t="s">
        <v>1</v>
      </c>
      <c r="N200" s="235" t="s">
        <v>42</v>
      </c>
      <c r="O200" s="71"/>
      <c r="P200" s="195">
        <f>O200*H200</f>
        <v>0</v>
      </c>
      <c r="Q200" s="195">
        <v>0</v>
      </c>
      <c r="R200" s="195">
        <f>Q200*H200</f>
        <v>0</v>
      </c>
      <c r="S200" s="195">
        <v>0</v>
      </c>
      <c r="T200" s="196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97" t="s">
        <v>164</v>
      </c>
      <c r="AT200" s="197" t="s">
        <v>174</v>
      </c>
      <c r="AU200" s="197" t="s">
        <v>86</v>
      </c>
      <c r="AY200" s="17" t="s">
        <v>138</v>
      </c>
      <c r="BE200" s="198">
        <f>IF(N200="základní",J200,0)</f>
        <v>0</v>
      </c>
      <c r="BF200" s="198">
        <f>IF(N200="snížená",J200,0)</f>
        <v>0</v>
      </c>
      <c r="BG200" s="198">
        <f>IF(N200="zákl. přenesená",J200,0)</f>
        <v>0</v>
      </c>
      <c r="BH200" s="198">
        <f>IF(N200="sníž. přenesená",J200,0)</f>
        <v>0</v>
      </c>
      <c r="BI200" s="198">
        <f>IF(N200="nulová",J200,0)</f>
        <v>0</v>
      </c>
      <c r="BJ200" s="17" t="s">
        <v>82</v>
      </c>
      <c r="BK200" s="198">
        <f>ROUND(I200*H200,2)</f>
        <v>0</v>
      </c>
      <c r="BL200" s="17" t="s">
        <v>92</v>
      </c>
      <c r="BM200" s="197" t="s">
        <v>300</v>
      </c>
    </row>
    <row r="201" spans="1:47" s="2" customFormat="1" ht="11.25">
      <c r="A201" s="34"/>
      <c r="B201" s="35"/>
      <c r="C201" s="36"/>
      <c r="D201" s="199" t="s">
        <v>145</v>
      </c>
      <c r="E201" s="36"/>
      <c r="F201" s="200" t="s">
        <v>582</v>
      </c>
      <c r="G201" s="36"/>
      <c r="H201" s="36"/>
      <c r="I201" s="201"/>
      <c r="J201" s="36"/>
      <c r="K201" s="36"/>
      <c r="L201" s="39"/>
      <c r="M201" s="202"/>
      <c r="N201" s="203"/>
      <c r="O201" s="71"/>
      <c r="P201" s="71"/>
      <c r="Q201" s="71"/>
      <c r="R201" s="71"/>
      <c r="S201" s="71"/>
      <c r="T201" s="72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T201" s="17" t="s">
        <v>145</v>
      </c>
      <c r="AU201" s="17" t="s">
        <v>86</v>
      </c>
    </row>
    <row r="202" spans="1:65" s="2" customFormat="1" ht="14.45" customHeight="1">
      <c r="A202" s="34"/>
      <c r="B202" s="35"/>
      <c r="C202" s="226" t="s">
        <v>229</v>
      </c>
      <c r="D202" s="226" t="s">
        <v>174</v>
      </c>
      <c r="E202" s="227" t="s">
        <v>583</v>
      </c>
      <c r="F202" s="228" t="s">
        <v>584</v>
      </c>
      <c r="G202" s="229" t="s">
        <v>206</v>
      </c>
      <c r="H202" s="230">
        <v>1</v>
      </c>
      <c r="I202" s="231"/>
      <c r="J202" s="232">
        <f>ROUND(I202*H202,2)</f>
        <v>0</v>
      </c>
      <c r="K202" s="228" t="s">
        <v>1</v>
      </c>
      <c r="L202" s="233"/>
      <c r="M202" s="234" t="s">
        <v>1</v>
      </c>
      <c r="N202" s="235" t="s">
        <v>42</v>
      </c>
      <c r="O202" s="71"/>
      <c r="P202" s="195">
        <f>O202*H202</f>
        <v>0</v>
      </c>
      <c r="Q202" s="195">
        <v>0</v>
      </c>
      <c r="R202" s="195">
        <f>Q202*H202</f>
        <v>0</v>
      </c>
      <c r="S202" s="195">
        <v>0</v>
      </c>
      <c r="T202" s="196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97" t="s">
        <v>164</v>
      </c>
      <c r="AT202" s="197" t="s">
        <v>174</v>
      </c>
      <c r="AU202" s="197" t="s">
        <v>86</v>
      </c>
      <c r="AY202" s="17" t="s">
        <v>138</v>
      </c>
      <c r="BE202" s="198">
        <f>IF(N202="základní",J202,0)</f>
        <v>0</v>
      </c>
      <c r="BF202" s="198">
        <f>IF(N202="snížená",J202,0)</f>
        <v>0</v>
      </c>
      <c r="BG202" s="198">
        <f>IF(N202="zákl. přenesená",J202,0)</f>
        <v>0</v>
      </c>
      <c r="BH202" s="198">
        <f>IF(N202="sníž. přenesená",J202,0)</f>
        <v>0</v>
      </c>
      <c r="BI202" s="198">
        <f>IF(N202="nulová",J202,0)</f>
        <v>0</v>
      </c>
      <c r="BJ202" s="17" t="s">
        <v>82</v>
      </c>
      <c r="BK202" s="198">
        <f>ROUND(I202*H202,2)</f>
        <v>0</v>
      </c>
      <c r="BL202" s="17" t="s">
        <v>92</v>
      </c>
      <c r="BM202" s="197" t="s">
        <v>306</v>
      </c>
    </row>
    <row r="203" spans="1:47" s="2" customFormat="1" ht="11.25">
      <c r="A203" s="34"/>
      <c r="B203" s="35"/>
      <c r="C203" s="36"/>
      <c r="D203" s="199" t="s">
        <v>145</v>
      </c>
      <c r="E203" s="36"/>
      <c r="F203" s="200" t="s">
        <v>584</v>
      </c>
      <c r="G203" s="36"/>
      <c r="H203" s="36"/>
      <c r="I203" s="201"/>
      <c r="J203" s="36"/>
      <c r="K203" s="36"/>
      <c r="L203" s="39"/>
      <c r="M203" s="202"/>
      <c r="N203" s="203"/>
      <c r="O203" s="71"/>
      <c r="P203" s="71"/>
      <c r="Q203" s="71"/>
      <c r="R203" s="71"/>
      <c r="S203" s="71"/>
      <c r="T203" s="72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T203" s="17" t="s">
        <v>145</v>
      </c>
      <c r="AU203" s="17" t="s">
        <v>86</v>
      </c>
    </row>
    <row r="204" spans="1:65" s="2" customFormat="1" ht="14.45" customHeight="1">
      <c r="A204" s="34"/>
      <c r="B204" s="35"/>
      <c r="C204" s="226" t="s">
        <v>310</v>
      </c>
      <c r="D204" s="226" t="s">
        <v>174</v>
      </c>
      <c r="E204" s="227" t="s">
        <v>585</v>
      </c>
      <c r="F204" s="228" t="s">
        <v>561</v>
      </c>
      <c r="G204" s="229" t="s">
        <v>206</v>
      </c>
      <c r="H204" s="230">
        <v>1</v>
      </c>
      <c r="I204" s="231"/>
      <c r="J204" s="232">
        <f>ROUND(I204*H204,2)</f>
        <v>0</v>
      </c>
      <c r="K204" s="228" t="s">
        <v>1</v>
      </c>
      <c r="L204" s="233"/>
      <c r="M204" s="234" t="s">
        <v>1</v>
      </c>
      <c r="N204" s="235" t="s">
        <v>42</v>
      </c>
      <c r="O204" s="71"/>
      <c r="P204" s="195">
        <f>O204*H204</f>
        <v>0</v>
      </c>
      <c r="Q204" s="195">
        <v>0</v>
      </c>
      <c r="R204" s="195">
        <f>Q204*H204</f>
        <v>0</v>
      </c>
      <c r="S204" s="195">
        <v>0</v>
      </c>
      <c r="T204" s="196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97" t="s">
        <v>164</v>
      </c>
      <c r="AT204" s="197" t="s">
        <v>174</v>
      </c>
      <c r="AU204" s="197" t="s">
        <v>86</v>
      </c>
      <c r="AY204" s="17" t="s">
        <v>138</v>
      </c>
      <c r="BE204" s="198">
        <f>IF(N204="základní",J204,0)</f>
        <v>0</v>
      </c>
      <c r="BF204" s="198">
        <f>IF(N204="snížená",J204,0)</f>
        <v>0</v>
      </c>
      <c r="BG204" s="198">
        <f>IF(N204="zákl. přenesená",J204,0)</f>
        <v>0</v>
      </c>
      <c r="BH204" s="198">
        <f>IF(N204="sníž. přenesená",J204,0)</f>
        <v>0</v>
      </c>
      <c r="BI204" s="198">
        <f>IF(N204="nulová",J204,0)</f>
        <v>0</v>
      </c>
      <c r="BJ204" s="17" t="s">
        <v>82</v>
      </c>
      <c r="BK204" s="198">
        <f>ROUND(I204*H204,2)</f>
        <v>0</v>
      </c>
      <c r="BL204" s="17" t="s">
        <v>92</v>
      </c>
      <c r="BM204" s="197" t="s">
        <v>313</v>
      </c>
    </row>
    <row r="205" spans="1:47" s="2" customFormat="1" ht="11.25">
      <c r="A205" s="34"/>
      <c r="B205" s="35"/>
      <c r="C205" s="36"/>
      <c r="D205" s="199" t="s">
        <v>145</v>
      </c>
      <c r="E205" s="36"/>
      <c r="F205" s="200" t="s">
        <v>561</v>
      </c>
      <c r="G205" s="36"/>
      <c r="H205" s="36"/>
      <c r="I205" s="201"/>
      <c r="J205" s="36"/>
      <c r="K205" s="36"/>
      <c r="L205" s="39"/>
      <c r="M205" s="202"/>
      <c r="N205" s="203"/>
      <c r="O205" s="71"/>
      <c r="P205" s="71"/>
      <c r="Q205" s="71"/>
      <c r="R205" s="71"/>
      <c r="S205" s="71"/>
      <c r="T205" s="72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T205" s="17" t="s">
        <v>145</v>
      </c>
      <c r="AU205" s="17" t="s">
        <v>86</v>
      </c>
    </row>
    <row r="206" spans="1:65" s="2" customFormat="1" ht="14.45" customHeight="1">
      <c r="A206" s="34"/>
      <c r="B206" s="35"/>
      <c r="C206" s="226" t="s">
        <v>234</v>
      </c>
      <c r="D206" s="226" t="s">
        <v>174</v>
      </c>
      <c r="E206" s="227" t="s">
        <v>586</v>
      </c>
      <c r="F206" s="228" t="s">
        <v>587</v>
      </c>
      <c r="G206" s="229" t="s">
        <v>257</v>
      </c>
      <c r="H206" s="230">
        <v>2.9</v>
      </c>
      <c r="I206" s="231"/>
      <c r="J206" s="232">
        <f>ROUND(I206*H206,2)</f>
        <v>0</v>
      </c>
      <c r="K206" s="228" t="s">
        <v>1</v>
      </c>
      <c r="L206" s="233"/>
      <c r="M206" s="234" t="s">
        <v>1</v>
      </c>
      <c r="N206" s="235" t="s">
        <v>42</v>
      </c>
      <c r="O206" s="71"/>
      <c r="P206" s="195">
        <f>O206*H206</f>
        <v>0</v>
      </c>
      <c r="Q206" s="195">
        <v>0</v>
      </c>
      <c r="R206" s="195">
        <f>Q206*H206</f>
        <v>0</v>
      </c>
      <c r="S206" s="195">
        <v>0</v>
      </c>
      <c r="T206" s="196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97" t="s">
        <v>164</v>
      </c>
      <c r="AT206" s="197" t="s">
        <v>174</v>
      </c>
      <c r="AU206" s="197" t="s">
        <v>86</v>
      </c>
      <c r="AY206" s="17" t="s">
        <v>138</v>
      </c>
      <c r="BE206" s="198">
        <f>IF(N206="základní",J206,0)</f>
        <v>0</v>
      </c>
      <c r="BF206" s="198">
        <f>IF(N206="snížená",J206,0)</f>
        <v>0</v>
      </c>
      <c r="BG206" s="198">
        <f>IF(N206="zákl. přenesená",J206,0)</f>
        <v>0</v>
      </c>
      <c r="BH206" s="198">
        <f>IF(N206="sníž. přenesená",J206,0)</f>
        <v>0</v>
      </c>
      <c r="BI206" s="198">
        <f>IF(N206="nulová",J206,0)</f>
        <v>0</v>
      </c>
      <c r="BJ206" s="17" t="s">
        <v>82</v>
      </c>
      <c r="BK206" s="198">
        <f>ROUND(I206*H206,2)</f>
        <v>0</v>
      </c>
      <c r="BL206" s="17" t="s">
        <v>92</v>
      </c>
      <c r="BM206" s="197" t="s">
        <v>321</v>
      </c>
    </row>
    <row r="207" spans="1:47" s="2" customFormat="1" ht="11.25">
      <c r="A207" s="34"/>
      <c r="B207" s="35"/>
      <c r="C207" s="36"/>
      <c r="D207" s="199" t="s">
        <v>145</v>
      </c>
      <c r="E207" s="36"/>
      <c r="F207" s="200" t="s">
        <v>587</v>
      </c>
      <c r="G207" s="36"/>
      <c r="H207" s="36"/>
      <c r="I207" s="201"/>
      <c r="J207" s="36"/>
      <c r="K207" s="36"/>
      <c r="L207" s="39"/>
      <c r="M207" s="202"/>
      <c r="N207" s="203"/>
      <c r="O207" s="71"/>
      <c r="P207" s="71"/>
      <c r="Q207" s="71"/>
      <c r="R207" s="71"/>
      <c r="S207" s="71"/>
      <c r="T207" s="72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T207" s="17" t="s">
        <v>145</v>
      </c>
      <c r="AU207" s="17" t="s">
        <v>86</v>
      </c>
    </row>
    <row r="208" spans="1:65" s="2" customFormat="1" ht="14.45" customHeight="1">
      <c r="A208" s="34"/>
      <c r="B208" s="35"/>
      <c r="C208" s="226" t="s">
        <v>323</v>
      </c>
      <c r="D208" s="226" t="s">
        <v>174</v>
      </c>
      <c r="E208" s="227" t="s">
        <v>588</v>
      </c>
      <c r="F208" s="228" t="s">
        <v>589</v>
      </c>
      <c r="G208" s="229" t="s">
        <v>206</v>
      </c>
      <c r="H208" s="230">
        <v>2</v>
      </c>
      <c r="I208" s="231"/>
      <c r="J208" s="232">
        <f>ROUND(I208*H208,2)</f>
        <v>0</v>
      </c>
      <c r="K208" s="228" t="s">
        <v>1</v>
      </c>
      <c r="L208" s="233"/>
      <c r="M208" s="234" t="s">
        <v>1</v>
      </c>
      <c r="N208" s="235" t="s">
        <v>42</v>
      </c>
      <c r="O208" s="71"/>
      <c r="P208" s="195">
        <f>O208*H208</f>
        <v>0</v>
      </c>
      <c r="Q208" s="195">
        <v>0</v>
      </c>
      <c r="R208" s="195">
        <f>Q208*H208</f>
        <v>0</v>
      </c>
      <c r="S208" s="195">
        <v>0</v>
      </c>
      <c r="T208" s="196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97" t="s">
        <v>164</v>
      </c>
      <c r="AT208" s="197" t="s">
        <v>174</v>
      </c>
      <c r="AU208" s="197" t="s">
        <v>86</v>
      </c>
      <c r="AY208" s="17" t="s">
        <v>138</v>
      </c>
      <c r="BE208" s="198">
        <f>IF(N208="základní",J208,0)</f>
        <v>0</v>
      </c>
      <c r="BF208" s="198">
        <f>IF(N208="snížená",J208,0)</f>
        <v>0</v>
      </c>
      <c r="BG208" s="198">
        <f>IF(N208="zákl. přenesená",J208,0)</f>
        <v>0</v>
      </c>
      <c r="BH208" s="198">
        <f>IF(N208="sníž. přenesená",J208,0)</f>
        <v>0</v>
      </c>
      <c r="BI208" s="198">
        <f>IF(N208="nulová",J208,0)</f>
        <v>0</v>
      </c>
      <c r="BJ208" s="17" t="s">
        <v>82</v>
      </c>
      <c r="BK208" s="198">
        <f>ROUND(I208*H208,2)</f>
        <v>0</v>
      </c>
      <c r="BL208" s="17" t="s">
        <v>92</v>
      </c>
      <c r="BM208" s="197" t="s">
        <v>326</v>
      </c>
    </row>
    <row r="209" spans="1:47" s="2" customFormat="1" ht="11.25">
      <c r="A209" s="34"/>
      <c r="B209" s="35"/>
      <c r="C209" s="36"/>
      <c r="D209" s="199" t="s">
        <v>145</v>
      </c>
      <c r="E209" s="36"/>
      <c r="F209" s="200" t="s">
        <v>589</v>
      </c>
      <c r="G209" s="36"/>
      <c r="H209" s="36"/>
      <c r="I209" s="201"/>
      <c r="J209" s="36"/>
      <c r="K209" s="36"/>
      <c r="L209" s="39"/>
      <c r="M209" s="202"/>
      <c r="N209" s="203"/>
      <c r="O209" s="71"/>
      <c r="P209" s="71"/>
      <c r="Q209" s="71"/>
      <c r="R209" s="71"/>
      <c r="S209" s="71"/>
      <c r="T209" s="72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T209" s="17" t="s">
        <v>145</v>
      </c>
      <c r="AU209" s="17" t="s">
        <v>86</v>
      </c>
    </row>
    <row r="210" spans="2:63" s="12" customFormat="1" ht="22.9" customHeight="1">
      <c r="B210" s="170"/>
      <c r="C210" s="171"/>
      <c r="D210" s="172" t="s">
        <v>76</v>
      </c>
      <c r="E210" s="184" t="s">
        <v>590</v>
      </c>
      <c r="F210" s="184" t="s">
        <v>591</v>
      </c>
      <c r="G210" s="171"/>
      <c r="H210" s="171"/>
      <c r="I210" s="174"/>
      <c r="J210" s="185">
        <f>BK210</f>
        <v>0</v>
      </c>
      <c r="K210" s="171"/>
      <c r="L210" s="176"/>
      <c r="M210" s="177"/>
      <c r="N210" s="178"/>
      <c r="O210" s="178"/>
      <c r="P210" s="179">
        <f>SUM(P211:P244)</f>
        <v>0</v>
      </c>
      <c r="Q210" s="178"/>
      <c r="R210" s="179">
        <f>SUM(R211:R244)</f>
        <v>0</v>
      </c>
      <c r="S210" s="178"/>
      <c r="T210" s="180">
        <f>SUM(T211:T244)</f>
        <v>0</v>
      </c>
      <c r="AR210" s="181" t="s">
        <v>82</v>
      </c>
      <c r="AT210" s="182" t="s">
        <v>76</v>
      </c>
      <c r="AU210" s="182" t="s">
        <v>82</v>
      </c>
      <c r="AY210" s="181" t="s">
        <v>138</v>
      </c>
      <c r="BK210" s="183">
        <f>SUM(BK211:BK244)</f>
        <v>0</v>
      </c>
    </row>
    <row r="211" spans="1:65" s="2" customFormat="1" ht="14.45" customHeight="1">
      <c r="A211" s="34"/>
      <c r="B211" s="35"/>
      <c r="C211" s="226" t="s">
        <v>239</v>
      </c>
      <c r="D211" s="226" t="s">
        <v>174</v>
      </c>
      <c r="E211" s="227" t="s">
        <v>592</v>
      </c>
      <c r="F211" s="228" t="s">
        <v>593</v>
      </c>
      <c r="G211" s="229" t="s">
        <v>206</v>
      </c>
      <c r="H211" s="230">
        <v>2</v>
      </c>
      <c r="I211" s="231"/>
      <c r="J211" s="232">
        <f>ROUND(I211*H211,2)</f>
        <v>0</v>
      </c>
      <c r="K211" s="228" t="s">
        <v>1</v>
      </c>
      <c r="L211" s="233"/>
      <c r="M211" s="234" t="s">
        <v>1</v>
      </c>
      <c r="N211" s="235" t="s">
        <v>42</v>
      </c>
      <c r="O211" s="71"/>
      <c r="P211" s="195">
        <f>O211*H211</f>
        <v>0</v>
      </c>
      <c r="Q211" s="195">
        <v>0</v>
      </c>
      <c r="R211" s="195">
        <f>Q211*H211</f>
        <v>0</v>
      </c>
      <c r="S211" s="195">
        <v>0</v>
      </c>
      <c r="T211" s="196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97" t="s">
        <v>164</v>
      </c>
      <c r="AT211" s="197" t="s">
        <v>174</v>
      </c>
      <c r="AU211" s="197" t="s">
        <v>86</v>
      </c>
      <c r="AY211" s="17" t="s">
        <v>138</v>
      </c>
      <c r="BE211" s="198">
        <f>IF(N211="základní",J211,0)</f>
        <v>0</v>
      </c>
      <c r="BF211" s="198">
        <f>IF(N211="snížená",J211,0)</f>
        <v>0</v>
      </c>
      <c r="BG211" s="198">
        <f>IF(N211="zákl. přenesená",J211,0)</f>
        <v>0</v>
      </c>
      <c r="BH211" s="198">
        <f>IF(N211="sníž. přenesená",J211,0)</f>
        <v>0</v>
      </c>
      <c r="BI211" s="198">
        <f>IF(N211="nulová",J211,0)</f>
        <v>0</v>
      </c>
      <c r="BJ211" s="17" t="s">
        <v>82</v>
      </c>
      <c r="BK211" s="198">
        <f>ROUND(I211*H211,2)</f>
        <v>0</v>
      </c>
      <c r="BL211" s="17" t="s">
        <v>92</v>
      </c>
      <c r="BM211" s="197" t="s">
        <v>331</v>
      </c>
    </row>
    <row r="212" spans="1:47" s="2" customFormat="1" ht="11.25">
      <c r="A212" s="34"/>
      <c r="B212" s="35"/>
      <c r="C212" s="36"/>
      <c r="D212" s="199" t="s">
        <v>145</v>
      </c>
      <c r="E212" s="36"/>
      <c r="F212" s="200" t="s">
        <v>593</v>
      </c>
      <c r="G212" s="36"/>
      <c r="H212" s="36"/>
      <c r="I212" s="201"/>
      <c r="J212" s="36"/>
      <c r="K212" s="36"/>
      <c r="L212" s="39"/>
      <c r="M212" s="202"/>
      <c r="N212" s="203"/>
      <c r="O212" s="71"/>
      <c r="P212" s="71"/>
      <c r="Q212" s="71"/>
      <c r="R212" s="71"/>
      <c r="S212" s="71"/>
      <c r="T212" s="72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T212" s="17" t="s">
        <v>145</v>
      </c>
      <c r="AU212" s="17" t="s">
        <v>86</v>
      </c>
    </row>
    <row r="213" spans="1:65" s="2" customFormat="1" ht="14.45" customHeight="1">
      <c r="A213" s="34"/>
      <c r="B213" s="35"/>
      <c r="C213" s="226" t="s">
        <v>333</v>
      </c>
      <c r="D213" s="226" t="s">
        <v>174</v>
      </c>
      <c r="E213" s="227" t="s">
        <v>594</v>
      </c>
      <c r="F213" s="228" t="s">
        <v>595</v>
      </c>
      <c r="G213" s="229" t="s">
        <v>206</v>
      </c>
      <c r="H213" s="230">
        <v>4</v>
      </c>
      <c r="I213" s="231"/>
      <c r="J213" s="232">
        <f>ROUND(I213*H213,2)</f>
        <v>0</v>
      </c>
      <c r="K213" s="228" t="s">
        <v>1</v>
      </c>
      <c r="L213" s="233"/>
      <c r="M213" s="234" t="s">
        <v>1</v>
      </c>
      <c r="N213" s="235" t="s">
        <v>42</v>
      </c>
      <c r="O213" s="71"/>
      <c r="P213" s="195">
        <f>O213*H213</f>
        <v>0</v>
      </c>
      <c r="Q213" s="195">
        <v>0</v>
      </c>
      <c r="R213" s="195">
        <f>Q213*H213</f>
        <v>0</v>
      </c>
      <c r="S213" s="195">
        <v>0</v>
      </c>
      <c r="T213" s="196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97" t="s">
        <v>164</v>
      </c>
      <c r="AT213" s="197" t="s">
        <v>174</v>
      </c>
      <c r="AU213" s="197" t="s">
        <v>86</v>
      </c>
      <c r="AY213" s="17" t="s">
        <v>138</v>
      </c>
      <c r="BE213" s="198">
        <f>IF(N213="základní",J213,0)</f>
        <v>0</v>
      </c>
      <c r="BF213" s="198">
        <f>IF(N213="snížená",J213,0)</f>
        <v>0</v>
      </c>
      <c r="BG213" s="198">
        <f>IF(N213="zákl. přenesená",J213,0)</f>
        <v>0</v>
      </c>
      <c r="BH213" s="198">
        <f>IF(N213="sníž. přenesená",J213,0)</f>
        <v>0</v>
      </c>
      <c r="BI213" s="198">
        <f>IF(N213="nulová",J213,0)</f>
        <v>0</v>
      </c>
      <c r="BJ213" s="17" t="s">
        <v>82</v>
      </c>
      <c r="BK213" s="198">
        <f>ROUND(I213*H213,2)</f>
        <v>0</v>
      </c>
      <c r="BL213" s="17" t="s">
        <v>92</v>
      </c>
      <c r="BM213" s="197" t="s">
        <v>336</v>
      </c>
    </row>
    <row r="214" spans="1:47" s="2" customFormat="1" ht="11.25">
      <c r="A214" s="34"/>
      <c r="B214" s="35"/>
      <c r="C214" s="36"/>
      <c r="D214" s="199" t="s">
        <v>145</v>
      </c>
      <c r="E214" s="36"/>
      <c r="F214" s="200" t="s">
        <v>595</v>
      </c>
      <c r="G214" s="36"/>
      <c r="H214" s="36"/>
      <c r="I214" s="201"/>
      <c r="J214" s="36"/>
      <c r="K214" s="36"/>
      <c r="L214" s="39"/>
      <c r="M214" s="202"/>
      <c r="N214" s="203"/>
      <c r="O214" s="71"/>
      <c r="P214" s="71"/>
      <c r="Q214" s="71"/>
      <c r="R214" s="71"/>
      <c r="S214" s="71"/>
      <c r="T214" s="72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T214" s="17" t="s">
        <v>145</v>
      </c>
      <c r="AU214" s="17" t="s">
        <v>86</v>
      </c>
    </row>
    <row r="215" spans="1:65" s="2" customFormat="1" ht="14.45" customHeight="1">
      <c r="A215" s="34"/>
      <c r="B215" s="35"/>
      <c r="C215" s="226" t="s">
        <v>244</v>
      </c>
      <c r="D215" s="226" t="s">
        <v>174</v>
      </c>
      <c r="E215" s="227" t="s">
        <v>596</v>
      </c>
      <c r="F215" s="228" t="s">
        <v>597</v>
      </c>
      <c r="G215" s="229" t="s">
        <v>206</v>
      </c>
      <c r="H215" s="230">
        <v>2</v>
      </c>
      <c r="I215" s="231"/>
      <c r="J215" s="232">
        <f>ROUND(I215*H215,2)</f>
        <v>0</v>
      </c>
      <c r="K215" s="228" t="s">
        <v>1</v>
      </c>
      <c r="L215" s="233"/>
      <c r="M215" s="234" t="s">
        <v>1</v>
      </c>
      <c r="N215" s="235" t="s">
        <v>42</v>
      </c>
      <c r="O215" s="71"/>
      <c r="P215" s="195">
        <f>O215*H215</f>
        <v>0</v>
      </c>
      <c r="Q215" s="195">
        <v>0</v>
      </c>
      <c r="R215" s="195">
        <f>Q215*H215</f>
        <v>0</v>
      </c>
      <c r="S215" s="195">
        <v>0</v>
      </c>
      <c r="T215" s="196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97" t="s">
        <v>164</v>
      </c>
      <c r="AT215" s="197" t="s">
        <v>174</v>
      </c>
      <c r="AU215" s="197" t="s">
        <v>86</v>
      </c>
      <c r="AY215" s="17" t="s">
        <v>138</v>
      </c>
      <c r="BE215" s="198">
        <f>IF(N215="základní",J215,0)</f>
        <v>0</v>
      </c>
      <c r="BF215" s="198">
        <f>IF(N215="snížená",J215,0)</f>
        <v>0</v>
      </c>
      <c r="BG215" s="198">
        <f>IF(N215="zákl. přenesená",J215,0)</f>
        <v>0</v>
      </c>
      <c r="BH215" s="198">
        <f>IF(N215="sníž. přenesená",J215,0)</f>
        <v>0</v>
      </c>
      <c r="BI215" s="198">
        <f>IF(N215="nulová",J215,0)</f>
        <v>0</v>
      </c>
      <c r="BJ215" s="17" t="s">
        <v>82</v>
      </c>
      <c r="BK215" s="198">
        <f>ROUND(I215*H215,2)</f>
        <v>0</v>
      </c>
      <c r="BL215" s="17" t="s">
        <v>92</v>
      </c>
      <c r="BM215" s="197" t="s">
        <v>343</v>
      </c>
    </row>
    <row r="216" spans="1:47" s="2" customFormat="1" ht="11.25">
      <c r="A216" s="34"/>
      <c r="B216" s="35"/>
      <c r="C216" s="36"/>
      <c r="D216" s="199" t="s">
        <v>145</v>
      </c>
      <c r="E216" s="36"/>
      <c r="F216" s="200" t="s">
        <v>597</v>
      </c>
      <c r="G216" s="36"/>
      <c r="H216" s="36"/>
      <c r="I216" s="201"/>
      <c r="J216" s="36"/>
      <c r="K216" s="36"/>
      <c r="L216" s="39"/>
      <c r="M216" s="202"/>
      <c r="N216" s="203"/>
      <c r="O216" s="71"/>
      <c r="P216" s="71"/>
      <c r="Q216" s="71"/>
      <c r="R216" s="71"/>
      <c r="S216" s="71"/>
      <c r="T216" s="72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T216" s="17" t="s">
        <v>145</v>
      </c>
      <c r="AU216" s="17" t="s">
        <v>86</v>
      </c>
    </row>
    <row r="217" spans="1:65" s="2" customFormat="1" ht="14.45" customHeight="1">
      <c r="A217" s="34"/>
      <c r="B217" s="35"/>
      <c r="C217" s="226" t="s">
        <v>347</v>
      </c>
      <c r="D217" s="226" t="s">
        <v>174</v>
      </c>
      <c r="E217" s="227" t="s">
        <v>598</v>
      </c>
      <c r="F217" s="228" t="s">
        <v>599</v>
      </c>
      <c r="G217" s="229" t="s">
        <v>206</v>
      </c>
      <c r="H217" s="230">
        <v>1</v>
      </c>
      <c r="I217" s="231"/>
      <c r="J217" s="232">
        <f>ROUND(I217*H217,2)</f>
        <v>0</v>
      </c>
      <c r="K217" s="228" t="s">
        <v>1</v>
      </c>
      <c r="L217" s="233"/>
      <c r="M217" s="234" t="s">
        <v>1</v>
      </c>
      <c r="N217" s="235" t="s">
        <v>42</v>
      </c>
      <c r="O217" s="71"/>
      <c r="P217" s="195">
        <f>O217*H217</f>
        <v>0</v>
      </c>
      <c r="Q217" s="195">
        <v>0</v>
      </c>
      <c r="R217" s="195">
        <f>Q217*H217</f>
        <v>0</v>
      </c>
      <c r="S217" s="195">
        <v>0</v>
      </c>
      <c r="T217" s="196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97" t="s">
        <v>164</v>
      </c>
      <c r="AT217" s="197" t="s">
        <v>174</v>
      </c>
      <c r="AU217" s="197" t="s">
        <v>86</v>
      </c>
      <c r="AY217" s="17" t="s">
        <v>138</v>
      </c>
      <c r="BE217" s="198">
        <f>IF(N217="základní",J217,0)</f>
        <v>0</v>
      </c>
      <c r="BF217" s="198">
        <f>IF(N217="snížená",J217,0)</f>
        <v>0</v>
      </c>
      <c r="BG217" s="198">
        <f>IF(N217="zákl. přenesená",J217,0)</f>
        <v>0</v>
      </c>
      <c r="BH217" s="198">
        <f>IF(N217="sníž. přenesená",J217,0)</f>
        <v>0</v>
      </c>
      <c r="BI217" s="198">
        <f>IF(N217="nulová",J217,0)</f>
        <v>0</v>
      </c>
      <c r="BJ217" s="17" t="s">
        <v>82</v>
      </c>
      <c r="BK217" s="198">
        <f>ROUND(I217*H217,2)</f>
        <v>0</v>
      </c>
      <c r="BL217" s="17" t="s">
        <v>92</v>
      </c>
      <c r="BM217" s="197" t="s">
        <v>350</v>
      </c>
    </row>
    <row r="218" spans="1:47" s="2" customFormat="1" ht="11.25">
      <c r="A218" s="34"/>
      <c r="B218" s="35"/>
      <c r="C218" s="36"/>
      <c r="D218" s="199" t="s">
        <v>145</v>
      </c>
      <c r="E218" s="36"/>
      <c r="F218" s="200" t="s">
        <v>599</v>
      </c>
      <c r="G218" s="36"/>
      <c r="H218" s="36"/>
      <c r="I218" s="201"/>
      <c r="J218" s="36"/>
      <c r="K218" s="36"/>
      <c r="L218" s="39"/>
      <c r="M218" s="202"/>
      <c r="N218" s="203"/>
      <c r="O218" s="71"/>
      <c r="P218" s="71"/>
      <c r="Q218" s="71"/>
      <c r="R218" s="71"/>
      <c r="S218" s="71"/>
      <c r="T218" s="72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T218" s="17" t="s">
        <v>145</v>
      </c>
      <c r="AU218" s="17" t="s">
        <v>86</v>
      </c>
    </row>
    <row r="219" spans="1:65" s="2" customFormat="1" ht="14.45" customHeight="1">
      <c r="A219" s="34"/>
      <c r="B219" s="35"/>
      <c r="C219" s="226" t="s">
        <v>248</v>
      </c>
      <c r="D219" s="226" t="s">
        <v>174</v>
      </c>
      <c r="E219" s="227" t="s">
        <v>600</v>
      </c>
      <c r="F219" s="228" t="s">
        <v>601</v>
      </c>
      <c r="G219" s="229" t="s">
        <v>206</v>
      </c>
      <c r="H219" s="230">
        <v>1</v>
      </c>
      <c r="I219" s="231"/>
      <c r="J219" s="232">
        <f>ROUND(I219*H219,2)</f>
        <v>0</v>
      </c>
      <c r="K219" s="228" t="s">
        <v>1</v>
      </c>
      <c r="L219" s="233"/>
      <c r="M219" s="234" t="s">
        <v>1</v>
      </c>
      <c r="N219" s="235" t="s">
        <v>42</v>
      </c>
      <c r="O219" s="71"/>
      <c r="P219" s="195">
        <f>O219*H219</f>
        <v>0</v>
      </c>
      <c r="Q219" s="195">
        <v>0</v>
      </c>
      <c r="R219" s="195">
        <f>Q219*H219</f>
        <v>0</v>
      </c>
      <c r="S219" s="195">
        <v>0</v>
      </c>
      <c r="T219" s="196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97" t="s">
        <v>164</v>
      </c>
      <c r="AT219" s="197" t="s">
        <v>174</v>
      </c>
      <c r="AU219" s="197" t="s">
        <v>86</v>
      </c>
      <c r="AY219" s="17" t="s">
        <v>138</v>
      </c>
      <c r="BE219" s="198">
        <f>IF(N219="základní",J219,0)</f>
        <v>0</v>
      </c>
      <c r="BF219" s="198">
        <f>IF(N219="snížená",J219,0)</f>
        <v>0</v>
      </c>
      <c r="BG219" s="198">
        <f>IF(N219="zákl. přenesená",J219,0)</f>
        <v>0</v>
      </c>
      <c r="BH219" s="198">
        <f>IF(N219="sníž. přenesená",J219,0)</f>
        <v>0</v>
      </c>
      <c r="BI219" s="198">
        <f>IF(N219="nulová",J219,0)</f>
        <v>0</v>
      </c>
      <c r="BJ219" s="17" t="s">
        <v>82</v>
      </c>
      <c r="BK219" s="198">
        <f>ROUND(I219*H219,2)</f>
        <v>0</v>
      </c>
      <c r="BL219" s="17" t="s">
        <v>92</v>
      </c>
      <c r="BM219" s="197" t="s">
        <v>356</v>
      </c>
    </row>
    <row r="220" spans="1:47" s="2" customFormat="1" ht="11.25">
      <c r="A220" s="34"/>
      <c r="B220" s="35"/>
      <c r="C220" s="36"/>
      <c r="D220" s="199" t="s">
        <v>145</v>
      </c>
      <c r="E220" s="36"/>
      <c r="F220" s="200" t="s">
        <v>601</v>
      </c>
      <c r="G220" s="36"/>
      <c r="H220" s="36"/>
      <c r="I220" s="201"/>
      <c r="J220" s="36"/>
      <c r="K220" s="36"/>
      <c r="L220" s="39"/>
      <c r="M220" s="202"/>
      <c r="N220" s="203"/>
      <c r="O220" s="71"/>
      <c r="P220" s="71"/>
      <c r="Q220" s="71"/>
      <c r="R220" s="71"/>
      <c r="S220" s="71"/>
      <c r="T220" s="72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T220" s="17" t="s">
        <v>145</v>
      </c>
      <c r="AU220" s="17" t="s">
        <v>86</v>
      </c>
    </row>
    <row r="221" spans="1:65" s="2" customFormat="1" ht="14.45" customHeight="1">
      <c r="A221" s="34"/>
      <c r="B221" s="35"/>
      <c r="C221" s="226" t="s">
        <v>359</v>
      </c>
      <c r="D221" s="226" t="s">
        <v>174</v>
      </c>
      <c r="E221" s="227" t="s">
        <v>602</v>
      </c>
      <c r="F221" s="228" t="s">
        <v>603</v>
      </c>
      <c r="G221" s="229" t="s">
        <v>206</v>
      </c>
      <c r="H221" s="230">
        <v>1</v>
      </c>
      <c r="I221" s="231"/>
      <c r="J221" s="232">
        <f>ROUND(I221*H221,2)</f>
        <v>0</v>
      </c>
      <c r="K221" s="228" t="s">
        <v>1</v>
      </c>
      <c r="L221" s="233"/>
      <c r="M221" s="234" t="s">
        <v>1</v>
      </c>
      <c r="N221" s="235" t="s">
        <v>42</v>
      </c>
      <c r="O221" s="71"/>
      <c r="P221" s="195">
        <f>O221*H221</f>
        <v>0</v>
      </c>
      <c r="Q221" s="195">
        <v>0</v>
      </c>
      <c r="R221" s="195">
        <f>Q221*H221</f>
        <v>0</v>
      </c>
      <c r="S221" s="195">
        <v>0</v>
      </c>
      <c r="T221" s="196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97" t="s">
        <v>164</v>
      </c>
      <c r="AT221" s="197" t="s">
        <v>174</v>
      </c>
      <c r="AU221" s="197" t="s">
        <v>86</v>
      </c>
      <c r="AY221" s="17" t="s">
        <v>138</v>
      </c>
      <c r="BE221" s="198">
        <f>IF(N221="základní",J221,0)</f>
        <v>0</v>
      </c>
      <c r="BF221" s="198">
        <f>IF(N221="snížená",J221,0)</f>
        <v>0</v>
      </c>
      <c r="BG221" s="198">
        <f>IF(N221="zákl. přenesená",J221,0)</f>
        <v>0</v>
      </c>
      <c r="BH221" s="198">
        <f>IF(N221="sníž. přenesená",J221,0)</f>
        <v>0</v>
      </c>
      <c r="BI221" s="198">
        <f>IF(N221="nulová",J221,0)</f>
        <v>0</v>
      </c>
      <c r="BJ221" s="17" t="s">
        <v>82</v>
      </c>
      <c r="BK221" s="198">
        <f>ROUND(I221*H221,2)</f>
        <v>0</v>
      </c>
      <c r="BL221" s="17" t="s">
        <v>92</v>
      </c>
      <c r="BM221" s="197" t="s">
        <v>362</v>
      </c>
    </row>
    <row r="222" spans="1:47" s="2" customFormat="1" ht="11.25">
      <c r="A222" s="34"/>
      <c r="B222" s="35"/>
      <c r="C222" s="36"/>
      <c r="D222" s="199" t="s">
        <v>145</v>
      </c>
      <c r="E222" s="36"/>
      <c r="F222" s="200" t="s">
        <v>603</v>
      </c>
      <c r="G222" s="36"/>
      <c r="H222" s="36"/>
      <c r="I222" s="201"/>
      <c r="J222" s="36"/>
      <c r="K222" s="36"/>
      <c r="L222" s="39"/>
      <c r="M222" s="202"/>
      <c r="N222" s="203"/>
      <c r="O222" s="71"/>
      <c r="P222" s="71"/>
      <c r="Q222" s="71"/>
      <c r="R222" s="71"/>
      <c r="S222" s="71"/>
      <c r="T222" s="72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T222" s="17" t="s">
        <v>145</v>
      </c>
      <c r="AU222" s="17" t="s">
        <v>86</v>
      </c>
    </row>
    <row r="223" spans="1:65" s="2" customFormat="1" ht="14.45" customHeight="1">
      <c r="A223" s="34"/>
      <c r="B223" s="35"/>
      <c r="C223" s="226" t="s">
        <v>254</v>
      </c>
      <c r="D223" s="226" t="s">
        <v>174</v>
      </c>
      <c r="E223" s="227" t="s">
        <v>604</v>
      </c>
      <c r="F223" s="228" t="s">
        <v>605</v>
      </c>
      <c r="G223" s="229" t="s">
        <v>206</v>
      </c>
      <c r="H223" s="230">
        <v>3</v>
      </c>
      <c r="I223" s="231"/>
      <c r="J223" s="232">
        <f>ROUND(I223*H223,2)</f>
        <v>0</v>
      </c>
      <c r="K223" s="228" t="s">
        <v>1</v>
      </c>
      <c r="L223" s="233"/>
      <c r="M223" s="234" t="s">
        <v>1</v>
      </c>
      <c r="N223" s="235" t="s">
        <v>42</v>
      </c>
      <c r="O223" s="71"/>
      <c r="P223" s="195">
        <f>O223*H223</f>
        <v>0</v>
      </c>
      <c r="Q223" s="195">
        <v>0</v>
      </c>
      <c r="R223" s="195">
        <f>Q223*H223</f>
        <v>0</v>
      </c>
      <c r="S223" s="195">
        <v>0</v>
      </c>
      <c r="T223" s="196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97" t="s">
        <v>164</v>
      </c>
      <c r="AT223" s="197" t="s">
        <v>174</v>
      </c>
      <c r="AU223" s="197" t="s">
        <v>86</v>
      </c>
      <c r="AY223" s="17" t="s">
        <v>138</v>
      </c>
      <c r="BE223" s="198">
        <f>IF(N223="základní",J223,0)</f>
        <v>0</v>
      </c>
      <c r="BF223" s="198">
        <f>IF(N223="snížená",J223,0)</f>
        <v>0</v>
      </c>
      <c r="BG223" s="198">
        <f>IF(N223="zákl. přenesená",J223,0)</f>
        <v>0</v>
      </c>
      <c r="BH223" s="198">
        <f>IF(N223="sníž. přenesená",J223,0)</f>
        <v>0</v>
      </c>
      <c r="BI223" s="198">
        <f>IF(N223="nulová",J223,0)</f>
        <v>0</v>
      </c>
      <c r="BJ223" s="17" t="s">
        <v>82</v>
      </c>
      <c r="BK223" s="198">
        <f>ROUND(I223*H223,2)</f>
        <v>0</v>
      </c>
      <c r="BL223" s="17" t="s">
        <v>92</v>
      </c>
      <c r="BM223" s="197" t="s">
        <v>366</v>
      </c>
    </row>
    <row r="224" spans="1:47" s="2" customFormat="1" ht="11.25">
      <c r="A224" s="34"/>
      <c r="B224" s="35"/>
      <c r="C224" s="36"/>
      <c r="D224" s="199" t="s">
        <v>145</v>
      </c>
      <c r="E224" s="36"/>
      <c r="F224" s="200" t="s">
        <v>605</v>
      </c>
      <c r="G224" s="36"/>
      <c r="H224" s="36"/>
      <c r="I224" s="201"/>
      <c r="J224" s="36"/>
      <c r="K224" s="36"/>
      <c r="L224" s="39"/>
      <c r="M224" s="202"/>
      <c r="N224" s="203"/>
      <c r="O224" s="71"/>
      <c r="P224" s="71"/>
      <c r="Q224" s="71"/>
      <c r="R224" s="71"/>
      <c r="S224" s="71"/>
      <c r="T224" s="72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T224" s="17" t="s">
        <v>145</v>
      </c>
      <c r="AU224" s="17" t="s">
        <v>86</v>
      </c>
    </row>
    <row r="225" spans="1:65" s="2" customFormat="1" ht="14.45" customHeight="1">
      <c r="A225" s="34"/>
      <c r="B225" s="35"/>
      <c r="C225" s="226" t="s">
        <v>368</v>
      </c>
      <c r="D225" s="226" t="s">
        <v>174</v>
      </c>
      <c r="E225" s="227" t="s">
        <v>606</v>
      </c>
      <c r="F225" s="228" t="s">
        <v>607</v>
      </c>
      <c r="G225" s="229" t="s">
        <v>206</v>
      </c>
      <c r="H225" s="230">
        <v>1</v>
      </c>
      <c r="I225" s="231"/>
      <c r="J225" s="232">
        <f>ROUND(I225*H225,2)</f>
        <v>0</v>
      </c>
      <c r="K225" s="228" t="s">
        <v>1</v>
      </c>
      <c r="L225" s="233"/>
      <c r="M225" s="234" t="s">
        <v>1</v>
      </c>
      <c r="N225" s="235" t="s">
        <v>42</v>
      </c>
      <c r="O225" s="71"/>
      <c r="P225" s="195">
        <f>O225*H225</f>
        <v>0</v>
      </c>
      <c r="Q225" s="195">
        <v>0</v>
      </c>
      <c r="R225" s="195">
        <f>Q225*H225</f>
        <v>0</v>
      </c>
      <c r="S225" s="195">
        <v>0</v>
      </c>
      <c r="T225" s="196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97" t="s">
        <v>164</v>
      </c>
      <c r="AT225" s="197" t="s">
        <v>174</v>
      </c>
      <c r="AU225" s="197" t="s">
        <v>86</v>
      </c>
      <c r="AY225" s="17" t="s">
        <v>138</v>
      </c>
      <c r="BE225" s="198">
        <f>IF(N225="základní",J225,0)</f>
        <v>0</v>
      </c>
      <c r="BF225" s="198">
        <f>IF(N225="snížená",J225,0)</f>
        <v>0</v>
      </c>
      <c r="BG225" s="198">
        <f>IF(N225="zákl. přenesená",J225,0)</f>
        <v>0</v>
      </c>
      <c r="BH225" s="198">
        <f>IF(N225="sníž. přenesená",J225,0)</f>
        <v>0</v>
      </c>
      <c r="BI225" s="198">
        <f>IF(N225="nulová",J225,0)</f>
        <v>0</v>
      </c>
      <c r="BJ225" s="17" t="s">
        <v>82</v>
      </c>
      <c r="BK225" s="198">
        <f>ROUND(I225*H225,2)</f>
        <v>0</v>
      </c>
      <c r="BL225" s="17" t="s">
        <v>92</v>
      </c>
      <c r="BM225" s="197" t="s">
        <v>371</v>
      </c>
    </row>
    <row r="226" spans="1:47" s="2" customFormat="1" ht="11.25">
      <c r="A226" s="34"/>
      <c r="B226" s="35"/>
      <c r="C226" s="36"/>
      <c r="D226" s="199" t="s">
        <v>145</v>
      </c>
      <c r="E226" s="36"/>
      <c r="F226" s="200" t="s">
        <v>607</v>
      </c>
      <c r="G226" s="36"/>
      <c r="H226" s="36"/>
      <c r="I226" s="201"/>
      <c r="J226" s="36"/>
      <c r="K226" s="36"/>
      <c r="L226" s="39"/>
      <c r="M226" s="202"/>
      <c r="N226" s="203"/>
      <c r="O226" s="71"/>
      <c r="P226" s="71"/>
      <c r="Q226" s="71"/>
      <c r="R226" s="71"/>
      <c r="S226" s="71"/>
      <c r="T226" s="72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T226" s="17" t="s">
        <v>145</v>
      </c>
      <c r="AU226" s="17" t="s">
        <v>86</v>
      </c>
    </row>
    <row r="227" spans="1:65" s="2" customFormat="1" ht="14.45" customHeight="1">
      <c r="A227" s="34"/>
      <c r="B227" s="35"/>
      <c r="C227" s="226" t="s">
        <v>258</v>
      </c>
      <c r="D227" s="226" t="s">
        <v>174</v>
      </c>
      <c r="E227" s="227" t="s">
        <v>608</v>
      </c>
      <c r="F227" s="228" t="s">
        <v>609</v>
      </c>
      <c r="G227" s="229" t="s">
        <v>257</v>
      </c>
      <c r="H227" s="230">
        <v>2.1</v>
      </c>
      <c r="I227" s="231"/>
      <c r="J227" s="232">
        <f>ROUND(I227*H227,2)</f>
        <v>0</v>
      </c>
      <c r="K227" s="228" t="s">
        <v>1</v>
      </c>
      <c r="L227" s="233"/>
      <c r="M227" s="234" t="s">
        <v>1</v>
      </c>
      <c r="N227" s="235" t="s">
        <v>42</v>
      </c>
      <c r="O227" s="71"/>
      <c r="P227" s="195">
        <f>O227*H227</f>
        <v>0</v>
      </c>
      <c r="Q227" s="195">
        <v>0</v>
      </c>
      <c r="R227" s="195">
        <f>Q227*H227</f>
        <v>0</v>
      </c>
      <c r="S227" s="195">
        <v>0</v>
      </c>
      <c r="T227" s="196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97" t="s">
        <v>164</v>
      </c>
      <c r="AT227" s="197" t="s">
        <v>174</v>
      </c>
      <c r="AU227" s="197" t="s">
        <v>86</v>
      </c>
      <c r="AY227" s="17" t="s">
        <v>138</v>
      </c>
      <c r="BE227" s="198">
        <f>IF(N227="základní",J227,0)</f>
        <v>0</v>
      </c>
      <c r="BF227" s="198">
        <f>IF(N227="snížená",J227,0)</f>
        <v>0</v>
      </c>
      <c r="BG227" s="198">
        <f>IF(N227="zákl. přenesená",J227,0)</f>
        <v>0</v>
      </c>
      <c r="BH227" s="198">
        <f>IF(N227="sníž. přenesená",J227,0)</f>
        <v>0</v>
      </c>
      <c r="BI227" s="198">
        <f>IF(N227="nulová",J227,0)</f>
        <v>0</v>
      </c>
      <c r="BJ227" s="17" t="s">
        <v>82</v>
      </c>
      <c r="BK227" s="198">
        <f>ROUND(I227*H227,2)</f>
        <v>0</v>
      </c>
      <c r="BL227" s="17" t="s">
        <v>92</v>
      </c>
      <c r="BM227" s="197" t="s">
        <v>375</v>
      </c>
    </row>
    <row r="228" spans="1:47" s="2" customFormat="1" ht="11.25">
      <c r="A228" s="34"/>
      <c r="B228" s="35"/>
      <c r="C228" s="36"/>
      <c r="D228" s="199" t="s">
        <v>145</v>
      </c>
      <c r="E228" s="36"/>
      <c r="F228" s="200" t="s">
        <v>609</v>
      </c>
      <c r="G228" s="36"/>
      <c r="H228" s="36"/>
      <c r="I228" s="201"/>
      <c r="J228" s="36"/>
      <c r="K228" s="36"/>
      <c r="L228" s="39"/>
      <c r="M228" s="202"/>
      <c r="N228" s="203"/>
      <c r="O228" s="71"/>
      <c r="P228" s="71"/>
      <c r="Q228" s="71"/>
      <c r="R228" s="71"/>
      <c r="S228" s="71"/>
      <c r="T228" s="72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T228" s="17" t="s">
        <v>145</v>
      </c>
      <c r="AU228" s="17" t="s">
        <v>86</v>
      </c>
    </row>
    <row r="229" spans="1:65" s="2" customFormat="1" ht="14.45" customHeight="1">
      <c r="A229" s="34"/>
      <c r="B229" s="35"/>
      <c r="C229" s="226" t="s">
        <v>377</v>
      </c>
      <c r="D229" s="226" t="s">
        <v>174</v>
      </c>
      <c r="E229" s="227" t="s">
        <v>610</v>
      </c>
      <c r="F229" s="228" t="s">
        <v>527</v>
      </c>
      <c r="G229" s="229" t="s">
        <v>257</v>
      </c>
      <c r="H229" s="230">
        <v>5.4</v>
      </c>
      <c r="I229" s="231"/>
      <c r="J229" s="232">
        <f>ROUND(I229*H229,2)</f>
        <v>0</v>
      </c>
      <c r="K229" s="228" t="s">
        <v>1</v>
      </c>
      <c r="L229" s="233"/>
      <c r="M229" s="234" t="s">
        <v>1</v>
      </c>
      <c r="N229" s="235" t="s">
        <v>42</v>
      </c>
      <c r="O229" s="71"/>
      <c r="P229" s="195">
        <f>O229*H229</f>
        <v>0</v>
      </c>
      <c r="Q229" s="195">
        <v>0</v>
      </c>
      <c r="R229" s="195">
        <f>Q229*H229</f>
        <v>0</v>
      </c>
      <c r="S229" s="195">
        <v>0</v>
      </c>
      <c r="T229" s="196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97" t="s">
        <v>164</v>
      </c>
      <c r="AT229" s="197" t="s">
        <v>174</v>
      </c>
      <c r="AU229" s="197" t="s">
        <v>86</v>
      </c>
      <c r="AY229" s="17" t="s">
        <v>138</v>
      </c>
      <c r="BE229" s="198">
        <f>IF(N229="základní",J229,0)</f>
        <v>0</v>
      </c>
      <c r="BF229" s="198">
        <f>IF(N229="snížená",J229,0)</f>
        <v>0</v>
      </c>
      <c r="BG229" s="198">
        <f>IF(N229="zákl. přenesená",J229,0)</f>
        <v>0</v>
      </c>
      <c r="BH229" s="198">
        <f>IF(N229="sníž. přenesená",J229,0)</f>
        <v>0</v>
      </c>
      <c r="BI229" s="198">
        <f>IF(N229="nulová",J229,0)</f>
        <v>0</v>
      </c>
      <c r="BJ229" s="17" t="s">
        <v>82</v>
      </c>
      <c r="BK229" s="198">
        <f>ROUND(I229*H229,2)</f>
        <v>0</v>
      </c>
      <c r="BL229" s="17" t="s">
        <v>92</v>
      </c>
      <c r="BM229" s="197" t="s">
        <v>380</v>
      </c>
    </row>
    <row r="230" spans="1:47" s="2" customFormat="1" ht="11.25">
      <c r="A230" s="34"/>
      <c r="B230" s="35"/>
      <c r="C230" s="36"/>
      <c r="D230" s="199" t="s">
        <v>145</v>
      </c>
      <c r="E230" s="36"/>
      <c r="F230" s="200" t="s">
        <v>527</v>
      </c>
      <c r="G230" s="36"/>
      <c r="H230" s="36"/>
      <c r="I230" s="201"/>
      <c r="J230" s="36"/>
      <c r="K230" s="36"/>
      <c r="L230" s="39"/>
      <c r="M230" s="202"/>
      <c r="N230" s="203"/>
      <c r="O230" s="71"/>
      <c r="P230" s="71"/>
      <c r="Q230" s="71"/>
      <c r="R230" s="71"/>
      <c r="S230" s="71"/>
      <c r="T230" s="72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T230" s="17" t="s">
        <v>145</v>
      </c>
      <c r="AU230" s="17" t="s">
        <v>86</v>
      </c>
    </row>
    <row r="231" spans="1:65" s="2" customFormat="1" ht="14.45" customHeight="1">
      <c r="A231" s="34"/>
      <c r="B231" s="35"/>
      <c r="C231" s="226" t="s">
        <v>264</v>
      </c>
      <c r="D231" s="226" t="s">
        <v>174</v>
      </c>
      <c r="E231" s="227" t="s">
        <v>611</v>
      </c>
      <c r="F231" s="228" t="s">
        <v>612</v>
      </c>
      <c r="G231" s="229" t="s">
        <v>257</v>
      </c>
      <c r="H231" s="230">
        <v>2.7</v>
      </c>
      <c r="I231" s="231"/>
      <c r="J231" s="232">
        <f>ROUND(I231*H231,2)</f>
        <v>0</v>
      </c>
      <c r="K231" s="228" t="s">
        <v>1</v>
      </c>
      <c r="L231" s="233"/>
      <c r="M231" s="234" t="s">
        <v>1</v>
      </c>
      <c r="N231" s="235" t="s">
        <v>42</v>
      </c>
      <c r="O231" s="71"/>
      <c r="P231" s="195">
        <f>O231*H231</f>
        <v>0</v>
      </c>
      <c r="Q231" s="195">
        <v>0</v>
      </c>
      <c r="R231" s="195">
        <f>Q231*H231</f>
        <v>0</v>
      </c>
      <c r="S231" s="195">
        <v>0</v>
      </c>
      <c r="T231" s="196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97" t="s">
        <v>164</v>
      </c>
      <c r="AT231" s="197" t="s">
        <v>174</v>
      </c>
      <c r="AU231" s="197" t="s">
        <v>86</v>
      </c>
      <c r="AY231" s="17" t="s">
        <v>138</v>
      </c>
      <c r="BE231" s="198">
        <f>IF(N231="základní",J231,0)</f>
        <v>0</v>
      </c>
      <c r="BF231" s="198">
        <f>IF(N231="snížená",J231,0)</f>
        <v>0</v>
      </c>
      <c r="BG231" s="198">
        <f>IF(N231="zákl. přenesená",J231,0)</f>
        <v>0</v>
      </c>
      <c r="BH231" s="198">
        <f>IF(N231="sníž. přenesená",J231,0)</f>
        <v>0</v>
      </c>
      <c r="BI231" s="198">
        <f>IF(N231="nulová",J231,0)</f>
        <v>0</v>
      </c>
      <c r="BJ231" s="17" t="s">
        <v>82</v>
      </c>
      <c r="BK231" s="198">
        <f>ROUND(I231*H231,2)</f>
        <v>0</v>
      </c>
      <c r="BL231" s="17" t="s">
        <v>92</v>
      </c>
      <c r="BM231" s="197" t="s">
        <v>384</v>
      </c>
    </row>
    <row r="232" spans="1:47" s="2" customFormat="1" ht="11.25">
      <c r="A232" s="34"/>
      <c r="B232" s="35"/>
      <c r="C232" s="36"/>
      <c r="D232" s="199" t="s">
        <v>145</v>
      </c>
      <c r="E232" s="36"/>
      <c r="F232" s="200" t="s">
        <v>612</v>
      </c>
      <c r="G232" s="36"/>
      <c r="H232" s="36"/>
      <c r="I232" s="201"/>
      <c r="J232" s="36"/>
      <c r="K232" s="36"/>
      <c r="L232" s="39"/>
      <c r="M232" s="202"/>
      <c r="N232" s="203"/>
      <c r="O232" s="71"/>
      <c r="P232" s="71"/>
      <c r="Q232" s="71"/>
      <c r="R232" s="71"/>
      <c r="S232" s="71"/>
      <c r="T232" s="72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T232" s="17" t="s">
        <v>145</v>
      </c>
      <c r="AU232" s="17" t="s">
        <v>86</v>
      </c>
    </row>
    <row r="233" spans="1:65" s="2" customFormat="1" ht="14.45" customHeight="1">
      <c r="A233" s="34"/>
      <c r="B233" s="35"/>
      <c r="C233" s="226" t="s">
        <v>389</v>
      </c>
      <c r="D233" s="226" t="s">
        <v>174</v>
      </c>
      <c r="E233" s="227" t="s">
        <v>613</v>
      </c>
      <c r="F233" s="228" t="s">
        <v>531</v>
      </c>
      <c r="G233" s="229" t="s">
        <v>206</v>
      </c>
      <c r="H233" s="230">
        <v>2</v>
      </c>
      <c r="I233" s="231"/>
      <c r="J233" s="232">
        <f>ROUND(I233*H233,2)</f>
        <v>0</v>
      </c>
      <c r="K233" s="228" t="s">
        <v>1</v>
      </c>
      <c r="L233" s="233"/>
      <c r="M233" s="234" t="s">
        <v>1</v>
      </c>
      <c r="N233" s="235" t="s">
        <v>42</v>
      </c>
      <c r="O233" s="71"/>
      <c r="P233" s="195">
        <f>O233*H233</f>
        <v>0</v>
      </c>
      <c r="Q233" s="195">
        <v>0</v>
      </c>
      <c r="R233" s="195">
        <f>Q233*H233</f>
        <v>0</v>
      </c>
      <c r="S233" s="195">
        <v>0</v>
      </c>
      <c r="T233" s="196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97" t="s">
        <v>164</v>
      </c>
      <c r="AT233" s="197" t="s">
        <v>174</v>
      </c>
      <c r="AU233" s="197" t="s">
        <v>86</v>
      </c>
      <c r="AY233" s="17" t="s">
        <v>138</v>
      </c>
      <c r="BE233" s="198">
        <f>IF(N233="základní",J233,0)</f>
        <v>0</v>
      </c>
      <c r="BF233" s="198">
        <f>IF(N233="snížená",J233,0)</f>
        <v>0</v>
      </c>
      <c r="BG233" s="198">
        <f>IF(N233="zákl. přenesená",J233,0)</f>
        <v>0</v>
      </c>
      <c r="BH233" s="198">
        <f>IF(N233="sníž. přenesená",J233,0)</f>
        <v>0</v>
      </c>
      <c r="BI233" s="198">
        <f>IF(N233="nulová",J233,0)</f>
        <v>0</v>
      </c>
      <c r="BJ233" s="17" t="s">
        <v>82</v>
      </c>
      <c r="BK233" s="198">
        <f>ROUND(I233*H233,2)</f>
        <v>0</v>
      </c>
      <c r="BL233" s="17" t="s">
        <v>92</v>
      </c>
      <c r="BM233" s="197" t="s">
        <v>392</v>
      </c>
    </row>
    <row r="234" spans="1:47" s="2" customFormat="1" ht="11.25">
      <c r="A234" s="34"/>
      <c r="B234" s="35"/>
      <c r="C234" s="36"/>
      <c r="D234" s="199" t="s">
        <v>145</v>
      </c>
      <c r="E234" s="36"/>
      <c r="F234" s="200" t="s">
        <v>531</v>
      </c>
      <c r="G234" s="36"/>
      <c r="H234" s="36"/>
      <c r="I234" s="201"/>
      <c r="J234" s="36"/>
      <c r="K234" s="36"/>
      <c r="L234" s="39"/>
      <c r="M234" s="202"/>
      <c r="N234" s="203"/>
      <c r="O234" s="71"/>
      <c r="P234" s="71"/>
      <c r="Q234" s="71"/>
      <c r="R234" s="71"/>
      <c r="S234" s="71"/>
      <c r="T234" s="72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T234" s="17" t="s">
        <v>145</v>
      </c>
      <c r="AU234" s="17" t="s">
        <v>86</v>
      </c>
    </row>
    <row r="235" spans="1:65" s="2" customFormat="1" ht="14.45" customHeight="1">
      <c r="A235" s="34"/>
      <c r="B235" s="35"/>
      <c r="C235" s="226" t="s">
        <v>270</v>
      </c>
      <c r="D235" s="226" t="s">
        <v>174</v>
      </c>
      <c r="E235" s="227" t="s">
        <v>614</v>
      </c>
      <c r="F235" s="228" t="s">
        <v>615</v>
      </c>
      <c r="G235" s="229" t="s">
        <v>538</v>
      </c>
      <c r="H235" s="230">
        <v>2</v>
      </c>
      <c r="I235" s="231"/>
      <c r="J235" s="232">
        <f>ROUND(I235*H235,2)</f>
        <v>0</v>
      </c>
      <c r="K235" s="228" t="s">
        <v>1</v>
      </c>
      <c r="L235" s="233"/>
      <c r="M235" s="234" t="s">
        <v>1</v>
      </c>
      <c r="N235" s="235" t="s">
        <v>42</v>
      </c>
      <c r="O235" s="71"/>
      <c r="P235" s="195">
        <f>O235*H235</f>
        <v>0</v>
      </c>
      <c r="Q235" s="195">
        <v>0</v>
      </c>
      <c r="R235" s="195">
        <f>Q235*H235</f>
        <v>0</v>
      </c>
      <c r="S235" s="195">
        <v>0</v>
      </c>
      <c r="T235" s="196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97" t="s">
        <v>164</v>
      </c>
      <c r="AT235" s="197" t="s">
        <v>174</v>
      </c>
      <c r="AU235" s="197" t="s">
        <v>86</v>
      </c>
      <c r="AY235" s="17" t="s">
        <v>138</v>
      </c>
      <c r="BE235" s="198">
        <f>IF(N235="základní",J235,0)</f>
        <v>0</v>
      </c>
      <c r="BF235" s="198">
        <f>IF(N235="snížená",J235,0)</f>
        <v>0</v>
      </c>
      <c r="BG235" s="198">
        <f>IF(N235="zákl. přenesená",J235,0)</f>
        <v>0</v>
      </c>
      <c r="BH235" s="198">
        <f>IF(N235="sníž. přenesená",J235,0)</f>
        <v>0</v>
      </c>
      <c r="BI235" s="198">
        <f>IF(N235="nulová",J235,0)</f>
        <v>0</v>
      </c>
      <c r="BJ235" s="17" t="s">
        <v>82</v>
      </c>
      <c r="BK235" s="198">
        <f>ROUND(I235*H235,2)</f>
        <v>0</v>
      </c>
      <c r="BL235" s="17" t="s">
        <v>92</v>
      </c>
      <c r="BM235" s="197" t="s">
        <v>394</v>
      </c>
    </row>
    <row r="236" spans="1:47" s="2" customFormat="1" ht="11.25">
      <c r="A236" s="34"/>
      <c r="B236" s="35"/>
      <c r="C236" s="36"/>
      <c r="D236" s="199" t="s">
        <v>145</v>
      </c>
      <c r="E236" s="36"/>
      <c r="F236" s="200" t="s">
        <v>615</v>
      </c>
      <c r="G236" s="36"/>
      <c r="H236" s="36"/>
      <c r="I236" s="201"/>
      <c r="J236" s="36"/>
      <c r="K236" s="36"/>
      <c r="L236" s="39"/>
      <c r="M236" s="202"/>
      <c r="N236" s="203"/>
      <c r="O236" s="71"/>
      <c r="P236" s="71"/>
      <c r="Q236" s="71"/>
      <c r="R236" s="71"/>
      <c r="S236" s="71"/>
      <c r="T236" s="72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T236" s="17" t="s">
        <v>145</v>
      </c>
      <c r="AU236" s="17" t="s">
        <v>86</v>
      </c>
    </row>
    <row r="237" spans="1:65" s="2" customFormat="1" ht="14.45" customHeight="1">
      <c r="A237" s="34"/>
      <c r="B237" s="35"/>
      <c r="C237" s="226" t="s">
        <v>395</v>
      </c>
      <c r="D237" s="226" t="s">
        <v>174</v>
      </c>
      <c r="E237" s="227" t="s">
        <v>616</v>
      </c>
      <c r="F237" s="228" t="s">
        <v>617</v>
      </c>
      <c r="G237" s="229" t="s">
        <v>206</v>
      </c>
      <c r="H237" s="230">
        <v>2</v>
      </c>
      <c r="I237" s="231"/>
      <c r="J237" s="232">
        <f>ROUND(I237*H237,2)</f>
        <v>0</v>
      </c>
      <c r="K237" s="228" t="s">
        <v>1</v>
      </c>
      <c r="L237" s="233"/>
      <c r="M237" s="234" t="s">
        <v>1</v>
      </c>
      <c r="N237" s="235" t="s">
        <v>42</v>
      </c>
      <c r="O237" s="71"/>
      <c r="P237" s="195">
        <f>O237*H237</f>
        <v>0</v>
      </c>
      <c r="Q237" s="195">
        <v>0</v>
      </c>
      <c r="R237" s="195">
        <f>Q237*H237</f>
        <v>0</v>
      </c>
      <c r="S237" s="195">
        <v>0</v>
      </c>
      <c r="T237" s="196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97" t="s">
        <v>164</v>
      </c>
      <c r="AT237" s="197" t="s">
        <v>174</v>
      </c>
      <c r="AU237" s="197" t="s">
        <v>86</v>
      </c>
      <c r="AY237" s="17" t="s">
        <v>138</v>
      </c>
      <c r="BE237" s="198">
        <f>IF(N237="základní",J237,0)</f>
        <v>0</v>
      </c>
      <c r="BF237" s="198">
        <f>IF(N237="snížená",J237,0)</f>
        <v>0</v>
      </c>
      <c r="BG237" s="198">
        <f>IF(N237="zákl. přenesená",J237,0)</f>
        <v>0</v>
      </c>
      <c r="BH237" s="198">
        <f>IF(N237="sníž. přenesená",J237,0)</f>
        <v>0</v>
      </c>
      <c r="BI237" s="198">
        <f>IF(N237="nulová",J237,0)</f>
        <v>0</v>
      </c>
      <c r="BJ237" s="17" t="s">
        <v>82</v>
      </c>
      <c r="BK237" s="198">
        <f>ROUND(I237*H237,2)</f>
        <v>0</v>
      </c>
      <c r="BL237" s="17" t="s">
        <v>92</v>
      </c>
      <c r="BM237" s="197" t="s">
        <v>398</v>
      </c>
    </row>
    <row r="238" spans="1:47" s="2" customFormat="1" ht="11.25">
      <c r="A238" s="34"/>
      <c r="B238" s="35"/>
      <c r="C238" s="36"/>
      <c r="D238" s="199" t="s">
        <v>145</v>
      </c>
      <c r="E238" s="36"/>
      <c r="F238" s="200" t="s">
        <v>617</v>
      </c>
      <c r="G238" s="36"/>
      <c r="H238" s="36"/>
      <c r="I238" s="201"/>
      <c r="J238" s="36"/>
      <c r="K238" s="36"/>
      <c r="L238" s="39"/>
      <c r="M238" s="202"/>
      <c r="N238" s="203"/>
      <c r="O238" s="71"/>
      <c r="P238" s="71"/>
      <c r="Q238" s="71"/>
      <c r="R238" s="71"/>
      <c r="S238" s="71"/>
      <c r="T238" s="72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T238" s="17" t="s">
        <v>145</v>
      </c>
      <c r="AU238" s="17" t="s">
        <v>86</v>
      </c>
    </row>
    <row r="239" spans="1:65" s="2" customFormat="1" ht="14.45" customHeight="1">
      <c r="A239" s="34"/>
      <c r="B239" s="35"/>
      <c r="C239" s="226" t="s">
        <v>275</v>
      </c>
      <c r="D239" s="226" t="s">
        <v>174</v>
      </c>
      <c r="E239" s="227" t="s">
        <v>618</v>
      </c>
      <c r="F239" s="228" t="s">
        <v>619</v>
      </c>
      <c r="G239" s="229" t="s">
        <v>206</v>
      </c>
      <c r="H239" s="230">
        <v>2</v>
      </c>
      <c r="I239" s="231"/>
      <c r="J239" s="232">
        <f>ROUND(I239*H239,2)</f>
        <v>0</v>
      </c>
      <c r="K239" s="228" t="s">
        <v>1</v>
      </c>
      <c r="L239" s="233"/>
      <c r="M239" s="234" t="s">
        <v>1</v>
      </c>
      <c r="N239" s="235" t="s">
        <v>42</v>
      </c>
      <c r="O239" s="71"/>
      <c r="P239" s="195">
        <f>O239*H239</f>
        <v>0</v>
      </c>
      <c r="Q239" s="195">
        <v>0</v>
      </c>
      <c r="R239" s="195">
        <f>Q239*H239</f>
        <v>0</v>
      </c>
      <c r="S239" s="195">
        <v>0</v>
      </c>
      <c r="T239" s="196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97" t="s">
        <v>164</v>
      </c>
      <c r="AT239" s="197" t="s">
        <v>174</v>
      </c>
      <c r="AU239" s="197" t="s">
        <v>86</v>
      </c>
      <c r="AY239" s="17" t="s">
        <v>138</v>
      </c>
      <c r="BE239" s="198">
        <f>IF(N239="základní",J239,0)</f>
        <v>0</v>
      </c>
      <c r="BF239" s="198">
        <f>IF(N239="snížená",J239,0)</f>
        <v>0</v>
      </c>
      <c r="BG239" s="198">
        <f>IF(N239="zákl. přenesená",J239,0)</f>
        <v>0</v>
      </c>
      <c r="BH239" s="198">
        <f>IF(N239="sníž. přenesená",J239,0)</f>
        <v>0</v>
      </c>
      <c r="BI239" s="198">
        <f>IF(N239="nulová",J239,0)</f>
        <v>0</v>
      </c>
      <c r="BJ239" s="17" t="s">
        <v>82</v>
      </c>
      <c r="BK239" s="198">
        <f>ROUND(I239*H239,2)</f>
        <v>0</v>
      </c>
      <c r="BL239" s="17" t="s">
        <v>92</v>
      </c>
      <c r="BM239" s="197" t="s">
        <v>402</v>
      </c>
    </row>
    <row r="240" spans="1:47" s="2" customFormat="1" ht="11.25">
      <c r="A240" s="34"/>
      <c r="B240" s="35"/>
      <c r="C240" s="36"/>
      <c r="D240" s="199" t="s">
        <v>145</v>
      </c>
      <c r="E240" s="36"/>
      <c r="F240" s="200" t="s">
        <v>619</v>
      </c>
      <c r="G240" s="36"/>
      <c r="H240" s="36"/>
      <c r="I240" s="201"/>
      <c r="J240" s="36"/>
      <c r="K240" s="36"/>
      <c r="L240" s="39"/>
      <c r="M240" s="202"/>
      <c r="N240" s="203"/>
      <c r="O240" s="71"/>
      <c r="P240" s="71"/>
      <c r="Q240" s="71"/>
      <c r="R240" s="71"/>
      <c r="S240" s="71"/>
      <c r="T240" s="72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T240" s="17" t="s">
        <v>145</v>
      </c>
      <c r="AU240" s="17" t="s">
        <v>86</v>
      </c>
    </row>
    <row r="241" spans="1:65" s="2" customFormat="1" ht="14.45" customHeight="1">
      <c r="A241" s="34"/>
      <c r="B241" s="35"/>
      <c r="C241" s="226" t="s">
        <v>406</v>
      </c>
      <c r="D241" s="226" t="s">
        <v>174</v>
      </c>
      <c r="E241" s="227" t="s">
        <v>620</v>
      </c>
      <c r="F241" s="228" t="s">
        <v>621</v>
      </c>
      <c r="G241" s="229" t="s">
        <v>206</v>
      </c>
      <c r="H241" s="230">
        <v>4</v>
      </c>
      <c r="I241" s="231"/>
      <c r="J241" s="232">
        <f>ROUND(I241*H241,2)</f>
        <v>0</v>
      </c>
      <c r="K241" s="228" t="s">
        <v>1</v>
      </c>
      <c r="L241" s="233"/>
      <c r="M241" s="234" t="s">
        <v>1</v>
      </c>
      <c r="N241" s="235" t="s">
        <v>42</v>
      </c>
      <c r="O241" s="71"/>
      <c r="P241" s="195">
        <f>O241*H241</f>
        <v>0</v>
      </c>
      <c r="Q241" s="195">
        <v>0</v>
      </c>
      <c r="R241" s="195">
        <f>Q241*H241</f>
        <v>0</v>
      </c>
      <c r="S241" s="195">
        <v>0</v>
      </c>
      <c r="T241" s="196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97" t="s">
        <v>164</v>
      </c>
      <c r="AT241" s="197" t="s">
        <v>174</v>
      </c>
      <c r="AU241" s="197" t="s">
        <v>86</v>
      </c>
      <c r="AY241" s="17" t="s">
        <v>138</v>
      </c>
      <c r="BE241" s="198">
        <f>IF(N241="základní",J241,0)</f>
        <v>0</v>
      </c>
      <c r="BF241" s="198">
        <f>IF(N241="snížená",J241,0)</f>
        <v>0</v>
      </c>
      <c r="BG241" s="198">
        <f>IF(N241="zákl. přenesená",J241,0)</f>
        <v>0</v>
      </c>
      <c r="BH241" s="198">
        <f>IF(N241="sníž. přenesená",J241,0)</f>
        <v>0</v>
      </c>
      <c r="BI241" s="198">
        <f>IF(N241="nulová",J241,0)</f>
        <v>0</v>
      </c>
      <c r="BJ241" s="17" t="s">
        <v>82</v>
      </c>
      <c r="BK241" s="198">
        <f>ROUND(I241*H241,2)</f>
        <v>0</v>
      </c>
      <c r="BL241" s="17" t="s">
        <v>92</v>
      </c>
      <c r="BM241" s="197" t="s">
        <v>418</v>
      </c>
    </row>
    <row r="242" spans="1:47" s="2" customFormat="1" ht="11.25">
      <c r="A242" s="34"/>
      <c r="B242" s="35"/>
      <c r="C242" s="36"/>
      <c r="D242" s="199" t="s">
        <v>145</v>
      </c>
      <c r="E242" s="36"/>
      <c r="F242" s="200" t="s">
        <v>621</v>
      </c>
      <c r="G242" s="36"/>
      <c r="H242" s="36"/>
      <c r="I242" s="201"/>
      <c r="J242" s="36"/>
      <c r="K242" s="36"/>
      <c r="L242" s="39"/>
      <c r="M242" s="202"/>
      <c r="N242" s="203"/>
      <c r="O242" s="71"/>
      <c r="P242" s="71"/>
      <c r="Q242" s="71"/>
      <c r="R242" s="71"/>
      <c r="S242" s="71"/>
      <c r="T242" s="72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T242" s="17" t="s">
        <v>145</v>
      </c>
      <c r="AU242" s="17" t="s">
        <v>86</v>
      </c>
    </row>
    <row r="243" spans="1:65" s="2" customFormat="1" ht="14.45" customHeight="1">
      <c r="A243" s="34"/>
      <c r="B243" s="35"/>
      <c r="C243" s="226" t="s">
        <v>279</v>
      </c>
      <c r="D243" s="226" t="s">
        <v>174</v>
      </c>
      <c r="E243" s="227" t="s">
        <v>622</v>
      </c>
      <c r="F243" s="228" t="s">
        <v>623</v>
      </c>
      <c r="G243" s="229" t="s">
        <v>206</v>
      </c>
      <c r="H243" s="230">
        <v>4</v>
      </c>
      <c r="I243" s="231"/>
      <c r="J243" s="232">
        <f>ROUND(I243*H243,2)</f>
        <v>0</v>
      </c>
      <c r="K243" s="228" t="s">
        <v>1</v>
      </c>
      <c r="L243" s="233"/>
      <c r="M243" s="234" t="s">
        <v>1</v>
      </c>
      <c r="N243" s="235" t="s">
        <v>42</v>
      </c>
      <c r="O243" s="71"/>
      <c r="P243" s="195">
        <f>O243*H243</f>
        <v>0</v>
      </c>
      <c r="Q243" s="195">
        <v>0</v>
      </c>
      <c r="R243" s="195">
        <f>Q243*H243</f>
        <v>0</v>
      </c>
      <c r="S243" s="195">
        <v>0</v>
      </c>
      <c r="T243" s="196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97" t="s">
        <v>164</v>
      </c>
      <c r="AT243" s="197" t="s">
        <v>174</v>
      </c>
      <c r="AU243" s="197" t="s">
        <v>86</v>
      </c>
      <c r="AY243" s="17" t="s">
        <v>138</v>
      </c>
      <c r="BE243" s="198">
        <f>IF(N243="základní",J243,0)</f>
        <v>0</v>
      </c>
      <c r="BF243" s="198">
        <f>IF(N243="snížená",J243,0)</f>
        <v>0</v>
      </c>
      <c r="BG243" s="198">
        <f>IF(N243="zákl. přenesená",J243,0)</f>
        <v>0</v>
      </c>
      <c r="BH243" s="198">
        <f>IF(N243="sníž. přenesená",J243,0)</f>
        <v>0</v>
      </c>
      <c r="BI243" s="198">
        <f>IF(N243="nulová",J243,0)</f>
        <v>0</v>
      </c>
      <c r="BJ243" s="17" t="s">
        <v>82</v>
      </c>
      <c r="BK243" s="198">
        <f>ROUND(I243*H243,2)</f>
        <v>0</v>
      </c>
      <c r="BL243" s="17" t="s">
        <v>92</v>
      </c>
      <c r="BM243" s="197" t="s">
        <v>423</v>
      </c>
    </row>
    <row r="244" spans="1:47" s="2" customFormat="1" ht="11.25">
      <c r="A244" s="34"/>
      <c r="B244" s="35"/>
      <c r="C244" s="36"/>
      <c r="D244" s="199" t="s">
        <v>145</v>
      </c>
      <c r="E244" s="36"/>
      <c r="F244" s="200" t="s">
        <v>623</v>
      </c>
      <c r="G244" s="36"/>
      <c r="H244" s="36"/>
      <c r="I244" s="201"/>
      <c r="J244" s="36"/>
      <c r="K244" s="36"/>
      <c r="L244" s="39"/>
      <c r="M244" s="202"/>
      <c r="N244" s="203"/>
      <c r="O244" s="71"/>
      <c r="P244" s="71"/>
      <c r="Q244" s="71"/>
      <c r="R244" s="71"/>
      <c r="S244" s="71"/>
      <c r="T244" s="72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T244" s="17" t="s">
        <v>145</v>
      </c>
      <c r="AU244" s="17" t="s">
        <v>86</v>
      </c>
    </row>
    <row r="245" spans="2:63" s="12" customFormat="1" ht="22.9" customHeight="1">
      <c r="B245" s="170"/>
      <c r="C245" s="171"/>
      <c r="D245" s="172" t="s">
        <v>76</v>
      </c>
      <c r="E245" s="184" t="s">
        <v>624</v>
      </c>
      <c r="F245" s="184" t="s">
        <v>625</v>
      </c>
      <c r="G245" s="171"/>
      <c r="H245" s="171"/>
      <c r="I245" s="174"/>
      <c r="J245" s="185">
        <f>BK245</f>
        <v>0</v>
      </c>
      <c r="K245" s="171"/>
      <c r="L245" s="176"/>
      <c r="M245" s="177"/>
      <c r="N245" s="178"/>
      <c r="O245" s="178"/>
      <c r="P245" s="179">
        <f>SUM(P246:P247)</f>
        <v>0</v>
      </c>
      <c r="Q245" s="178"/>
      <c r="R245" s="179">
        <f>SUM(R246:R247)</f>
        <v>0</v>
      </c>
      <c r="S245" s="178"/>
      <c r="T245" s="180">
        <f>SUM(T246:T247)</f>
        <v>0</v>
      </c>
      <c r="AR245" s="181" t="s">
        <v>82</v>
      </c>
      <c r="AT245" s="182" t="s">
        <v>76</v>
      </c>
      <c r="AU245" s="182" t="s">
        <v>82</v>
      </c>
      <c r="AY245" s="181" t="s">
        <v>138</v>
      </c>
      <c r="BK245" s="183">
        <f>SUM(BK246:BK247)</f>
        <v>0</v>
      </c>
    </row>
    <row r="246" spans="1:65" s="2" customFormat="1" ht="14.45" customHeight="1">
      <c r="A246" s="34"/>
      <c r="B246" s="35"/>
      <c r="C246" s="186" t="s">
        <v>415</v>
      </c>
      <c r="D246" s="186" t="s">
        <v>140</v>
      </c>
      <c r="E246" s="187" t="s">
        <v>626</v>
      </c>
      <c r="F246" s="188" t="s">
        <v>627</v>
      </c>
      <c r="G246" s="189" t="s">
        <v>206</v>
      </c>
      <c r="H246" s="190">
        <v>1</v>
      </c>
      <c r="I246" s="191"/>
      <c r="J246" s="192">
        <f>ROUND(I246*H246,2)</f>
        <v>0</v>
      </c>
      <c r="K246" s="188" t="s">
        <v>1</v>
      </c>
      <c r="L246" s="39"/>
      <c r="M246" s="193" t="s">
        <v>1</v>
      </c>
      <c r="N246" s="194" t="s">
        <v>42</v>
      </c>
      <c r="O246" s="71"/>
      <c r="P246" s="195">
        <f>O246*H246</f>
        <v>0</v>
      </c>
      <c r="Q246" s="195">
        <v>0</v>
      </c>
      <c r="R246" s="195">
        <f>Q246*H246</f>
        <v>0</v>
      </c>
      <c r="S246" s="195">
        <v>0</v>
      </c>
      <c r="T246" s="196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97" t="s">
        <v>92</v>
      </c>
      <c r="AT246" s="197" t="s">
        <v>140</v>
      </c>
      <c r="AU246" s="197" t="s">
        <v>86</v>
      </c>
      <c r="AY246" s="17" t="s">
        <v>138</v>
      </c>
      <c r="BE246" s="198">
        <f>IF(N246="základní",J246,0)</f>
        <v>0</v>
      </c>
      <c r="BF246" s="198">
        <f>IF(N246="snížená",J246,0)</f>
        <v>0</v>
      </c>
      <c r="BG246" s="198">
        <f>IF(N246="zákl. přenesená",J246,0)</f>
        <v>0</v>
      </c>
      <c r="BH246" s="198">
        <f>IF(N246="sníž. přenesená",J246,0)</f>
        <v>0</v>
      </c>
      <c r="BI246" s="198">
        <f>IF(N246="nulová",J246,0)</f>
        <v>0</v>
      </c>
      <c r="BJ246" s="17" t="s">
        <v>82</v>
      </c>
      <c r="BK246" s="198">
        <f>ROUND(I246*H246,2)</f>
        <v>0</v>
      </c>
      <c r="BL246" s="17" t="s">
        <v>92</v>
      </c>
      <c r="BM246" s="197" t="s">
        <v>428</v>
      </c>
    </row>
    <row r="247" spans="1:47" s="2" customFormat="1" ht="11.25">
      <c r="A247" s="34"/>
      <c r="B247" s="35"/>
      <c r="C247" s="36"/>
      <c r="D247" s="199" t="s">
        <v>145</v>
      </c>
      <c r="E247" s="36"/>
      <c r="F247" s="200" t="s">
        <v>627</v>
      </c>
      <c r="G247" s="36"/>
      <c r="H247" s="36"/>
      <c r="I247" s="201"/>
      <c r="J247" s="36"/>
      <c r="K247" s="36"/>
      <c r="L247" s="39"/>
      <c r="M247" s="202"/>
      <c r="N247" s="203"/>
      <c r="O247" s="71"/>
      <c r="P247" s="71"/>
      <c r="Q247" s="71"/>
      <c r="R247" s="71"/>
      <c r="S247" s="71"/>
      <c r="T247" s="72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T247" s="17" t="s">
        <v>145</v>
      </c>
      <c r="AU247" s="17" t="s">
        <v>86</v>
      </c>
    </row>
    <row r="248" spans="2:63" s="12" customFormat="1" ht="22.9" customHeight="1">
      <c r="B248" s="170"/>
      <c r="C248" s="171"/>
      <c r="D248" s="172" t="s">
        <v>76</v>
      </c>
      <c r="E248" s="184" t="s">
        <v>628</v>
      </c>
      <c r="F248" s="184" t="s">
        <v>625</v>
      </c>
      <c r="G248" s="171"/>
      <c r="H248" s="171"/>
      <c r="I248" s="174"/>
      <c r="J248" s="185">
        <f>BK248</f>
        <v>0</v>
      </c>
      <c r="K248" s="171"/>
      <c r="L248" s="176"/>
      <c r="M248" s="177"/>
      <c r="N248" s="178"/>
      <c r="O248" s="178"/>
      <c r="P248" s="179">
        <f>SUM(P249:P250)</f>
        <v>0</v>
      </c>
      <c r="Q248" s="178"/>
      <c r="R248" s="179">
        <f>SUM(R249:R250)</f>
        <v>0</v>
      </c>
      <c r="S248" s="178"/>
      <c r="T248" s="180">
        <f>SUM(T249:T250)</f>
        <v>0</v>
      </c>
      <c r="AR248" s="181" t="s">
        <v>82</v>
      </c>
      <c r="AT248" s="182" t="s">
        <v>76</v>
      </c>
      <c r="AU248" s="182" t="s">
        <v>82</v>
      </c>
      <c r="AY248" s="181" t="s">
        <v>138</v>
      </c>
      <c r="BK248" s="183">
        <f>SUM(BK249:BK250)</f>
        <v>0</v>
      </c>
    </row>
    <row r="249" spans="1:65" s="2" customFormat="1" ht="14.45" customHeight="1">
      <c r="A249" s="34"/>
      <c r="B249" s="35"/>
      <c r="C249" s="186" t="s">
        <v>285</v>
      </c>
      <c r="D249" s="186" t="s">
        <v>140</v>
      </c>
      <c r="E249" s="187" t="s">
        <v>629</v>
      </c>
      <c r="F249" s="188" t="s">
        <v>630</v>
      </c>
      <c r="G249" s="189" t="s">
        <v>206</v>
      </c>
      <c r="H249" s="190">
        <v>1</v>
      </c>
      <c r="I249" s="191"/>
      <c r="J249" s="192">
        <f>ROUND(I249*H249,2)</f>
        <v>0</v>
      </c>
      <c r="K249" s="188" t="s">
        <v>1</v>
      </c>
      <c r="L249" s="39"/>
      <c r="M249" s="193" t="s">
        <v>1</v>
      </c>
      <c r="N249" s="194" t="s">
        <v>42</v>
      </c>
      <c r="O249" s="71"/>
      <c r="P249" s="195">
        <f>O249*H249</f>
        <v>0</v>
      </c>
      <c r="Q249" s="195">
        <v>0</v>
      </c>
      <c r="R249" s="195">
        <f>Q249*H249</f>
        <v>0</v>
      </c>
      <c r="S249" s="195">
        <v>0</v>
      </c>
      <c r="T249" s="196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97" t="s">
        <v>92</v>
      </c>
      <c r="AT249" s="197" t="s">
        <v>140</v>
      </c>
      <c r="AU249" s="197" t="s">
        <v>86</v>
      </c>
      <c r="AY249" s="17" t="s">
        <v>138</v>
      </c>
      <c r="BE249" s="198">
        <f>IF(N249="základní",J249,0)</f>
        <v>0</v>
      </c>
      <c r="BF249" s="198">
        <f>IF(N249="snížená",J249,0)</f>
        <v>0</v>
      </c>
      <c r="BG249" s="198">
        <f>IF(N249="zákl. přenesená",J249,0)</f>
        <v>0</v>
      </c>
      <c r="BH249" s="198">
        <f>IF(N249="sníž. přenesená",J249,0)</f>
        <v>0</v>
      </c>
      <c r="BI249" s="198">
        <f>IF(N249="nulová",J249,0)</f>
        <v>0</v>
      </c>
      <c r="BJ249" s="17" t="s">
        <v>82</v>
      </c>
      <c r="BK249" s="198">
        <f>ROUND(I249*H249,2)</f>
        <v>0</v>
      </c>
      <c r="BL249" s="17" t="s">
        <v>92</v>
      </c>
      <c r="BM249" s="197" t="s">
        <v>631</v>
      </c>
    </row>
    <row r="250" spans="1:47" s="2" customFormat="1" ht="11.25">
      <c r="A250" s="34"/>
      <c r="B250" s="35"/>
      <c r="C250" s="36"/>
      <c r="D250" s="199" t="s">
        <v>145</v>
      </c>
      <c r="E250" s="36"/>
      <c r="F250" s="200" t="s">
        <v>630</v>
      </c>
      <c r="G250" s="36"/>
      <c r="H250" s="36"/>
      <c r="I250" s="201"/>
      <c r="J250" s="36"/>
      <c r="K250" s="36"/>
      <c r="L250" s="39"/>
      <c r="M250" s="202"/>
      <c r="N250" s="203"/>
      <c r="O250" s="71"/>
      <c r="P250" s="71"/>
      <c r="Q250" s="71"/>
      <c r="R250" s="71"/>
      <c r="S250" s="71"/>
      <c r="T250" s="72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T250" s="17" t="s">
        <v>145</v>
      </c>
      <c r="AU250" s="17" t="s">
        <v>86</v>
      </c>
    </row>
    <row r="251" spans="2:63" s="12" customFormat="1" ht="22.9" customHeight="1">
      <c r="B251" s="170"/>
      <c r="C251" s="171"/>
      <c r="D251" s="172" t="s">
        <v>76</v>
      </c>
      <c r="E251" s="184" t="s">
        <v>632</v>
      </c>
      <c r="F251" s="184" t="s">
        <v>625</v>
      </c>
      <c r="G251" s="171"/>
      <c r="H251" s="171"/>
      <c r="I251" s="174"/>
      <c r="J251" s="185">
        <f>BK251</f>
        <v>0</v>
      </c>
      <c r="K251" s="171"/>
      <c r="L251" s="176"/>
      <c r="M251" s="177"/>
      <c r="N251" s="178"/>
      <c r="O251" s="178"/>
      <c r="P251" s="179">
        <f>SUM(P252:P253)</f>
        <v>0</v>
      </c>
      <c r="Q251" s="178"/>
      <c r="R251" s="179">
        <f>SUM(R252:R253)</f>
        <v>0</v>
      </c>
      <c r="S251" s="178"/>
      <c r="T251" s="180">
        <f>SUM(T252:T253)</f>
        <v>0</v>
      </c>
      <c r="AR251" s="181" t="s">
        <v>82</v>
      </c>
      <c r="AT251" s="182" t="s">
        <v>76</v>
      </c>
      <c r="AU251" s="182" t="s">
        <v>82</v>
      </c>
      <c r="AY251" s="181" t="s">
        <v>138</v>
      </c>
      <c r="BK251" s="183">
        <f>SUM(BK252:BK253)</f>
        <v>0</v>
      </c>
    </row>
    <row r="252" spans="1:65" s="2" customFormat="1" ht="14.45" customHeight="1">
      <c r="A252" s="34"/>
      <c r="B252" s="35"/>
      <c r="C252" s="186" t="s">
        <v>425</v>
      </c>
      <c r="D252" s="186" t="s">
        <v>140</v>
      </c>
      <c r="E252" s="187" t="s">
        <v>633</v>
      </c>
      <c r="F252" s="188" t="s">
        <v>634</v>
      </c>
      <c r="G252" s="189" t="s">
        <v>206</v>
      </c>
      <c r="H252" s="190">
        <v>2</v>
      </c>
      <c r="I252" s="191"/>
      <c r="J252" s="192">
        <f>ROUND(I252*H252,2)</f>
        <v>0</v>
      </c>
      <c r="K252" s="188" t="s">
        <v>1</v>
      </c>
      <c r="L252" s="39"/>
      <c r="M252" s="193" t="s">
        <v>1</v>
      </c>
      <c r="N252" s="194" t="s">
        <v>42</v>
      </c>
      <c r="O252" s="71"/>
      <c r="P252" s="195">
        <f>O252*H252</f>
        <v>0</v>
      </c>
      <c r="Q252" s="195">
        <v>0</v>
      </c>
      <c r="R252" s="195">
        <f>Q252*H252</f>
        <v>0</v>
      </c>
      <c r="S252" s="195">
        <v>0</v>
      </c>
      <c r="T252" s="196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197" t="s">
        <v>92</v>
      </c>
      <c r="AT252" s="197" t="s">
        <v>140</v>
      </c>
      <c r="AU252" s="197" t="s">
        <v>86</v>
      </c>
      <c r="AY252" s="17" t="s">
        <v>138</v>
      </c>
      <c r="BE252" s="198">
        <f>IF(N252="základní",J252,0)</f>
        <v>0</v>
      </c>
      <c r="BF252" s="198">
        <f>IF(N252="snížená",J252,0)</f>
        <v>0</v>
      </c>
      <c r="BG252" s="198">
        <f>IF(N252="zákl. přenesená",J252,0)</f>
        <v>0</v>
      </c>
      <c r="BH252" s="198">
        <f>IF(N252="sníž. přenesená",J252,0)</f>
        <v>0</v>
      </c>
      <c r="BI252" s="198">
        <f>IF(N252="nulová",J252,0)</f>
        <v>0</v>
      </c>
      <c r="BJ252" s="17" t="s">
        <v>82</v>
      </c>
      <c r="BK252" s="198">
        <f>ROUND(I252*H252,2)</f>
        <v>0</v>
      </c>
      <c r="BL252" s="17" t="s">
        <v>92</v>
      </c>
      <c r="BM252" s="197" t="s">
        <v>432</v>
      </c>
    </row>
    <row r="253" spans="1:47" s="2" customFormat="1" ht="11.25">
      <c r="A253" s="34"/>
      <c r="B253" s="35"/>
      <c r="C253" s="36"/>
      <c r="D253" s="199" t="s">
        <v>145</v>
      </c>
      <c r="E253" s="36"/>
      <c r="F253" s="200" t="s">
        <v>634</v>
      </c>
      <c r="G253" s="36"/>
      <c r="H253" s="36"/>
      <c r="I253" s="201"/>
      <c r="J253" s="36"/>
      <c r="K253" s="36"/>
      <c r="L253" s="39"/>
      <c r="M253" s="202"/>
      <c r="N253" s="203"/>
      <c r="O253" s="71"/>
      <c r="P253" s="71"/>
      <c r="Q253" s="71"/>
      <c r="R253" s="71"/>
      <c r="S253" s="71"/>
      <c r="T253" s="72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T253" s="17" t="s">
        <v>145</v>
      </c>
      <c r="AU253" s="17" t="s">
        <v>86</v>
      </c>
    </row>
    <row r="254" spans="2:63" s="12" customFormat="1" ht="25.9" customHeight="1">
      <c r="B254" s="170"/>
      <c r="C254" s="171"/>
      <c r="D254" s="172" t="s">
        <v>76</v>
      </c>
      <c r="E254" s="173" t="s">
        <v>635</v>
      </c>
      <c r="F254" s="173" t="s">
        <v>636</v>
      </c>
      <c r="G254" s="171"/>
      <c r="H254" s="171"/>
      <c r="I254" s="174"/>
      <c r="J254" s="175">
        <f>BK254</f>
        <v>0</v>
      </c>
      <c r="K254" s="171"/>
      <c r="L254" s="176"/>
      <c r="M254" s="177"/>
      <c r="N254" s="178"/>
      <c r="O254" s="178"/>
      <c r="P254" s="179">
        <f>P255+P276+P279+P296+P299</f>
        <v>0</v>
      </c>
      <c r="Q254" s="178"/>
      <c r="R254" s="179">
        <f>R255+R276+R279+R296+R299</f>
        <v>0</v>
      </c>
      <c r="S254" s="178"/>
      <c r="T254" s="180">
        <f>T255+T276+T279+T296+T299</f>
        <v>0</v>
      </c>
      <c r="AR254" s="181" t="s">
        <v>82</v>
      </c>
      <c r="AT254" s="182" t="s">
        <v>76</v>
      </c>
      <c r="AU254" s="182" t="s">
        <v>77</v>
      </c>
      <c r="AY254" s="181" t="s">
        <v>138</v>
      </c>
      <c r="BK254" s="183">
        <f>BK255+BK276+BK279+BK296+BK299</f>
        <v>0</v>
      </c>
    </row>
    <row r="255" spans="2:63" s="12" customFormat="1" ht="22.9" customHeight="1">
      <c r="B255" s="170"/>
      <c r="C255" s="171"/>
      <c r="D255" s="172" t="s">
        <v>76</v>
      </c>
      <c r="E255" s="184" t="s">
        <v>637</v>
      </c>
      <c r="F255" s="184" t="s">
        <v>638</v>
      </c>
      <c r="G255" s="171"/>
      <c r="H255" s="171"/>
      <c r="I255" s="174"/>
      <c r="J255" s="185">
        <f>BK255</f>
        <v>0</v>
      </c>
      <c r="K255" s="171"/>
      <c r="L255" s="176"/>
      <c r="M255" s="177"/>
      <c r="N255" s="178"/>
      <c r="O255" s="178"/>
      <c r="P255" s="179">
        <f>SUM(P256:P275)</f>
        <v>0</v>
      </c>
      <c r="Q255" s="178"/>
      <c r="R255" s="179">
        <f>SUM(R256:R275)</f>
        <v>0</v>
      </c>
      <c r="S255" s="178"/>
      <c r="T255" s="180">
        <f>SUM(T256:T275)</f>
        <v>0</v>
      </c>
      <c r="AR255" s="181" t="s">
        <v>82</v>
      </c>
      <c r="AT255" s="182" t="s">
        <v>76</v>
      </c>
      <c r="AU255" s="182" t="s">
        <v>82</v>
      </c>
      <c r="AY255" s="181" t="s">
        <v>138</v>
      </c>
      <c r="BK255" s="183">
        <f>SUM(BK256:BK275)</f>
        <v>0</v>
      </c>
    </row>
    <row r="256" spans="1:65" s="2" customFormat="1" ht="14.45" customHeight="1">
      <c r="A256" s="34"/>
      <c r="B256" s="35"/>
      <c r="C256" s="226" t="s">
        <v>291</v>
      </c>
      <c r="D256" s="226" t="s">
        <v>174</v>
      </c>
      <c r="E256" s="227" t="s">
        <v>639</v>
      </c>
      <c r="F256" s="228" t="s">
        <v>593</v>
      </c>
      <c r="G256" s="229" t="s">
        <v>206</v>
      </c>
      <c r="H256" s="230">
        <v>1</v>
      </c>
      <c r="I256" s="231"/>
      <c r="J256" s="232">
        <f>ROUND(I256*H256,2)</f>
        <v>0</v>
      </c>
      <c r="K256" s="228" t="s">
        <v>1</v>
      </c>
      <c r="L256" s="233"/>
      <c r="M256" s="234" t="s">
        <v>1</v>
      </c>
      <c r="N256" s="235" t="s">
        <v>42</v>
      </c>
      <c r="O256" s="71"/>
      <c r="P256" s="195">
        <f>O256*H256</f>
        <v>0</v>
      </c>
      <c r="Q256" s="195">
        <v>0</v>
      </c>
      <c r="R256" s="195">
        <f>Q256*H256</f>
        <v>0</v>
      </c>
      <c r="S256" s="195">
        <v>0</v>
      </c>
      <c r="T256" s="196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97" t="s">
        <v>164</v>
      </c>
      <c r="AT256" s="197" t="s">
        <v>174</v>
      </c>
      <c r="AU256" s="197" t="s">
        <v>86</v>
      </c>
      <c r="AY256" s="17" t="s">
        <v>138</v>
      </c>
      <c r="BE256" s="198">
        <f>IF(N256="základní",J256,0)</f>
        <v>0</v>
      </c>
      <c r="BF256" s="198">
        <f>IF(N256="snížená",J256,0)</f>
        <v>0</v>
      </c>
      <c r="BG256" s="198">
        <f>IF(N256="zákl. přenesená",J256,0)</f>
        <v>0</v>
      </c>
      <c r="BH256" s="198">
        <f>IF(N256="sníž. přenesená",J256,0)</f>
        <v>0</v>
      </c>
      <c r="BI256" s="198">
        <f>IF(N256="nulová",J256,0)</f>
        <v>0</v>
      </c>
      <c r="BJ256" s="17" t="s">
        <v>82</v>
      </c>
      <c r="BK256" s="198">
        <f>ROUND(I256*H256,2)</f>
        <v>0</v>
      </c>
      <c r="BL256" s="17" t="s">
        <v>92</v>
      </c>
      <c r="BM256" s="197" t="s">
        <v>640</v>
      </c>
    </row>
    <row r="257" spans="1:47" s="2" customFormat="1" ht="11.25">
      <c r="A257" s="34"/>
      <c r="B257" s="35"/>
      <c r="C257" s="36"/>
      <c r="D257" s="199" t="s">
        <v>145</v>
      </c>
      <c r="E257" s="36"/>
      <c r="F257" s="200" t="s">
        <v>593</v>
      </c>
      <c r="G257" s="36"/>
      <c r="H257" s="36"/>
      <c r="I257" s="201"/>
      <c r="J257" s="36"/>
      <c r="K257" s="36"/>
      <c r="L257" s="39"/>
      <c r="M257" s="202"/>
      <c r="N257" s="203"/>
      <c r="O257" s="71"/>
      <c r="P257" s="71"/>
      <c r="Q257" s="71"/>
      <c r="R257" s="71"/>
      <c r="S257" s="71"/>
      <c r="T257" s="72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T257" s="17" t="s">
        <v>145</v>
      </c>
      <c r="AU257" s="17" t="s">
        <v>86</v>
      </c>
    </row>
    <row r="258" spans="1:65" s="2" customFormat="1" ht="14.45" customHeight="1">
      <c r="A258" s="34"/>
      <c r="B258" s="35"/>
      <c r="C258" s="226" t="s">
        <v>434</v>
      </c>
      <c r="D258" s="226" t="s">
        <v>174</v>
      </c>
      <c r="E258" s="227" t="s">
        <v>641</v>
      </c>
      <c r="F258" s="228" t="s">
        <v>595</v>
      </c>
      <c r="G258" s="229" t="s">
        <v>206</v>
      </c>
      <c r="H258" s="230">
        <v>2</v>
      </c>
      <c r="I258" s="231"/>
      <c r="J258" s="232">
        <f>ROUND(I258*H258,2)</f>
        <v>0</v>
      </c>
      <c r="K258" s="228" t="s">
        <v>1</v>
      </c>
      <c r="L258" s="233"/>
      <c r="M258" s="234" t="s">
        <v>1</v>
      </c>
      <c r="N258" s="235" t="s">
        <v>42</v>
      </c>
      <c r="O258" s="71"/>
      <c r="P258" s="195">
        <f>O258*H258</f>
        <v>0</v>
      </c>
      <c r="Q258" s="195">
        <v>0</v>
      </c>
      <c r="R258" s="195">
        <f>Q258*H258</f>
        <v>0</v>
      </c>
      <c r="S258" s="195">
        <v>0</v>
      </c>
      <c r="T258" s="196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97" t="s">
        <v>164</v>
      </c>
      <c r="AT258" s="197" t="s">
        <v>174</v>
      </c>
      <c r="AU258" s="197" t="s">
        <v>86</v>
      </c>
      <c r="AY258" s="17" t="s">
        <v>138</v>
      </c>
      <c r="BE258" s="198">
        <f>IF(N258="základní",J258,0)</f>
        <v>0</v>
      </c>
      <c r="BF258" s="198">
        <f>IF(N258="snížená",J258,0)</f>
        <v>0</v>
      </c>
      <c r="BG258" s="198">
        <f>IF(N258="zákl. přenesená",J258,0)</f>
        <v>0</v>
      </c>
      <c r="BH258" s="198">
        <f>IF(N258="sníž. přenesená",J258,0)</f>
        <v>0</v>
      </c>
      <c r="BI258" s="198">
        <f>IF(N258="nulová",J258,0)</f>
        <v>0</v>
      </c>
      <c r="BJ258" s="17" t="s">
        <v>82</v>
      </c>
      <c r="BK258" s="198">
        <f>ROUND(I258*H258,2)</f>
        <v>0</v>
      </c>
      <c r="BL258" s="17" t="s">
        <v>92</v>
      </c>
      <c r="BM258" s="197" t="s">
        <v>437</v>
      </c>
    </row>
    <row r="259" spans="1:47" s="2" customFormat="1" ht="11.25">
      <c r="A259" s="34"/>
      <c r="B259" s="35"/>
      <c r="C259" s="36"/>
      <c r="D259" s="199" t="s">
        <v>145</v>
      </c>
      <c r="E259" s="36"/>
      <c r="F259" s="200" t="s">
        <v>595</v>
      </c>
      <c r="G259" s="36"/>
      <c r="H259" s="36"/>
      <c r="I259" s="201"/>
      <c r="J259" s="36"/>
      <c r="K259" s="36"/>
      <c r="L259" s="39"/>
      <c r="M259" s="202"/>
      <c r="N259" s="203"/>
      <c r="O259" s="71"/>
      <c r="P259" s="71"/>
      <c r="Q259" s="71"/>
      <c r="R259" s="71"/>
      <c r="S259" s="71"/>
      <c r="T259" s="72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T259" s="17" t="s">
        <v>145</v>
      </c>
      <c r="AU259" s="17" t="s">
        <v>86</v>
      </c>
    </row>
    <row r="260" spans="1:65" s="2" customFormat="1" ht="14.45" customHeight="1">
      <c r="A260" s="34"/>
      <c r="B260" s="35"/>
      <c r="C260" s="226" t="s">
        <v>300</v>
      </c>
      <c r="D260" s="226" t="s">
        <v>174</v>
      </c>
      <c r="E260" s="227" t="s">
        <v>642</v>
      </c>
      <c r="F260" s="228" t="s">
        <v>603</v>
      </c>
      <c r="G260" s="229" t="s">
        <v>206</v>
      </c>
      <c r="H260" s="230">
        <v>3</v>
      </c>
      <c r="I260" s="231"/>
      <c r="J260" s="232">
        <f>ROUND(I260*H260,2)</f>
        <v>0</v>
      </c>
      <c r="K260" s="228" t="s">
        <v>1</v>
      </c>
      <c r="L260" s="233"/>
      <c r="M260" s="234" t="s">
        <v>1</v>
      </c>
      <c r="N260" s="235" t="s">
        <v>42</v>
      </c>
      <c r="O260" s="71"/>
      <c r="P260" s="195">
        <f>O260*H260</f>
        <v>0</v>
      </c>
      <c r="Q260" s="195">
        <v>0</v>
      </c>
      <c r="R260" s="195">
        <f>Q260*H260</f>
        <v>0</v>
      </c>
      <c r="S260" s="195">
        <v>0</v>
      </c>
      <c r="T260" s="196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97" t="s">
        <v>164</v>
      </c>
      <c r="AT260" s="197" t="s">
        <v>174</v>
      </c>
      <c r="AU260" s="197" t="s">
        <v>86</v>
      </c>
      <c r="AY260" s="17" t="s">
        <v>138</v>
      </c>
      <c r="BE260" s="198">
        <f>IF(N260="základní",J260,0)</f>
        <v>0</v>
      </c>
      <c r="BF260" s="198">
        <f>IF(N260="snížená",J260,0)</f>
        <v>0</v>
      </c>
      <c r="BG260" s="198">
        <f>IF(N260="zákl. přenesená",J260,0)</f>
        <v>0</v>
      </c>
      <c r="BH260" s="198">
        <f>IF(N260="sníž. přenesená",J260,0)</f>
        <v>0</v>
      </c>
      <c r="BI260" s="198">
        <f>IF(N260="nulová",J260,0)</f>
        <v>0</v>
      </c>
      <c r="BJ260" s="17" t="s">
        <v>82</v>
      </c>
      <c r="BK260" s="198">
        <f>ROUND(I260*H260,2)</f>
        <v>0</v>
      </c>
      <c r="BL260" s="17" t="s">
        <v>92</v>
      </c>
      <c r="BM260" s="197" t="s">
        <v>443</v>
      </c>
    </row>
    <row r="261" spans="1:47" s="2" customFormat="1" ht="11.25">
      <c r="A261" s="34"/>
      <c r="B261" s="35"/>
      <c r="C261" s="36"/>
      <c r="D261" s="199" t="s">
        <v>145</v>
      </c>
      <c r="E261" s="36"/>
      <c r="F261" s="200" t="s">
        <v>603</v>
      </c>
      <c r="G261" s="36"/>
      <c r="H261" s="36"/>
      <c r="I261" s="201"/>
      <c r="J261" s="36"/>
      <c r="K261" s="36"/>
      <c r="L261" s="39"/>
      <c r="M261" s="202"/>
      <c r="N261" s="203"/>
      <c r="O261" s="71"/>
      <c r="P261" s="71"/>
      <c r="Q261" s="71"/>
      <c r="R261" s="71"/>
      <c r="S261" s="71"/>
      <c r="T261" s="72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T261" s="17" t="s">
        <v>145</v>
      </c>
      <c r="AU261" s="17" t="s">
        <v>86</v>
      </c>
    </row>
    <row r="262" spans="1:65" s="2" customFormat="1" ht="14.45" customHeight="1">
      <c r="A262" s="34"/>
      <c r="B262" s="35"/>
      <c r="C262" s="226" t="s">
        <v>446</v>
      </c>
      <c r="D262" s="226" t="s">
        <v>174</v>
      </c>
      <c r="E262" s="227" t="s">
        <v>643</v>
      </c>
      <c r="F262" s="228" t="s">
        <v>644</v>
      </c>
      <c r="G262" s="229" t="s">
        <v>206</v>
      </c>
      <c r="H262" s="230">
        <v>1</v>
      </c>
      <c r="I262" s="231"/>
      <c r="J262" s="232">
        <f>ROUND(I262*H262,2)</f>
        <v>0</v>
      </c>
      <c r="K262" s="228" t="s">
        <v>1</v>
      </c>
      <c r="L262" s="233"/>
      <c r="M262" s="234" t="s">
        <v>1</v>
      </c>
      <c r="N262" s="235" t="s">
        <v>42</v>
      </c>
      <c r="O262" s="71"/>
      <c r="P262" s="195">
        <f>O262*H262</f>
        <v>0</v>
      </c>
      <c r="Q262" s="195">
        <v>0</v>
      </c>
      <c r="R262" s="195">
        <f>Q262*H262</f>
        <v>0</v>
      </c>
      <c r="S262" s="195">
        <v>0</v>
      </c>
      <c r="T262" s="196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97" t="s">
        <v>164</v>
      </c>
      <c r="AT262" s="197" t="s">
        <v>174</v>
      </c>
      <c r="AU262" s="197" t="s">
        <v>86</v>
      </c>
      <c r="AY262" s="17" t="s">
        <v>138</v>
      </c>
      <c r="BE262" s="198">
        <f>IF(N262="základní",J262,0)</f>
        <v>0</v>
      </c>
      <c r="BF262" s="198">
        <f>IF(N262="snížená",J262,0)</f>
        <v>0</v>
      </c>
      <c r="BG262" s="198">
        <f>IF(N262="zákl. přenesená",J262,0)</f>
        <v>0</v>
      </c>
      <c r="BH262" s="198">
        <f>IF(N262="sníž. přenesená",J262,0)</f>
        <v>0</v>
      </c>
      <c r="BI262" s="198">
        <f>IF(N262="nulová",J262,0)</f>
        <v>0</v>
      </c>
      <c r="BJ262" s="17" t="s">
        <v>82</v>
      </c>
      <c r="BK262" s="198">
        <f>ROUND(I262*H262,2)</f>
        <v>0</v>
      </c>
      <c r="BL262" s="17" t="s">
        <v>92</v>
      </c>
      <c r="BM262" s="197" t="s">
        <v>449</v>
      </c>
    </row>
    <row r="263" spans="1:47" s="2" customFormat="1" ht="11.25">
      <c r="A263" s="34"/>
      <c r="B263" s="35"/>
      <c r="C263" s="36"/>
      <c r="D263" s="199" t="s">
        <v>145</v>
      </c>
      <c r="E263" s="36"/>
      <c r="F263" s="200" t="s">
        <v>644</v>
      </c>
      <c r="G263" s="36"/>
      <c r="H263" s="36"/>
      <c r="I263" s="201"/>
      <c r="J263" s="36"/>
      <c r="K263" s="36"/>
      <c r="L263" s="39"/>
      <c r="M263" s="202"/>
      <c r="N263" s="203"/>
      <c r="O263" s="71"/>
      <c r="P263" s="71"/>
      <c r="Q263" s="71"/>
      <c r="R263" s="71"/>
      <c r="S263" s="71"/>
      <c r="T263" s="72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T263" s="17" t="s">
        <v>145</v>
      </c>
      <c r="AU263" s="17" t="s">
        <v>86</v>
      </c>
    </row>
    <row r="264" spans="1:65" s="2" customFormat="1" ht="14.45" customHeight="1">
      <c r="A264" s="34"/>
      <c r="B264" s="35"/>
      <c r="C264" s="226" t="s">
        <v>306</v>
      </c>
      <c r="D264" s="226" t="s">
        <v>174</v>
      </c>
      <c r="E264" s="227" t="s">
        <v>645</v>
      </c>
      <c r="F264" s="228" t="s">
        <v>646</v>
      </c>
      <c r="G264" s="229" t="s">
        <v>206</v>
      </c>
      <c r="H264" s="230">
        <v>1</v>
      </c>
      <c r="I264" s="231"/>
      <c r="J264" s="232">
        <f>ROUND(I264*H264,2)</f>
        <v>0</v>
      </c>
      <c r="K264" s="228" t="s">
        <v>1</v>
      </c>
      <c r="L264" s="233"/>
      <c r="M264" s="234" t="s">
        <v>1</v>
      </c>
      <c r="N264" s="235" t="s">
        <v>42</v>
      </c>
      <c r="O264" s="71"/>
      <c r="P264" s="195">
        <f>O264*H264</f>
        <v>0</v>
      </c>
      <c r="Q264" s="195">
        <v>0</v>
      </c>
      <c r="R264" s="195">
        <f>Q264*H264</f>
        <v>0</v>
      </c>
      <c r="S264" s="195">
        <v>0</v>
      </c>
      <c r="T264" s="196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197" t="s">
        <v>164</v>
      </c>
      <c r="AT264" s="197" t="s">
        <v>174</v>
      </c>
      <c r="AU264" s="197" t="s">
        <v>86</v>
      </c>
      <c r="AY264" s="17" t="s">
        <v>138</v>
      </c>
      <c r="BE264" s="198">
        <f>IF(N264="základní",J264,0)</f>
        <v>0</v>
      </c>
      <c r="BF264" s="198">
        <f>IF(N264="snížená",J264,0)</f>
        <v>0</v>
      </c>
      <c r="BG264" s="198">
        <f>IF(N264="zákl. přenesená",J264,0)</f>
        <v>0</v>
      </c>
      <c r="BH264" s="198">
        <f>IF(N264="sníž. přenesená",J264,0)</f>
        <v>0</v>
      </c>
      <c r="BI264" s="198">
        <f>IF(N264="nulová",J264,0)</f>
        <v>0</v>
      </c>
      <c r="BJ264" s="17" t="s">
        <v>82</v>
      </c>
      <c r="BK264" s="198">
        <f>ROUND(I264*H264,2)</f>
        <v>0</v>
      </c>
      <c r="BL264" s="17" t="s">
        <v>92</v>
      </c>
      <c r="BM264" s="197" t="s">
        <v>453</v>
      </c>
    </row>
    <row r="265" spans="1:47" s="2" customFormat="1" ht="11.25">
      <c r="A265" s="34"/>
      <c r="B265" s="35"/>
      <c r="C265" s="36"/>
      <c r="D265" s="199" t="s">
        <v>145</v>
      </c>
      <c r="E265" s="36"/>
      <c r="F265" s="200" t="s">
        <v>646</v>
      </c>
      <c r="G265" s="36"/>
      <c r="H265" s="36"/>
      <c r="I265" s="201"/>
      <c r="J265" s="36"/>
      <c r="K265" s="36"/>
      <c r="L265" s="39"/>
      <c r="M265" s="202"/>
      <c r="N265" s="203"/>
      <c r="O265" s="71"/>
      <c r="P265" s="71"/>
      <c r="Q265" s="71"/>
      <c r="R265" s="71"/>
      <c r="S265" s="71"/>
      <c r="T265" s="72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T265" s="17" t="s">
        <v>145</v>
      </c>
      <c r="AU265" s="17" t="s">
        <v>86</v>
      </c>
    </row>
    <row r="266" spans="1:65" s="2" customFormat="1" ht="14.45" customHeight="1">
      <c r="A266" s="34"/>
      <c r="B266" s="35"/>
      <c r="C266" s="226" t="s">
        <v>455</v>
      </c>
      <c r="D266" s="226" t="s">
        <v>174</v>
      </c>
      <c r="E266" s="227" t="s">
        <v>647</v>
      </c>
      <c r="F266" s="228" t="s">
        <v>648</v>
      </c>
      <c r="G266" s="229" t="s">
        <v>206</v>
      </c>
      <c r="H266" s="230">
        <v>1</v>
      </c>
      <c r="I266" s="231"/>
      <c r="J266" s="232">
        <f>ROUND(I266*H266,2)</f>
        <v>0</v>
      </c>
      <c r="K266" s="228" t="s">
        <v>1</v>
      </c>
      <c r="L266" s="233"/>
      <c r="M266" s="234" t="s">
        <v>1</v>
      </c>
      <c r="N266" s="235" t="s">
        <v>42</v>
      </c>
      <c r="O266" s="71"/>
      <c r="P266" s="195">
        <f>O266*H266</f>
        <v>0</v>
      </c>
      <c r="Q266" s="195">
        <v>0</v>
      </c>
      <c r="R266" s="195">
        <f>Q266*H266</f>
        <v>0</v>
      </c>
      <c r="S266" s="195">
        <v>0</v>
      </c>
      <c r="T266" s="196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197" t="s">
        <v>164</v>
      </c>
      <c r="AT266" s="197" t="s">
        <v>174</v>
      </c>
      <c r="AU266" s="197" t="s">
        <v>86</v>
      </c>
      <c r="AY266" s="17" t="s">
        <v>138</v>
      </c>
      <c r="BE266" s="198">
        <f>IF(N266="základní",J266,0)</f>
        <v>0</v>
      </c>
      <c r="BF266" s="198">
        <f>IF(N266="snížená",J266,0)</f>
        <v>0</v>
      </c>
      <c r="BG266" s="198">
        <f>IF(N266="zákl. přenesená",J266,0)</f>
        <v>0</v>
      </c>
      <c r="BH266" s="198">
        <f>IF(N266="sníž. přenesená",J266,0)</f>
        <v>0</v>
      </c>
      <c r="BI266" s="198">
        <f>IF(N266="nulová",J266,0)</f>
        <v>0</v>
      </c>
      <c r="BJ266" s="17" t="s">
        <v>82</v>
      </c>
      <c r="BK266" s="198">
        <f>ROUND(I266*H266,2)</f>
        <v>0</v>
      </c>
      <c r="BL266" s="17" t="s">
        <v>92</v>
      </c>
      <c r="BM266" s="197" t="s">
        <v>458</v>
      </c>
    </row>
    <row r="267" spans="1:47" s="2" customFormat="1" ht="11.25">
      <c r="A267" s="34"/>
      <c r="B267" s="35"/>
      <c r="C267" s="36"/>
      <c r="D267" s="199" t="s">
        <v>145</v>
      </c>
      <c r="E267" s="36"/>
      <c r="F267" s="200" t="s">
        <v>648</v>
      </c>
      <c r="G267" s="36"/>
      <c r="H267" s="36"/>
      <c r="I267" s="201"/>
      <c r="J267" s="36"/>
      <c r="K267" s="36"/>
      <c r="L267" s="39"/>
      <c r="M267" s="202"/>
      <c r="N267" s="203"/>
      <c r="O267" s="71"/>
      <c r="P267" s="71"/>
      <c r="Q267" s="71"/>
      <c r="R267" s="71"/>
      <c r="S267" s="71"/>
      <c r="T267" s="72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T267" s="17" t="s">
        <v>145</v>
      </c>
      <c r="AU267" s="17" t="s">
        <v>86</v>
      </c>
    </row>
    <row r="268" spans="1:65" s="2" customFormat="1" ht="14.45" customHeight="1">
      <c r="A268" s="34"/>
      <c r="B268" s="35"/>
      <c r="C268" s="226" t="s">
        <v>313</v>
      </c>
      <c r="D268" s="226" t="s">
        <v>174</v>
      </c>
      <c r="E268" s="227" t="s">
        <v>649</v>
      </c>
      <c r="F268" s="228" t="s">
        <v>529</v>
      </c>
      <c r="G268" s="229" t="s">
        <v>257</v>
      </c>
      <c r="H268" s="230">
        <v>4.1</v>
      </c>
      <c r="I268" s="231"/>
      <c r="J268" s="232">
        <f>ROUND(I268*H268,2)</f>
        <v>0</v>
      </c>
      <c r="K268" s="228" t="s">
        <v>1</v>
      </c>
      <c r="L268" s="233"/>
      <c r="M268" s="234" t="s">
        <v>1</v>
      </c>
      <c r="N268" s="235" t="s">
        <v>42</v>
      </c>
      <c r="O268" s="71"/>
      <c r="P268" s="195">
        <f>O268*H268</f>
        <v>0</v>
      </c>
      <c r="Q268" s="195">
        <v>0</v>
      </c>
      <c r="R268" s="195">
        <f>Q268*H268</f>
        <v>0</v>
      </c>
      <c r="S268" s="195">
        <v>0</v>
      </c>
      <c r="T268" s="196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197" t="s">
        <v>164</v>
      </c>
      <c r="AT268" s="197" t="s">
        <v>174</v>
      </c>
      <c r="AU268" s="197" t="s">
        <v>86</v>
      </c>
      <c r="AY268" s="17" t="s">
        <v>138</v>
      </c>
      <c r="BE268" s="198">
        <f>IF(N268="základní",J268,0)</f>
        <v>0</v>
      </c>
      <c r="BF268" s="198">
        <f>IF(N268="snížená",J268,0)</f>
        <v>0</v>
      </c>
      <c r="BG268" s="198">
        <f>IF(N268="zákl. přenesená",J268,0)</f>
        <v>0</v>
      </c>
      <c r="BH268" s="198">
        <f>IF(N268="sníž. přenesená",J268,0)</f>
        <v>0</v>
      </c>
      <c r="BI268" s="198">
        <f>IF(N268="nulová",J268,0)</f>
        <v>0</v>
      </c>
      <c r="BJ268" s="17" t="s">
        <v>82</v>
      </c>
      <c r="BK268" s="198">
        <f>ROUND(I268*H268,2)</f>
        <v>0</v>
      </c>
      <c r="BL268" s="17" t="s">
        <v>92</v>
      </c>
      <c r="BM268" s="197" t="s">
        <v>462</v>
      </c>
    </row>
    <row r="269" spans="1:47" s="2" customFormat="1" ht="11.25">
      <c r="A269" s="34"/>
      <c r="B269" s="35"/>
      <c r="C269" s="36"/>
      <c r="D269" s="199" t="s">
        <v>145</v>
      </c>
      <c r="E269" s="36"/>
      <c r="F269" s="200" t="s">
        <v>529</v>
      </c>
      <c r="G269" s="36"/>
      <c r="H269" s="36"/>
      <c r="I269" s="201"/>
      <c r="J269" s="36"/>
      <c r="K269" s="36"/>
      <c r="L269" s="39"/>
      <c r="M269" s="202"/>
      <c r="N269" s="203"/>
      <c r="O269" s="71"/>
      <c r="P269" s="71"/>
      <c r="Q269" s="71"/>
      <c r="R269" s="71"/>
      <c r="S269" s="71"/>
      <c r="T269" s="72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T269" s="17" t="s">
        <v>145</v>
      </c>
      <c r="AU269" s="17" t="s">
        <v>86</v>
      </c>
    </row>
    <row r="270" spans="1:65" s="2" customFormat="1" ht="14.45" customHeight="1">
      <c r="A270" s="34"/>
      <c r="B270" s="35"/>
      <c r="C270" s="226" t="s">
        <v>464</v>
      </c>
      <c r="D270" s="226" t="s">
        <v>174</v>
      </c>
      <c r="E270" s="227" t="s">
        <v>650</v>
      </c>
      <c r="F270" s="228" t="s">
        <v>651</v>
      </c>
      <c r="G270" s="229" t="s">
        <v>206</v>
      </c>
      <c r="H270" s="230">
        <v>1</v>
      </c>
      <c r="I270" s="231"/>
      <c r="J270" s="232">
        <f>ROUND(I270*H270,2)</f>
        <v>0</v>
      </c>
      <c r="K270" s="228" t="s">
        <v>1</v>
      </c>
      <c r="L270" s="233"/>
      <c r="M270" s="234" t="s">
        <v>1</v>
      </c>
      <c r="N270" s="235" t="s">
        <v>42</v>
      </c>
      <c r="O270" s="71"/>
      <c r="P270" s="195">
        <f>O270*H270</f>
        <v>0</v>
      </c>
      <c r="Q270" s="195">
        <v>0</v>
      </c>
      <c r="R270" s="195">
        <f>Q270*H270</f>
        <v>0</v>
      </c>
      <c r="S270" s="195">
        <v>0</v>
      </c>
      <c r="T270" s="196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197" t="s">
        <v>164</v>
      </c>
      <c r="AT270" s="197" t="s">
        <v>174</v>
      </c>
      <c r="AU270" s="197" t="s">
        <v>86</v>
      </c>
      <c r="AY270" s="17" t="s">
        <v>138</v>
      </c>
      <c r="BE270" s="198">
        <f>IF(N270="základní",J270,0)</f>
        <v>0</v>
      </c>
      <c r="BF270" s="198">
        <f>IF(N270="snížená",J270,0)</f>
        <v>0</v>
      </c>
      <c r="BG270" s="198">
        <f>IF(N270="zákl. přenesená",J270,0)</f>
        <v>0</v>
      </c>
      <c r="BH270" s="198">
        <f>IF(N270="sníž. přenesená",J270,0)</f>
        <v>0</v>
      </c>
      <c r="BI270" s="198">
        <f>IF(N270="nulová",J270,0)</f>
        <v>0</v>
      </c>
      <c r="BJ270" s="17" t="s">
        <v>82</v>
      </c>
      <c r="BK270" s="198">
        <f>ROUND(I270*H270,2)</f>
        <v>0</v>
      </c>
      <c r="BL270" s="17" t="s">
        <v>92</v>
      </c>
      <c r="BM270" s="197" t="s">
        <v>467</v>
      </c>
    </row>
    <row r="271" spans="1:47" s="2" customFormat="1" ht="11.25">
      <c r="A271" s="34"/>
      <c r="B271" s="35"/>
      <c r="C271" s="36"/>
      <c r="D271" s="199" t="s">
        <v>145</v>
      </c>
      <c r="E271" s="36"/>
      <c r="F271" s="200" t="s">
        <v>651</v>
      </c>
      <c r="G271" s="36"/>
      <c r="H271" s="36"/>
      <c r="I271" s="201"/>
      <c r="J271" s="36"/>
      <c r="K271" s="36"/>
      <c r="L271" s="39"/>
      <c r="M271" s="202"/>
      <c r="N271" s="203"/>
      <c r="O271" s="71"/>
      <c r="P271" s="71"/>
      <c r="Q271" s="71"/>
      <c r="R271" s="71"/>
      <c r="S271" s="71"/>
      <c r="T271" s="72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T271" s="17" t="s">
        <v>145</v>
      </c>
      <c r="AU271" s="17" t="s">
        <v>86</v>
      </c>
    </row>
    <row r="272" spans="1:65" s="2" customFormat="1" ht="14.45" customHeight="1">
      <c r="A272" s="34"/>
      <c r="B272" s="35"/>
      <c r="C272" s="226" t="s">
        <v>321</v>
      </c>
      <c r="D272" s="226" t="s">
        <v>174</v>
      </c>
      <c r="E272" s="227" t="s">
        <v>652</v>
      </c>
      <c r="F272" s="228" t="s">
        <v>533</v>
      </c>
      <c r="G272" s="229" t="s">
        <v>206</v>
      </c>
      <c r="H272" s="230">
        <v>1</v>
      </c>
      <c r="I272" s="231"/>
      <c r="J272" s="232">
        <f>ROUND(I272*H272,2)</f>
        <v>0</v>
      </c>
      <c r="K272" s="228" t="s">
        <v>1</v>
      </c>
      <c r="L272" s="233"/>
      <c r="M272" s="234" t="s">
        <v>1</v>
      </c>
      <c r="N272" s="235" t="s">
        <v>42</v>
      </c>
      <c r="O272" s="71"/>
      <c r="P272" s="195">
        <f>O272*H272</f>
        <v>0</v>
      </c>
      <c r="Q272" s="195">
        <v>0</v>
      </c>
      <c r="R272" s="195">
        <f>Q272*H272</f>
        <v>0</v>
      </c>
      <c r="S272" s="195">
        <v>0</v>
      </c>
      <c r="T272" s="196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197" t="s">
        <v>164</v>
      </c>
      <c r="AT272" s="197" t="s">
        <v>174</v>
      </c>
      <c r="AU272" s="197" t="s">
        <v>86</v>
      </c>
      <c r="AY272" s="17" t="s">
        <v>138</v>
      </c>
      <c r="BE272" s="198">
        <f>IF(N272="základní",J272,0)</f>
        <v>0</v>
      </c>
      <c r="BF272" s="198">
        <f>IF(N272="snížená",J272,0)</f>
        <v>0</v>
      </c>
      <c r="BG272" s="198">
        <f>IF(N272="zákl. přenesená",J272,0)</f>
        <v>0</v>
      </c>
      <c r="BH272" s="198">
        <f>IF(N272="sníž. přenesená",J272,0)</f>
        <v>0</v>
      </c>
      <c r="BI272" s="198">
        <f>IF(N272="nulová",J272,0)</f>
        <v>0</v>
      </c>
      <c r="BJ272" s="17" t="s">
        <v>82</v>
      </c>
      <c r="BK272" s="198">
        <f>ROUND(I272*H272,2)</f>
        <v>0</v>
      </c>
      <c r="BL272" s="17" t="s">
        <v>92</v>
      </c>
      <c r="BM272" s="197" t="s">
        <v>478</v>
      </c>
    </row>
    <row r="273" spans="1:47" s="2" customFormat="1" ht="11.25">
      <c r="A273" s="34"/>
      <c r="B273" s="35"/>
      <c r="C273" s="36"/>
      <c r="D273" s="199" t="s">
        <v>145</v>
      </c>
      <c r="E273" s="36"/>
      <c r="F273" s="200" t="s">
        <v>533</v>
      </c>
      <c r="G273" s="36"/>
      <c r="H273" s="36"/>
      <c r="I273" s="201"/>
      <c r="J273" s="36"/>
      <c r="K273" s="36"/>
      <c r="L273" s="39"/>
      <c r="M273" s="202"/>
      <c r="N273" s="203"/>
      <c r="O273" s="71"/>
      <c r="P273" s="71"/>
      <c r="Q273" s="71"/>
      <c r="R273" s="71"/>
      <c r="S273" s="71"/>
      <c r="T273" s="72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T273" s="17" t="s">
        <v>145</v>
      </c>
      <c r="AU273" s="17" t="s">
        <v>86</v>
      </c>
    </row>
    <row r="274" spans="1:65" s="2" customFormat="1" ht="14.45" customHeight="1">
      <c r="A274" s="34"/>
      <c r="B274" s="35"/>
      <c r="C274" s="226" t="s">
        <v>480</v>
      </c>
      <c r="D274" s="226" t="s">
        <v>174</v>
      </c>
      <c r="E274" s="227" t="s">
        <v>653</v>
      </c>
      <c r="F274" s="228" t="s">
        <v>654</v>
      </c>
      <c r="G274" s="229" t="s">
        <v>206</v>
      </c>
      <c r="H274" s="230">
        <v>8</v>
      </c>
      <c r="I274" s="231"/>
      <c r="J274" s="232">
        <f>ROUND(I274*H274,2)</f>
        <v>0</v>
      </c>
      <c r="K274" s="228" t="s">
        <v>1</v>
      </c>
      <c r="L274" s="233"/>
      <c r="M274" s="234" t="s">
        <v>1</v>
      </c>
      <c r="N274" s="235" t="s">
        <v>42</v>
      </c>
      <c r="O274" s="71"/>
      <c r="P274" s="195">
        <f>O274*H274</f>
        <v>0</v>
      </c>
      <c r="Q274" s="195">
        <v>0</v>
      </c>
      <c r="R274" s="195">
        <f>Q274*H274</f>
        <v>0</v>
      </c>
      <c r="S274" s="195">
        <v>0</v>
      </c>
      <c r="T274" s="196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197" t="s">
        <v>164</v>
      </c>
      <c r="AT274" s="197" t="s">
        <v>174</v>
      </c>
      <c r="AU274" s="197" t="s">
        <v>86</v>
      </c>
      <c r="AY274" s="17" t="s">
        <v>138</v>
      </c>
      <c r="BE274" s="198">
        <f>IF(N274="základní",J274,0)</f>
        <v>0</v>
      </c>
      <c r="BF274" s="198">
        <f>IF(N274="snížená",J274,0)</f>
        <v>0</v>
      </c>
      <c r="BG274" s="198">
        <f>IF(N274="zákl. přenesená",J274,0)</f>
        <v>0</v>
      </c>
      <c r="BH274" s="198">
        <f>IF(N274="sníž. přenesená",J274,0)</f>
        <v>0</v>
      </c>
      <c r="BI274" s="198">
        <f>IF(N274="nulová",J274,0)</f>
        <v>0</v>
      </c>
      <c r="BJ274" s="17" t="s">
        <v>82</v>
      </c>
      <c r="BK274" s="198">
        <f>ROUND(I274*H274,2)</f>
        <v>0</v>
      </c>
      <c r="BL274" s="17" t="s">
        <v>92</v>
      </c>
      <c r="BM274" s="197" t="s">
        <v>483</v>
      </c>
    </row>
    <row r="275" spans="1:47" s="2" customFormat="1" ht="11.25">
      <c r="A275" s="34"/>
      <c r="B275" s="35"/>
      <c r="C275" s="36"/>
      <c r="D275" s="199" t="s">
        <v>145</v>
      </c>
      <c r="E275" s="36"/>
      <c r="F275" s="200" t="s">
        <v>654</v>
      </c>
      <c r="G275" s="36"/>
      <c r="H275" s="36"/>
      <c r="I275" s="201"/>
      <c r="J275" s="36"/>
      <c r="K275" s="36"/>
      <c r="L275" s="39"/>
      <c r="M275" s="202"/>
      <c r="N275" s="203"/>
      <c r="O275" s="71"/>
      <c r="P275" s="71"/>
      <c r="Q275" s="71"/>
      <c r="R275" s="71"/>
      <c r="S275" s="71"/>
      <c r="T275" s="72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T275" s="17" t="s">
        <v>145</v>
      </c>
      <c r="AU275" s="17" t="s">
        <v>86</v>
      </c>
    </row>
    <row r="276" spans="2:63" s="12" customFormat="1" ht="22.9" customHeight="1">
      <c r="B276" s="170"/>
      <c r="C276" s="171"/>
      <c r="D276" s="172" t="s">
        <v>76</v>
      </c>
      <c r="E276" s="184" t="s">
        <v>655</v>
      </c>
      <c r="F276" s="184" t="s">
        <v>565</v>
      </c>
      <c r="G276" s="171"/>
      <c r="H276" s="171"/>
      <c r="I276" s="174"/>
      <c r="J276" s="185">
        <f>BK276</f>
        <v>0</v>
      </c>
      <c r="K276" s="171"/>
      <c r="L276" s="176"/>
      <c r="M276" s="177"/>
      <c r="N276" s="178"/>
      <c r="O276" s="178"/>
      <c r="P276" s="179">
        <f>SUM(P277:P278)</f>
        <v>0</v>
      </c>
      <c r="Q276" s="178"/>
      <c r="R276" s="179">
        <f>SUM(R277:R278)</f>
        <v>0</v>
      </c>
      <c r="S276" s="178"/>
      <c r="T276" s="180">
        <f>SUM(T277:T278)</f>
        <v>0</v>
      </c>
      <c r="AR276" s="181" t="s">
        <v>82</v>
      </c>
      <c r="AT276" s="182" t="s">
        <v>76</v>
      </c>
      <c r="AU276" s="182" t="s">
        <v>82</v>
      </c>
      <c r="AY276" s="181" t="s">
        <v>138</v>
      </c>
      <c r="BK276" s="183">
        <f>SUM(BK277:BK278)</f>
        <v>0</v>
      </c>
    </row>
    <row r="277" spans="1:65" s="2" customFormat="1" ht="14.45" customHeight="1">
      <c r="A277" s="34"/>
      <c r="B277" s="35"/>
      <c r="C277" s="226" t="s">
        <v>326</v>
      </c>
      <c r="D277" s="226" t="s">
        <v>174</v>
      </c>
      <c r="E277" s="227" t="s">
        <v>656</v>
      </c>
      <c r="F277" s="228" t="s">
        <v>567</v>
      </c>
      <c r="G277" s="229" t="s">
        <v>206</v>
      </c>
      <c r="H277" s="230">
        <v>1</v>
      </c>
      <c r="I277" s="231"/>
      <c r="J277" s="232">
        <f>ROUND(I277*H277,2)</f>
        <v>0</v>
      </c>
      <c r="K277" s="228" t="s">
        <v>1</v>
      </c>
      <c r="L277" s="233"/>
      <c r="M277" s="234" t="s">
        <v>1</v>
      </c>
      <c r="N277" s="235" t="s">
        <v>42</v>
      </c>
      <c r="O277" s="71"/>
      <c r="P277" s="195">
        <f>O277*H277</f>
        <v>0</v>
      </c>
      <c r="Q277" s="195">
        <v>0</v>
      </c>
      <c r="R277" s="195">
        <f>Q277*H277</f>
        <v>0</v>
      </c>
      <c r="S277" s="195">
        <v>0</v>
      </c>
      <c r="T277" s="196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197" t="s">
        <v>164</v>
      </c>
      <c r="AT277" s="197" t="s">
        <v>174</v>
      </c>
      <c r="AU277" s="197" t="s">
        <v>86</v>
      </c>
      <c r="AY277" s="17" t="s">
        <v>138</v>
      </c>
      <c r="BE277" s="198">
        <f>IF(N277="základní",J277,0)</f>
        <v>0</v>
      </c>
      <c r="BF277" s="198">
        <f>IF(N277="snížená",J277,0)</f>
        <v>0</v>
      </c>
      <c r="BG277" s="198">
        <f>IF(N277="zákl. přenesená",J277,0)</f>
        <v>0</v>
      </c>
      <c r="BH277" s="198">
        <f>IF(N277="sníž. přenesená",J277,0)</f>
        <v>0</v>
      </c>
      <c r="BI277" s="198">
        <f>IF(N277="nulová",J277,0)</f>
        <v>0</v>
      </c>
      <c r="BJ277" s="17" t="s">
        <v>82</v>
      </c>
      <c r="BK277" s="198">
        <f>ROUND(I277*H277,2)</f>
        <v>0</v>
      </c>
      <c r="BL277" s="17" t="s">
        <v>92</v>
      </c>
      <c r="BM277" s="197" t="s">
        <v>487</v>
      </c>
    </row>
    <row r="278" spans="1:47" s="2" customFormat="1" ht="11.25">
      <c r="A278" s="34"/>
      <c r="B278" s="35"/>
      <c r="C278" s="36"/>
      <c r="D278" s="199" t="s">
        <v>145</v>
      </c>
      <c r="E278" s="36"/>
      <c r="F278" s="200" t="s">
        <v>567</v>
      </c>
      <c r="G278" s="36"/>
      <c r="H278" s="36"/>
      <c r="I278" s="201"/>
      <c r="J278" s="36"/>
      <c r="K278" s="36"/>
      <c r="L278" s="39"/>
      <c r="M278" s="202"/>
      <c r="N278" s="203"/>
      <c r="O278" s="71"/>
      <c r="P278" s="71"/>
      <c r="Q278" s="71"/>
      <c r="R278" s="71"/>
      <c r="S278" s="71"/>
      <c r="T278" s="72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T278" s="17" t="s">
        <v>145</v>
      </c>
      <c r="AU278" s="17" t="s">
        <v>86</v>
      </c>
    </row>
    <row r="279" spans="2:63" s="12" customFormat="1" ht="22.9" customHeight="1">
      <c r="B279" s="170"/>
      <c r="C279" s="171"/>
      <c r="D279" s="172" t="s">
        <v>76</v>
      </c>
      <c r="E279" s="184" t="s">
        <v>657</v>
      </c>
      <c r="F279" s="184" t="s">
        <v>658</v>
      </c>
      <c r="G279" s="171"/>
      <c r="H279" s="171"/>
      <c r="I279" s="174"/>
      <c r="J279" s="185">
        <f>BK279</f>
        <v>0</v>
      </c>
      <c r="K279" s="171"/>
      <c r="L279" s="176"/>
      <c r="M279" s="177"/>
      <c r="N279" s="178"/>
      <c r="O279" s="178"/>
      <c r="P279" s="179">
        <f>SUM(P280:P295)</f>
        <v>0</v>
      </c>
      <c r="Q279" s="178"/>
      <c r="R279" s="179">
        <f>SUM(R280:R295)</f>
        <v>0</v>
      </c>
      <c r="S279" s="178"/>
      <c r="T279" s="180">
        <f>SUM(T280:T295)</f>
        <v>0</v>
      </c>
      <c r="AR279" s="181" t="s">
        <v>82</v>
      </c>
      <c r="AT279" s="182" t="s">
        <v>76</v>
      </c>
      <c r="AU279" s="182" t="s">
        <v>82</v>
      </c>
      <c r="AY279" s="181" t="s">
        <v>138</v>
      </c>
      <c r="BK279" s="183">
        <f>SUM(BK280:BK295)</f>
        <v>0</v>
      </c>
    </row>
    <row r="280" spans="1:65" s="2" customFormat="1" ht="14.45" customHeight="1">
      <c r="A280" s="34"/>
      <c r="B280" s="35"/>
      <c r="C280" s="226" t="s">
        <v>659</v>
      </c>
      <c r="D280" s="226" t="s">
        <v>174</v>
      </c>
      <c r="E280" s="227" t="s">
        <v>660</v>
      </c>
      <c r="F280" s="228" t="s">
        <v>661</v>
      </c>
      <c r="G280" s="229" t="s">
        <v>206</v>
      </c>
      <c r="H280" s="230">
        <v>1</v>
      </c>
      <c r="I280" s="231"/>
      <c r="J280" s="232">
        <f>ROUND(I280*H280,2)</f>
        <v>0</v>
      </c>
      <c r="K280" s="228" t="s">
        <v>1</v>
      </c>
      <c r="L280" s="233"/>
      <c r="M280" s="234" t="s">
        <v>1</v>
      </c>
      <c r="N280" s="235" t="s">
        <v>42</v>
      </c>
      <c r="O280" s="71"/>
      <c r="P280" s="195">
        <f>O280*H280</f>
        <v>0</v>
      </c>
      <c r="Q280" s="195">
        <v>0</v>
      </c>
      <c r="R280" s="195">
        <f>Q280*H280</f>
        <v>0</v>
      </c>
      <c r="S280" s="195">
        <v>0</v>
      </c>
      <c r="T280" s="196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197" t="s">
        <v>164</v>
      </c>
      <c r="AT280" s="197" t="s">
        <v>174</v>
      </c>
      <c r="AU280" s="197" t="s">
        <v>86</v>
      </c>
      <c r="AY280" s="17" t="s">
        <v>138</v>
      </c>
      <c r="BE280" s="198">
        <f>IF(N280="základní",J280,0)</f>
        <v>0</v>
      </c>
      <c r="BF280" s="198">
        <f>IF(N280="snížená",J280,0)</f>
        <v>0</v>
      </c>
      <c r="BG280" s="198">
        <f>IF(N280="zákl. přenesená",J280,0)</f>
        <v>0</v>
      </c>
      <c r="BH280" s="198">
        <f>IF(N280="sníž. přenesená",J280,0)</f>
        <v>0</v>
      </c>
      <c r="BI280" s="198">
        <f>IF(N280="nulová",J280,0)</f>
        <v>0</v>
      </c>
      <c r="BJ280" s="17" t="s">
        <v>82</v>
      </c>
      <c r="BK280" s="198">
        <f>ROUND(I280*H280,2)</f>
        <v>0</v>
      </c>
      <c r="BL280" s="17" t="s">
        <v>92</v>
      </c>
      <c r="BM280" s="197" t="s">
        <v>662</v>
      </c>
    </row>
    <row r="281" spans="1:47" s="2" customFormat="1" ht="11.25">
      <c r="A281" s="34"/>
      <c r="B281" s="35"/>
      <c r="C281" s="36"/>
      <c r="D281" s="199" t="s">
        <v>145</v>
      </c>
      <c r="E281" s="36"/>
      <c r="F281" s="200" t="s">
        <v>661</v>
      </c>
      <c r="G281" s="36"/>
      <c r="H281" s="36"/>
      <c r="I281" s="201"/>
      <c r="J281" s="36"/>
      <c r="K281" s="36"/>
      <c r="L281" s="39"/>
      <c r="M281" s="202"/>
      <c r="N281" s="203"/>
      <c r="O281" s="71"/>
      <c r="P281" s="71"/>
      <c r="Q281" s="71"/>
      <c r="R281" s="71"/>
      <c r="S281" s="71"/>
      <c r="T281" s="72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T281" s="17" t="s">
        <v>145</v>
      </c>
      <c r="AU281" s="17" t="s">
        <v>86</v>
      </c>
    </row>
    <row r="282" spans="1:65" s="2" customFormat="1" ht="14.45" customHeight="1">
      <c r="A282" s="34"/>
      <c r="B282" s="35"/>
      <c r="C282" s="226" t="s">
        <v>331</v>
      </c>
      <c r="D282" s="226" t="s">
        <v>174</v>
      </c>
      <c r="E282" s="227" t="s">
        <v>663</v>
      </c>
      <c r="F282" s="228" t="s">
        <v>664</v>
      </c>
      <c r="G282" s="229" t="s">
        <v>206</v>
      </c>
      <c r="H282" s="230">
        <v>1</v>
      </c>
      <c r="I282" s="231"/>
      <c r="J282" s="232">
        <f>ROUND(I282*H282,2)</f>
        <v>0</v>
      </c>
      <c r="K282" s="228" t="s">
        <v>1</v>
      </c>
      <c r="L282" s="233"/>
      <c r="M282" s="234" t="s">
        <v>1</v>
      </c>
      <c r="N282" s="235" t="s">
        <v>42</v>
      </c>
      <c r="O282" s="71"/>
      <c r="P282" s="195">
        <f>O282*H282</f>
        <v>0</v>
      </c>
      <c r="Q282" s="195">
        <v>0</v>
      </c>
      <c r="R282" s="195">
        <f>Q282*H282</f>
        <v>0</v>
      </c>
      <c r="S282" s="195">
        <v>0</v>
      </c>
      <c r="T282" s="196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197" t="s">
        <v>164</v>
      </c>
      <c r="AT282" s="197" t="s">
        <v>174</v>
      </c>
      <c r="AU282" s="197" t="s">
        <v>86</v>
      </c>
      <c r="AY282" s="17" t="s">
        <v>138</v>
      </c>
      <c r="BE282" s="198">
        <f>IF(N282="základní",J282,0)</f>
        <v>0</v>
      </c>
      <c r="BF282" s="198">
        <f>IF(N282="snížená",J282,0)</f>
        <v>0</v>
      </c>
      <c r="BG282" s="198">
        <f>IF(N282="zákl. přenesená",J282,0)</f>
        <v>0</v>
      </c>
      <c r="BH282" s="198">
        <f>IF(N282="sníž. přenesená",J282,0)</f>
        <v>0</v>
      </c>
      <c r="BI282" s="198">
        <f>IF(N282="nulová",J282,0)</f>
        <v>0</v>
      </c>
      <c r="BJ282" s="17" t="s">
        <v>82</v>
      </c>
      <c r="BK282" s="198">
        <f>ROUND(I282*H282,2)</f>
        <v>0</v>
      </c>
      <c r="BL282" s="17" t="s">
        <v>92</v>
      </c>
      <c r="BM282" s="197" t="s">
        <v>665</v>
      </c>
    </row>
    <row r="283" spans="1:47" s="2" customFormat="1" ht="11.25">
      <c r="A283" s="34"/>
      <c r="B283" s="35"/>
      <c r="C283" s="36"/>
      <c r="D283" s="199" t="s">
        <v>145</v>
      </c>
      <c r="E283" s="36"/>
      <c r="F283" s="200" t="s">
        <v>664</v>
      </c>
      <c r="G283" s="36"/>
      <c r="H283" s="36"/>
      <c r="I283" s="201"/>
      <c r="J283" s="36"/>
      <c r="K283" s="36"/>
      <c r="L283" s="39"/>
      <c r="M283" s="202"/>
      <c r="N283" s="203"/>
      <c r="O283" s="71"/>
      <c r="P283" s="71"/>
      <c r="Q283" s="71"/>
      <c r="R283" s="71"/>
      <c r="S283" s="71"/>
      <c r="T283" s="72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T283" s="17" t="s">
        <v>145</v>
      </c>
      <c r="AU283" s="17" t="s">
        <v>86</v>
      </c>
    </row>
    <row r="284" spans="1:65" s="2" customFormat="1" ht="14.45" customHeight="1">
      <c r="A284" s="34"/>
      <c r="B284" s="35"/>
      <c r="C284" s="226" t="s">
        <v>666</v>
      </c>
      <c r="D284" s="226" t="s">
        <v>174</v>
      </c>
      <c r="E284" s="227" t="s">
        <v>667</v>
      </c>
      <c r="F284" s="228" t="s">
        <v>582</v>
      </c>
      <c r="G284" s="229" t="s">
        <v>206</v>
      </c>
      <c r="H284" s="230">
        <v>1</v>
      </c>
      <c r="I284" s="231"/>
      <c r="J284" s="232">
        <f>ROUND(I284*H284,2)</f>
        <v>0</v>
      </c>
      <c r="K284" s="228" t="s">
        <v>1</v>
      </c>
      <c r="L284" s="233"/>
      <c r="M284" s="234" t="s">
        <v>1</v>
      </c>
      <c r="N284" s="235" t="s">
        <v>42</v>
      </c>
      <c r="O284" s="71"/>
      <c r="P284" s="195">
        <f>O284*H284</f>
        <v>0</v>
      </c>
      <c r="Q284" s="195">
        <v>0</v>
      </c>
      <c r="R284" s="195">
        <f>Q284*H284</f>
        <v>0</v>
      </c>
      <c r="S284" s="195">
        <v>0</v>
      </c>
      <c r="T284" s="196">
        <f>S284*H284</f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197" t="s">
        <v>164</v>
      </c>
      <c r="AT284" s="197" t="s">
        <v>174</v>
      </c>
      <c r="AU284" s="197" t="s">
        <v>86</v>
      </c>
      <c r="AY284" s="17" t="s">
        <v>138</v>
      </c>
      <c r="BE284" s="198">
        <f>IF(N284="základní",J284,0)</f>
        <v>0</v>
      </c>
      <c r="BF284" s="198">
        <f>IF(N284="snížená",J284,0)</f>
        <v>0</v>
      </c>
      <c r="BG284" s="198">
        <f>IF(N284="zákl. přenesená",J284,0)</f>
        <v>0</v>
      </c>
      <c r="BH284" s="198">
        <f>IF(N284="sníž. přenesená",J284,0)</f>
        <v>0</v>
      </c>
      <c r="BI284" s="198">
        <f>IF(N284="nulová",J284,0)</f>
        <v>0</v>
      </c>
      <c r="BJ284" s="17" t="s">
        <v>82</v>
      </c>
      <c r="BK284" s="198">
        <f>ROUND(I284*H284,2)</f>
        <v>0</v>
      </c>
      <c r="BL284" s="17" t="s">
        <v>92</v>
      </c>
      <c r="BM284" s="197" t="s">
        <v>668</v>
      </c>
    </row>
    <row r="285" spans="1:47" s="2" customFormat="1" ht="11.25">
      <c r="A285" s="34"/>
      <c r="B285" s="35"/>
      <c r="C285" s="36"/>
      <c r="D285" s="199" t="s">
        <v>145</v>
      </c>
      <c r="E285" s="36"/>
      <c r="F285" s="200" t="s">
        <v>582</v>
      </c>
      <c r="G285" s="36"/>
      <c r="H285" s="36"/>
      <c r="I285" s="201"/>
      <c r="J285" s="36"/>
      <c r="K285" s="36"/>
      <c r="L285" s="39"/>
      <c r="M285" s="202"/>
      <c r="N285" s="203"/>
      <c r="O285" s="71"/>
      <c r="P285" s="71"/>
      <c r="Q285" s="71"/>
      <c r="R285" s="71"/>
      <c r="S285" s="71"/>
      <c r="T285" s="72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T285" s="17" t="s">
        <v>145</v>
      </c>
      <c r="AU285" s="17" t="s">
        <v>86</v>
      </c>
    </row>
    <row r="286" spans="1:65" s="2" customFormat="1" ht="14.45" customHeight="1">
      <c r="A286" s="34"/>
      <c r="B286" s="35"/>
      <c r="C286" s="226" t="s">
        <v>336</v>
      </c>
      <c r="D286" s="226" t="s">
        <v>174</v>
      </c>
      <c r="E286" s="227" t="s">
        <v>669</v>
      </c>
      <c r="F286" s="228" t="s">
        <v>670</v>
      </c>
      <c r="G286" s="229" t="s">
        <v>206</v>
      </c>
      <c r="H286" s="230">
        <v>1</v>
      </c>
      <c r="I286" s="231"/>
      <c r="J286" s="232">
        <f>ROUND(I286*H286,2)</f>
        <v>0</v>
      </c>
      <c r="K286" s="228" t="s">
        <v>1</v>
      </c>
      <c r="L286" s="233"/>
      <c r="M286" s="234" t="s">
        <v>1</v>
      </c>
      <c r="N286" s="235" t="s">
        <v>42</v>
      </c>
      <c r="O286" s="71"/>
      <c r="P286" s="195">
        <f>O286*H286</f>
        <v>0</v>
      </c>
      <c r="Q286" s="195">
        <v>0</v>
      </c>
      <c r="R286" s="195">
        <f>Q286*H286</f>
        <v>0</v>
      </c>
      <c r="S286" s="195">
        <v>0</v>
      </c>
      <c r="T286" s="196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197" t="s">
        <v>164</v>
      </c>
      <c r="AT286" s="197" t="s">
        <v>174</v>
      </c>
      <c r="AU286" s="197" t="s">
        <v>86</v>
      </c>
      <c r="AY286" s="17" t="s">
        <v>138</v>
      </c>
      <c r="BE286" s="198">
        <f>IF(N286="základní",J286,0)</f>
        <v>0</v>
      </c>
      <c r="BF286" s="198">
        <f>IF(N286="snížená",J286,0)</f>
        <v>0</v>
      </c>
      <c r="BG286" s="198">
        <f>IF(N286="zákl. přenesená",J286,0)</f>
        <v>0</v>
      </c>
      <c r="BH286" s="198">
        <f>IF(N286="sníž. přenesená",J286,0)</f>
        <v>0</v>
      </c>
      <c r="BI286" s="198">
        <f>IF(N286="nulová",J286,0)</f>
        <v>0</v>
      </c>
      <c r="BJ286" s="17" t="s">
        <v>82</v>
      </c>
      <c r="BK286" s="198">
        <f>ROUND(I286*H286,2)</f>
        <v>0</v>
      </c>
      <c r="BL286" s="17" t="s">
        <v>92</v>
      </c>
      <c r="BM286" s="197" t="s">
        <v>671</v>
      </c>
    </row>
    <row r="287" spans="1:47" s="2" customFormat="1" ht="11.25">
      <c r="A287" s="34"/>
      <c r="B287" s="35"/>
      <c r="C287" s="36"/>
      <c r="D287" s="199" t="s">
        <v>145</v>
      </c>
      <c r="E287" s="36"/>
      <c r="F287" s="200" t="s">
        <v>670</v>
      </c>
      <c r="G287" s="36"/>
      <c r="H287" s="36"/>
      <c r="I287" s="201"/>
      <c r="J287" s="36"/>
      <c r="K287" s="36"/>
      <c r="L287" s="39"/>
      <c r="M287" s="202"/>
      <c r="N287" s="203"/>
      <c r="O287" s="71"/>
      <c r="P287" s="71"/>
      <c r="Q287" s="71"/>
      <c r="R287" s="71"/>
      <c r="S287" s="71"/>
      <c r="T287" s="72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T287" s="17" t="s">
        <v>145</v>
      </c>
      <c r="AU287" s="17" t="s">
        <v>86</v>
      </c>
    </row>
    <row r="288" spans="1:65" s="2" customFormat="1" ht="14.45" customHeight="1">
      <c r="A288" s="34"/>
      <c r="B288" s="35"/>
      <c r="C288" s="226" t="s">
        <v>672</v>
      </c>
      <c r="D288" s="226" t="s">
        <v>174</v>
      </c>
      <c r="E288" s="227" t="s">
        <v>673</v>
      </c>
      <c r="F288" s="228" t="s">
        <v>577</v>
      </c>
      <c r="G288" s="229" t="s">
        <v>206</v>
      </c>
      <c r="H288" s="230">
        <v>1</v>
      </c>
      <c r="I288" s="231"/>
      <c r="J288" s="232">
        <f>ROUND(I288*H288,2)</f>
        <v>0</v>
      </c>
      <c r="K288" s="228" t="s">
        <v>1</v>
      </c>
      <c r="L288" s="233"/>
      <c r="M288" s="234" t="s">
        <v>1</v>
      </c>
      <c r="N288" s="235" t="s">
        <v>42</v>
      </c>
      <c r="O288" s="71"/>
      <c r="P288" s="195">
        <f>O288*H288</f>
        <v>0</v>
      </c>
      <c r="Q288" s="195">
        <v>0</v>
      </c>
      <c r="R288" s="195">
        <f>Q288*H288</f>
        <v>0</v>
      </c>
      <c r="S288" s="195">
        <v>0</v>
      </c>
      <c r="T288" s="196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197" t="s">
        <v>164</v>
      </c>
      <c r="AT288" s="197" t="s">
        <v>174</v>
      </c>
      <c r="AU288" s="197" t="s">
        <v>86</v>
      </c>
      <c r="AY288" s="17" t="s">
        <v>138</v>
      </c>
      <c r="BE288" s="198">
        <f>IF(N288="základní",J288,0)</f>
        <v>0</v>
      </c>
      <c r="BF288" s="198">
        <f>IF(N288="snížená",J288,0)</f>
        <v>0</v>
      </c>
      <c r="BG288" s="198">
        <f>IF(N288="zákl. přenesená",J288,0)</f>
        <v>0</v>
      </c>
      <c r="BH288" s="198">
        <f>IF(N288="sníž. přenesená",J288,0)</f>
        <v>0</v>
      </c>
      <c r="BI288" s="198">
        <f>IF(N288="nulová",J288,0)</f>
        <v>0</v>
      </c>
      <c r="BJ288" s="17" t="s">
        <v>82</v>
      </c>
      <c r="BK288" s="198">
        <f>ROUND(I288*H288,2)</f>
        <v>0</v>
      </c>
      <c r="BL288" s="17" t="s">
        <v>92</v>
      </c>
      <c r="BM288" s="197" t="s">
        <v>674</v>
      </c>
    </row>
    <row r="289" spans="1:47" s="2" customFormat="1" ht="11.25">
      <c r="A289" s="34"/>
      <c r="B289" s="35"/>
      <c r="C289" s="36"/>
      <c r="D289" s="199" t="s">
        <v>145</v>
      </c>
      <c r="E289" s="36"/>
      <c r="F289" s="200" t="s">
        <v>577</v>
      </c>
      <c r="G289" s="36"/>
      <c r="H289" s="36"/>
      <c r="I289" s="201"/>
      <c r="J289" s="36"/>
      <c r="K289" s="36"/>
      <c r="L289" s="39"/>
      <c r="M289" s="202"/>
      <c r="N289" s="203"/>
      <c r="O289" s="71"/>
      <c r="P289" s="71"/>
      <c r="Q289" s="71"/>
      <c r="R289" s="71"/>
      <c r="S289" s="71"/>
      <c r="T289" s="72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T289" s="17" t="s">
        <v>145</v>
      </c>
      <c r="AU289" s="17" t="s">
        <v>86</v>
      </c>
    </row>
    <row r="290" spans="1:65" s="2" customFormat="1" ht="14.45" customHeight="1">
      <c r="A290" s="34"/>
      <c r="B290" s="35"/>
      <c r="C290" s="226" t="s">
        <v>343</v>
      </c>
      <c r="D290" s="226" t="s">
        <v>174</v>
      </c>
      <c r="E290" s="227" t="s">
        <v>675</v>
      </c>
      <c r="F290" s="228" t="s">
        <v>676</v>
      </c>
      <c r="G290" s="229" t="s">
        <v>206</v>
      </c>
      <c r="H290" s="230">
        <v>1</v>
      </c>
      <c r="I290" s="231"/>
      <c r="J290" s="232">
        <f>ROUND(I290*H290,2)</f>
        <v>0</v>
      </c>
      <c r="K290" s="228" t="s">
        <v>1</v>
      </c>
      <c r="L290" s="233"/>
      <c r="M290" s="234" t="s">
        <v>1</v>
      </c>
      <c r="N290" s="235" t="s">
        <v>42</v>
      </c>
      <c r="O290" s="71"/>
      <c r="P290" s="195">
        <f>O290*H290</f>
        <v>0</v>
      </c>
      <c r="Q290" s="195">
        <v>0</v>
      </c>
      <c r="R290" s="195">
        <f>Q290*H290</f>
        <v>0</v>
      </c>
      <c r="S290" s="195">
        <v>0</v>
      </c>
      <c r="T290" s="196">
        <f>S290*H290</f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197" t="s">
        <v>164</v>
      </c>
      <c r="AT290" s="197" t="s">
        <v>174</v>
      </c>
      <c r="AU290" s="197" t="s">
        <v>86</v>
      </c>
      <c r="AY290" s="17" t="s">
        <v>138</v>
      </c>
      <c r="BE290" s="198">
        <f>IF(N290="základní",J290,0)</f>
        <v>0</v>
      </c>
      <c r="BF290" s="198">
        <f>IF(N290="snížená",J290,0)</f>
        <v>0</v>
      </c>
      <c r="BG290" s="198">
        <f>IF(N290="zákl. přenesená",J290,0)</f>
        <v>0</v>
      </c>
      <c r="BH290" s="198">
        <f>IF(N290="sníž. přenesená",J290,0)</f>
        <v>0</v>
      </c>
      <c r="BI290" s="198">
        <f>IF(N290="nulová",J290,0)</f>
        <v>0</v>
      </c>
      <c r="BJ290" s="17" t="s">
        <v>82</v>
      </c>
      <c r="BK290" s="198">
        <f>ROUND(I290*H290,2)</f>
        <v>0</v>
      </c>
      <c r="BL290" s="17" t="s">
        <v>92</v>
      </c>
      <c r="BM290" s="197" t="s">
        <v>677</v>
      </c>
    </row>
    <row r="291" spans="1:47" s="2" customFormat="1" ht="11.25">
      <c r="A291" s="34"/>
      <c r="B291" s="35"/>
      <c r="C291" s="36"/>
      <c r="D291" s="199" t="s">
        <v>145</v>
      </c>
      <c r="E291" s="36"/>
      <c r="F291" s="200" t="s">
        <v>676</v>
      </c>
      <c r="G291" s="36"/>
      <c r="H291" s="36"/>
      <c r="I291" s="201"/>
      <c r="J291" s="36"/>
      <c r="K291" s="36"/>
      <c r="L291" s="39"/>
      <c r="M291" s="202"/>
      <c r="N291" s="203"/>
      <c r="O291" s="71"/>
      <c r="P291" s="71"/>
      <c r="Q291" s="71"/>
      <c r="R291" s="71"/>
      <c r="S291" s="71"/>
      <c r="T291" s="72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T291" s="17" t="s">
        <v>145</v>
      </c>
      <c r="AU291" s="17" t="s">
        <v>86</v>
      </c>
    </row>
    <row r="292" spans="1:65" s="2" customFormat="1" ht="14.45" customHeight="1">
      <c r="A292" s="34"/>
      <c r="B292" s="35"/>
      <c r="C292" s="226" t="s">
        <v>678</v>
      </c>
      <c r="D292" s="226" t="s">
        <v>174</v>
      </c>
      <c r="E292" s="227" t="s">
        <v>679</v>
      </c>
      <c r="F292" s="228" t="s">
        <v>587</v>
      </c>
      <c r="G292" s="229" t="s">
        <v>257</v>
      </c>
      <c r="H292" s="230">
        <v>3.825</v>
      </c>
      <c r="I292" s="231"/>
      <c r="J292" s="232">
        <f>ROUND(I292*H292,2)</f>
        <v>0</v>
      </c>
      <c r="K292" s="228" t="s">
        <v>1</v>
      </c>
      <c r="L292" s="233"/>
      <c r="M292" s="234" t="s">
        <v>1</v>
      </c>
      <c r="N292" s="235" t="s">
        <v>42</v>
      </c>
      <c r="O292" s="71"/>
      <c r="P292" s="195">
        <f>O292*H292</f>
        <v>0</v>
      </c>
      <c r="Q292" s="195">
        <v>0</v>
      </c>
      <c r="R292" s="195">
        <f>Q292*H292</f>
        <v>0</v>
      </c>
      <c r="S292" s="195">
        <v>0</v>
      </c>
      <c r="T292" s="196">
        <f>S292*H292</f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197" t="s">
        <v>164</v>
      </c>
      <c r="AT292" s="197" t="s">
        <v>174</v>
      </c>
      <c r="AU292" s="197" t="s">
        <v>86</v>
      </c>
      <c r="AY292" s="17" t="s">
        <v>138</v>
      </c>
      <c r="BE292" s="198">
        <f>IF(N292="základní",J292,0)</f>
        <v>0</v>
      </c>
      <c r="BF292" s="198">
        <f>IF(N292="snížená",J292,0)</f>
        <v>0</v>
      </c>
      <c r="BG292" s="198">
        <f>IF(N292="zákl. přenesená",J292,0)</f>
        <v>0</v>
      </c>
      <c r="BH292" s="198">
        <f>IF(N292="sníž. přenesená",J292,0)</f>
        <v>0</v>
      </c>
      <c r="BI292" s="198">
        <f>IF(N292="nulová",J292,0)</f>
        <v>0</v>
      </c>
      <c r="BJ292" s="17" t="s">
        <v>82</v>
      </c>
      <c r="BK292" s="198">
        <f>ROUND(I292*H292,2)</f>
        <v>0</v>
      </c>
      <c r="BL292" s="17" t="s">
        <v>92</v>
      </c>
      <c r="BM292" s="197" t="s">
        <v>680</v>
      </c>
    </row>
    <row r="293" spans="1:47" s="2" customFormat="1" ht="11.25">
      <c r="A293" s="34"/>
      <c r="B293" s="35"/>
      <c r="C293" s="36"/>
      <c r="D293" s="199" t="s">
        <v>145</v>
      </c>
      <c r="E293" s="36"/>
      <c r="F293" s="200" t="s">
        <v>587</v>
      </c>
      <c r="G293" s="36"/>
      <c r="H293" s="36"/>
      <c r="I293" s="201"/>
      <c r="J293" s="36"/>
      <c r="K293" s="36"/>
      <c r="L293" s="39"/>
      <c r="M293" s="202"/>
      <c r="N293" s="203"/>
      <c r="O293" s="71"/>
      <c r="P293" s="71"/>
      <c r="Q293" s="71"/>
      <c r="R293" s="71"/>
      <c r="S293" s="71"/>
      <c r="T293" s="72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T293" s="17" t="s">
        <v>145</v>
      </c>
      <c r="AU293" s="17" t="s">
        <v>86</v>
      </c>
    </row>
    <row r="294" spans="1:65" s="2" customFormat="1" ht="14.45" customHeight="1">
      <c r="A294" s="34"/>
      <c r="B294" s="35"/>
      <c r="C294" s="226" t="s">
        <v>350</v>
      </c>
      <c r="D294" s="226" t="s">
        <v>174</v>
      </c>
      <c r="E294" s="227" t="s">
        <v>681</v>
      </c>
      <c r="F294" s="228" t="s">
        <v>682</v>
      </c>
      <c r="G294" s="229" t="s">
        <v>206</v>
      </c>
      <c r="H294" s="230">
        <v>2</v>
      </c>
      <c r="I294" s="231"/>
      <c r="J294" s="232">
        <f>ROUND(I294*H294,2)</f>
        <v>0</v>
      </c>
      <c r="K294" s="228" t="s">
        <v>1</v>
      </c>
      <c r="L294" s="233"/>
      <c r="M294" s="234" t="s">
        <v>1</v>
      </c>
      <c r="N294" s="235" t="s">
        <v>42</v>
      </c>
      <c r="O294" s="71"/>
      <c r="P294" s="195">
        <f>O294*H294</f>
        <v>0</v>
      </c>
      <c r="Q294" s="195">
        <v>0</v>
      </c>
      <c r="R294" s="195">
        <f>Q294*H294</f>
        <v>0</v>
      </c>
      <c r="S294" s="195">
        <v>0</v>
      </c>
      <c r="T294" s="196">
        <f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197" t="s">
        <v>164</v>
      </c>
      <c r="AT294" s="197" t="s">
        <v>174</v>
      </c>
      <c r="AU294" s="197" t="s">
        <v>86</v>
      </c>
      <c r="AY294" s="17" t="s">
        <v>138</v>
      </c>
      <c r="BE294" s="198">
        <f>IF(N294="základní",J294,0)</f>
        <v>0</v>
      </c>
      <c r="BF294" s="198">
        <f>IF(N294="snížená",J294,0)</f>
        <v>0</v>
      </c>
      <c r="BG294" s="198">
        <f>IF(N294="zákl. přenesená",J294,0)</f>
        <v>0</v>
      </c>
      <c r="BH294" s="198">
        <f>IF(N294="sníž. přenesená",J294,0)</f>
        <v>0</v>
      </c>
      <c r="BI294" s="198">
        <f>IF(N294="nulová",J294,0)</f>
        <v>0</v>
      </c>
      <c r="BJ294" s="17" t="s">
        <v>82</v>
      </c>
      <c r="BK294" s="198">
        <f>ROUND(I294*H294,2)</f>
        <v>0</v>
      </c>
      <c r="BL294" s="17" t="s">
        <v>92</v>
      </c>
      <c r="BM294" s="197" t="s">
        <v>683</v>
      </c>
    </row>
    <row r="295" spans="1:47" s="2" customFormat="1" ht="11.25">
      <c r="A295" s="34"/>
      <c r="B295" s="35"/>
      <c r="C295" s="36"/>
      <c r="D295" s="199" t="s">
        <v>145</v>
      </c>
      <c r="E295" s="36"/>
      <c r="F295" s="200" t="s">
        <v>682</v>
      </c>
      <c r="G295" s="36"/>
      <c r="H295" s="36"/>
      <c r="I295" s="201"/>
      <c r="J295" s="36"/>
      <c r="K295" s="36"/>
      <c r="L295" s="39"/>
      <c r="M295" s="202"/>
      <c r="N295" s="203"/>
      <c r="O295" s="71"/>
      <c r="P295" s="71"/>
      <c r="Q295" s="71"/>
      <c r="R295" s="71"/>
      <c r="S295" s="71"/>
      <c r="T295" s="72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T295" s="17" t="s">
        <v>145</v>
      </c>
      <c r="AU295" s="17" t="s">
        <v>86</v>
      </c>
    </row>
    <row r="296" spans="2:63" s="12" customFormat="1" ht="22.9" customHeight="1">
      <c r="B296" s="170"/>
      <c r="C296" s="171"/>
      <c r="D296" s="172" t="s">
        <v>76</v>
      </c>
      <c r="E296" s="184" t="s">
        <v>684</v>
      </c>
      <c r="F296" s="184" t="s">
        <v>685</v>
      </c>
      <c r="G296" s="171"/>
      <c r="H296" s="171"/>
      <c r="I296" s="174"/>
      <c r="J296" s="185">
        <f>BK296</f>
        <v>0</v>
      </c>
      <c r="K296" s="171"/>
      <c r="L296" s="176"/>
      <c r="M296" s="177"/>
      <c r="N296" s="178"/>
      <c r="O296" s="178"/>
      <c r="P296" s="179">
        <f>SUM(P297:P298)</f>
        <v>0</v>
      </c>
      <c r="Q296" s="178"/>
      <c r="R296" s="179">
        <f>SUM(R297:R298)</f>
        <v>0</v>
      </c>
      <c r="S296" s="178"/>
      <c r="T296" s="180">
        <f>SUM(T297:T298)</f>
        <v>0</v>
      </c>
      <c r="AR296" s="181" t="s">
        <v>82</v>
      </c>
      <c r="AT296" s="182" t="s">
        <v>76</v>
      </c>
      <c r="AU296" s="182" t="s">
        <v>82</v>
      </c>
      <c r="AY296" s="181" t="s">
        <v>138</v>
      </c>
      <c r="BK296" s="183">
        <f>SUM(BK297:BK298)</f>
        <v>0</v>
      </c>
    </row>
    <row r="297" spans="1:65" s="2" customFormat="1" ht="14.45" customHeight="1">
      <c r="A297" s="34"/>
      <c r="B297" s="35"/>
      <c r="C297" s="226" t="s">
        <v>686</v>
      </c>
      <c r="D297" s="226" t="s">
        <v>174</v>
      </c>
      <c r="E297" s="227" t="s">
        <v>687</v>
      </c>
      <c r="F297" s="228" t="s">
        <v>688</v>
      </c>
      <c r="G297" s="229" t="s">
        <v>206</v>
      </c>
      <c r="H297" s="230">
        <v>1</v>
      </c>
      <c r="I297" s="231"/>
      <c r="J297" s="232">
        <f>ROUND(I297*H297,2)</f>
        <v>0</v>
      </c>
      <c r="K297" s="228" t="s">
        <v>1</v>
      </c>
      <c r="L297" s="233"/>
      <c r="M297" s="234" t="s">
        <v>1</v>
      </c>
      <c r="N297" s="235" t="s">
        <v>42</v>
      </c>
      <c r="O297" s="71"/>
      <c r="P297" s="195">
        <f>O297*H297</f>
        <v>0</v>
      </c>
      <c r="Q297" s="195">
        <v>0</v>
      </c>
      <c r="R297" s="195">
        <f>Q297*H297</f>
        <v>0</v>
      </c>
      <c r="S297" s="195">
        <v>0</v>
      </c>
      <c r="T297" s="196">
        <f>S297*H297</f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197" t="s">
        <v>164</v>
      </c>
      <c r="AT297" s="197" t="s">
        <v>174</v>
      </c>
      <c r="AU297" s="197" t="s">
        <v>86</v>
      </c>
      <c r="AY297" s="17" t="s">
        <v>138</v>
      </c>
      <c r="BE297" s="198">
        <f>IF(N297="základní",J297,0)</f>
        <v>0</v>
      </c>
      <c r="BF297" s="198">
        <f>IF(N297="snížená",J297,0)</f>
        <v>0</v>
      </c>
      <c r="BG297" s="198">
        <f>IF(N297="zákl. přenesená",J297,0)</f>
        <v>0</v>
      </c>
      <c r="BH297" s="198">
        <f>IF(N297="sníž. přenesená",J297,0)</f>
        <v>0</v>
      </c>
      <c r="BI297" s="198">
        <f>IF(N297="nulová",J297,0)</f>
        <v>0</v>
      </c>
      <c r="BJ297" s="17" t="s">
        <v>82</v>
      </c>
      <c r="BK297" s="198">
        <f>ROUND(I297*H297,2)</f>
        <v>0</v>
      </c>
      <c r="BL297" s="17" t="s">
        <v>92</v>
      </c>
      <c r="BM297" s="197" t="s">
        <v>689</v>
      </c>
    </row>
    <row r="298" spans="1:47" s="2" customFormat="1" ht="11.25">
      <c r="A298" s="34"/>
      <c r="B298" s="35"/>
      <c r="C298" s="36"/>
      <c r="D298" s="199" t="s">
        <v>145</v>
      </c>
      <c r="E298" s="36"/>
      <c r="F298" s="200" t="s">
        <v>688</v>
      </c>
      <c r="G298" s="36"/>
      <c r="H298" s="36"/>
      <c r="I298" s="201"/>
      <c r="J298" s="36"/>
      <c r="K298" s="36"/>
      <c r="L298" s="39"/>
      <c r="M298" s="202"/>
      <c r="N298" s="203"/>
      <c r="O298" s="71"/>
      <c r="P298" s="71"/>
      <c r="Q298" s="71"/>
      <c r="R298" s="71"/>
      <c r="S298" s="71"/>
      <c r="T298" s="72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T298" s="17" t="s">
        <v>145</v>
      </c>
      <c r="AU298" s="17" t="s">
        <v>86</v>
      </c>
    </row>
    <row r="299" spans="2:63" s="12" customFormat="1" ht="22.9" customHeight="1">
      <c r="B299" s="170"/>
      <c r="C299" s="171"/>
      <c r="D299" s="172" t="s">
        <v>76</v>
      </c>
      <c r="E299" s="184" t="s">
        <v>690</v>
      </c>
      <c r="F299" s="184" t="s">
        <v>625</v>
      </c>
      <c r="G299" s="171"/>
      <c r="H299" s="171"/>
      <c r="I299" s="174"/>
      <c r="J299" s="185">
        <f>BK299</f>
        <v>0</v>
      </c>
      <c r="K299" s="171"/>
      <c r="L299" s="176"/>
      <c r="M299" s="177"/>
      <c r="N299" s="178"/>
      <c r="O299" s="178"/>
      <c r="P299" s="179">
        <f>SUM(P300:P301)</f>
        <v>0</v>
      </c>
      <c r="Q299" s="178"/>
      <c r="R299" s="179">
        <f>SUM(R300:R301)</f>
        <v>0</v>
      </c>
      <c r="S299" s="178"/>
      <c r="T299" s="180">
        <f>SUM(T300:T301)</f>
        <v>0</v>
      </c>
      <c r="AR299" s="181" t="s">
        <v>82</v>
      </c>
      <c r="AT299" s="182" t="s">
        <v>76</v>
      </c>
      <c r="AU299" s="182" t="s">
        <v>82</v>
      </c>
      <c r="AY299" s="181" t="s">
        <v>138</v>
      </c>
      <c r="BK299" s="183">
        <f>SUM(BK300:BK301)</f>
        <v>0</v>
      </c>
    </row>
    <row r="300" spans="1:65" s="2" customFormat="1" ht="14.45" customHeight="1">
      <c r="A300" s="34"/>
      <c r="B300" s="35"/>
      <c r="C300" s="226" t="s">
        <v>356</v>
      </c>
      <c r="D300" s="226" t="s">
        <v>174</v>
      </c>
      <c r="E300" s="227" t="s">
        <v>691</v>
      </c>
      <c r="F300" s="228" t="s">
        <v>634</v>
      </c>
      <c r="G300" s="229" t="s">
        <v>206</v>
      </c>
      <c r="H300" s="230">
        <v>1</v>
      </c>
      <c r="I300" s="231"/>
      <c r="J300" s="232">
        <f>ROUND(I300*H300,2)</f>
        <v>0</v>
      </c>
      <c r="K300" s="228" t="s">
        <v>1</v>
      </c>
      <c r="L300" s="233"/>
      <c r="M300" s="234" t="s">
        <v>1</v>
      </c>
      <c r="N300" s="235" t="s">
        <v>42</v>
      </c>
      <c r="O300" s="71"/>
      <c r="P300" s="195">
        <f>O300*H300</f>
        <v>0</v>
      </c>
      <c r="Q300" s="195">
        <v>0</v>
      </c>
      <c r="R300" s="195">
        <f>Q300*H300</f>
        <v>0</v>
      </c>
      <c r="S300" s="195">
        <v>0</v>
      </c>
      <c r="T300" s="196">
        <f>S300*H300</f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197" t="s">
        <v>164</v>
      </c>
      <c r="AT300" s="197" t="s">
        <v>174</v>
      </c>
      <c r="AU300" s="197" t="s">
        <v>86</v>
      </c>
      <c r="AY300" s="17" t="s">
        <v>138</v>
      </c>
      <c r="BE300" s="198">
        <f>IF(N300="základní",J300,0)</f>
        <v>0</v>
      </c>
      <c r="BF300" s="198">
        <f>IF(N300="snížená",J300,0)</f>
        <v>0</v>
      </c>
      <c r="BG300" s="198">
        <f>IF(N300="zákl. přenesená",J300,0)</f>
        <v>0</v>
      </c>
      <c r="BH300" s="198">
        <f>IF(N300="sníž. přenesená",J300,0)</f>
        <v>0</v>
      </c>
      <c r="BI300" s="198">
        <f>IF(N300="nulová",J300,0)</f>
        <v>0</v>
      </c>
      <c r="BJ300" s="17" t="s">
        <v>82</v>
      </c>
      <c r="BK300" s="198">
        <f>ROUND(I300*H300,2)</f>
        <v>0</v>
      </c>
      <c r="BL300" s="17" t="s">
        <v>92</v>
      </c>
      <c r="BM300" s="197" t="s">
        <v>692</v>
      </c>
    </row>
    <row r="301" spans="1:47" s="2" customFormat="1" ht="11.25">
      <c r="A301" s="34"/>
      <c r="B301" s="35"/>
      <c r="C301" s="36"/>
      <c r="D301" s="199" t="s">
        <v>145</v>
      </c>
      <c r="E301" s="36"/>
      <c r="F301" s="200" t="s">
        <v>634</v>
      </c>
      <c r="G301" s="36"/>
      <c r="H301" s="36"/>
      <c r="I301" s="201"/>
      <c r="J301" s="36"/>
      <c r="K301" s="36"/>
      <c r="L301" s="39"/>
      <c r="M301" s="202"/>
      <c r="N301" s="203"/>
      <c r="O301" s="71"/>
      <c r="P301" s="71"/>
      <c r="Q301" s="71"/>
      <c r="R301" s="71"/>
      <c r="S301" s="71"/>
      <c r="T301" s="72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T301" s="17" t="s">
        <v>145</v>
      </c>
      <c r="AU301" s="17" t="s">
        <v>86</v>
      </c>
    </row>
    <row r="302" spans="2:63" s="12" customFormat="1" ht="25.9" customHeight="1">
      <c r="B302" s="170"/>
      <c r="C302" s="171"/>
      <c r="D302" s="172" t="s">
        <v>76</v>
      </c>
      <c r="E302" s="173" t="s">
        <v>693</v>
      </c>
      <c r="F302" s="173" t="s">
        <v>694</v>
      </c>
      <c r="G302" s="171"/>
      <c r="H302" s="171"/>
      <c r="I302" s="174"/>
      <c r="J302" s="175">
        <f>BK302</f>
        <v>0</v>
      </c>
      <c r="K302" s="171"/>
      <c r="L302" s="176"/>
      <c r="M302" s="177"/>
      <c r="N302" s="178"/>
      <c r="O302" s="178"/>
      <c r="P302" s="179">
        <f>SUM(P303:P306)</f>
        <v>0</v>
      </c>
      <c r="Q302" s="178"/>
      <c r="R302" s="179">
        <f>SUM(R303:R306)</f>
        <v>0</v>
      </c>
      <c r="S302" s="178"/>
      <c r="T302" s="180">
        <f>SUM(T303:T306)</f>
        <v>0</v>
      </c>
      <c r="AR302" s="181" t="s">
        <v>82</v>
      </c>
      <c r="AT302" s="182" t="s">
        <v>76</v>
      </c>
      <c r="AU302" s="182" t="s">
        <v>77</v>
      </c>
      <c r="AY302" s="181" t="s">
        <v>138</v>
      </c>
      <c r="BK302" s="183">
        <f>SUM(BK303:BK306)</f>
        <v>0</v>
      </c>
    </row>
    <row r="303" spans="1:65" s="2" customFormat="1" ht="14.45" customHeight="1">
      <c r="A303" s="34"/>
      <c r="B303" s="35"/>
      <c r="C303" s="226" t="s">
        <v>695</v>
      </c>
      <c r="D303" s="226" t="s">
        <v>174</v>
      </c>
      <c r="E303" s="227" t="s">
        <v>696</v>
      </c>
      <c r="F303" s="228" t="s">
        <v>697</v>
      </c>
      <c r="G303" s="229" t="s">
        <v>206</v>
      </c>
      <c r="H303" s="230">
        <v>1</v>
      </c>
      <c r="I303" s="231"/>
      <c r="J303" s="232">
        <f>ROUND(I303*H303,2)</f>
        <v>0</v>
      </c>
      <c r="K303" s="228" t="s">
        <v>1</v>
      </c>
      <c r="L303" s="233"/>
      <c r="M303" s="234" t="s">
        <v>1</v>
      </c>
      <c r="N303" s="235" t="s">
        <v>42</v>
      </c>
      <c r="O303" s="71"/>
      <c r="P303" s="195">
        <f>O303*H303</f>
        <v>0</v>
      </c>
      <c r="Q303" s="195">
        <v>0</v>
      </c>
      <c r="R303" s="195">
        <f>Q303*H303</f>
        <v>0</v>
      </c>
      <c r="S303" s="195">
        <v>0</v>
      </c>
      <c r="T303" s="196">
        <f>S303*H303</f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197" t="s">
        <v>164</v>
      </c>
      <c r="AT303" s="197" t="s">
        <v>174</v>
      </c>
      <c r="AU303" s="197" t="s">
        <v>82</v>
      </c>
      <c r="AY303" s="17" t="s">
        <v>138</v>
      </c>
      <c r="BE303" s="198">
        <f>IF(N303="základní",J303,0)</f>
        <v>0</v>
      </c>
      <c r="BF303" s="198">
        <f>IF(N303="snížená",J303,0)</f>
        <v>0</v>
      </c>
      <c r="BG303" s="198">
        <f>IF(N303="zákl. přenesená",J303,0)</f>
        <v>0</v>
      </c>
      <c r="BH303" s="198">
        <f>IF(N303="sníž. přenesená",J303,0)</f>
        <v>0</v>
      </c>
      <c r="BI303" s="198">
        <f>IF(N303="nulová",J303,0)</f>
        <v>0</v>
      </c>
      <c r="BJ303" s="17" t="s">
        <v>82</v>
      </c>
      <c r="BK303" s="198">
        <f>ROUND(I303*H303,2)</f>
        <v>0</v>
      </c>
      <c r="BL303" s="17" t="s">
        <v>92</v>
      </c>
      <c r="BM303" s="197" t="s">
        <v>698</v>
      </c>
    </row>
    <row r="304" spans="1:47" s="2" customFormat="1" ht="11.25">
      <c r="A304" s="34"/>
      <c r="B304" s="35"/>
      <c r="C304" s="36"/>
      <c r="D304" s="199" t="s">
        <v>145</v>
      </c>
      <c r="E304" s="36"/>
      <c r="F304" s="200" t="s">
        <v>697</v>
      </c>
      <c r="G304" s="36"/>
      <c r="H304" s="36"/>
      <c r="I304" s="201"/>
      <c r="J304" s="36"/>
      <c r="K304" s="36"/>
      <c r="L304" s="39"/>
      <c r="M304" s="202"/>
      <c r="N304" s="203"/>
      <c r="O304" s="71"/>
      <c r="P304" s="71"/>
      <c r="Q304" s="71"/>
      <c r="R304" s="71"/>
      <c r="S304" s="71"/>
      <c r="T304" s="72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T304" s="17" t="s">
        <v>145</v>
      </c>
      <c r="AU304" s="17" t="s">
        <v>82</v>
      </c>
    </row>
    <row r="305" spans="1:65" s="2" customFormat="1" ht="14.45" customHeight="1">
      <c r="A305" s="34"/>
      <c r="B305" s="35"/>
      <c r="C305" s="226" t="s">
        <v>362</v>
      </c>
      <c r="D305" s="226" t="s">
        <v>174</v>
      </c>
      <c r="E305" s="227" t="s">
        <v>699</v>
      </c>
      <c r="F305" s="228" t="s">
        <v>700</v>
      </c>
      <c r="G305" s="229" t="s">
        <v>206</v>
      </c>
      <c r="H305" s="230">
        <v>1</v>
      </c>
      <c r="I305" s="231"/>
      <c r="J305" s="232">
        <f>ROUND(I305*H305,2)</f>
        <v>0</v>
      </c>
      <c r="K305" s="228" t="s">
        <v>1</v>
      </c>
      <c r="L305" s="233"/>
      <c r="M305" s="234" t="s">
        <v>1</v>
      </c>
      <c r="N305" s="235" t="s">
        <v>42</v>
      </c>
      <c r="O305" s="71"/>
      <c r="P305" s="195">
        <f>O305*H305</f>
        <v>0</v>
      </c>
      <c r="Q305" s="195">
        <v>0</v>
      </c>
      <c r="R305" s="195">
        <f>Q305*H305</f>
        <v>0</v>
      </c>
      <c r="S305" s="195">
        <v>0</v>
      </c>
      <c r="T305" s="196">
        <f>S305*H305</f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197" t="s">
        <v>164</v>
      </c>
      <c r="AT305" s="197" t="s">
        <v>174</v>
      </c>
      <c r="AU305" s="197" t="s">
        <v>82</v>
      </c>
      <c r="AY305" s="17" t="s">
        <v>138</v>
      </c>
      <c r="BE305" s="198">
        <f>IF(N305="základní",J305,0)</f>
        <v>0</v>
      </c>
      <c r="BF305" s="198">
        <f>IF(N305="snížená",J305,0)</f>
        <v>0</v>
      </c>
      <c r="BG305" s="198">
        <f>IF(N305="zákl. přenesená",J305,0)</f>
        <v>0</v>
      </c>
      <c r="BH305" s="198">
        <f>IF(N305="sníž. přenesená",J305,0)</f>
        <v>0</v>
      </c>
      <c r="BI305" s="198">
        <f>IF(N305="nulová",J305,0)</f>
        <v>0</v>
      </c>
      <c r="BJ305" s="17" t="s">
        <v>82</v>
      </c>
      <c r="BK305" s="198">
        <f>ROUND(I305*H305,2)</f>
        <v>0</v>
      </c>
      <c r="BL305" s="17" t="s">
        <v>92</v>
      </c>
      <c r="BM305" s="197" t="s">
        <v>701</v>
      </c>
    </row>
    <row r="306" spans="1:47" s="2" customFormat="1" ht="11.25">
      <c r="A306" s="34"/>
      <c r="B306" s="35"/>
      <c r="C306" s="36"/>
      <c r="D306" s="199" t="s">
        <v>145</v>
      </c>
      <c r="E306" s="36"/>
      <c r="F306" s="200" t="s">
        <v>700</v>
      </c>
      <c r="G306" s="36"/>
      <c r="H306" s="36"/>
      <c r="I306" s="201"/>
      <c r="J306" s="36"/>
      <c r="K306" s="36"/>
      <c r="L306" s="39"/>
      <c r="M306" s="250"/>
      <c r="N306" s="251"/>
      <c r="O306" s="252"/>
      <c r="P306" s="252"/>
      <c r="Q306" s="252"/>
      <c r="R306" s="252"/>
      <c r="S306" s="252"/>
      <c r="T306" s="253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T306" s="17" t="s">
        <v>145</v>
      </c>
      <c r="AU306" s="17" t="s">
        <v>82</v>
      </c>
    </row>
    <row r="307" spans="1:31" s="2" customFormat="1" ht="6.95" customHeight="1">
      <c r="A307" s="34"/>
      <c r="B307" s="54"/>
      <c r="C307" s="55"/>
      <c r="D307" s="55"/>
      <c r="E307" s="55"/>
      <c r="F307" s="55"/>
      <c r="G307" s="55"/>
      <c r="H307" s="55"/>
      <c r="I307" s="55"/>
      <c r="J307" s="55"/>
      <c r="K307" s="55"/>
      <c r="L307" s="39"/>
      <c r="M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</row>
  </sheetData>
  <sheetProtection algorithmName="SHA-512" hashValue="S21nac+cvULZwbJGs77pUna5d9Yi7nZ9DiX1p4OARCTzcOLWth8EL4IM/NpT6v1+21VIqg/gNhIJoDJa8RA3uA==" saltValue="xstuX1u6okWxEhqoo9oh3wU6Zf3tuzQzhHgvcE+zMzJVu+CxlHYjBq8Tu84viI7kF5pzXVcDsAIH0U6ys5sD5A==" spinCount="100000" sheet="1" objects="1" scenarios="1" formatColumns="0" formatRows="0" autoFilter="0"/>
  <autoFilter ref="C136:K306"/>
  <mergeCells count="9">
    <mergeCell ref="E87:H87"/>
    <mergeCell ref="E127:H127"/>
    <mergeCell ref="E129:H12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27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7" t="s">
        <v>91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86</v>
      </c>
    </row>
    <row r="4" spans="2:46" s="1" customFormat="1" ht="24.95" customHeight="1">
      <c r="B4" s="20"/>
      <c r="D4" s="110" t="s">
        <v>98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295" t="str">
        <f>'Rekapitulace stavby'!K6</f>
        <v>Stavební úpravy laboratoří - SVÚ Praha Lysolaje</v>
      </c>
      <c r="F7" s="296"/>
      <c r="G7" s="296"/>
      <c r="H7" s="296"/>
      <c r="L7" s="20"/>
    </row>
    <row r="8" spans="1:31" s="2" customFormat="1" ht="12" customHeight="1">
      <c r="A8" s="34"/>
      <c r="B8" s="39"/>
      <c r="C8" s="34"/>
      <c r="D8" s="112" t="s">
        <v>99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7" t="s">
        <v>702</v>
      </c>
      <c r="F9" s="298"/>
      <c r="G9" s="298"/>
      <c r="H9" s="298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34</v>
      </c>
      <c r="G12" s="34"/>
      <c r="H12" s="34"/>
      <c r="I12" s="112" t="s">
        <v>22</v>
      </c>
      <c r="J12" s="114" t="str">
        <f>'Rekapitulace stavby'!AN8</f>
        <v>19. 8. 2020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tr">
        <f>IF('Rekapitulace stavby'!E11="","",'Rekapitulace stavby'!E11)</f>
        <v>Státní veterinární ústav Praha</v>
      </c>
      <c r="F15" s="34"/>
      <c r="G15" s="34"/>
      <c r="H15" s="34"/>
      <c r="I15" s="112" t="s">
        <v>27</v>
      </c>
      <c r="J15" s="11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28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9" t="str">
        <f>'Rekapitulace stavby'!E14</f>
        <v>Vyplň údaj</v>
      </c>
      <c r="F18" s="300"/>
      <c r="G18" s="300"/>
      <c r="H18" s="300"/>
      <c r="I18" s="112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30</v>
      </c>
      <c r="E20" s="34"/>
      <c r="F20" s="34"/>
      <c r="G20" s="34"/>
      <c r="H20" s="34"/>
      <c r="I20" s="112" t="s">
        <v>25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>Prostor 008</v>
      </c>
      <c r="F21" s="34"/>
      <c r="G21" s="34"/>
      <c r="H21" s="34"/>
      <c r="I21" s="112" t="s">
        <v>27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33</v>
      </c>
      <c r="E23" s="34"/>
      <c r="F23" s="34"/>
      <c r="G23" s="34"/>
      <c r="H23" s="34"/>
      <c r="I23" s="112" t="s">
        <v>25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27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1" t="s">
        <v>1</v>
      </c>
      <c r="F27" s="301"/>
      <c r="G27" s="301"/>
      <c r="H27" s="301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37</v>
      </c>
      <c r="E30" s="34"/>
      <c r="F30" s="34"/>
      <c r="G30" s="34"/>
      <c r="H30" s="34"/>
      <c r="I30" s="34"/>
      <c r="J30" s="120">
        <f>ROUND(J124,2)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39</v>
      </c>
      <c r="G32" s="34"/>
      <c r="H32" s="34"/>
      <c r="I32" s="121" t="s">
        <v>38</v>
      </c>
      <c r="J32" s="121" t="s">
        <v>40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41</v>
      </c>
      <c r="E33" s="112" t="s">
        <v>42</v>
      </c>
      <c r="F33" s="123">
        <f>ROUND((SUM(BE124:BE274)),2)</f>
        <v>0</v>
      </c>
      <c r="G33" s="34"/>
      <c r="H33" s="34"/>
      <c r="I33" s="124">
        <v>0.21</v>
      </c>
      <c r="J33" s="123">
        <f>ROUND(((SUM(BE124:BE274))*I33),2)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43</v>
      </c>
      <c r="F34" s="123">
        <f>ROUND((SUM(BF124:BF274)),2)</f>
        <v>0</v>
      </c>
      <c r="G34" s="34"/>
      <c r="H34" s="34"/>
      <c r="I34" s="124">
        <v>0.15</v>
      </c>
      <c r="J34" s="123">
        <f>ROUND(((SUM(BF124:BF274))*I34),2)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44</v>
      </c>
      <c r="F35" s="123">
        <f>ROUND((SUM(BG124:BG274)),2)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45</v>
      </c>
      <c r="F36" s="123">
        <f>ROUND((SUM(BH124:BH274)),2)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46</v>
      </c>
      <c r="F37" s="123">
        <f>ROUND((SUM(BI124:BI274)),2)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47</v>
      </c>
      <c r="E39" s="127"/>
      <c r="F39" s="127"/>
      <c r="G39" s="128" t="s">
        <v>48</v>
      </c>
      <c r="H39" s="129" t="s">
        <v>49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50</v>
      </c>
      <c r="E50" s="133"/>
      <c r="F50" s="133"/>
      <c r="G50" s="132" t="s">
        <v>51</v>
      </c>
      <c r="H50" s="133"/>
      <c r="I50" s="133"/>
      <c r="J50" s="133"/>
      <c r="K50" s="133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4" t="s">
        <v>52</v>
      </c>
      <c r="E61" s="135"/>
      <c r="F61" s="136" t="s">
        <v>53</v>
      </c>
      <c r="G61" s="134" t="s">
        <v>52</v>
      </c>
      <c r="H61" s="135"/>
      <c r="I61" s="135"/>
      <c r="J61" s="137" t="s">
        <v>53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2" t="s">
        <v>54</v>
      </c>
      <c r="E65" s="138"/>
      <c r="F65" s="138"/>
      <c r="G65" s="132" t="s">
        <v>55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4" t="s">
        <v>52</v>
      </c>
      <c r="E76" s="135"/>
      <c r="F76" s="136" t="s">
        <v>53</v>
      </c>
      <c r="G76" s="134" t="s">
        <v>52</v>
      </c>
      <c r="H76" s="135"/>
      <c r="I76" s="135"/>
      <c r="J76" s="137" t="s">
        <v>53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101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2" t="str">
        <f>E7</f>
        <v>Stavební úpravy laboratoří - SVÚ Praha Lysolaje</v>
      </c>
      <c r="F85" s="303"/>
      <c r="G85" s="303"/>
      <c r="H85" s="303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99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54" t="str">
        <f>E9</f>
        <v>3 - Elektro</v>
      </c>
      <c r="F87" s="304"/>
      <c r="G87" s="304"/>
      <c r="H87" s="304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19. 8. 2020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>Státní veterinární ústav Praha</v>
      </c>
      <c r="G91" s="36"/>
      <c r="H91" s="36"/>
      <c r="I91" s="29" t="s">
        <v>30</v>
      </c>
      <c r="J91" s="32" t="str">
        <f>E21</f>
        <v>Prostor 008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102</v>
      </c>
      <c r="D94" s="144"/>
      <c r="E94" s="144"/>
      <c r="F94" s="144"/>
      <c r="G94" s="144"/>
      <c r="H94" s="144"/>
      <c r="I94" s="144"/>
      <c r="J94" s="145" t="s">
        <v>103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104</v>
      </c>
      <c r="D96" s="36"/>
      <c r="E96" s="36"/>
      <c r="F96" s="36"/>
      <c r="G96" s="36"/>
      <c r="H96" s="36"/>
      <c r="I96" s="36"/>
      <c r="J96" s="84">
        <f>J124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105</v>
      </c>
    </row>
    <row r="97" spans="2:12" s="9" customFormat="1" ht="24.95" customHeight="1">
      <c r="B97" s="147"/>
      <c r="C97" s="148"/>
      <c r="D97" s="149" t="s">
        <v>703</v>
      </c>
      <c r="E97" s="150"/>
      <c r="F97" s="150"/>
      <c r="G97" s="150"/>
      <c r="H97" s="150"/>
      <c r="I97" s="150"/>
      <c r="J97" s="151">
        <f>J125</f>
        <v>0</v>
      </c>
      <c r="K97" s="148"/>
      <c r="L97" s="152"/>
    </row>
    <row r="98" spans="2:12" s="9" customFormat="1" ht="24.95" customHeight="1">
      <c r="B98" s="147"/>
      <c r="C98" s="148"/>
      <c r="D98" s="149" t="s">
        <v>704</v>
      </c>
      <c r="E98" s="150"/>
      <c r="F98" s="150"/>
      <c r="G98" s="150"/>
      <c r="H98" s="150"/>
      <c r="I98" s="150"/>
      <c r="J98" s="151">
        <f>J132</f>
        <v>0</v>
      </c>
      <c r="K98" s="148"/>
      <c r="L98" s="152"/>
    </row>
    <row r="99" spans="2:12" s="9" customFormat="1" ht="24.95" customHeight="1">
      <c r="B99" s="147"/>
      <c r="C99" s="148"/>
      <c r="D99" s="149" t="s">
        <v>705</v>
      </c>
      <c r="E99" s="150"/>
      <c r="F99" s="150"/>
      <c r="G99" s="150"/>
      <c r="H99" s="150"/>
      <c r="I99" s="150"/>
      <c r="J99" s="151">
        <f>J141</f>
        <v>0</v>
      </c>
      <c r="K99" s="148"/>
      <c r="L99" s="152"/>
    </row>
    <row r="100" spans="2:12" s="9" customFormat="1" ht="24.95" customHeight="1">
      <c r="B100" s="147"/>
      <c r="C100" s="148"/>
      <c r="D100" s="149" t="s">
        <v>706</v>
      </c>
      <c r="E100" s="150"/>
      <c r="F100" s="150"/>
      <c r="G100" s="150"/>
      <c r="H100" s="150"/>
      <c r="I100" s="150"/>
      <c r="J100" s="151">
        <f>J162</f>
        <v>0</v>
      </c>
      <c r="K100" s="148"/>
      <c r="L100" s="152"/>
    </row>
    <row r="101" spans="2:12" s="9" customFormat="1" ht="24.95" customHeight="1">
      <c r="B101" s="147"/>
      <c r="C101" s="148"/>
      <c r="D101" s="149" t="s">
        <v>707</v>
      </c>
      <c r="E101" s="150"/>
      <c r="F101" s="150"/>
      <c r="G101" s="150"/>
      <c r="H101" s="150"/>
      <c r="I101" s="150"/>
      <c r="J101" s="151">
        <f>J195</f>
        <v>0</v>
      </c>
      <c r="K101" s="148"/>
      <c r="L101" s="152"/>
    </row>
    <row r="102" spans="2:12" s="9" customFormat="1" ht="24.95" customHeight="1">
      <c r="B102" s="147"/>
      <c r="C102" s="148"/>
      <c r="D102" s="149" t="s">
        <v>708</v>
      </c>
      <c r="E102" s="150"/>
      <c r="F102" s="150"/>
      <c r="G102" s="150"/>
      <c r="H102" s="150"/>
      <c r="I102" s="150"/>
      <c r="J102" s="151">
        <f>J232</f>
        <v>0</v>
      </c>
      <c r="K102" s="148"/>
      <c r="L102" s="152"/>
    </row>
    <row r="103" spans="2:12" s="9" customFormat="1" ht="24.95" customHeight="1">
      <c r="B103" s="147"/>
      <c r="C103" s="148"/>
      <c r="D103" s="149" t="s">
        <v>709</v>
      </c>
      <c r="E103" s="150"/>
      <c r="F103" s="150"/>
      <c r="G103" s="150"/>
      <c r="H103" s="150"/>
      <c r="I103" s="150"/>
      <c r="J103" s="151">
        <f>J253</f>
        <v>0</v>
      </c>
      <c r="K103" s="148"/>
      <c r="L103" s="152"/>
    </row>
    <row r="104" spans="2:12" s="9" customFormat="1" ht="24.95" customHeight="1">
      <c r="B104" s="147"/>
      <c r="C104" s="148"/>
      <c r="D104" s="149" t="s">
        <v>710</v>
      </c>
      <c r="E104" s="150"/>
      <c r="F104" s="150"/>
      <c r="G104" s="150"/>
      <c r="H104" s="150"/>
      <c r="I104" s="150"/>
      <c r="J104" s="151">
        <f>J264</f>
        <v>0</v>
      </c>
      <c r="K104" s="148"/>
      <c r="L104" s="152"/>
    </row>
    <row r="105" spans="1:31" s="2" customFormat="1" ht="21.75" customHeight="1">
      <c r="A105" s="34"/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5" customHeight="1">
      <c r="A106" s="34"/>
      <c r="B106" s="54"/>
      <c r="C106" s="55"/>
      <c r="D106" s="55"/>
      <c r="E106" s="55"/>
      <c r="F106" s="55"/>
      <c r="G106" s="55"/>
      <c r="H106" s="55"/>
      <c r="I106" s="55"/>
      <c r="J106" s="55"/>
      <c r="K106" s="55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10" spans="1:31" s="2" customFormat="1" ht="6.95" customHeight="1">
      <c r="A110" s="34"/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24.95" customHeight="1">
      <c r="A111" s="34"/>
      <c r="B111" s="35"/>
      <c r="C111" s="23" t="s">
        <v>123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16</v>
      </c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6.5" customHeight="1">
      <c r="A114" s="34"/>
      <c r="B114" s="35"/>
      <c r="C114" s="36"/>
      <c r="D114" s="36"/>
      <c r="E114" s="302" t="str">
        <f>E7</f>
        <v>Stavební úpravy laboratoří - SVÚ Praha Lysolaje</v>
      </c>
      <c r="F114" s="303"/>
      <c r="G114" s="303"/>
      <c r="H114" s="303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99</v>
      </c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6.5" customHeight="1">
      <c r="A116" s="34"/>
      <c r="B116" s="35"/>
      <c r="C116" s="36"/>
      <c r="D116" s="36"/>
      <c r="E116" s="254" t="str">
        <f>E9</f>
        <v>3 - Elektro</v>
      </c>
      <c r="F116" s="304"/>
      <c r="G116" s="304"/>
      <c r="H116" s="304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2" customHeight="1">
      <c r="A118" s="34"/>
      <c r="B118" s="35"/>
      <c r="C118" s="29" t="s">
        <v>20</v>
      </c>
      <c r="D118" s="36"/>
      <c r="E118" s="36"/>
      <c r="F118" s="27" t="str">
        <f>F12</f>
        <v xml:space="preserve"> </v>
      </c>
      <c r="G118" s="36"/>
      <c r="H118" s="36"/>
      <c r="I118" s="29" t="s">
        <v>22</v>
      </c>
      <c r="J118" s="66" t="str">
        <f>IF(J12="","",J12)</f>
        <v>19. 8. 2020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5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5.2" customHeight="1">
      <c r="A120" s="34"/>
      <c r="B120" s="35"/>
      <c r="C120" s="29" t="s">
        <v>24</v>
      </c>
      <c r="D120" s="36"/>
      <c r="E120" s="36"/>
      <c r="F120" s="27" t="str">
        <f>E15</f>
        <v>Státní veterinární ústav Praha</v>
      </c>
      <c r="G120" s="36"/>
      <c r="H120" s="36"/>
      <c r="I120" s="29" t="s">
        <v>30</v>
      </c>
      <c r="J120" s="32" t="str">
        <f>E21</f>
        <v>Prostor 008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5.2" customHeight="1">
      <c r="A121" s="34"/>
      <c r="B121" s="35"/>
      <c r="C121" s="29" t="s">
        <v>28</v>
      </c>
      <c r="D121" s="36"/>
      <c r="E121" s="36"/>
      <c r="F121" s="27" t="str">
        <f>IF(E18="","",E18)</f>
        <v>Vyplň údaj</v>
      </c>
      <c r="G121" s="36"/>
      <c r="H121" s="36"/>
      <c r="I121" s="29" t="s">
        <v>33</v>
      </c>
      <c r="J121" s="32" t="str">
        <f>E24</f>
        <v xml:space="preserve"> 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0.35" customHeight="1">
      <c r="A122" s="34"/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11" customFormat="1" ht="29.25" customHeight="1">
      <c r="A123" s="159"/>
      <c r="B123" s="160"/>
      <c r="C123" s="161" t="s">
        <v>124</v>
      </c>
      <c r="D123" s="162" t="s">
        <v>62</v>
      </c>
      <c r="E123" s="162" t="s">
        <v>58</v>
      </c>
      <c r="F123" s="162" t="s">
        <v>59</v>
      </c>
      <c r="G123" s="162" t="s">
        <v>125</v>
      </c>
      <c r="H123" s="162" t="s">
        <v>126</v>
      </c>
      <c r="I123" s="162" t="s">
        <v>127</v>
      </c>
      <c r="J123" s="162" t="s">
        <v>103</v>
      </c>
      <c r="K123" s="163" t="s">
        <v>128</v>
      </c>
      <c r="L123" s="164"/>
      <c r="M123" s="75" t="s">
        <v>1</v>
      </c>
      <c r="N123" s="76" t="s">
        <v>41</v>
      </c>
      <c r="O123" s="76" t="s">
        <v>129</v>
      </c>
      <c r="P123" s="76" t="s">
        <v>130</v>
      </c>
      <c r="Q123" s="76" t="s">
        <v>131</v>
      </c>
      <c r="R123" s="76" t="s">
        <v>132</v>
      </c>
      <c r="S123" s="76" t="s">
        <v>133</v>
      </c>
      <c r="T123" s="77" t="s">
        <v>134</v>
      </c>
      <c r="U123" s="159"/>
      <c r="V123" s="159"/>
      <c r="W123" s="159"/>
      <c r="X123" s="159"/>
      <c r="Y123" s="159"/>
      <c r="Z123" s="159"/>
      <c r="AA123" s="159"/>
      <c r="AB123" s="159"/>
      <c r="AC123" s="159"/>
      <c r="AD123" s="159"/>
      <c r="AE123" s="159"/>
    </row>
    <row r="124" spans="1:63" s="2" customFormat="1" ht="22.9" customHeight="1">
      <c r="A124" s="34"/>
      <c r="B124" s="35"/>
      <c r="C124" s="82" t="s">
        <v>135</v>
      </c>
      <c r="D124" s="36"/>
      <c r="E124" s="36"/>
      <c r="F124" s="36"/>
      <c r="G124" s="36"/>
      <c r="H124" s="36"/>
      <c r="I124" s="36"/>
      <c r="J124" s="165">
        <f>BK124</f>
        <v>0</v>
      </c>
      <c r="K124" s="36"/>
      <c r="L124" s="39"/>
      <c r="M124" s="78"/>
      <c r="N124" s="166"/>
      <c r="O124" s="79"/>
      <c r="P124" s="167">
        <f>P125+P132+P141+P162+P195+P232+P253+P264</f>
        <v>0</v>
      </c>
      <c r="Q124" s="79"/>
      <c r="R124" s="167">
        <f>R125+R132+R141+R162+R195+R232+R253+R264</f>
        <v>0</v>
      </c>
      <c r="S124" s="79"/>
      <c r="T124" s="168">
        <f>T125+T132+T141+T162+T195+T232+T253+T264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76</v>
      </c>
      <c r="AU124" s="17" t="s">
        <v>105</v>
      </c>
      <c r="BK124" s="169">
        <f>BK125+BK132+BK141+BK162+BK195+BK232+BK253+BK264</f>
        <v>0</v>
      </c>
    </row>
    <row r="125" spans="2:63" s="12" customFormat="1" ht="25.9" customHeight="1">
      <c r="B125" s="170"/>
      <c r="C125" s="171"/>
      <c r="D125" s="172" t="s">
        <v>76</v>
      </c>
      <c r="E125" s="173" t="s">
        <v>510</v>
      </c>
      <c r="F125" s="173" t="s">
        <v>711</v>
      </c>
      <c r="G125" s="171"/>
      <c r="H125" s="171"/>
      <c r="I125" s="174"/>
      <c r="J125" s="175">
        <f>BK125</f>
        <v>0</v>
      </c>
      <c r="K125" s="171"/>
      <c r="L125" s="176"/>
      <c r="M125" s="177"/>
      <c r="N125" s="178"/>
      <c r="O125" s="178"/>
      <c r="P125" s="179">
        <f>SUM(P126:P131)</f>
        <v>0</v>
      </c>
      <c r="Q125" s="178"/>
      <c r="R125" s="179">
        <f>SUM(R126:R131)</f>
        <v>0</v>
      </c>
      <c r="S125" s="178"/>
      <c r="T125" s="180">
        <f>SUM(T126:T131)</f>
        <v>0</v>
      </c>
      <c r="AR125" s="181" t="s">
        <v>82</v>
      </c>
      <c r="AT125" s="182" t="s">
        <v>76</v>
      </c>
      <c r="AU125" s="182" t="s">
        <v>77</v>
      </c>
      <c r="AY125" s="181" t="s">
        <v>138</v>
      </c>
      <c r="BK125" s="183">
        <f>SUM(BK126:BK131)</f>
        <v>0</v>
      </c>
    </row>
    <row r="126" spans="1:65" s="2" customFormat="1" ht="14.45" customHeight="1">
      <c r="A126" s="34"/>
      <c r="B126" s="35"/>
      <c r="C126" s="226" t="s">
        <v>82</v>
      </c>
      <c r="D126" s="226" t="s">
        <v>174</v>
      </c>
      <c r="E126" s="227" t="s">
        <v>712</v>
      </c>
      <c r="F126" s="228" t="s">
        <v>713</v>
      </c>
      <c r="G126" s="229" t="s">
        <v>206</v>
      </c>
      <c r="H126" s="230">
        <v>1</v>
      </c>
      <c r="I126" s="231"/>
      <c r="J126" s="232">
        <f>ROUND(I126*H126,2)</f>
        <v>0</v>
      </c>
      <c r="K126" s="228" t="s">
        <v>1</v>
      </c>
      <c r="L126" s="233"/>
      <c r="M126" s="234" t="s">
        <v>1</v>
      </c>
      <c r="N126" s="235" t="s">
        <v>42</v>
      </c>
      <c r="O126" s="71"/>
      <c r="P126" s="195">
        <f>O126*H126</f>
        <v>0</v>
      </c>
      <c r="Q126" s="195">
        <v>0</v>
      </c>
      <c r="R126" s="195">
        <f>Q126*H126</f>
        <v>0</v>
      </c>
      <c r="S126" s="195">
        <v>0</v>
      </c>
      <c r="T126" s="196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97" t="s">
        <v>164</v>
      </c>
      <c r="AT126" s="197" t="s">
        <v>174</v>
      </c>
      <c r="AU126" s="197" t="s">
        <v>82</v>
      </c>
      <c r="AY126" s="17" t="s">
        <v>138</v>
      </c>
      <c r="BE126" s="198">
        <f>IF(N126="základní",J126,0)</f>
        <v>0</v>
      </c>
      <c r="BF126" s="198">
        <f>IF(N126="snížená",J126,0)</f>
        <v>0</v>
      </c>
      <c r="BG126" s="198">
        <f>IF(N126="zákl. přenesená",J126,0)</f>
        <v>0</v>
      </c>
      <c r="BH126" s="198">
        <f>IF(N126="sníž. přenesená",J126,0)</f>
        <v>0</v>
      </c>
      <c r="BI126" s="198">
        <f>IF(N126="nulová",J126,0)</f>
        <v>0</v>
      </c>
      <c r="BJ126" s="17" t="s">
        <v>82</v>
      </c>
      <c r="BK126" s="198">
        <f>ROUND(I126*H126,2)</f>
        <v>0</v>
      </c>
      <c r="BL126" s="17" t="s">
        <v>92</v>
      </c>
      <c r="BM126" s="197" t="s">
        <v>86</v>
      </c>
    </row>
    <row r="127" spans="1:47" s="2" customFormat="1" ht="11.25">
      <c r="A127" s="34"/>
      <c r="B127" s="35"/>
      <c r="C127" s="36"/>
      <c r="D127" s="199" t="s">
        <v>145</v>
      </c>
      <c r="E127" s="36"/>
      <c r="F127" s="200" t="s">
        <v>713</v>
      </c>
      <c r="G127" s="36"/>
      <c r="H127" s="36"/>
      <c r="I127" s="201"/>
      <c r="J127" s="36"/>
      <c r="K127" s="36"/>
      <c r="L127" s="39"/>
      <c r="M127" s="202"/>
      <c r="N127" s="203"/>
      <c r="O127" s="71"/>
      <c r="P127" s="71"/>
      <c r="Q127" s="71"/>
      <c r="R127" s="71"/>
      <c r="S127" s="71"/>
      <c r="T127" s="72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145</v>
      </c>
      <c r="AU127" s="17" t="s">
        <v>82</v>
      </c>
    </row>
    <row r="128" spans="1:65" s="2" customFormat="1" ht="14.45" customHeight="1">
      <c r="A128" s="34"/>
      <c r="B128" s="35"/>
      <c r="C128" s="226" t="s">
        <v>86</v>
      </c>
      <c r="D128" s="226" t="s">
        <v>174</v>
      </c>
      <c r="E128" s="227" t="s">
        <v>714</v>
      </c>
      <c r="F128" s="228" t="s">
        <v>715</v>
      </c>
      <c r="G128" s="229" t="s">
        <v>206</v>
      </c>
      <c r="H128" s="230">
        <v>1</v>
      </c>
      <c r="I128" s="231"/>
      <c r="J128" s="232">
        <f>ROUND(I128*H128,2)</f>
        <v>0</v>
      </c>
      <c r="K128" s="228" t="s">
        <v>1</v>
      </c>
      <c r="L128" s="233"/>
      <c r="M128" s="234" t="s">
        <v>1</v>
      </c>
      <c r="N128" s="235" t="s">
        <v>42</v>
      </c>
      <c r="O128" s="71"/>
      <c r="P128" s="195">
        <f>O128*H128</f>
        <v>0</v>
      </c>
      <c r="Q128" s="195">
        <v>0</v>
      </c>
      <c r="R128" s="195">
        <f>Q128*H128</f>
        <v>0</v>
      </c>
      <c r="S128" s="195">
        <v>0</v>
      </c>
      <c r="T128" s="196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97" t="s">
        <v>164</v>
      </c>
      <c r="AT128" s="197" t="s">
        <v>174</v>
      </c>
      <c r="AU128" s="197" t="s">
        <v>82</v>
      </c>
      <c r="AY128" s="17" t="s">
        <v>138</v>
      </c>
      <c r="BE128" s="198">
        <f>IF(N128="základní",J128,0)</f>
        <v>0</v>
      </c>
      <c r="BF128" s="198">
        <f>IF(N128="snížená",J128,0)</f>
        <v>0</v>
      </c>
      <c r="BG128" s="198">
        <f>IF(N128="zákl. přenesená",J128,0)</f>
        <v>0</v>
      </c>
      <c r="BH128" s="198">
        <f>IF(N128="sníž. přenesená",J128,0)</f>
        <v>0</v>
      </c>
      <c r="BI128" s="198">
        <f>IF(N128="nulová",J128,0)</f>
        <v>0</v>
      </c>
      <c r="BJ128" s="17" t="s">
        <v>82</v>
      </c>
      <c r="BK128" s="198">
        <f>ROUND(I128*H128,2)</f>
        <v>0</v>
      </c>
      <c r="BL128" s="17" t="s">
        <v>92</v>
      </c>
      <c r="BM128" s="197" t="s">
        <v>92</v>
      </c>
    </row>
    <row r="129" spans="1:47" s="2" customFormat="1" ht="11.25">
      <c r="A129" s="34"/>
      <c r="B129" s="35"/>
      <c r="C129" s="36"/>
      <c r="D129" s="199" t="s">
        <v>145</v>
      </c>
      <c r="E129" s="36"/>
      <c r="F129" s="200" t="s">
        <v>715</v>
      </c>
      <c r="G129" s="36"/>
      <c r="H129" s="36"/>
      <c r="I129" s="201"/>
      <c r="J129" s="36"/>
      <c r="K129" s="36"/>
      <c r="L129" s="39"/>
      <c r="M129" s="202"/>
      <c r="N129" s="203"/>
      <c r="O129" s="71"/>
      <c r="P129" s="71"/>
      <c r="Q129" s="71"/>
      <c r="R129" s="71"/>
      <c r="S129" s="71"/>
      <c r="T129" s="72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145</v>
      </c>
      <c r="AU129" s="17" t="s">
        <v>82</v>
      </c>
    </row>
    <row r="130" spans="1:65" s="2" customFormat="1" ht="14.45" customHeight="1">
      <c r="A130" s="34"/>
      <c r="B130" s="35"/>
      <c r="C130" s="226" t="s">
        <v>89</v>
      </c>
      <c r="D130" s="226" t="s">
        <v>174</v>
      </c>
      <c r="E130" s="227" t="s">
        <v>716</v>
      </c>
      <c r="F130" s="228" t="s">
        <v>717</v>
      </c>
      <c r="G130" s="229" t="s">
        <v>206</v>
      </c>
      <c r="H130" s="230">
        <v>1</v>
      </c>
      <c r="I130" s="231"/>
      <c r="J130" s="232">
        <f>ROUND(I130*H130,2)</f>
        <v>0</v>
      </c>
      <c r="K130" s="228" t="s">
        <v>1</v>
      </c>
      <c r="L130" s="233"/>
      <c r="M130" s="234" t="s">
        <v>1</v>
      </c>
      <c r="N130" s="235" t="s">
        <v>42</v>
      </c>
      <c r="O130" s="71"/>
      <c r="P130" s="195">
        <f>O130*H130</f>
        <v>0</v>
      </c>
      <c r="Q130" s="195">
        <v>0</v>
      </c>
      <c r="R130" s="195">
        <f>Q130*H130</f>
        <v>0</v>
      </c>
      <c r="S130" s="195">
        <v>0</v>
      </c>
      <c r="T130" s="196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7" t="s">
        <v>164</v>
      </c>
      <c r="AT130" s="197" t="s">
        <v>174</v>
      </c>
      <c r="AU130" s="197" t="s">
        <v>82</v>
      </c>
      <c r="AY130" s="17" t="s">
        <v>138</v>
      </c>
      <c r="BE130" s="198">
        <f>IF(N130="základní",J130,0)</f>
        <v>0</v>
      </c>
      <c r="BF130" s="198">
        <f>IF(N130="snížená",J130,0)</f>
        <v>0</v>
      </c>
      <c r="BG130" s="198">
        <f>IF(N130="zákl. přenesená",J130,0)</f>
        <v>0</v>
      </c>
      <c r="BH130" s="198">
        <f>IF(N130="sníž. přenesená",J130,0)</f>
        <v>0</v>
      </c>
      <c r="BI130" s="198">
        <f>IF(N130="nulová",J130,0)</f>
        <v>0</v>
      </c>
      <c r="BJ130" s="17" t="s">
        <v>82</v>
      </c>
      <c r="BK130" s="198">
        <f>ROUND(I130*H130,2)</f>
        <v>0</v>
      </c>
      <c r="BL130" s="17" t="s">
        <v>92</v>
      </c>
      <c r="BM130" s="197" t="s">
        <v>158</v>
      </c>
    </row>
    <row r="131" spans="1:47" s="2" customFormat="1" ht="11.25">
      <c r="A131" s="34"/>
      <c r="B131" s="35"/>
      <c r="C131" s="36"/>
      <c r="D131" s="199" t="s">
        <v>145</v>
      </c>
      <c r="E131" s="36"/>
      <c r="F131" s="200" t="s">
        <v>717</v>
      </c>
      <c r="G131" s="36"/>
      <c r="H131" s="36"/>
      <c r="I131" s="201"/>
      <c r="J131" s="36"/>
      <c r="K131" s="36"/>
      <c r="L131" s="39"/>
      <c r="M131" s="202"/>
      <c r="N131" s="203"/>
      <c r="O131" s="71"/>
      <c r="P131" s="71"/>
      <c r="Q131" s="71"/>
      <c r="R131" s="71"/>
      <c r="S131" s="71"/>
      <c r="T131" s="72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145</v>
      </c>
      <c r="AU131" s="17" t="s">
        <v>82</v>
      </c>
    </row>
    <row r="132" spans="2:63" s="12" customFormat="1" ht="25.9" customHeight="1">
      <c r="B132" s="170"/>
      <c r="C132" s="171"/>
      <c r="D132" s="172" t="s">
        <v>76</v>
      </c>
      <c r="E132" s="173" t="s">
        <v>549</v>
      </c>
      <c r="F132" s="173" t="s">
        <v>718</v>
      </c>
      <c r="G132" s="171"/>
      <c r="H132" s="171"/>
      <c r="I132" s="174"/>
      <c r="J132" s="175">
        <f>BK132</f>
        <v>0</v>
      </c>
      <c r="K132" s="171"/>
      <c r="L132" s="176"/>
      <c r="M132" s="177"/>
      <c r="N132" s="178"/>
      <c r="O132" s="178"/>
      <c r="P132" s="179">
        <f>SUM(P133:P140)</f>
        <v>0</v>
      </c>
      <c r="Q132" s="178"/>
      <c r="R132" s="179">
        <f>SUM(R133:R140)</f>
        <v>0</v>
      </c>
      <c r="S132" s="178"/>
      <c r="T132" s="180">
        <f>SUM(T133:T140)</f>
        <v>0</v>
      </c>
      <c r="AR132" s="181" t="s">
        <v>82</v>
      </c>
      <c r="AT132" s="182" t="s">
        <v>76</v>
      </c>
      <c r="AU132" s="182" t="s">
        <v>77</v>
      </c>
      <c r="AY132" s="181" t="s">
        <v>138</v>
      </c>
      <c r="BK132" s="183">
        <f>SUM(BK133:BK140)</f>
        <v>0</v>
      </c>
    </row>
    <row r="133" spans="1:65" s="2" customFormat="1" ht="14.45" customHeight="1">
      <c r="A133" s="34"/>
      <c r="B133" s="35"/>
      <c r="C133" s="226" t="s">
        <v>92</v>
      </c>
      <c r="D133" s="226" t="s">
        <v>174</v>
      </c>
      <c r="E133" s="227" t="s">
        <v>719</v>
      </c>
      <c r="F133" s="228" t="s">
        <v>720</v>
      </c>
      <c r="G133" s="229" t="s">
        <v>206</v>
      </c>
      <c r="H133" s="230">
        <v>2</v>
      </c>
      <c r="I133" s="231"/>
      <c r="J133" s="232">
        <f>ROUND(I133*H133,2)</f>
        <v>0</v>
      </c>
      <c r="K133" s="228" t="s">
        <v>1</v>
      </c>
      <c r="L133" s="233"/>
      <c r="M133" s="234" t="s">
        <v>1</v>
      </c>
      <c r="N133" s="235" t="s">
        <v>42</v>
      </c>
      <c r="O133" s="71"/>
      <c r="P133" s="195">
        <f>O133*H133</f>
        <v>0</v>
      </c>
      <c r="Q133" s="195">
        <v>0</v>
      </c>
      <c r="R133" s="195">
        <f>Q133*H133</f>
        <v>0</v>
      </c>
      <c r="S133" s="195">
        <v>0</v>
      </c>
      <c r="T133" s="196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7" t="s">
        <v>164</v>
      </c>
      <c r="AT133" s="197" t="s">
        <v>174</v>
      </c>
      <c r="AU133" s="197" t="s">
        <v>82</v>
      </c>
      <c r="AY133" s="17" t="s">
        <v>138</v>
      </c>
      <c r="BE133" s="198">
        <f>IF(N133="základní",J133,0)</f>
        <v>0</v>
      </c>
      <c r="BF133" s="198">
        <f>IF(N133="snížená",J133,0)</f>
        <v>0</v>
      </c>
      <c r="BG133" s="198">
        <f>IF(N133="zákl. přenesená",J133,0)</f>
        <v>0</v>
      </c>
      <c r="BH133" s="198">
        <f>IF(N133="sníž. přenesená",J133,0)</f>
        <v>0</v>
      </c>
      <c r="BI133" s="198">
        <f>IF(N133="nulová",J133,0)</f>
        <v>0</v>
      </c>
      <c r="BJ133" s="17" t="s">
        <v>82</v>
      </c>
      <c r="BK133" s="198">
        <f>ROUND(I133*H133,2)</f>
        <v>0</v>
      </c>
      <c r="BL133" s="17" t="s">
        <v>92</v>
      </c>
      <c r="BM133" s="197" t="s">
        <v>164</v>
      </c>
    </row>
    <row r="134" spans="1:47" s="2" customFormat="1" ht="11.25">
      <c r="A134" s="34"/>
      <c r="B134" s="35"/>
      <c r="C134" s="36"/>
      <c r="D134" s="199" t="s">
        <v>145</v>
      </c>
      <c r="E134" s="36"/>
      <c r="F134" s="200" t="s">
        <v>720</v>
      </c>
      <c r="G134" s="36"/>
      <c r="H134" s="36"/>
      <c r="I134" s="201"/>
      <c r="J134" s="36"/>
      <c r="K134" s="36"/>
      <c r="L134" s="39"/>
      <c r="M134" s="202"/>
      <c r="N134" s="203"/>
      <c r="O134" s="71"/>
      <c r="P134" s="71"/>
      <c r="Q134" s="71"/>
      <c r="R134" s="71"/>
      <c r="S134" s="71"/>
      <c r="T134" s="72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7" t="s">
        <v>145</v>
      </c>
      <c r="AU134" s="17" t="s">
        <v>82</v>
      </c>
    </row>
    <row r="135" spans="1:65" s="2" customFormat="1" ht="14.45" customHeight="1">
      <c r="A135" s="34"/>
      <c r="B135" s="35"/>
      <c r="C135" s="226" t="s">
        <v>167</v>
      </c>
      <c r="D135" s="226" t="s">
        <v>174</v>
      </c>
      <c r="E135" s="227" t="s">
        <v>721</v>
      </c>
      <c r="F135" s="228" t="s">
        <v>722</v>
      </c>
      <c r="G135" s="229" t="s">
        <v>206</v>
      </c>
      <c r="H135" s="230">
        <v>1</v>
      </c>
      <c r="I135" s="231"/>
      <c r="J135" s="232">
        <f>ROUND(I135*H135,2)</f>
        <v>0</v>
      </c>
      <c r="K135" s="228" t="s">
        <v>1</v>
      </c>
      <c r="L135" s="233"/>
      <c r="M135" s="234" t="s">
        <v>1</v>
      </c>
      <c r="N135" s="235" t="s">
        <v>42</v>
      </c>
      <c r="O135" s="71"/>
      <c r="P135" s="195">
        <f>O135*H135</f>
        <v>0</v>
      </c>
      <c r="Q135" s="195">
        <v>0</v>
      </c>
      <c r="R135" s="195">
        <f>Q135*H135</f>
        <v>0</v>
      </c>
      <c r="S135" s="195">
        <v>0</v>
      </c>
      <c r="T135" s="196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7" t="s">
        <v>164</v>
      </c>
      <c r="AT135" s="197" t="s">
        <v>174</v>
      </c>
      <c r="AU135" s="197" t="s">
        <v>82</v>
      </c>
      <c r="AY135" s="17" t="s">
        <v>138</v>
      </c>
      <c r="BE135" s="198">
        <f>IF(N135="základní",J135,0)</f>
        <v>0</v>
      </c>
      <c r="BF135" s="198">
        <f>IF(N135="snížená",J135,0)</f>
        <v>0</v>
      </c>
      <c r="BG135" s="198">
        <f>IF(N135="zákl. přenesená",J135,0)</f>
        <v>0</v>
      </c>
      <c r="BH135" s="198">
        <f>IF(N135="sníž. přenesená",J135,0)</f>
        <v>0</v>
      </c>
      <c r="BI135" s="198">
        <f>IF(N135="nulová",J135,0)</f>
        <v>0</v>
      </c>
      <c r="BJ135" s="17" t="s">
        <v>82</v>
      </c>
      <c r="BK135" s="198">
        <f>ROUND(I135*H135,2)</f>
        <v>0</v>
      </c>
      <c r="BL135" s="17" t="s">
        <v>92</v>
      </c>
      <c r="BM135" s="197" t="s">
        <v>171</v>
      </c>
    </row>
    <row r="136" spans="1:47" s="2" customFormat="1" ht="11.25">
      <c r="A136" s="34"/>
      <c r="B136" s="35"/>
      <c r="C136" s="36"/>
      <c r="D136" s="199" t="s">
        <v>145</v>
      </c>
      <c r="E136" s="36"/>
      <c r="F136" s="200" t="s">
        <v>722</v>
      </c>
      <c r="G136" s="36"/>
      <c r="H136" s="36"/>
      <c r="I136" s="201"/>
      <c r="J136" s="36"/>
      <c r="K136" s="36"/>
      <c r="L136" s="39"/>
      <c r="M136" s="202"/>
      <c r="N136" s="203"/>
      <c r="O136" s="71"/>
      <c r="P136" s="71"/>
      <c r="Q136" s="71"/>
      <c r="R136" s="71"/>
      <c r="S136" s="71"/>
      <c r="T136" s="72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145</v>
      </c>
      <c r="AU136" s="17" t="s">
        <v>82</v>
      </c>
    </row>
    <row r="137" spans="1:65" s="2" customFormat="1" ht="14.45" customHeight="1">
      <c r="A137" s="34"/>
      <c r="B137" s="35"/>
      <c r="C137" s="226" t="s">
        <v>158</v>
      </c>
      <c r="D137" s="226" t="s">
        <v>174</v>
      </c>
      <c r="E137" s="227" t="s">
        <v>723</v>
      </c>
      <c r="F137" s="228" t="s">
        <v>724</v>
      </c>
      <c r="G137" s="229" t="s">
        <v>206</v>
      </c>
      <c r="H137" s="230">
        <v>5</v>
      </c>
      <c r="I137" s="231"/>
      <c r="J137" s="232">
        <f>ROUND(I137*H137,2)</f>
        <v>0</v>
      </c>
      <c r="K137" s="228" t="s">
        <v>1</v>
      </c>
      <c r="L137" s="233"/>
      <c r="M137" s="234" t="s">
        <v>1</v>
      </c>
      <c r="N137" s="235" t="s">
        <v>42</v>
      </c>
      <c r="O137" s="71"/>
      <c r="P137" s="195">
        <f>O137*H137</f>
        <v>0</v>
      </c>
      <c r="Q137" s="195">
        <v>0</v>
      </c>
      <c r="R137" s="195">
        <f>Q137*H137</f>
        <v>0</v>
      </c>
      <c r="S137" s="195">
        <v>0</v>
      </c>
      <c r="T137" s="196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7" t="s">
        <v>164</v>
      </c>
      <c r="AT137" s="197" t="s">
        <v>174</v>
      </c>
      <c r="AU137" s="197" t="s">
        <v>82</v>
      </c>
      <c r="AY137" s="17" t="s">
        <v>138</v>
      </c>
      <c r="BE137" s="198">
        <f>IF(N137="základní",J137,0)</f>
        <v>0</v>
      </c>
      <c r="BF137" s="198">
        <f>IF(N137="snížená",J137,0)</f>
        <v>0</v>
      </c>
      <c r="BG137" s="198">
        <f>IF(N137="zákl. přenesená",J137,0)</f>
        <v>0</v>
      </c>
      <c r="BH137" s="198">
        <f>IF(N137="sníž. přenesená",J137,0)</f>
        <v>0</v>
      </c>
      <c r="BI137" s="198">
        <f>IF(N137="nulová",J137,0)</f>
        <v>0</v>
      </c>
      <c r="BJ137" s="17" t="s">
        <v>82</v>
      </c>
      <c r="BK137" s="198">
        <f>ROUND(I137*H137,2)</f>
        <v>0</v>
      </c>
      <c r="BL137" s="17" t="s">
        <v>92</v>
      </c>
      <c r="BM137" s="197" t="s">
        <v>177</v>
      </c>
    </row>
    <row r="138" spans="1:47" s="2" customFormat="1" ht="11.25">
      <c r="A138" s="34"/>
      <c r="B138" s="35"/>
      <c r="C138" s="36"/>
      <c r="D138" s="199" t="s">
        <v>145</v>
      </c>
      <c r="E138" s="36"/>
      <c r="F138" s="200" t="s">
        <v>724</v>
      </c>
      <c r="G138" s="36"/>
      <c r="H138" s="36"/>
      <c r="I138" s="201"/>
      <c r="J138" s="36"/>
      <c r="K138" s="36"/>
      <c r="L138" s="39"/>
      <c r="M138" s="202"/>
      <c r="N138" s="203"/>
      <c r="O138" s="71"/>
      <c r="P138" s="71"/>
      <c r="Q138" s="71"/>
      <c r="R138" s="71"/>
      <c r="S138" s="71"/>
      <c r="T138" s="72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7" t="s">
        <v>145</v>
      </c>
      <c r="AU138" s="17" t="s">
        <v>82</v>
      </c>
    </row>
    <row r="139" spans="1:65" s="2" customFormat="1" ht="14.45" customHeight="1">
      <c r="A139" s="34"/>
      <c r="B139" s="35"/>
      <c r="C139" s="226" t="s">
        <v>180</v>
      </c>
      <c r="D139" s="226" t="s">
        <v>174</v>
      </c>
      <c r="E139" s="227" t="s">
        <v>725</v>
      </c>
      <c r="F139" s="228" t="s">
        <v>726</v>
      </c>
      <c r="G139" s="229" t="s">
        <v>257</v>
      </c>
      <c r="H139" s="230">
        <v>8</v>
      </c>
      <c r="I139" s="231"/>
      <c r="J139" s="232">
        <f>ROUND(I139*H139,2)</f>
        <v>0</v>
      </c>
      <c r="K139" s="228" t="s">
        <v>1</v>
      </c>
      <c r="L139" s="233"/>
      <c r="M139" s="234" t="s">
        <v>1</v>
      </c>
      <c r="N139" s="235" t="s">
        <v>42</v>
      </c>
      <c r="O139" s="71"/>
      <c r="P139" s="195">
        <f>O139*H139</f>
        <v>0</v>
      </c>
      <c r="Q139" s="195">
        <v>0</v>
      </c>
      <c r="R139" s="195">
        <f>Q139*H139</f>
        <v>0</v>
      </c>
      <c r="S139" s="195">
        <v>0</v>
      </c>
      <c r="T139" s="196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7" t="s">
        <v>164</v>
      </c>
      <c r="AT139" s="197" t="s">
        <v>174</v>
      </c>
      <c r="AU139" s="197" t="s">
        <v>82</v>
      </c>
      <c r="AY139" s="17" t="s">
        <v>138</v>
      </c>
      <c r="BE139" s="198">
        <f>IF(N139="základní",J139,0)</f>
        <v>0</v>
      </c>
      <c r="BF139" s="198">
        <f>IF(N139="snížená",J139,0)</f>
        <v>0</v>
      </c>
      <c r="BG139" s="198">
        <f>IF(N139="zákl. přenesená",J139,0)</f>
        <v>0</v>
      </c>
      <c r="BH139" s="198">
        <f>IF(N139="sníž. přenesená",J139,0)</f>
        <v>0</v>
      </c>
      <c r="BI139" s="198">
        <f>IF(N139="nulová",J139,0)</f>
        <v>0</v>
      </c>
      <c r="BJ139" s="17" t="s">
        <v>82</v>
      </c>
      <c r="BK139" s="198">
        <f>ROUND(I139*H139,2)</f>
        <v>0</v>
      </c>
      <c r="BL139" s="17" t="s">
        <v>92</v>
      </c>
      <c r="BM139" s="197" t="s">
        <v>183</v>
      </c>
    </row>
    <row r="140" spans="1:47" s="2" customFormat="1" ht="11.25">
      <c r="A140" s="34"/>
      <c r="B140" s="35"/>
      <c r="C140" s="36"/>
      <c r="D140" s="199" t="s">
        <v>145</v>
      </c>
      <c r="E140" s="36"/>
      <c r="F140" s="200" t="s">
        <v>726</v>
      </c>
      <c r="G140" s="36"/>
      <c r="H140" s="36"/>
      <c r="I140" s="201"/>
      <c r="J140" s="36"/>
      <c r="K140" s="36"/>
      <c r="L140" s="39"/>
      <c r="M140" s="202"/>
      <c r="N140" s="203"/>
      <c r="O140" s="71"/>
      <c r="P140" s="71"/>
      <c r="Q140" s="71"/>
      <c r="R140" s="71"/>
      <c r="S140" s="71"/>
      <c r="T140" s="72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7" t="s">
        <v>145</v>
      </c>
      <c r="AU140" s="17" t="s">
        <v>82</v>
      </c>
    </row>
    <row r="141" spans="2:63" s="12" customFormat="1" ht="25.9" customHeight="1">
      <c r="B141" s="170"/>
      <c r="C141" s="171"/>
      <c r="D141" s="172" t="s">
        <v>76</v>
      </c>
      <c r="E141" s="173" t="s">
        <v>635</v>
      </c>
      <c r="F141" s="173" t="s">
        <v>727</v>
      </c>
      <c r="G141" s="171"/>
      <c r="H141" s="171"/>
      <c r="I141" s="174"/>
      <c r="J141" s="175">
        <f>BK141</f>
        <v>0</v>
      </c>
      <c r="K141" s="171"/>
      <c r="L141" s="176"/>
      <c r="M141" s="177"/>
      <c r="N141" s="178"/>
      <c r="O141" s="178"/>
      <c r="P141" s="179">
        <f>SUM(P142:P161)</f>
        <v>0</v>
      </c>
      <c r="Q141" s="178"/>
      <c r="R141" s="179">
        <f>SUM(R142:R161)</f>
        <v>0</v>
      </c>
      <c r="S141" s="178"/>
      <c r="T141" s="180">
        <f>SUM(T142:T161)</f>
        <v>0</v>
      </c>
      <c r="AR141" s="181" t="s">
        <v>82</v>
      </c>
      <c r="AT141" s="182" t="s">
        <v>76</v>
      </c>
      <c r="AU141" s="182" t="s">
        <v>77</v>
      </c>
      <c r="AY141" s="181" t="s">
        <v>138</v>
      </c>
      <c r="BK141" s="183">
        <f>SUM(BK142:BK161)</f>
        <v>0</v>
      </c>
    </row>
    <row r="142" spans="1:65" s="2" customFormat="1" ht="14.45" customHeight="1">
      <c r="A142" s="34"/>
      <c r="B142" s="35"/>
      <c r="C142" s="226" t="s">
        <v>164</v>
      </c>
      <c r="D142" s="226" t="s">
        <v>174</v>
      </c>
      <c r="E142" s="227" t="s">
        <v>728</v>
      </c>
      <c r="F142" s="228" t="s">
        <v>729</v>
      </c>
      <c r="G142" s="229" t="s">
        <v>206</v>
      </c>
      <c r="H142" s="230">
        <v>1</v>
      </c>
      <c r="I142" s="231"/>
      <c r="J142" s="232">
        <f>ROUND(I142*H142,2)</f>
        <v>0</v>
      </c>
      <c r="K142" s="228" t="s">
        <v>1</v>
      </c>
      <c r="L142" s="233"/>
      <c r="M142" s="234" t="s">
        <v>1</v>
      </c>
      <c r="N142" s="235" t="s">
        <v>42</v>
      </c>
      <c r="O142" s="71"/>
      <c r="P142" s="195">
        <f>O142*H142</f>
        <v>0</v>
      </c>
      <c r="Q142" s="195">
        <v>0</v>
      </c>
      <c r="R142" s="195">
        <f>Q142*H142</f>
        <v>0</v>
      </c>
      <c r="S142" s="195">
        <v>0</v>
      </c>
      <c r="T142" s="196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7" t="s">
        <v>164</v>
      </c>
      <c r="AT142" s="197" t="s">
        <v>174</v>
      </c>
      <c r="AU142" s="197" t="s">
        <v>82</v>
      </c>
      <c r="AY142" s="17" t="s">
        <v>138</v>
      </c>
      <c r="BE142" s="198">
        <f>IF(N142="základní",J142,0)</f>
        <v>0</v>
      </c>
      <c r="BF142" s="198">
        <f>IF(N142="snížená",J142,0)</f>
        <v>0</v>
      </c>
      <c r="BG142" s="198">
        <f>IF(N142="zákl. přenesená",J142,0)</f>
        <v>0</v>
      </c>
      <c r="BH142" s="198">
        <f>IF(N142="sníž. přenesená",J142,0)</f>
        <v>0</v>
      </c>
      <c r="BI142" s="198">
        <f>IF(N142="nulová",J142,0)</f>
        <v>0</v>
      </c>
      <c r="BJ142" s="17" t="s">
        <v>82</v>
      </c>
      <c r="BK142" s="198">
        <f>ROUND(I142*H142,2)</f>
        <v>0</v>
      </c>
      <c r="BL142" s="17" t="s">
        <v>92</v>
      </c>
      <c r="BM142" s="197" t="s">
        <v>188</v>
      </c>
    </row>
    <row r="143" spans="1:47" s="2" customFormat="1" ht="11.25">
      <c r="A143" s="34"/>
      <c r="B143" s="35"/>
      <c r="C143" s="36"/>
      <c r="D143" s="199" t="s">
        <v>145</v>
      </c>
      <c r="E143" s="36"/>
      <c r="F143" s="200" t="s">
        <v>729</v>
      </c>
      <c r="G143" s="36"/>
      <c r="H143" s="36"/>
      <c r="I143" s="201"/>
      <c r="J143" s="36"/>
      <c r="K143" s="36"/>
      <c r="L143" s="39"/>
      <c r="M143" s="202"/>
      <c r="N143" s="203"/>
      <c r="O143" s="71"/>
      <c r="P143" s="71"/>
      <c r="Q143" s="71"/>
      <c r="R143" s="71"/>
      <c r="S143" s="71"/>
      <c r="T143" s="72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145</v>
      </c>
      <c r="AU143" s="17" t="s">
        <v>82</v>
      </c>
    </row>
    <row r="144" spans="1:65" s="2" customFormat="1" ht="14.45" customHeight="1">
      <c r="A144" s="34"/>
      <c r="B144" s="35"/>
      <c r="C144" s="226" t="s">
        <v>194</v>
      </c>
      <c r="D144" s="226" t="s">
        <v>174</v>
      </c>
      <c r="E144" s="227" t="s">
        <v>730</v>
      </c>
      <c r="F144" s="228" t="s">
        <v>731</v>
      </c>
      <c r="G144" s="229" t="s">
        <v>206</v>
      </c>
      <c r="H144" s="230">
        <v>2</v>
      </c>
      <c r="I144" s="231"/>
      <c r="J144" s="232">
        <f>ROUND(I144*H144,2)</f>
        <v>0</v>
      </c>
      <c r="K144" s="228" t="s">
        <v>1</v>
      </c>
      <c r="L144" s="233"/>
      <c r="M144" s="234" t="s">
        <v>1</v>
      </c>
      <c r="N144" s="235" t="s">
        <v>42</v>
      </c>
      <c r="O144" s="71"/>
      <c r="P144" s="195">
        <f>O144*H144</f>
        <v>0</v>
      </c>
      <c r="Q144" s="195">
        <v>0</v>
      </c>
      <c r="R144" s="195">
        <f>Q144*H144</f>
        <v>0</v>
      </c>
      <c r="S144" s="195">
        <v>0</v>
      </c>
      <c r="T144" s="196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7" t="s">
        <v>164</v>
      </c>
      <c r="AT144" s="197" t="s">
        <v>174</v>
      </c>
      <c r="AU144" s="197" t="s">
        <v>82</v>
      </c>
      <c r="AY144" s="17" t="s">
        <v>138</v>
      </c>
      <c r="BE144" s="198">
        <f>IF(N144="základní",J144,0)</f>
        <v>0</v>
      </c>
      <c r="BF144" s="198">
        <f>IF(N144="snížená",J144,0)</f>
        <v>0</v>
      </c>
      <c r="BG144" s="198">
        <f>IF(N144="zákl. přenesená",J144,0)</f>
        <v>0</v>
      </c>
      <c r="BH144" s="198">
        <f>IF(N144="sníž. přenesená",J144,0)</f>
        <v>0</v>
      </c>
      <c r="BI144" s="198">
        <f>IF(N144="nulová",J144,0)</f>
        <v>0</v>
      </c>
      <c r="BJ144" s="17" t="s">
        <v>82</v>
      </c>
      <c r="BK144" s="198">
        <f>ROUND(I144*H144,2)</f>
        <v>0</v>
      </c>
      <c r="BL144" s="17" t="s">
        <v>92</v>
      </c>
      <c r="BM144" s="197" t="s">
        <v>197</v>
      </c>
    </row>
    <row r="145" spans="1:47" s="2" customFormat="1" ht="11.25">
      <c r="A145" s="34"/>
      <c r="B145" s="35"/>
      <c r="C145" s="36"/>
      <c r="D145" s="199" t="s">
        <v>145</v>
      </c>
      <c r="E145" s="36"/>
      <c r="F145" s="200" t="s">
        <v>731</v>
      </c>
      <c r="G145" s="36"/>
      <c r="H145" s="36"/>
      <c r="I145" s="201"/>
      <c r="J145" s="36"/>
      <c r="K145" s="36"/>
      <c r="L145" s="39"/>
      <c r="M145" s="202"/>
      <c r="N145" s="203"/>
      <c r="O145" s="71"/>
      <c r="P145" s="71"/>
      <c r="Q145" s="71"/>
      <c r="R145" s="71"/>
      <c r="S145" s="71"/>
      <c r="T145" s="72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7" t="s">
        <v>145</v>
      </c>
      <c r="AU145" s="17" t="s">
        <v>82</v>
      </c>
    </row>
    <row r="146" spans="1:65" s="2" customFormat="1" ht="14.45" customHeight="1">
      <c r="A146" s="34"/>
      <c r="B146" s="35"/>
      <c r="C146" s="226" t="s">
        <v>171</v>
      </c>
      <c r="D146" s="226" t="s">
        <v>174</v>
      </c>
      <c r="E146" s="227" t="s">
        <v>732</v>
      </c>
      <c r="F146" s="228" t="s">
        <v>733</v>
      </c>
      <c r="G146" s="229" t="s">
        <v>206</v>
      </c>
      <c r="H146" s="230">
        <v>5</v>
      </c>
      <c r="I146" s="231"/>
      <c r="J146" s="232">
        <f>ROUND(I146*H146,2)</f>
        <v>0</v>
      </c>
      <c r="K146" s="228" t="s">
        <v>1</v>
      </c>
      <c r="L146" s="233"/>
      <c r="M146" s="234" t="s">
        <v>1</v>
      </c>
      <c r="N146" s="235" t="s">
        <v>42</v>
      </c>
      <c r="O146" s="71"/>
      <c r="P146" s="195">
        <f>O146*H146</f>
        <v>0</v>
      </c>
      <c r="Q146" s="195">
        <v>0</v>
      </c>
      <c r="R146" s="195">
        <f>Q146*H146</f>
        <v>0</v>
      </c>
      <c r="S146" s="195">
        <v>0</v>
      </c>
      <c r="T146" s="196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7" t="s">
        <v>164</v>
      </c>
      <c r="AT146" s="197" t="s">
        <v>174</v>
      </c>
      <c r="AU146" s="197" t="s">
        <v>82</v>
      </c>
      <c r="AY146" s="17" t="s">
        <v>138</v>
      </c>
      <c r="BE146" s="198">
        <f>IF(N146="základní",J146,0)</f>
        <v>0</v>
      </c>
      <c r="BF146" s="198">
        <f>IF(N146="snížená",J146,0)</f>
        <v>0</v>
      </c>
      <c r="BG146" s="198">
        <f>IF(N146="zákl. přenesená",J146,0)</f>
        <v>0</v>
      </c>
      <c r="BH146" s="198">
        <f>IF(N146="sníž. přenesená",J146,0)</f>
        <v>0</v>
      </c>
      <c r="BI146" s="198">
        <f>IF(N146="nulová",J146,0)</f>
        <v>0</v>
      </c>
      <c r="BJ146" s="17" t="s">
        <v>82</v>
      </c>
      <c r="BK146" s="198">
        <f>ROUND(I146*H146,2)</f>
        <v>0</v>
      </c>
      <c r="BL146" s="17" t="s">
        <v>92</v>
      </c>
      <c r="BM146" s="197" t="s">
        <v>207</v>
      </c>
    </row>
    <row r="147" spans="1:47" s="2" customFormat="1" ht="11.25">
      <c r="A147" s="34"/>
      <c r="B147" s="35"/>
      <c r="C147" s="36"/>
      <c r="D147" s="199" t="s">
        <v>145</v>
      </c>
      <c r="E147" s="36"/>
      <c r="F147" s="200" t="s">
        <v>733</v>
      </c>
      <c r="G147" s="36"/>
      <c r="H147" s="36"/>
      <c r="I147" s="201"/>
      <c r="J147" s="36"/>
      <c r="K147" s="36"/>
      <c r="L147" s="39"/>
      <c r="M147" s="202"/>
      <c r="N147" s="203"/>
      <c r="O147" s="71"/>
      <c r="P147" s="71"/>
      <c r="Q147" s="71"/>
      <c r="R147" s="71"/>
      <c r="S147" s="71"/>
      <c r="T147" s="72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7" t="s">
        <v>145</v>
      </c>
      <c r="AU147" s="17" t="s">
        <v>82</v>
      </c>
    </row>
    <row r="148" spans="1:65" s="2" customFormat="1" ht="14.45" customHeight="1">
      <c r="A148" s="34"/>
      <c r="B148" s="35"/>
      <c r="C148" s="226" t="s">
        <v>210</v>
      </c>
      <c r="D148" s="226" t="s">
        <v>174</v>
      </c>
      <c r="E148" s="227" t="s">
        <v>734</v>
      </c>
      <c r="F148" s="228" t="s">
        <v>735</v>
      </c>
      <c r="G148" s="229" t="s">
        <v>206</v>
      </c>
      <c r="H148" s="230">
        <v>1</v>
      </c>
      <c r="I148" s="231"/>
      <c r="J148" s="232">
        <f>ROUND(I148*H148,2)</f>
        <v>0</v>
      </c>
      <c r="K148" s="228" t="s">
        <v>1</v>
      </c>
      <c r="L148" s="233"/>
      <c r="M148" s="234" t="s">
        <v>1</v>
      </c>
      <c r="N148" s="235" t="s">
        <v>42</v>
      </c>
      <c r="O148" s="71"/>
      <c r="P148" s="195">
        <f>O148*H148</f>
        <v>0</v>
      </c>
      <c r="Q148" s="195">
        <v>0</v>
      </c>
      <c r="R148" s="195">
        <f>Q148*H148</f>
        <v>0</v>
      </c>
      <c r="S148" s="195">
        <v>0</v>
      </c>
      <c r="T148" s="196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7" t="s">
        <v>164</v>
      </c>
      <c r="AT148" s="197" t="s">
        <v>174</v>
      </c>
      <c r="AU148" s="197" t="s">
        <v>82</v>
      </c>
      <c r="AY148" s="17" t="s">
        <v>138</v>
      </c>
      <c r="BE148" s="198">
        <f>IF(N148="základní",J148,0)</f>
        <v>0</v>
      </c>
      <c r="BF148" s="198">
        <f>IF(N148="snížená",J148,0)</f>
        <v>0</v>
      </c>
      <c r="BG148" s="198">
        <f>IF(N148="zákl. přenesená",J148,0)</f>
        <v>0</v>
      </c>
      <c r="BH148" s="198">
        <f>IF(N148="sníž. přenesená",J148,0)</f>
        <v>0</v>
      </c>
      <c r="BI148" s="198">
        <f>IF(N148="nulová",J148,0)</f>
        <v>0</v>
      </c>
      <c r="BJ148" s="17" t="s">
        <v>82</v>
      </c>
      <c r="BK148" s="198">
        <f>ROUND(I148*H148,2)</f>
        <v>0</v>
      </c>
      <c r="BL148" s="17" t="s">
        <v>92</v>
      </c>
      <c r="BM148" s="197" t="s">
        <v>213</v>
      </c>
    </row>
    <row r="149" spans="1:47" s="2" customFormat="1" ht="11.25">
      <c r="A149" s="34"/>
      <c r="B149" s="35"/>
      <c r="C149" s="36"/>
      <c r="D149" s="199" t="s">
        <v>145</v>
      </c>
      <c r="E149" s="36"/>
      <c r="F149" s="200" t="s">
        <v>735</v>
      </c>
      <c r="G149" s="36"/>
      <c r="H149" s="36"/>
      <c r="I149" s="201"/>
      <c r="J149" s="36"/>
      <c r="K149" s="36"/>
      <c r="L149" s="39"/>
      <c r="M149" s="202"/>
      <c r="N149" s="203"/>
      <c r="O149" s="71"/>
      <c r="P149" s="71"/>
      <c r="Q149" s="71"/>
      <c r="R149" s="71"/>
      <c r="S149" s="71"/>
      <c r="T149" s="72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7" t="s">
        <v>145</v>
      </c>
      <c r="AU149" s="17" t="s">
        <v>82</v>
      </c>
    </row>
    <row r="150" spans="1:65" s="2" customFormat="1" ht="14.45" customHeight="1">
      <c r="A150" s="34"/>
      <c r="B150" s="35"/>
      <c r="C150" s="226" t="s">
        <v>177</v>
      </c>
      <c r="D150" s="226" t="s">
        <v>174</v>
      </c>
      <c r="E150" s="227" t="s">
        <v>736</v>
      </c>
      <c r="F150" s="228" t="s">
        <v>737</v>
      </c>
      <c r="G150" s="229" t="s">
        <v>206</v>
      </c>
      <c r="H150" s="230">
        <v>2</v>
      </c>
      <c r="I150" s="231"/>
      <c r="J150" s="232">
        <f>ROUND(I150*H150,2)</f>
        <v>0</v>
      </c>
      <c r="K150" s="228" t="s">
        <v>1</v>
      </c>
      <c r="L150" s="233"/>
      <c r="M150" s="234" t="s">
        <v>1</v>
      </c>
      <c r="N150" s="235" t="s">
        <v>42</v>
      </c>
      <c r="O150" s="71"/>
      <c r="P150" s="195">
        <f>O150*H150</f>
        <v>0</v>
      </c>
      <c r="Q150" s="195">
        <v>0</v>
      </c>
      <c r="R150" s="195">
        <f>Q150*H150</f>
        <v>0</v>
      </c>
      <c r="S150" s="195">
        <v>0</v>
      </c>
      <c r="T150" s="196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7" t="s">
        <v>164</v>
      </c>
      <c r="AT150" s="197" t="s">
        <v>174</v>
      </c>
      <c r="AU150" s="197" t="s">
        <v>82</v>
      </c>
      <c r="AY150" s="17" t="s">
        <v>138</v>
      </c>
      <c r="BE150" s="198">
        <f>IF(N150="základní",J150,0)</f>
        <v>0</v>
      </c>
      <c r="BF150" s="198">
        <f>IF(N150="snížená",J150,0)</f>
        <v>0</v>
      </c>
      <c r="BG150" s="198">
        <f>IF(N150="zákl. přenesená",J150,0)</f>
        <v>0</v>
      </c>
      <c r="BH150" s="198">
        <f>IF(N150="sníž. přenesená",J150,0)</f>
        <v>0</v>
      </c>
      <c r="BI150" s="198">
        <f>IF(N150="nulová",J150,0)</f>
        <v>0</v>
      </c>
      <c r="BJ150" s="17" t="s">
        <v>82</v>
      </c>
      <c r="BK150" s="198">
        <f>ROUND(I150*H150,2)</f>
        <v>0</v>
      </c>
      <c r="BL150" s="17" t="s">
        <v>92</v>
      </c>
      <c r="BM150" s="197" t="s">
        <v>218</v>
      </c>
    </row>
    <row r="151" spans="1:47" s="2" customFormat="1" ht="11.25">
      <c r="A151" s="34"/>
      <c r="B151" s="35"/>
      <c r="C151" s="36"/>
      <c r="D151" s="199" t="s">
        <v>145</v>
      </c>
      <c r="E151" s="36"/>
      <c r="F151" s="200" t="s">
        <v>737</v>
      </c>
      <c r="G151" s="36"/>
      <c r="H151" s="36"/>
      <c r="I151" s="201"/>
      <c r="J151" s="36"/>
      <c r="K151" s="36"/>
      <c r="L151" s="39"/>
      <c r="M151" s="202"/>
      <c r="N151" s="203"/>
      <c r="O151" s="71"/>
      <c r="P151" s="71"/>
      <c r="Q151" s="71"/>
      <c r="R151" s="71"/>
      <c r="S151" s="71"/>
      <c r="T151" s="72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T151" s="17" t="s">
        <v>145</v>
      </c>
      <c r="AU151" s="17" t="s">
        <v>82</v>
      </c>
    </row>
    <row r="152" spans="1:65" s="2" customFormat="1" ht="14.45" customHeight="1">
      <c r="A152" s="34"/>
      <c r="B152" s="35"/>
      <c r="C152" s="226" t="s">
        <v>221</v>
      </c>
      <c r="D152" s="226" t="s">
        <v>174</v>
      </c>
      <c r="E152" s="227" t="s">
        <v>738</v>
      </c>
      <c r="F152" s="228" t="s">
        <v>739</v>
      </c>
      <c r="G152" s="229" t="s">
        <v>206</v>
      </c>
      <c r="H152" s="230">
        <v>1</v>
      </c>
      <c r="I152" s="231"/>
      <c r="J152" s="232">
        <f>ROUND(I152*H152,2)</f>
        <v>0</v>
      </c>
      <c r="K152" s="228" t="s">
        <v>1</v>
      </c>
      <c r="L152" s="233"/>
      <c r="M152" s="234" t="s">
        <v>1</v>
      </c>
      <c r="N152" s="235" t="s">
        <v>42</v>
      </c>
      <c r="O152" s="71"/>
      <c r="P152" s="195">
        <f>O152*H152</f>
        <v>0</v>
      </c>
      <c r="Q152" s="195">
        <v>0</v>
      </c>
      <c r="R152" s="195">
        <f>Q152*H152</f>
        <v>0</v>
      </c>
      <c r="S152" s="195">
        <v>0</v>
      </c>
      <c r="T152" s="196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7" t="s">
        <v>164</v>
      </c>
      <c r="AT152" s="197" t="s">
        <v>174</v>
      </c>
      <c r="AU152" s="197" t="s">
        <v>82</v>
      </c>
      <c r="AY152" s="17" t="s">
        <v>138</v>
      </c>
      <c r="BE152" s="198">
        <f>IF(N152="základní",J152,0)</f>
        <v>0</v>
      </c>
      <c r="BF152" s="198">
        <f>IF(N152="snížená",J152,0)</f>
        <v>0</v>
      </c>
      <c r="BG152" s="198">
        <f>IF(N152="zákl. přenesená",J152,0)</f>
        <v>0</v>
      </c>
      <c r="BH152" s="198">
        <f>IF(N152="sníž. přenesená",J152,0)</f>
        <v>0</v>
      </c>
      <c r="BI152" s="198">
        <f>IF(N152="nulová",J152,0)</f>
        <v>0</v>
      </c>
      <c r="BJ152" s="17" t="s">
        <v>82</v>
      </c>
      <c r="BK152" s="198">
        <f>ROUND(I152*H152,2)</f>
        <v>0</v>
      </c>
      <c r="BL152" s="17" t="s">
        <v>92</v>
      </c>
      <c r="BM152" s="197" t="s">
        <v>224</v>
      </c>
    </row>
    <row r="153" spans="1:47" s="2" customFormat="1" ht="11.25">
      <c r="A153" s="34"/>
      <c r="B153" s="35"/>
      <c r="C153" s="36"/>
      <c r="D153" s="199" t="s">
        <v>145</v>
      </c>
      <c r="E153" s="36"/>
      <c r="F153" s="200" t="s">
        <v>739</v>
      </c>
      <c r="G153" s="36"/>
      <c r="H153" s="36"/>
      <c r="I153" s="201"/>
      <c r="J153" s="36"/>
      <c r="K153" s="36"/>
      <c r="L153" s="39"/>
      <c r="M153" s="202"/>
      <c r="N153" s="203"/>
      <c r="O153" s="71"/>
      <c r="P153" s="71"/>
      <c r="Q153" s="71"/>
      <c r="R153" s="71"/>
      <c r="S153" s="71"/>
      <c r="T153" s="72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7" t="s">
        <v>145</v>
      </c>
      <c r="AU153" s="17" t="s">
        <v>82</v>
      </c>
    </row>
    <row r="154" spans="1:65" s="2" customFormat="1" ht="14.45" customHeight="1">
      <c r="A154" s="34"/>
      <c r="B154" s="35"/>
      <c r="C154" s="226" t="s">
        <v>183</v>
      </c>
      <c r="D154" s="226" t="s">
        <v>174</v>
      </c>
      <c r="E154" s="227" t="s">
        <v>740</v>
      </c>
      <c r="F154" s="228" t="s">
        <v>741</v>
      </c>
      <c r="G154" s="229" t="s">
        <v>206</v>
      </c>
      <c r="H154" s="230">
        <v>1</v>
      </c>
      <c r="I154" s="231"/>
      <c r="J154" s="232">
        <f>ROUND(I154*H154,2)</f>
        <v>0</v>
      </c>
      <c r="K154" s="228" t="s">
        <v>1</v>
      </c>
      <c r="L154" s="233"/>
      <c r="M154" s="234" t="s">
        <v>1</v>
      </c>
      <c r="N154" s="235" t="s">
        <v>42</v>
      </c>
      <c r="O154" s="71"/>
      <c r="P154" s="195">
        <f>O154*H154</f>
        <v>0</v>
      </c>
      <c r="Q154" s="195">
        <v>0</v>
      </c>
      <c r="R154" s="195">
        <f>Q154*H154</f>
        <v>0</v>
      </c>
      <c r="S154" s="195">
        <v>0</v>
      </c>
      <c r="T154" s="196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7" t="s">
        <v>164</v>
      </c>
      <c r="AT154" s="197" t="s">
        <v>174</v>
      </c>
      <c r="AU154" s="197" t="s">
        <v>82</v>
      </c>
      <c r="AY154" s="17" t="s">
        <v>138</v>
      </c>
      <c r="BE154" s="198">
        <f>IF(N154="základní",J154,0)</f>
        <v>0</v>
      </c>
      <c r="BF154" s="198">
        <f>IF(N154="snížená",J154,0)</f>
        <v>0</v>
      </c>
      <c r="BG154" s="198">
        <f>IF(N154="zákl. přenesená",J154,0)</f>
        <v>0</v>
      </c>
      <c r="BH154" s="198">
        <f>IF(N154="sníž. přenesená",J154,0)</f>
        <v>0</v>
      </c>
      <c r="BI154" s="198">
        <f>IF(N154="nulová",J154,0)</f>
        <v>0</v>
      </c>
      <c r="BJ154" s="17" t="s">
        <v>82</v>
      </c>
      <c r="BK154" s="198">
        <f>ROUND(I154*H154,2)</f>
        <v>0</v>
      </c>
      <c r="BL154" s="17" t="s">
        <v>92</v>
      </c>
      <c r="BM154" s="197" t="s">
        <v>229</v>
      </c>
    </row>
    <row r="155" spans="1:47" s="2" customFormat="1" ht="11.25">
      <c r="A155" s="34"/>
      <c r="B155" s="35"/>
      <c r="C155" s="36"/>
      <c r="D155" s="199" t="s">
        <v>145</v>
      </c>
      <c r="E155" s="36"/>
      <c r="F155" s="200" t="s">
        <v>741</v>
      </c>
      <c r="G155" s="36"/>
      <c r="H155" s="36"/>
      <c r="I155" s="201"/>
      <c r="J155" s="36"/>
      <c r="K155" s="36"/>
      <c r="L155" s="39"/>
      <c r="M155" s="202"/>
      <c r="N155" s="203"/>
      <c r="O155" s="71"/>
      <c r="P155" s="71"/>
      <c r="Q155" s="71"/>
      <c r="R155" s="71"/>
      <c r="S155" s="71"/>
      <c r="T155" s="72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T155" s="17" t="s">
        <v>145</v>
      </c>
      <c r="AU155" s="17" t="s">
        <v>82</v>
      </c>
    </row>
    <row r="156" spans="1:65" s="2" customFormat="1" ht="14.45" customHeight="1">
      <c r="A156" s="34"/>
      <c r="B156" s="35"/>
      <c r="C156" s="226" t="s">
        <v>8</v>
      </c>
      <c r="D156" s="226" t="s">
        <v>174</v>
      </c>
      <c r="E156" s="227" t="s">
        <v>742</v>
      </c>
      <c r="F156" s="228" t="s">
        <v>743</v>
      </c>
      <c r="G156" s="229" t="s">
        <v>206</v>
      </c>
      <c r="H156" s="230">
        <v>5</v>
      </c>
      <c r="I156" s="231"/>
      <c r="J156" s="232">
        <f>ROUND(I156*H156,2)</f>
        <v>0</v>
      </c>
      <c r="K156" s="228" t="s">
        <v>1</v>
      </c>
      <c r="L156" s="233"/>
      <c r="M156" s="234" t="s">
        <v>1</v>
      </c>
      <c r="N156" s="235" t="s">
        <v>42</v>
      </c>
      <c r="O156" s="71"/>
      <c r="P156" s="195">
        <f>O156*H156</f>
        <v>0</v>
      </c>
      <c r="Q156" s="195">
        <v>0</v>
      </c>
      <c r="R156" s="195">
        <f>Q156*H156</f>
        <v>0</v>
      </c>
      <c r="S156" s="195">
        <v>0</v>
      </c>
      <c r="T156" s="196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7" t="s">
        <v>164</v>
      </c>
      <c r="AT156" s="197" t="s">
        <v>174</v>
      </c>
      <c r="AU156" s="197" t="s">
        <v>82</v>
      </c>
      <c r="AY156" s="17" t="s">
        <v>138</v>
      </c>
      <c r="BE156" s="198">
        <f>IF(N156="základní",J156,0)</f>
        <v>0</v>
      </c>
      <c r="BF156" s="198">
        <f>IF(N156="snížená",J156,0)</f>
        <v>0</v>
      </c>
      <c r="BG156" s="198">
        <f>IF(N156="zákl. přenesená",J156,0)</f>
        <v>0</v>
      </c>
      <c r="BH156" s="198">
        <f>IF(N156="sníž. přenesená",J156,0)</f>
        <v>0</v>
      </c>
      <c r="BI156" s="198">
        <f>IF(N156="nulová",J156,0)</f>
        <v>0</v>
      </c>
      <c r="BJ156" s="17" t="s">
        <v>82</v>
      </c>
      <c r="BK156" s="198">
        <f>ROUND(I156*H156,2)</f>
        <v>0</v>
      </c>
      <c r="BL156" s="17" t="s">
        <v>92</v>
      </c>
      <c r="BM156" s="197" t="s">
        <v>234</v>
      </c>
    </row>
    <row r="157" spans="1:47" s="2" customFormat="1" ht="11.25">
      <c r="A157" s="34"/>
      <c r="B157" s="35"/>
      <c r="C157" s="36"/>
      <c r="D157" s="199" t="s">
        <v>145</v>
      </c>
      <c r="E157" s="36"/>
      <c r="F157" s="200" t="s">
        <v>743</v>
      </c>
      <c r="G157" s="36"/>
      <c r="H157" s="36"/>
      <c r="I157" s="201"/>
      <c r="J157" s="36"/>
      <c r="K157" s="36"/>
      <c r="L157" s="39"/>
      <c r="M157" s="202"/>
      <c r="N157" s="203"/>
      <c r="O157" s="71"/>
      <c r="P157" s="71"/>
      <c r="Q157" s="71"/>
      <c r="R157" s="71"/>
      <c r="S157" s="71"/>
      <c r="T157" s="72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T157" s="17" t="s">
        <v>145</v>
      </c>
      <c r="AU157" s="17" t="s">
        <v>82</v>
      </c>
    </row>
    <row r="158" spans="1:65" s="2" customFormat="1" ht="14.45" customHeight="1">
      <c r="A158" s="34"/>
      <c r="B158" s="35"/>
      <c r="C158" s="226" t="s">
        <v>188</v>
      </c>
      <c r="D158" s="226" t="s">
        <v>174</v>
      </c>
      <c r="E158" s="227" t="s">
        <v>744</v>
      </c>
      <c r="F158" s="228" t="s">
        <v>745</v>
      </c>
      <c r="G158" s="229" t="s">
        <v>206</v>
      </c>
      <c r="H158" s="230">
        <v>2</v>
      </c>
      <c r="I158" s="231"/>
      <c r="J158" s="232">
        <f>ROUND(I158*H158,2)</f>
        <v>0</v>
      </c>
      <c r="K158" s="228" t="s">
        <v>1</v>
      </c>
      <c r="L158" s="233"/>
      <c r="M158" s="234" t="s">
        <v>1</v>
      </c>
      <c r="N158" s="235" t="s">
        <v>42</v>
      </c>
      <c r="O158" s="71"/>
      <c r="P158" s="195">
        <f>O158*H158</f>
        <v>0</v>
      </c>
      <c r="Q158" s="195">
        <v>0</v>
      </c>
      <c r="R158" s="195">
        <f>Q158*H158</f>
        <v>0</v>
      </c>
      <c r="S158" s="195">
        <v>0</v>
      </c>
      <c r="T158" s="196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7" t="s">
        <v>164</v>
      </c>
      <c r="AT158" s="197" t="s">
        <v>174</v>
      </c>
      <c r="AU158" s="197" t="s">
        <v>82</v>
      </c>
      <c r="AY158" s="17" t="s">
        <v>138</v>
      </c>
      <c r="BE158" s="198">
        <f>IF(N158="základní",J158,0)</f>
        <v>0</v>
      </c>
      <c r="BF158" s="198">
        <f>IF(N158="snížená",J158,0)</f>
        <v>0</v>
      </c>
      <c r="BG158" s="198">
        <f>IF(N158="zákl. přenesená",J158,0)</f>
        <v>0</v>
      </c>
      <c r="BH158" s="198">
        <f>IF(N158="sníž. přenesená",J158,0)</f>
        <v>0</v>
      </c>
      <c r="BI158" s="198">
        <f>IF(N158="nulová",J158,0)</f>
        <v>0</v>
      </c>
      <c r="BJ158" s="17" t="s">
        <v>82</v>
      </c>
      <c r="BK158" s="198">
        <f>ROUND(I158*H158,2)</f>
        <v>0</v>
      </c>
      <c r="BL158" s="17" t="s">
        <v>92</v>
      </c>
      <c r="BM158" s="197" t="s">
        <v>239</v>
      </c>
    </row>
    <row r="159" spans="1:47" s="2" customFormat="1" ht="11.25">
      <c r="A159" s="34"/>
      <c r="B159" s="35"/>
      <c r="C159" s="36"/>
      <c r="D159" s="199" t="s">
        <v>145</v>
      </c>
      <c r="E159" s="36"/>
      <c r="F159" s="200" t="s">
        <v>745</v>
      </c>
      <c r="G159" s="36"/>
      <c r="H159" s="36"/>
      <c r="I159" s="201"/>
      <c r="J159" s="36"/>
      <c r="K159" s="36"/>
      <c r="L159" s="39"/>
      <c r="M159" s="202"/>
      <c r="N159" s="203"/>
      <c r="O159" s="71"/>
      <c r="P159" s="71"/>
      <c r="Q159" s="71"/>
      <c r="R159" s="71"/>
      <c r="S159" s="71"/>
      <c r="T159" s="72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7" t="s">
        <v>145</v>
      </c>
      <c r="AU159" s="17" t="s">
        <v>82</v>
      </c>
    </row>
    <row r="160" spans="1:65" s="2" customFormat="1" ht="14.45" customHeight="1">
      <c r="A160" s="34"/>
      <c r="B160" s="35"/>
      <c r="C160" s="226" t="s">
        <v>241</v>
      </c>
      <c r="D160" s="226" t="s">
        <v>174</v>
      </c>
      <c r="E160" s="227" t="s">
        <v>746</v>
      </c>
      <c r="F160" s="228" t="s">
        <v>747</v>
      </c>
      <c r="G160" s="229" t="s">
        <v>206</v>
      </c>
      <c r="H160" s="230">
        <v>2</v>
      </c>
      <c r="I160" s="231"/>
      <c r="J160" s="232">
        <f>ROUND(I160*H160,2)</f>
        <v>0</v>
      </c>
      <c r="K160" s="228" t="s">
        <v>1</v>
      </c>
      <c r="L160" s="233"/>
      <c r="M160" s="234" t="s">
        <v>1</v>
      </c>
      <c r="N160" s="235" t="s">
        <v>42</v>
      </c>
      <c r="O160" s="71"/>
      <c r="P160" s="195">
        <f>O160*H160</f>
        <v>0</v>
      </c>
      <c r="Q160" s="195">
        <v>0</v>
      </c>
      <c r="R160" s="195">
        <f>Q160*H160</f>
        <v>0</v>
      </c>
      <c r="S160" s="195">
        <v>0</v>
      </c>
      <c r="T160" s="196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7" t="s">
        <v>164</v>
      </c>
      <c r="AT160" s="197" t="s">
        <v>174</v>
      </c>
      <c r="AU160" s="197" t="s">
        <v>82</v>
      </c>
      <c r="AY160" s="17" t="s">
        <v>138</v>
      </c>
      <c r="BE160" s="198">
        <f>IF(N160="základní",J160,0)</f>
        <v>0</v>
      </c>
      <c r="BF160" s="198">
        <f>IF(N160="snížená",J160,0)</f>
        <v>0</v>
      </c>
      <c r="BG160" s="198">
        <f>IF(N160="zákl. přenesená",J160,0)</f>
        <v>0</v>
      </c>
      <c r="BH160" s="198">
        <f>IF(N160="sníž. přenesená",J160,0)</f>
        <v>0</v>
      </c>
      <c r="BI160" s="198">
        <f>IF(N160="nulová",J160,0)</f>
        <v>0</v>
      </c>
      <c r="BJ160" s="17" t="s">
        <v>82</v>
      </c>
      <c r="BK160" s="198">
        <f>ROUND(I160*H160,2)</f>
        <v>0</v>
      </c>
      <c r="BL160" s="17" t="s">
        <v>92</v>
      </c>
      <c r="BM160" s="197" t="s">
        <v>244</v>
      </c>
    </row>
    <row r="161" spans="1:47" s="2" customFormat="1" ht="11.25">
      <c r="A161" s="34"/>
      <c r="B161" s="35"/>
      <c r="C161" s="36"/>
      <c r="D161" s="199" t="s">
        <v>145</v>
      </c>
      <c r="E161" s="36"/>
      <c r="F161" s="200" t="s">
        <v>747</v>
      </c>
      <c r="G161" s="36"/>
      <c r="H161" s="36"/>
      <c r="I161" s="201"/>
      <c r="J161" s="36"/>
      <c r="K161" s="36"/>
      <c r="L161" s="39"/>
      <c r="M161" s="202"/>
      <c r="N161" s="203"/>
      <c r="O161" s="71"/>
      <c r="P161" s="71"/>
      <c r="Q161" s="71"/>
      <c r="R161" s="71"/>
      <c r="S161" s="71"/>
      <c r="T161" s="72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T161" s="17" t="s">
        <v>145</v>
      </c>
      <c r="AU161" s="17" t="s">
        <v>82</v>
      </c>
    </row>
    <row r="162" spans="2:63" s="12" customFormat="1" ht="25.9" customHeight="1">
      <c r="B162" s="170"/>
      <c r="C162" s="171"/>
      <c r="D162" s="172" t="s">
        <v>76</v>
      </c>
      <c r="E162" s="173" t="s">
        <v>693</v>
      </c>
      <c r="F162" s="173" t="s">
        <v>748</v>
      </c>
      <c r="G162" s="171"/>
      <c r="H162" s="171"/>
      <c r="I162" s="174"/>
      <c r="J162" s="175">
        <f>BK162</f>
        <v>0</v>
      </c>
      <c r="K162" s="171"/>
      <c r="L162" s="176"/>
      <c r="M162" s="177"/>
      <c r="N162" s="178"/>
      <c r="O162" s="178"/>
      <c r="P162" s="179">
        <f>SUM(P163:P194)</f>
        <v>0</v>
      </c>
      <c r="Q162" s="178"/>
      <c r="R162" s="179">
        <f>SUM(R163:R194)</f>
        <v>0</v>
      </c>
      <c r="S162" s="178"/>
      <c r="T162" s="180">
        <f>SUM(T163:T194)</f>
        <v>0</v>
      </c>
      <c r="AR162" s="181" t="s">
        <v>82</v>
      </c>
      <c r="AT162" s="182" t="s">
        <v>76</v>
      </c>
      <c r="AU162" s="182" t="s">
        <v>77</v>
      </c>
      <c r="AY162" s="181" t="s">
        <v>138</v>
      </c>
      <c r="BK162" s="183">
        <f>SUM(BK163:BK194)</f>
        <v>0</v>
      </c>
    </row>
    <row r="163" spans="1:65" s="2" customFormat="1" ht="14.45" customHeight="1">
      <c r="A163" s="34"/>
      <c r="B163" s="35"/>
      <c r="C163" s="226" t="s">
        <v>197</v>
      </c>
      <c r="D163" s="226" t="s">
        <v>174</v>
      </c>
      <c r="E163" s="227" t="s">
        <v>749</v>
      </c>
      <c r="F163" s="228" t="s">
        <v>750</v>
      </c>
      <c r="G163" s="229" t="s">
        <v>206</v>
      </c>
      <c r="H163" s="230">
        <v>1</v>
      </c>
      <c r="I163" s="231"/>
      <c r="J163" s="232">
        <f>ROUND(I163*H163,2)</f>
        <v>0</v>
      </c>
      <c r="K163" s="228" t="s">
        <v>1</v>
      </c>
      <c r="L163" s="233"/>
      <c r="M163" s="234" t="s">
        <v>1</v>
      </c>
      <c r="N163" s="235" t="s">
        <v>42</v>
      </c>
      <c r="O163" s="71"/>
      <c r="P163" s="195">
        <f>O163*H163</f>
        <v>0</v>
      </c>
      <c r="Q163" s="195">
        <v>0</v>
      </c>
      <c r="R163" s="195">
        <f>Q163*H163</f>
        <v>0</v>
      </c>
      <c r="S163" s="195">
        <v>0</v>
      </c>
      <c r="T163" s="196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7" t="s">
        <v>164</v>
      </c>
      <c r="AT163" s="197" t="s">
        <v>174</v>
      </c>
      <c r="AU163" s="197" t="s">
        <v>82</v>
      </c>
      <c r="AY163" s="17" t="s">
        <v>138</v>
      </c>
      <c r="BE163" s="198">
        <f>IF(N163="základní",J163,0)</f>
        <v>0</v>
      </c>
      <c r="BF163" s="198">
        <f>IF(N163="snížená",J163,0)</f>
        <v>0</v>
      </c>
      <c r="BG163" s="198">
        <f>IF(N163="zákl. přenesená",J163,0)</f>
        <v>0</v>
      </c>
      <c r="BH163" s="198">
        <f>IF(N163="sníž. přenesená",J163,0)</f>
        <v>0</v>
      </c>
      <c r="BI163" s="198">
        <f>IF(N163="nulová",J163,0)</f>
        <v>0</v>
      </c>
      <c r="BJ163" s="17" t="s">
        <v>82</v>
      </c>
      <c r="BK163" s="198">
        <f>ROUND(I163*H163,2)</f>
        <v>0</v>
      </c>
      <c r="BL163" s="17" t="s">
        <v>92</v>
      </c>
      <c r="BM163" s="197" t="s">
        <v>248</v>
      </c>
    </row>
    <row r="164" spans="1:47" s="2" customFormat="1" ht="11.25">
      <c r="A164" s="34"/>
      <c r="B164" s="35"/>
      <c r="C164" s="36"/>
      <c r="D164" s="199" t="s">
        <v>145</v>
      </c>
      <c r="E164" s="36"/>
      <c r="F164" s="200" t="s">
        <v>750</v>
      </c>
      <c r="G164" s="36"/>
      <c r="H164" s="36"/>
      <c r="I164" s="201"/>
      <c r="J164" s="36"/>
      <c r="K164" s="36"/>
      <c r="L164" s="39"/>
      <c r="M164" s="202"/>
      <c r="N164" s="203"/>
      <c r="O164" s="71"/>
      <c r="P164" s="71"/>
      <c r="Q164" s="71"/>
      <c r="R164" s="71"/>
      <c r="S164" s="71"/>
      <c r="T164" s="72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T164" s="17" t="s">
        <v>145</v>
      </c>
      <c r="AU164" s="17" t="s">
        <v>82</v>
      </c>
    </row>
    <row r="165" spans="1:65" s="2" customFormat="1" ht="14.45" customHeight="1">
      <c r="A165" s="34"/>
      <c r="B165" s="35"/>
      <c r="C165" s="226" t="s">
        <v>251</v>
      </c>
      <c r="D165" s="226" t="s">
        <v>174</v>
      </c>
      <c r="E165" s="227" t="s">
        <v>751</v>
      </c>
      <c r="F165" s="228" t="s">
        <v>752</v>
      </c>
      <c r="G165" s="229" t="s">
        <v>206</v>
      </c>
      <c r="H165" s="230">
        <v>12</v>
      </c>
      <c r="I165" s="231"/>
      <c r="J165" s="232">
        <f>ROUND(I165*H165,2)</f>
        <v>0</v>
      </c>
      <c r="K165" s="228" t="s">
        <v>1</v>
      </c>
      <c r="L165" s="233"/>
      <c r="M165" s="234" t="s">
        <v>1</v>
      </c>
      <c r="N165" s="235" t="s">
        <v>42</v>
      </c>
      <c r="O165" s="71"/>
      <c r="P165" s="195">
        <f>O165*H165</f>
        <v>0</v>
      </c>
      <c r="Q165" s="195">
        <v>0</v>
      </c>
      <c r="R165" s="195">
        <f>Q165*H165</f>
        <v>0</v>
      </c>
      <c r="S165" s="195">
        <v>0</v>
      </c>
      <c r="T165" s="196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7" t="s">
        <v>164</v>
      </c>
      <c r="AT165" s="197" t="s">
        <v>174</v>
      </c>
      <c r="AU165" s="197" t="s">
        <v>82</v>
      </c>
      <c r="AY165" s="17" t="s">
        <v>138</v>
      </c>
      <c r="BE165" s="198">
        <f>IF(N165="základní",J165,0)</f>
        <v>0</v>
      </c>
      <c r="BF165" s="198">
        <f>IF(N165="snížená",J165,0)</f>
        <v>0</v>
      </c>
      <c r="BG165" s="198">
        <f>IF(N165="zákl. přenesená",J165,0)</f>
        <v>0</v>
      </c>
      <c r="BH165" s="198">
        <f>IF(N165="sníž. přenesená",J165,0)</f>
        <v>0</v>
      </c>
      <c r="BI165" s="198">
        <f>IF(N165="nulová",J165,0)</f>
        <v>0</v>
      </c>
      <c r="BJ165" s="17" t="s">
        <v>82</v>
      </c>
      <c r="BK165" s="198">
        <f>ROUND(I165*H165,2)</f>
        <v>0</v>
      </c>
      <c r="BL165" s="17" t="s">
        <v>92</v>
      </c>
      <c r="BM165" s="197" t="s">
        <v>254</v>
      </c>
    </row>
    <row r="166" spans="1:47" s="2" customFormat="1" ht="11.25">
      <c r="A166" s="34"/>
      <c r="B166" s="35"/>
      <c r="C166" s="36"/>
      <c r="D166" s="199" t="s">
        <v>145</v>
      </c>
      <c r="E166" s="36"/>
      <c r="F166" s="200" t="s">
        <v>752</v>
      </c>
      <c r="G166" s="36"/>
      <c r="H166" s="36"/>
      <c r="I166" s="201"/>
      <c r="J166" s="36"/>
      <c r="K166" s="36"/>
      <c r="L166" s="39"/>
      <c r="M166" s="202"/>
      <c r="N166" s="203"/>
      <c r="O166" s="71"/>
      <c r="P166" s="71"/>
      <c r="Q166" s="71"/>
      <c r="R166" s="71"/>
      <c r="S166" s="71"/>
      <c r="T166" s="72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T166" s="17" t="s">
        <v>145</v>
      </c>
      <c r="AU166" s="17" t="s">
        <v>82</v>
      </c>
    </row>
    <row r="167" spans="1:65" s="2" customFormat="1" ht="14.45" customHeight="1">
      <c r="A167" s="34"/>
      <c r="B167" s="35"/>
      <c r="C167" s="226" t="s">
        <v>207</v>
      </c>
      <c r="D167" s="226" t="s">
        <v>174</v>
      </c>
      <c r="E167" s="227" t="s">
        <v>753</v>
      </c>
      <c r="F167" s="228" t="s">
        <v>754</v>
      </c>
      <c r="G167" s="229" t="s">
        <v>206</v>
      </c>
      <c r="H167" s="230">
        <v>4</v>
      </c>
      <c r="I167" s="231"/>
      <c r="J167" s="232">
        <f>ROUND(I167*H167,2)</f>
        <v>0</v>
      </c>
      <c r="K167" s="228" t="s">
        <v>1</v>
      </c>
      <c r="L167" s="233"/>
      <c r="M167" s="234" t="s">
        <v>1</v>
      </c>
      <c r="N167" s="235" t="s">
        <v>42</v>
      </c>
      <c r="O167" s="71"/>
      <c r="P167" s="195">
        <f>O167*H167</f>
        <v>0</v>
      </c>
      <c r="Q167" s="195">
        <v>0</v>
      </c>
      <c r="R167" s="195">
        <f>Q167*H167</f>
        <v>0</v>
      </c>
      <c r="S167" s="195">
        <v>0</v>
      </c>
      <c r="T167" s="196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7" t="s">
        <v>164</v>
      </c>
      <c r="AT167" s="197" t="s">
        <v>174</v>
      </c>
      <c r="AU167" s="197" t="s">
        <v>82</v>
      </c>
      <c r="AY167" s="17" t="s">
        <v>138</v>
      </c>
      <c r="BE167" s="198">
        <f>IF(N167="základní",J167,0)</f>
        <v>0</v>
      </c>
      <c r="BF167" s="198">
        <f>IF(N167="snížená",J167,0)</f>
        <v>0</v>
      </c>
      <c r="BG167" s="198">
        <f>IF(N167="zákl. přenesená",J167,0)</f>
        <v>0</v>
      </c>
      <c r="BH167" s="198">
        <f>IF(N167="sníž. přenesená",J167,0)</f>
        <v>0</v>
      </c>
      <c r="BI167" s="198">
        <f>IF(N167="nulová",J167,0)</f>
        <v>0</v>
      </c>
      <c r="BJ167" s="17" t="s">
        <v>82</v>
      </c>
      <c r="BK167" s="198">
        <f>ROUND(I167*H167,2)</f>
        <v>0</v>
      </c>
      <c r="BL167" s="17" t="s">
        <v>92</v>
      </c>
      <c r="BM167" s="197" t="s">
        <v>258</v>
      </c>
    </row>
    <row r="168" spans="1:47" s="2" customFormat="1" ht="11.25">
      <c r="A168" s="34"/>
      <c r="B168" s="35"/>
      <c r="C168" s="36"/>
      <c r="D168" s="199" t="s">
        <v>145</v>
      </c>
      <c r="E168" s="36"/>
      <c r="F168" s="200" t="s">
        <v>754</v>
      </c>
      <c r="G168" s="36"/>
      <c r="H168" s="36"/>
      <c r="I168" s="201"/>
      <c r="J168" s="36"/>
      <c r="K168" s="36"/>
      <c r="L168" s="39"/>
      <c r="M168" s="202"/>
      <c r="N168" s="203"/>
      <c r="O168" s="71"/>
      <c r="P168" s="71"/>
      <c r="Q168" s="71"/>
      <c r="R168" s="71"/>
      <c r="S168" s="71"/>
      <c r="T168" s="72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7" t="s">
        <v>145</v>
      </c>
      <c r="AU168" s="17" t="s">
        <v>82</v>
      </c>
    </row>
    <row r="169" spans="1:65" s="2" customFormat="1" ht="14.45" customHeight="1">
      <c r="A169" s="34"/>
      <c r="B169" s="35"/>
      <c r="C169" s="226" t="s">
        <v>7</v>
      </c>
      <c r="D169" s="226" t="s">
        <v>174</v>
      </c>
      <c r="E169" s="227" t="s">
        <v>755</v>
      </c>
      <c r="F169" s="228" t="s">
        <v>756</v>
      </c>
      <c r="G169" s="229" t="s">
        <v>206</v>
      </c>
      <c r="H169" s="230">
        <v>27</v>
      </c>
      <c r="I169" s="231"/>
      <c r="J169" s="232">
        <f>ROUND(I169*H169,2)</f>
        <v>0</v>
      </c>
      <c r="K169" s="228" t="s">
        <v>1</v>
      </c>
      <c r="L169" s="233"/>
      <c r="M169" s="234" t="s">
        <v>1</v>
      </c>
      <c r="N169" s="235" t="s">
        <v>42</v>
      </c>
      <c r="O169" s="71"/>
      <c r="P169" s="195">
        <f>O169*H169</f>
        <v>0</v>
      </c>
      <c r="Q169" s="195">
        <v>0</v>
      </c>
      <c r="R169" s="195">
        <f>Q169*H169</f>
        <v>0</v>
      </c>
      <c r="S169" s="195">
        <v>0</v>
      </c>
      <c r="T169" s="196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7" t="s">
        <v>164</v>
      </c>
      <c r="AT169" s="197" t="s">
        <v>174</v>
      </c>
      <c r="AU169" s="197" t="s">
        <v>82</v>
      </c>
      <c r="AY169" s="17" t="s">
        <v>138</v>
      </c>
      <c r="BE169" s="198">
        <f>IF(N169="základní",J169,0)</f>
        <v>0</v>
      </c>
      <c r="BF169" s="198">
        <f>IF(N169="snížená",J169,0)</f>
        <v>0</v>
      </c>
      <c r="BG169" s="198">
        <f>IF(N169="zákl. přenesená",J169,0)</f>
        <v>0</v>
      </c>
      <c r="BH169" s="198">
        <f>IF(N169="sníž. přenesená",J169,0)</f>
        <v>0</v>
      </c>
      <c r="BI169" s="198">
        <f>IF(N169="nulová",J169,0)</f>
        <v>0</v>
      </c>
      <c r="BJ169" s="17" t="s">
        <v>82</v>
      </c>
      <c r="BK169" s="198">
        <f>ROUND(I169*H169,2)</f>
        <v>0</v>
      </c>
      <c r="BL169" s="17" t="s">
        <v>92</v>
      </c>
      <c r="BM169" s="197" t="s">
        <v>264</v>
      </c>
    </row>
    <row r="170" spans="1:47" s="2" customFormat="1" ht="11.25">
      <c r="A170" s="34"/>
      <c r="B170" s="35"/>
      <c r="C170" s="36"/>
      <c r="D170" s="199" t="s">
        <v>145</v>
      </c>
      <c r="E170" s="36"/>
      <c r="F170" s="200" t="s">
        <v>756</v>
      </c>
      <c r="G170" s="36"/>
      <c r="H170" s="36"/>
      <c r="I170" s="201"/>
      <c r="J170" s="36"/>
      <c r="K170" s="36"/>
      <c r="L170" s="39"/>
      <c r="M170" s="202"/>
      <c r="N170" s="203"/>
      <c r="O170" s="71"/>
      <c r="P170" s="71"/>
      <c r="Q170" s="71"/>
      <c r="R170" s="71"/>
      <c r="S170" s="71"/>
      <c r="T170" s="72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T170" s="17" t="s">
        <v>145</v>
      </c>
      <c r="AU170" s="17" t="s">
        <v>82</v>
      </c>
    </row>
    <row r="171" spans="1:65" s="2" customFormat="1" ht="14.45" customHeight="1">
      <c r="A171" s="34"/>
      <c r="B171" s="35"/>
      <c r="C171" s="226" t="s">
        <v>213</v>
      </c>
      <c r="D171" s="226" t="s">
        <v>174</v>
      </c>
      <c r="E171" s="227" t="s">
        <v>757</v>
      </c>
      <c r="F171" s="228" t="s">
        <v>758</v>
      </c>
      <c r="G171" s="229" t="s">
        <v>206</v>
      </c>
      <c r="H171" s="230">
        <v>1</v>
      </c>
      <c r="I171" s="231"/>
      <c r="J171" s="232">
        <f>ROUND(I171*H171,2)</f>
        <v>0</v>
      </c>
      <c r="K171" s="228" t="s">
        <v>1</v>
      </c>
      <c r="L171" s="233"/>
      <c r="M171" s="234" t="s">
        <v>1</v>
      </c>
      <c r="N171" s="235" t="s">
        <v>42</v>
      </c>
      <c r="O171" s="71"/>
      <c r="P171" s="195">
        <f>O171*H171</f>
        <v>0</v>
      </c>
      <c r="Q171" s="195">
        <v>0</v>
      </c>
      <c r="R171" s="195">
        <f>Q171*H171</f>
        <v>0</v>
      </c>
      <c r="S171" s="195">
        <v>0</v>
      </c>
      <c r="T171" s="196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7" t="s">
        <v>164</v>
      </c>
      <c r="AT171" s="197" t="s">
        <v>174</v>
      </c>
      <c r="AU171" s="197" t="s">
        <v>82</v>
      </c>
      <c r="AY171" s="17" t="s">
        <v>138</v>
      </c>
      <c r="BE171" s="198">
        <f>IF(N171="základní",J171,0)</f>
        <v>0</v>
      </c>
      <c r="BF171" s="198">
        <f>IF(N171="snížená",J171,0)</f>
        <v>0</v>
      </c>
      <c r="BG171" s="198">
        <f>IF(N171="zákl. přenesená",J171,0)</f>
        <v>0</v>
      </c>
      <c r="BH171" s="198">
        <f>IF(N171="sníž. přenesená",J171,0)</f>
        <v>0</v>
      </c>
      <c r="BI171" s="198">
        <f>IF(N171="nulová",J171,0)</f>
        <v>0</v>
      </c>
      <c r="BJ171" s="17" t="s">
        <v>82</v>
      </c>
      <c r="BK171" s="198">
        <f>ROUND(I171*H171,2)</f>
        <v>0</v>
      </c>
      <c r="BL171" s="17" t="s">
        <v>92</v>
      </c>
      <c r="BM171" s="197" t="s">
        <v>270</v>
      </c>
    </row>
    <row r="172" spans="1:47" s="2" customFormat="1" ht="11.25">
      <c r="A172" s="34"/>
      <c r="B172" s="35"/>
      <c r="C172" s="36"/>
      <c r="D172" s="199" t="s">
        <v>145</v>
      </c>
      <c r="E172" s="36"/>
      <c r="F172" s="200" t="s">
        <v>758</v>
      </c>
      <c r="G172" s="36"/>
      <c r="H172" s="36"/>
      <c r="I172" s="201"/>
      <c r="J172" s="36"/>
      <c r="K172" s="36"/>
      <c r="L172" s="39"/>
      <c r="M172" s="202"/>
      <c r="N172" s="203"/>
      <c r="O172" s="71"/>
      <c r="P172" s="71"/>
      <c r="Q172" s="71"/>
      <c r="R172" s="71"/>
      <c r="S172" s="71"/>
      <c r="T172" s="72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T172" s="17" t="s">
        <v>145</v>
      </c>
      <c r="AU172" s="17" t="s">
        <v>82</v>
      </c>
    </row>
    <row r="173" spans="1:65" s="2" customFormat="1" ht="14.45" customHeight="1">
      <c r="A173" s="34"/>
      <c r="B173" s="35"/>
      <c r="C173" s="226" t="s">
        <v>272</v>
      </c>
      <c r="D173" s="226" t="s">
        <v>174</v>
      </c>
      <c r="E173" s="227" t="s">
        <v>759</v>
      </c>
      <c r="F173" s="228" t="s">
        <v>760</v>
      </c>
      <c r="G173" s="229" t="s">
        <v>206</v>
      </c>
      <c r="H173" s="230">
        <v>1</v>
      </c>
      <c r="I173" s="231"/>
      <c r="J173" s="232">
        <f>ROUND(I173*H173,2)</f>
        <v>0</v>
      </c>
      <c r="K173" s="228" t="s">
        <v>1</v>
      </c>
      <c r="L173" s="233"/>
      <c r="M173" s="234" t="s">
        <v>1</v>
      </c>
      <c r="N173" s="235" t="s">
        <v>42</v>
      </c>
      <c r="O173" s="71"/>
      <c r="P173" s="195">
        <f>O173*H173</f>
        <v>0</v>
      </c>
      <c r="Q173" s="195">
        <v>0</v>
      </c>
      <c r="R173" s="195">
        <f>Q173*H173</f>
        <v>0</v>
      </c>
      <c r="S173" s="195">
        <v>0</v>
      </c>
      <c r="T173" s="196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7" t="s">
        <v>164</v>
      </c>
      <c r="AT173" s="197" t="s">
        <v>174</v>
      </c>
      <c r="AU173" s="197" t="s">
        <v>82</v>
      </c>
      <c r="AY173" s="17" t="s">
        <v>138</v>
      </c>
      <c r="BE173" s="198">
        <f>IF(N173="základní",J173,0)</f>
        <v>0</v>
      </c>
      <c r="BF173" s="198">
        <f>IF(N173="snížená",J173,0)</f>
        <v>0</v>
      </c>
      <c r="BG173" s="198">
        <f>IF(N173="zákl. přenesená",J173,0)</f>
        <v>0</v>
      </c>
      <c r="BH173" s="198">
        <f>IF(N173="sníž. přenesená",J173,0)</f>
        <v>0</v>
      </c>
      <c r="BI173" s="198">
        <f>IF(N173="nulová",J173,0)</f>
        <v>0</v>
      </c>
      <c r="BJ173" s="17" t="s">
        <v>82</v>
      </c>
      <c r="BK173" s="198">
        <f>ROUND(I173*H173,2)</f>
        <v>0</v>
      </c>
      <c r="BL173" s="17" t="s">
        <v>92</v>
      </c>
      <c r="BM173" s="197" t="s">
        <v>275</v>
      </c>
    </row>
    <row r="174" spans="1:47" s="2" customFormat="1" ht="11.25">
      <c r="A174" s="34"/>
      <c r="B174" s="35"/>
      <c r="C174" s="36"/>
      <c r="D174" s="199" t="s">
        <v>145</v>
      </c>
      <c r="E174" s="36"/>
      <c r="F174" s="200" t="s">
        <v>760</v>
      </c>
      <c r="G174" s="36"/>
      <c r="H174" s="36"/>
      <c r="I174" s="201"/>
      <c r="J174" s="36"/>
      <c r="K174" s="36"/>
      <c r="L174" s="39"/>
      <c r="M174" s="202"/>
      <c r="N174" s="203"/>
      <c r="O174" s="71"/>
      <c r="P174" s="71"/>
      <c r="Q174" s="71"/>
      <c r="R174" s="71"/>
      <c r="S174" s="71"/>
      <c r="T174" s="72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T174" s="17" t="s">
        <v>145</v>
      </c>
      <c r="AU174" s="17" t="s">
        <v>82</v>
      </c>
    </row>
    <row r="175" spans="1:65" s="2" customFormat="1" ht="14.45" customHeight="1">
      <c r="A175" s="34"/>
      <c r="B175" s="35"/>
      <c r="C175" s="226" t="s">
        <v>218</v>
      </c>
      <c r="D175" s="226" t="s">
        <v>174</v>
      </c>
      <c r="E175" s="227" t="s">
        <v>761</v>
      </c>
      <c r="F175" s="228" t="s">
        <v>762</v>
      </c>
      <c r="G175" s="229" t="s">
        <v>206</v>
      </c>
      <c r="H175" s="230">
        <v>1</v>
      </c>
      <c r="I175" s="231"/>
      <c r="J175" s="232">
        <f>ROUND(I175*H175,2)</f>
        <v>0</v>
      </c>
      <c r="K175" s="228" t="s">
        <v>1</v>
      </c>
      <c r="L175" s="233"/>
      <c r="M175" s="234" t="s">
        <v>1</v>
      </c>
      <c r="N175" s="235" t="s">
        <v>42</v>
      </c>
      <c r="O175" s="71"/>
      <c r="P175" s="195">
        <f>O175*H175</f>
        <v>0</v>
      </c>
      <c r="Q175" s="195">
        <v>0</v>
      </c>
      <c r="R175" s="195">
        <f>Q175*H175</f>
        <v>0</v>
      </c>
      <c r="S175" s="195">
        <v>0</v>
      </c>
      <c r="T175" s="196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7" t="s">
        <v>164</v>
      </c>
      <c r="AT175" s="197" t="s">
        <v>174</v>
      </c>
      <c r="AU175" s="197" t="s">
        <v>82</v>
      </c>
      <c r="AY175" s="17" t="s">
        <v>138</v>
      </c>
      <c r="BE175" s="198">
        <f>IF(N175="základní",J175,0)</f>
        <v>0</v>
      </c>
      <c r="BF175" s="198">
        <f>IF(N175="snížená",J175,0)</f>
        <v>0</v>
      </c>
      <c r="BG175" s="198">
        <f>IF(N175="zákl. přenesená",J175,0)</f>
        <v>0</v>
      </c>
      <c r="BH175" s="198">
        <f>IF(N175="sníž. přenesená",J175,0)</f>
        <v>0</v>
      </c>
      <c r="BI175" s="198">
        <f>IF(N175="nulová",J175,0)</f>
        <v>0</v>
      </c>
      <c r="BJ175" s="17" t="s">
        <v>82</v>
      </c>
      <c r="BK175" s="198">
        <f>ROUND(I175*H175,2)</f>
        <v>0</v>
      </c>
      <c r="BL175" s="17" t="s">
        <v>92</v>
      </c>
      <c r="BM175" s="197" t="s">
        <v>279</v>
      </c>
    </row>
    <row r="176" spans="1:47" s="2" customFormat="1" ht="11.25">
      <c r="A176" s="34"/>
      <c r="B176" s="35"/>
      <c r="C176" s="36"/>
      <c r="D176" s="199" t="s">
        <v>145</v>
      </c>
      <c r="E176" s="36"/>
      <c r="F176" s="200" t="s">
        <v>762</v>
      </c>
      <c r="G176" s="36"/>
      <c r="H176" s="36"/>
      <c r="I176" s="201"/>
      <c r="J176" s="36"/>
      <c r="K176" s="36"/>
      <c r="L176" s="39"/>
      <c r="M176" s="202"/>
      <c r="N176" s="203"/>
      <c r="O176" s="71"/>
      <c r="P176" s="71"/>
      <c r="Q176" s="71"/>
      <c r="R176" s="71"/>
      <c r="S176" s="71"/>
      <c r="T176" s="72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T176" s="17" t="s">
        <v>145</v>
      </c>
      <c r="AU176" s="17" t="s">
        <v>82</v>
      </c>
    </row>
    <row r="177" spans="1:65" s="2" customFormat="1" ht="14.45" customHeight="1">
      <c r="A177" s="34"/>
      <c r="B177" s="35"/>
      <c r="C177" s="226" t="s">
        <v>282</v>
      </c>
      <c r="D177" s="226" t="s">
        <v>174</v>
      </c>
      <c r="E177" s="227" t="s">
        <v>763</v>
      </c>
      <c r="F177" s="228" t="s">
        <v>764</v>
      </c>
      <c r="G177" s="229" t="s">
        <v>206</v>
      </c>
      <c r="H177" s="230">
        <v>2</v>
      </c>
      <c r="I177" s="231"/>
      <c r="J177" s="232">
        <f>ROUND(I177*H177,2)</f>
        <v>0</v>
      </c>
      <c r="K177" s="228" t="s">
        <v>1</v>
      </c>
      <c r="L177" s="233"/>
      <c r="M177" s="234" t="s">
        <v>1</v>
      </c>
      <c r="N177" s="235" t="s">
        <v>42</v>
      </c>
      <c r="O177" s="71"/>
      <c r="P177" s="195">
        <f>O177*H177</f>
        <v>0</v>
      </c>
      <c r="Q177" s="195">
        <v>0</v>
      </c>
      <c r="R177" s="195">
        <f>Q177*H177</f>
        <v>0</v>
      </c>
      <c r="S177" s="195">
        <v>0</v>
      </c>
      <c r="T177" s="196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7" t="s">
        <v>164</v>
      </c>
      <c r="AT177" s="197" t="s">
        <v>174</v>
      </c>
      <c r="AU177" s="197" t="s">
        <v>82</v>
      </c>
      <c r="AY177" s="17" t="s">
        <v>138</v>
      </c>
      <c r="BE177" s="198">
        <f>IF(N177="základní",J177,0)</f>
        <v>0</v>
      </c>
      <c r="BF177" s="198">
        <f>IF(N177="snížená",J177,0)</f>
        <v>0</v>
      </c>
      <c r="BG177" s="198">
        <f>IF(N177="zákl. přenesená",J177,0)</f>
        <v>0</v>
      </c>
      <c r="BH177" s="198">
        <f>IF(N177="sníž. přenesená",J177,0)</f>
        <v>0</v>
      </c>
      <c r="BI177" s="198">
        <f>IF(N177="nulová",J177,0)</f>
        <v>0</v>
      </c>
      <c r="BJ177" s="17" t="s">
        <v>82</v>
      </c>
      <c r="BK177" s="198">
        <f>ROUND(I177*H177,2)</f>
        <v>0</v>
      </c>
      <c r="BL177" s="17" t="s">
        <v>92</v>
      </c>
      <c r="BM177" s="197" t="s">
        <v>285</v>
      </c>
    </row>
    <row r="178" spans="1:47" s="2" customFormat="1" ht="11.25">
      <c r="A178" s="34"/>
      <c r="B178" s="35"/>
      <c r="C178" s="36"/>
      <c r="D178" s="199" t="s">
        <v>145</v>
      </c>
      <c r="E178" s="36"/>
      <c r="F178" s="200" t="s">
        <v>764</v>
      </c>
      <c r="G178" s="36"/>
      <c r="H178" s="36"/>
      <c r="I178" s="201"/>
      <c r="J178" s="36"/>
      <c r="K178" s="36"/>
      <c r="L178" s="39"/>
      <c r="M178" s="202"/>
      <c r="N178" s="203"/>
      <c r="O178" s="71"/>
      <c r="P178" s="71"/>
      <c r="Q178" s="71"/>
      <c r="R178" s="71"/>
      <c r="S178" s="71"/>
      <c r="T178" s="72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T178" s="17" t="s">
        <v>145</v>
      </c>
      <c r="AU178" s="17" t="s">
        <v>82</v>
      </c>
    </row>
    <row r="179" spans="1:65" s="2" customFormat="1" ht="14.45" customHeight="1">
      <c r="A179" s="34"/>
      <c r="B179" s="35"/>
      <c r="C179" s="226" t="s">
        <v>224</v>
      </c>
      <c r="D179" s="226" t="s">
        <v>174</v>
      </c>
      <c r="E179" s="227" t="s">
        <v>765</v>
      </c>
      <c r="F179" s="228" t="s">
        <v>766</v>
      </c>
      <c r="G179" s="229" t="s">
        <v>206</v>
      </c>
      <c r="H179" s="230">
        <v>4</v>
      </c>
      <c r="I179" s="231"/>
      <c r="J179" s="232">
        <f>ROUND(I179*H179,2)</f>
        <v>0</v>
      </c>
      <c r="K179" s="228" t="s">
        <v>1</v>
      </c>
      <c r="L179" s="233"/>
      <c r="M179" s="234" t="s">
        <v>1</v>
      </c>
      <c r="N179" s="235" t="s">
        <v>42</v>
      </c>
      <c r="O179" s="71"/>
      <c r="P179" s="195">
        <f>O179*H179</f>
        <v>0</v>
      </c>
      <c r="Q179" s="195">
        <v>0</v>
      </c>
      <c r="R179" s="195">
        <f>Q179*H179</f>
        <v>0</v>
      </c>
      <c r="S179" s="195">
        <v>0</v>
      </c>
      <c r="T179" s="196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7" t="s">
        <v>164</v>
      </c>
      <c r="AT179" s="197" t="s">
        <v>174</v>
      </c>
      <c r="AU179" s="197" t="s">
        <v>82</v>
      </c>
      <c r="AY179" s="17" t="s">
        <v>138</v>
      </c>
      <c r="BE179" s="198">
        <f>IF(N179="základní",J179,0)</f>
        <v>0</v>
      </c>
      <c r="BF179" s="198">
        <f>IF(N179="snížená",J179,0)</f>
        <v>0</v>
      </c>
      <c r="BG179" s="198">
        <f>IF(N179="zákl. přenesená",J179,0)</f>
        <v>0</v>
      </c>
      <c r="BH179" s="198">
        <f>IF(N179="sníž. přenesená",J179,0)</f>
        <v>0</v>
      </c>
      <c r="BI179" s="198">
        <f>IF(N179="nulová",J179,0)</f>
        <v>0</v>
      </c>
      <c r="BJ179" s="17" t="s">
        <v>82</v>
      </c>
      <c r="BK179" s="198">
        <f>ROUND(I179*H179,2)</f>
        <v>0</v>
      </c>
      <c r="BL179" s="17" t="s">
        <v>92</v>
      </c>
      <c r="BM179" s="197" t="s">
        <v>291</v>
      </c>
    </row>
    <row r="180" spans="1:47" s="2" customFormat="1" ht="11.25">
      <c r="A180" s="34"/>
      <c r="B180" s="35"/>
      <c r="C180" s="36"/>
      <c r="D180" s="199" t="s">
        <v>145</v>
      </c>
      <c r="E180" s="36"/>
      <c r="F180" s="200" t="s">
        <v>766</v>
      </c>
      <c r="G180" s="36"/>
      <c r="H180" s="36"/>
      <c r="I180" s="201"/>
      <c r="J180" s="36"/>
      <c r="K180" s="36"/>
      <c r="L180" s="39"/>
      <c r="M180" s="202"/>
      <c r="N180" s="203"/>
      <c r="O180" s="71"/>
      <c r="P180" s="71"/>
      <c r="Q180" s="71"/>
      <c r="R180" s="71"/>
      <c r="S180" s="71"/>
      <c r="T180" s="72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T180" s="17" t="s">
        <v>145</v>
      </c>
      <c r="AU180" s="17" t="s">
        <v>82</v>
      </c>
    </row>
    <row r="181" spans="1:65" s="2" customFormat="1" ht="14.45" customHeight="1">
      <c r="A181" s="34"/>
      <c r="B181" s="35"/>
      <c r="C181" s="226" t="s">
        <v>297</v>
      </c>
      <c r="D181" s="226" t="s">
        <v>174</v>
      </c>
      <c r="E181" s="227" t="s">
        <v>767</v>
      </c>
      <c r="F181" s="228" t="s">
        <v>768</v>
      </c>
      <c r="G181" s="229" t="s">
        <v>206</v>
      </c>
      <c r="H181" s="230">
        <v>2</v>
      </c>
      <c r="I181" s="231"/>
      <c r="J181" s="232">
        <f>ROUND(I181*H181,2)</f>
        <v>0</v>
      </c>
      <c r="K181" s="228" t="s">
        <v>1</v>
      </c>
      <c r="L181" s="233"/>
      <c r="M181" s="234" t="s">
        <v>1</v>
      </c>
      <c r="N181" s="235" t="s">
        <v>42</v>
      </c>
      <c r="O181" s="71"/>
      <c r="P181" s="195">
        <f>O181*H181</f>
        <v>0</v>
      </c>
      <c r="Q181" s="195">
        <v>0</v>
      </c>
      <c r="R181" s="195">
        <f>Q181*H181</f>
        <v>0</v>
      </c>
      <c r="S181" s="195">
        <v>0</v>
      </c>
      <c r="T181" s="196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7" t="s">
        <v>164</v>
      </c>
      <c r="AT181" s="197" t="s">
        <v>174</v>
      </c>
      <c r="AU181" s="197" t="s">
        <v>82</v>
      </c>
      <c r="AY181" s="17" t="s">
        <v>138</v>
      </c>
      <c r="BE181" s="198">
        <f>IF(N181="základní",J181,0)</f>
        <v>0</v>
      </c>
      <c r="BF181" s="198">
        <f>IF(N181="snížená",J181,0)</f>
        <v>0</v>
      </c>
      <c r="BG181" s="198">
        <f>IF(N181="zákl. přenesená",J181,0)</f>
        <v>0</v>
      </c>
      <c r="BH181" s="198">
        <f>IF(N181="sníž. přenesená",J181,0)</f>
        <v>0</v>
      </c>
      <c r="BI181" s="198">
        <f>IF(N181="nulová",J181,0)</f>
        <v>0</v>
      </c>
      <c r="BJ181" s="17" t="s">
        <v>82</v>
      </c>
      <c r="BK181" s="198">
        <f>ROUND(I181*H181,2)</f>
        <v>0</v>
      </c>
      <c r="BL181" s="17" t="s">
        <v>92</v>
      </c>
      <c r="BM181" s="197" t="s">
        <v>300</v>
      </c>
    </row>
    <row r="182" spans="1:47" s="2" customFormat="1" ht="11.25">
      <c r="A182" s="34"/>
      <c r="B182" s="35"/>
      <c r="C182" s="36"/>
      <c r="D182" s="199" t="s">
        <v>145</v>
      </c>
      <c r="E182" s="36"/>
      <c r="F182" s="200" t="s">
        <v>768</v>
      </c>
      <c r="G182" s="36"/>
      <c r="H182" s="36"/>
      <c r="I182" s="201"/>
      <c r="J182" s="36"/>
      <c r="K182" s="36"/>
      <c r="L182" s="39"/>
      <c r="M182" s="202"/>
      <c r="N182" s="203"/>
      <c r="O182" s="71"/>
      <c r="P182" s="71"/>
      <c r="Q182" s="71"/>
      <c r="R182" s="71"/>
      <c r="S182" s="71"/>
      <c r="T182" s="72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T182" s="17" t="s">
        <v>145</v>
      </c>
      <c r="AU182" s="17" t="s">
        <v>82</v>
      </c>
    </row>
    <row r="183" spans="1:65" s="2" customFormat="1" ht="14.45" customHeight="1">
      <c r="A183" s="34"/>
      <c r="B183" s="35"/>
      <c r="C183" s="226" t="s">
        <v>229</v>
      </c>
      <c r="D183" s="226" t="s">
        <v>174</v>
      </c>
      <c r="E183" s="227" t="s">
        <v>769</v>
      </c>
      <c r="F183" s="228" t="s">
        <v>770</v>
      </c>
      <c r="G183" s="229" t="s">
        <v>206</v>
      </c>
      <c r="H183" s="230">
        <v>2</v>
      </c>
      <c r="I183" s="231"/>
      <c r="J183" s="232">
        <f>ROUND(I183*H183,2)</f>
        <v>0</v>
      </c>
      <c r="K183" s="228" t="s">
        <v>1</v>
      </c>
      <c r="L183" s="233"/>
      <c r="M183" s="234" t="s">
        <v>1</v>
      </c>
      <c r="N183" s="235" t="s">
        <v>42</v>
      </c>
      <c r="O183" s="71"/>
      <c r="P183" s="195">
        <f>O183*H183</f>
        <v>0</v>
      </c>
      <c r="Q183" s="195">
        <v>0</v>
      </c>
      <c r="R183" s="195">
        <f>Q183*H183</f>
        <v>0</v>
      </c>
      <c r="S183" s="195">
        <v>0</v>
      </c>
      <c r="T183" s="196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7" t="s">
        <v>164</v>
      </c>
      <c r="AT183" s="197" t="s">
        <v>174</v>
      </c>
      <c r="AU183" s="197" t="s">
        <v>82</v>
      </c>
      <c r="AY183" s="17" t="s">
        <v>138</v>
      </c>
      <c r="BE183" s="198">
        <f>IF(N183="základní",J183,0)</f>
        <v>0</v>
      </c>
      <c r="BF183" s="198">
        <f>IF(N183="snížená",J183,0)</f>
        <v>0</v>
      </c>
      <c r="BG183" s="198">
        <f>IF(N183="zákl. přenesená",J183,0)</f>
        <v>0</v>
      </c>
      <c r="BH183" s="198">
        <f>IF(N183="sníž. přenesená",J183,0)</f>
        <v>0</v>
      </c>
      <c r="BI183" s="198">
        <f>IF(N183="nulová",J183,0)</f>
        <v>0</v>
      </c>
      <c r="BJ183" s="17" t="s">
        <v>82</v>
      </c>
      <c r="BK183" s="198">
        <f>ROUND(I183*H183,2)</f>
        <v>0</v>
      </c>
      <c r="BL183" s="17" t="s">
        <v>92</v>
      </c>
      <c r="BM183" s="197" t="s">
        <v>306</v>
      </c>
    </row>
    <row r="184" spans="1:47" s="2" customFormat="1" ht="11.25">
      <c r="A184" s="34"/>
      <c r="B184" s="35"/>
      <c r="C184" s="36"/>
      <c r="D184" s="199" t="s">
        <v>145</v>
      </c>
      <c r="E184" s="36"/>
      <c r="F184" s="200" t="s">
        <v>770</v>
      </c>
      <c r="G184" s="36"/>
      <c r="H184" s="36"/>
      <c r="I184" s="201"/>
      <c r="J184" s="36"/>
      <c r="K184" s="36"/>
      <c r="L184" s="39"/>
      <c r="M184" s="202"/>
      <c r="N184" s="203"/>
      <c r="O184" s="71"/>
      <c r="P184" s="71"/>
      <c r="Q184" s="71"/>
      <c r="R184" s="71"/>
      <c r="S184" s="71"/>
      <c r="T184" s="72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T184" s="17" t="s">
        <v>145</v>
      </c>
      <c r="AU184" s="17" t="s">
        <v>82</v>
      </c>
    </row>
    <row r="185" spans="1:65" s="2" customFormat="1" ht="14.45" customHeight="1">
      <c r="A185" s="34"/>
      <c r="B185" s="35"/>
      <c r="C185" s="226" t="s">
        <v>310</v>
      </c>
      <c r="D185" s="226" t="s">
        <v>174</v>
      </c>
      <c r="E185" s="227" t="s">
        <v>771</v>
      </c>
      <c r="F185" s="228" t="s">
        <v>772</v>
      </c>
      <c r="G185" s="229" t="s">
        <v>206</v>
      </c>
      <c r="H185" s="230">
        <v>15</v>
      </c>
      <c r="I185" s="231"/>
      <c r="J185" s="232">
        <f>ROUND(I185*H185,2)</f>
        <v>0</v>
      </c>
      <c r="K185" s="228" t="s">
        <v>1</v>
      </c>
      <c r="L185" s="233"/>
      <c r="M185" s="234" t="s">
        <v>1</v>
      </c>
      <c r="N185" s="235" t="s">
        <v>42</v>
      </c>
      <c r="O185" s="71"/>
      <c r="P185" s="195">
        <f>O185*H185</f>
        <v>0</v>
      </c>
      <c r="Q185" s="195">
        <v>0</v>
      </c>
      <c r="R185" s="195">
        <f>Q185*H185</f>
        <v>0</v>
      </c>
      <c r="S185" s="195">
        <v>0</v>
      </c>
      <c r="T185" s="196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97" t="s">
        <v>164</v>
      </c>
      <c r="AT185" s="197" t="s">
        <v>174</v>
      </c>
      <c r="AU185" s="197" t="s">
        <v>82</v>
      </c>
      <c r="AY185" s="17" t="s">
        <v>138</v>
      </c>
      <c r="BE185" s="198">
        <f>IF(N185="základní",J185,0)</f>
        <v>0</v>
      </c>
      <c r="BF185" s="198">
        <f>IF(N185="snížená",J185,0)</f>
        <v>0</v>
      </c>
      <c r="BG185" s="198">
        <f>IF(N185="zákl. přenesená",J185,0)</f>
        <v>0</v>
      </c>
      <c r="BH185" s="198">
        <f>IF(N185="sníž. přenesená",J185,0)</f>
        <v>0</v>
      </c>
      <c r="BI185" s="198">
        <f>IF(N185="nulová",J185,0)</f>
        <v>0</v>
      </c>
      <c r="BJ185" s="17" t="s">
        <v>82</v>
      </c>
      <c r="BK185" s="198">
        <f>ROUND(I185*H185,2)</f>
        <v>0</v>
      </c>
      <c r="BL185" s="17" t="s">
        <v>92</v>
      </c>
      <c r="BM185" s="197" t="s">
        <v>313</v>
      </c>
    </row>
    <row r="186" spans="1:47" s="2" customFormat="1" ht="11.25">
      <c r="A186" s="34"/>
      <c r="B186" s="35"/>
      <c r="C186" s="36"/>
      <c r="D186" s="199" t="s">
        <v>145</v>
      </c>
      <c r="E186" s="36"/>
      <c r="F186" s="200" t="s">
        <v>772</v>
      </c>
      <c r="G186" s="36"/>
      <c r="H186" s="36"/>
      <c r="I186" s="201"/>
      <c r="J186" s="36"/>
      <c r="K186" s="36"/>
      <c r="L186" s="39"/>
      <c r="M186" s="202"/>
      <c r="N186" s="203"/>
      <c r="O186" s="71"/>
      <c r="P186" s="71"/>
      <c r="Q186" s="71"/>
      <c r="R186" s="71"/>
      <c r="S186" s="71"/>
      <c r="T186" s="72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T186" s="17" t="s">
        <v>145</v>
      </c>
      <c r="AU186" s="17" t="s">
        <v>82</v>
      </c>
    </row>
    <row r="187" spans="1:65" s="2" customFormat="1" ht="14.45" customHeight="1">
      <c r="A187" s="34"/>
      <c r="B187" s="35"/>
      <c r="C187" s="226" t="s">
        <v>234</v>
      </c>
      <c r="D187" s="226" t="s">
        <v>174</v>
      </c>
      <c r="E187" s="227" t="s">
        <v>773</v>
      </c>
      <c r="F187" s="228" t="s">
        <v>774</v>
      </c>
      <c r="G187" s="229" t="s">
        <v>206</v>
      </c>
      <c r="H187" s="230">
        <v>5</v>
      </c>
      <c r="I187" s="231"/>
      <c r="J187" s="232">
        <f>ROUND(I187*H187,2)</f>
        <v>0</v>
      </c>
      <c r="K187" s="228" t="s">
        <v>1</v>
      </c>
      <c r="L187" s="233"/>
      <c r="M187" s="234" t="s">
        <v>1</v>
      </c>
      <c r="N187" s="235" t="s">
        <v>42</v>
      </c>
      <c r="O187" s="71"/>
      <c r="P187" s="195">
        <f>O187*H187</f>
        <v>0</v>
      </c>
      <c r="Q187" s="195">
        <v>0</v>
      </c>
      <c r="R187" s="195">
        <f>Q187*H187</f>
        <v>0</v>
      </c>
      <c r="S187" s="195">
        <v>0</v>
      </c>
      <c r="T187" s="196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7" t="s">
        <v>164</v>
      </c>
      <c r="AT187" s="197" t="s">
        <v>174</v>
      </c>
      <c r="AU187" s="197" t="s">
        <v>82</v>
      </c>
      <c r="AY187" s="17" t="s">
        <v>138</v>
      </c>
      <c r="BE187" s="198">
        <f>IF(N187="základní",J187,0)</f>
        <v>0</v>
      </c>
      <c r="BF187" s="198">
        <f>IF(N187="snížená",J187,0)</f>
        <v>0</v>
      </c>
      <c r="BG187" s="198">
        <f>IF(N187="zákl. přenesená",J187,0)</f>
        <v>0</v>
      </c>
      <c r="BH187" s="198">
        <f>IF(N187="sníž. přenesená",J187,0)</f>
        <v>0</v>
      </c>
      <c r="BI187" s="198">
        <f>IF(N187="nulová",J187,0)</f>
        <v>0</v>
      </c>
      <c r="BJ187" s="17" t="s">
        <v>82</v>
      </c>
      <c r="BK187" s="198">
        <f>ROUND(I187*H187,2)</f>
        <v>0</v>
      </c>
      <c r="BL187" s="17" t="s">
        <v>92</v>
      </c>
      <c r="BM187" s="197" t="s">
        <v>321</v>
      </c>
    </row>
    <row r="188" spans="1:47" s="2" customFormat="1" ht="11.25">
      <c r="A188" s="34"/>
      <c r="B188" s="35"/>
      <c r="C188" s="36"/>
      <c r="D188" s="199" t="s">
        <v>145</v>
      </c>
      <c r="E188" s="36"/>
      <c r="F188" s="200" t="s">
        <v>774</v>
      </c>
      <c r="G188" s="36"/>
      <c r="H188" s="36"/>
      <c r="I188" s="201"/>
      <c r="J188" s="36"/>
      <c r="K188" s="36"/>
      <c r="L188" s="39"/>
      <c r="M188" s="202"/>
      <c r="N188" s="203"/>
      <c r="O188" s="71"/>
      <c r="P188" s="71"/>
      <c r="Q188" s="71"/>
      <c r="R188" s="71"/>
      <c r="S188" s="71"/>
      <c r="T188" s="72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T188" s="17" t="s">
        <v>145</v>
      </c>
      <c r="AU188" s="17" t="s">
        <v>82</v>
      </c>
    </row>
    <row r="189" spans="1:65" s="2" customFormat="1" ht="14.45" customHeight="1">
      <c r="A189" s="34"/>
      <c r="B189" s="35"/>
      <c r="C189" s="226" t="s">
        <v>323</v>
      </c>
      <c r="D189" s="226" t="s">
        <v>174</v>
      </c>
      <c r="E189" s="227" t="s">
        <v>775</v>
      </c>
      <c r="F189" s="228" t="s">
        <v>776</v>
      </c>
      <c r="G189" s="229" t="s">
        <v>206</v>
      </c>
      <c r="H189" s="230">
        <v>5</v>
      </c>
      <c r="I189" s="231"/>
      <c r="J189" s="232">
        <f>ROUND(I189*H189,2)</f>
        <v>0</v>
      </c>
      <c r="K189" s="228" t="s">
        <v>1</v>
      </c>
      <c r="L189" s="233"/>
      <c r="M189" s="234" t="s">
        <v>1</v>
      </c>
      <c r="N189" s="235" t="s">
        <v>42</v>
      </c>
      <c r="O189" s="71"/>
      <c r="P189" s="195">
        <f>O189*H189</f>
        <v>0</v>
      </c>
      <c r="Q189" s="195">
        <v>0</v>
      </c>
      <c r="R189" s="195">
        <f>Q189*H189</f>
        <v>0</v>
      </c>
      <c r="S189" s="195">
        <v>0</v>
      </c>
      <c r="T189" s="196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7" t="s">
        <v>164</v>
      </c>
      <c r="AT189" s="197" t="s">
        <v>174</v>
      </c>
      <c r="AU189" s="197" t="s">
        <v>82</v>
      </c>
      <c r="AY189" s="17" t="s">
        <v>138</v>
      </c>
      <c r="BE189" s="198">
        <f>IF(N189="základní",J189,0)</f>
        <v>0</v>
      </c>
      <c r="BF189" s="198">
        <f>IF(N189="snížená",J189,0)</f>
        <v>0</v>
      </c>
      <c r="BG189" s="198">
        <f>IF(N189="zákl. přenesená",J189,0)</f>
        <v>0</v>
      </c>
      <c r="BH189" s="198">
        <f>IF(N189="sníž. přenesená",J189,0)</f>
        <v>0</v>
      </c>
      <c r="BI189" s="198">
        <f>IF(N189="nulová",J189,0)</f>
        <v>0</v>
      </c>
      <c r="BJ189" s="17" t="s">
        <v>82</v>
      </c>
      <c r="BK189" s="198">
        <f>ROUND(I189*H189,2)</f>
        <v>0</v>
      </c>
      <c r="BL189" s="17" t="s">
        <v>92</v>
      </c>
      <c r="BM189" s="197" t="s">
        <v>326</v>
      </c>
    </row>
    <row r="190" spans="1:47" s="2" customFormat="1" ht="11.25">
      <c r="A190" s="34"/>
      <c r="B190" s="35"/>
      <c r="C190" s="36"/>
      <c r="D190" s="199" t="s">
        <v>145</v>
      </c>
      <c r="E190" s="36"/>
      <c r="F190" s="200" t="s">
        <v>776</v>
      </c>
      <c r="G190" s="36"/>
      <c r="H190" s="36"/>
      <c r="I190" s="201"/>
      <c r="J190" s="36"/>
      <c r="K190" s="36"/>
      <c r="L190" s="39"/>
      <c r="M190" s="202"/>
      <c r="N190" s="203"/>
      <c r="O190" s="71"/>
      <c r="P190" s="71"/>
      <c r="Q190" s="71"/>
      <c r="R190" s="71"/>
      <c r="S190" s="71"/>
      <c r="T190" s="72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T190" s="17" t="s">
        <v>145</v>
      </c>
      <c r="AU190" s="17" t="s">
        <v>82</v>
      </c>
    </row>
    <row r="191" spans="1:65" s="2" customFormat="1" ht="14.45" customHeight="1">
      <c r="A191" s="34"/>
      <c r="B191" s="35"/>
      <c r="C191" s="226" t="s">
        <v>239</v>
      </c>
      <c r="D191" s="226" t="s">
        <v>174</v>
      </c>
      <c r="E191" s="227" t="s">
        <v>777</v>
      </c>
      <c r="F191" s="228" t="s">
        <v>778</v>
      </c>
      <c r="G191" s="229" t="s">
        <v>206</v>
      </c>
      <c r="H191" s="230">
        <v>4</v>
      </c>
      <c r="I191" s="231"/>
      <c r="J191" s="232">
        <f>ROUND(I191*H191,2)</f>
        <v>0</v>
      </c>
      <c r="K191" s="228" t="s">
        <v>1</v>
      </c>
      <c r="L191" s="233"/>
      <c r="M191" s="234" t="s">
        <v>1</v>
      </c>
      <c r="N191" s="235" t="s">
        <v>42</v>
      </c>
      <c r="O191" s="71"/>
      <c r="P191" s="195">
        <f>O191*H191</f>
        <v>0</v>
      </c>
      <c r="Q191" s="195">
        <v>0</v>
      </c>
      <c r="R191" s="195">
        <f>Q191*H191</f>
        <v>0</v>
      </c>
      <c r="S191" s="195">
        <v>0</v>
      </c>
      <c r="T191" s="196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97" t="s">
        <v>164</v>
      </c>
      <c r="AT191" s="197" t="s">
        <v>174</v>
      </c>
      <c r="AU191" s="197" t="s">
        <v>82</v>
      </c>
      <c r="AY191" s="17" t="s">
        <v>138</v>
      </c>
      <c r="BE191" s="198">
        <f>IF(N191="základní",J191,0)</f>
        <v>0</v>
      </c>
      <c r="BF191" s="198">
        <f>IF(N191="snížená",J191,0)</f>
        <v>0</v>
      </c>
      <c r="BG191" s="198">
        <f>IF(N191="zákl. přenesená",J191,0)</f>
        <v>0</v>
      </c>
      <c r="BH191" s="198">
        <f>IF(N191="sníž. přenesená",J191,0)</f>
        <v>0</v>
      </c>
      <c r="BI191" s="198">
        <f>IF(N191="nulová",J191,0)</f>
        <v>0</v>
      </c>
      <c r="BJ191" s="17" t="s">
        <v>82</v>
      </c>
      <c r="BK191" s="198">
        <f>ROUND(I191*H191,2)</f>
        <v>0</v>
      </c>
      <c r="BL191" s="17" t="s">
        <v>92</v>
      </c>
      <c r="BM191" s="197" t="s">
        <v>331</v>
      </c>
    </row>
    <row r="192" spans="1:47" s="2" customFormat="1" ht="11.25">
      <c r="A192" s="34"/>
      <c r="B192" s="35"/>
      <c r="C192" s="36"/>
      <c r="D192" s="199" t="s">
        <v>145</v>
      </c>
      <c r="E192" s="36"/>
      <c r="F192" s="200" t="s">
        <v>778</v>
      </c>
      <c r="G192" s="36"/>
      <c r="H192" s="36"/>
      <c r="I192" s="201"/>
      <c r="J192" s="36"/>
      <c r="K192" s="36"/>
      <c r="L192" s="39"/>
      <c r="M192" s="202"/>
      <c r="N192" s="203"/>
      <c r="O192" s="71"/>
      <c r="P192" s="71"/>
      <c r="Q192" s="71"/>
      <c r="R192" s="71"/>
      <c r="S192" s="71"/>
      <c r="T192" s="72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T192" s="17" t="s">
        <v>145</v>
      </c>
      <c r="AU192" s="17" t="s">
        <v>82</v>
      </c>
    </row>
    <row r="193" spans="1:65" s="2" customFormat="1" ht="14.45" customHeight="1">
      <c r="A193" s="34"/>
      <c r="B193" s="35"/>
      <c r="C193" s="226" t="s">
        <v>333</v>
      </c>
      <c r="D193" s="226" t="s">
        <v>174</v>
      </c>
      <c r="E193" s="227" t="s">
        <v>779</v>
      </c>
      <c r="F193" s="228" t="s">
        <v>780</v>
      </c>
      <c r="G193" s="229" t="s">
        <v>206</v>
      </c>
      <c r="H193" s="230">
        <v>4</v>
      </c>
      <c r="I193" s="231"/>
      <c r="J193" s="232">
        <f>ROUND(I193*H193,2)</f>
        <v>0</v>
      </c>
      <c r="K193" s="228" t="s">
        <v>1</v>
      </c>
      <c r="L193" s="233"/>
      <c r="M193" s="234" t="s">
        <v>1</v>
      </c>
      <c r="N193" s="235" t="s">
        <v>42</v>
      </c>
      <c r="O193" s="71"/>
      <c r="P193" s="195">
        <f>O193*H193</f>
        <v>0</v>
      </c>
      <c r="Q193" s="195">
        <v>0</v>
      </c>
      <c r="R193" s="195">
        <f>Q193*H193</f>
        <v>0</v>
      </c>
      <c r="S193" s="195">
        <v>0</v>
      </c>
      <c r="T193" s="196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97" t="s">
        <v>164</v>
      </c>
      <c r="AT193" s="197" t="s">
        <v>174</v>
      </c>
      <c r="AU193" s="197" t="s">
        <v>82</v>
      </c>
      <c r="AY193" s="17" t="s">
        <v>138</v>
      </c>
      <c r="BE193" s="198">
        <f>IF(N193="základní",J193,0)</f>
        <v>0</v>
      </c>
      <c r="BF193" s="198">
        <f>IF(N193="snížená",J193,0)</f>
        <v>0</v>
      </c>
      <c r="BG193" s="198">
        <f>IF(N193="zákl. přenesená",J193,0)</f>
        <v>0</v>
      </c>
      <c r="BH193" s="198">
        <f>IF(N193="sníž. přenesená",J193,0)</f>
        <v>0</v>
      </c>
      <c r="BI193" s="198">
        <f>IF(N193="nulová",J193,0)</f>
        <v>0</v>
      </c>
      <c r="BJ193" s="17" t="s">
        <v>82</v>
      </c>
      <c r="BK193" s="198">
        <f>ROUND(I193*H193,2)</f>
        <v>0</v>
      </c>
      <c r="BL193" s="17" t="s">
        <v>92</v>
      </c>
      <c r="BM193" s="197" t="s">
        <v>336</v>
      </c>
    </row>
    <row r="194" spans="1:47" s="2" customFormat="1" ht="11.25">
      <c r="A194" s="34"/>
      <c r="B194" s="35"/>
      <c r="C194" s="36"/>
      <c r="D194" s="199" t="s">
        <v>145</v>
      </c>
      <c r="E194" s="36"/>
      <c r="F194" s="200" t="s">
        <v>780</v>
      </c>
      <c r="G194" s="36"/>
      <c r="H194" s="36"/>
      <c r="I194" s="201"/>
      <c r="J194" s="36"/>
      <c r="K194" s="36"/>
      <c r="L194" s="39"/>
      <c r="M194" s="202"/>
      <c r="N194" s="203"/>
      <c r="O194" s="71"/>
      <c r="P194" s="71"/>
      <c r="Q194" s="71"/>
      <c r="R194" s="71"/>
      <c r="S194" s="71"/>
      <c r="T194" s="72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T194" s="17" t="s">
        <v>145</v>
      </c>
      <c r="AU194" s="17" t="s">
        <v>82</v>
      </c>
    </row>
    <row r="195" spans="2:63" s="12" customFormat="1" ht="25.9" customHeight="1">
      <c r="B195" s="170"/>
      <c r="C195" s="171"/>
      <c r="D195" s="172" t="s">
        <v>76</v>
      </c>
      <c r="E195" s="173" t="s">
        <v>781</v>
      </c>
      <c r="F195" s="173" t="s">
        <v>782</v>
      </c>
      <c r="G195" s="171"/>
      <c r="H195" s="171"/>
      <c r="I195" s="174"/>
      <c r="J195" s="175">
        <f>BK195</f>
        <v>0</v>
      </c>
      <c r="K195" s="171"/>
      <c r="L195" s="176"/>
      <c r="M195" s="177"/>
      <c r="N195" s="178"/>
      <c r="O195" s="178"/>
      <c r="P195" s="179">
        <f>SUM(P196:P231)</f>
        <v>0</v>
      </c>
      <c r="Q195" s="178"/>
      <c r="R195" s="179">
        <f>SUM(R196:R231)</f>
        <v>0</v>
      </c>
      <c r="S195" s="178"/>
      <c r="T195" s="180">
        <f>SUM(T196:T231)</f>
        <v>0</v>
      </c>
      <c r="AR195" s="181" t="s">
        <v>82</v>
      </c>
      <c r="AT195" s="182" t="s">
        <v>76</v>
      </c>
      <c r="AU195" s="182" t="s">
        <v>77</v>
      </c>
      <c r="AY195" s="181" t="s">
        <v>138</v>
      </c>
      <c r="BK195" s="183">
        <f>SUM(BK196:BK231)</f>
        <v>0</v>
      </c>
    </row>
    <row r="196" spans="1:65" s="2" customFormat="1" ht="14.45" customHeight="1">
      <c r="A196" s="34"/>
      <c r="B196" s="35"/>
      <c r="C196" s="186" t="s">
        <v>244</v>
      </c>
      <c r="D196" s="186" t="s">
        <v>140</v>
      </c>
      <c r="E196" s="187" t="s">
        <v>783</v>
      </c>
      <c r="F196" s="188" t="s">
        <v>784</v>
      </c>
      <c r="G196" s="189" t="s">
        <v>257</v>
      </c>
      <c r="H196" s="190">
        <v>270</v>
      </c>
      <c r="I196" s="191"/>
      <c r="J196" s="192">
        <f>ROUND(I196*H196,2)</f>
        <v>0</v>
      </c>
      <c r="K196" s="188" t="s">
        <v>1</v>
      </c>
      <c r="L196" s="39"/>
      <c r="M196" s="193" t="s">
        <v>1</v>
      </c>
      <c r="N196" s="194" t="s">
        <v>42</v>
      </c>
      <c r="O196" s="71"/>
      <c r="P196" s="195">
        <f>O196*H196</f>
        <v>0</v>
      </c>
      <c r="Q196" s="195">
        <v>0</v>
      </c>
      <c r="R196" s="195">
        <f>Q196*H196</f>
        <v>0</v>
      </c>
      <c r="S196" s="195">
        <v>0</v>
      </c>
      <c r="T196" s="196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7" t="s">
        <v>92</v>
      </c>
      <c r="AT196" s="197" t="s">
        <v>140</v>
      </c>
      <c r="AU196" s="197" t="s">
        <v>82</v>
      </c>
      <c r="AY196" s="17" t="s">
        <v>138</v>
      </c>
      <c r="BE196" s="198">
        <f>IF(N196="základní",J196,0)</f>
        <v>0</v>
      </c>
      <c r="BF196" s="198">
        <f>IF(N196="snížená",J196,0)</f>
        <v>0</v>
      </c>
      <c r="BG196" s="198">
        <f>IF(N196="zákl. přenesená",J196,0)</f>
        <v>0</v>
      </c>
      <c r="BH196" s="198">
        <f>IF(N196="sníž. přenesená",J196,0)</f>
        <v>0</v>
      </c>
      <c r="BI196" s="198">
        <f>IF(N196="nulová",J196,0)</f>
        <v>0</v>
      </c>
      <c r="BJ196" s="17" t="s">
        <v>82</v>
      </c>
      <c r="BK196" s="198">
        <f>ROUND(I196*H196,2)</f>
        <v>0</v>
      </c>
      <c r="BL196" s="17" t="s">
        <v>92</v>
      </c>
      <c r="BM196" s="197" t="s">
        <v>343</v>
      </c>
    </row>
    <row r="197" spans="1:47" s="2" customFormat="1" ht="11.25">
      <c r="A197" s="34"/>
      <c r="B197" s="35"/>
      <c r="C197" s="36"/>
      <c r="D197" s="199" t="s">
        <v>145</v>
      </c>
      <c r="E197" s="36"/>
      <c r="F197" s="200" t="s">
        <v>784</v>
      </c>
      <c r="G197" s="36"/>
      <c r="H197" s="36"/>
      <c r="I197" s="201"/>
      <c r="J197" s="36"/>
      <c r="K197" s="36"/>
      <c r="L197" s="39"/>
      <c r="M197" s="202"/>
      <c r="N197" s="203"/>
      <c r="O197" s="71"/>
      <c r="P197" s="71"/>
      <c r="Q197" s="71"/>
      <c r="R197" s="71"/>
      <c r="S197" s="71"/>
      <c r="T197" s="72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T197" s="17" t="s">
        <v>145</v>
      </c>
      <c r="AU197" s="17" t="s">
        <v>82</v>
      </c>
    </row>
    <row r="198" spans="1:65" s="2" customFormat="1" ht="14.45" customHeight="1">
      <c r="A198" s="34"/>
      <c r="B198" s="35"/>
      <c r="C198" s="186" t="s">
        <v>347</v>
      </c>
      <c r="D198" s="186" t="s">
        <v>140</v>
      </c>
      <c r="E198" s="187" t="s">
        <v>785</v>
      </c>
      <c r="F198" s="188" t="s">
        <v>786</v>
      </c>
      <c r="G198" s="189" t="s">
        <v>257</v>
      </c>
      <c r="H198" s="190">
        <v>545</v>
      </c>
      <c r="I198" s="191"/>
      <c r="J198" s="192">
        <f>ROUND(I198*H198,2)</f>
        <v>0</v>
      </c>
      <c r="K198" s="188" t="s">
        <v>1</v>
      </c>
      <c r="L198" s="39"/>
      <c r="M198" s="193" t="s">
        <v>1</v>
      </c>
      <c r="N198" s="194" t="s">
        <v>42</v>
      </c>
      <c r="O198" s="71"/>
      <c r="P198" s="195">
        <f>O198*H198</f>
        <v>0</v>
      </c>
      <c r="Q198" s="195">
        <v>0</v>
      </c>
      <c r="R198" s="195">
        <f>Q198*H198</f>
        <v>0</v>
      </c>
      <c r="S198" s="195">
        <v>0</v>
      </c>
      <c r="T198" s="196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7" t="s">
        <v>92</v>
      </c>
      <c r="AT198" s="197" t="s">
        <v>140</v>
      </c>
      <c r="AU198" s="197" t="s">
        <v>82</v>
      </c>
      <c r="AY198" s="17" t="s">
        <v>138</v>
      </c>
      <c r="BE198" s="198">
        <f>IF(N198="základní",J198,0)</f>
        <v>0</v>
      </c>
      <c r="BF198" s="198">
        <f>IF(N198="snížená",J198,0)</f>
        <v>0</v>
      </c>
      <c r="BG198" s="198">
        <f>IF(N198="zákl. přenesená",J198,0)</f>
        <v>0</v>
      </c>
      <c r="BH198" s="198">
        <f>IF(N198="sníž. přenesená",J198,0)</f>
        <v>0</v>
      </c>
      <c r="BI198" s="198">
        <f>IF(N198="nulová",J198,0)</f>
        <v>0</v>
      </c>
      <c r="BJ198" s="17" t="s">
        <v>82</v>
      </c>
      <c r="BK198" s="198">
        <f>ROUND(I198*H198,2)</f>
        <v>0</v>
      </c>
      <c r="BL198" s="17" t="s">
        <v>92</v>
      </c>
      <c r="BM198" s="197" t="s">
        <v>350</v>
      </c>
    </row>
    <row r="199" spans="1:47" s="2" customFormat="1" ht="11.25">
      <c r="A199" s="34"/>
      <c r="B199" s="35"/>
      <c r="C199" s="36"/>
      <c r="D199" s="199" t="s">
        <v>145</v>
      </c>
      <c r="E199" s="36"/>
      <c r="F199" s="200" t="s">
        <v>786</v>
      </c>
      <c r="G199" s="36"/>
      <c r="H199" s="36"/>
      <c r="I199" s="201"/>
      <c r="J199" s="36"/>
      <c r="K199" s="36"/>
      <c r="L199" s="39"/>
      <c r="M199" s="202"/>
      <c r="N199" s="203"/>
      <c r="O199" s="71"/>
      <c r="P199" s="71"/>
      <c r="Q199" s="71"/>
      <c r="R199" s="71"/>
      <c r="S199" s="71"/>
      <c r="T199" s="72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T199" s="17" t="s">
        <v>145</v>
      </c>
      <c r="AU199" s="17" t="s">
        <v>82</v>
      </c>
    </row>
    <row r="200" spans="1:65" s="2" customFormat="1" ht="14.45" customHeight="1">
      <c r="A200" s="34"/>
      <c r="B200" s="35"/>
      <c r="C200" s="186" t="s">
        <v>248</v>
      </c>
      <c r="D200" s="186" t="s">
        <v>140</v>
      </c>
      <c r="E200" s="187" t="s">
        <v>787</v>
      </c>
      <c r="F200" s="188" t="s">
        <v>788</v>
      </c>
      <c r="G200" s="189" t="s">
        <v>257</v>
      </c>
      <c r="H200" s="190">
        <v>40</v>
      </c>
      <c r="I200" s="191"/>
      <c r="J200" s="192">
        <f>ROUND(I200*H200,2)</f>
        <v>0</v>
      </c>
      <c r="K200" s="188" t="s">
        <v>1</v>
      </c>
      <c r="L200" s="39"/>
      <c r="M200" s="193" t="s">
        <v>1</v>
      </c>
      <c r="N200" s="194" t="s">
        <v>42</v>
      </c>
      <c r="O200" s="71"/>
      <c r="P200" s="195">
        <f>O200*H200</f>
        <v>0</v>
      </c>
      <c r="Q200" s="195">
        <v>0</v>
      </c>
      <c r="R200" s="195">
        <f>Q200*H200</f>
        <v>0</v>
      </c>
      <c r="S200" s="195">
        <v>0</v>
      </c>
      <c r="T200" s="196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97" t="s">
        <v>92</v>
      </c>
      <c r="AT200" s="197" t="s">
        <v>140</v>
      </c>
      <c r="AU200" s="197" t="s">
        <v>82</v>
      </c>
      <c r="AY200" s="17" t="s">
        <v>138</v>
      </c>
      <c r="BE200" s="198">
        <f>IF(N200="základní",J200,0)</f>
        <v>0</v>
      </c>
      <c r="BF200" s="198">
        <f>IF(N200="snížená",J200,0)</f>
        <v>0</v>
      </c>
      <c r="BG200" s="198">
        <f>IF(N200="zákl. přenesená",J200,0)</f>
        <v>0</v>
      </c>
      <c r="BH200" s="198">
        <f>IF(N200="sníž. přenesená",J200,0)</f>
        <v>0</v>
      </c>
      <c r="BI200" s="198">
        <f>IF(N200="nulová",J200,0)</f>
        <v>0</v>
      </c>
      <c r="BJ200" s="17" t="s">
        <v>82</v>
      </c>
      <c r="BK200" s="198">
        <f>ROUND(I200*H200,2)</f>
        <v>0</v>
      </c>
      <c r="BL200" s="17" t="s">
        <v>92</v>
      </c>
      <c r="BM200" s="197" t="s">
        <v>356</v>
      </c>
    </row>
    <row r="201" spans="1:47" s="2" customFormat="1" ht="11.25">
      <c r="A201" s="34"/>
      <c r="B201" s="35"/>
      <c r="C201" s="36"/>
      <c r="D201" s="199" t="s">
        <v>145</v>
      </c>
      <c r="E201" s="36"/>
      <c r="F201" s="200" t="s">
        <v>788</v>
      </c>
      <c r="G201" s="36"/>
      <c r="H201" s="36"/>
      <c r="I201" s="201"/>
      <c r="J201" s="36"/>
      <c r="K201" s="36"/>
      <c r="L201" s="39"/>
      <c r="M201" s="202"/>
      <c r="N201" s="203"/>
      <c r="O201" s="71"/>
      <c r="P201" s="71"/>
      <c r="Q201" s="71"/>
      <c r="R201" s="71"/>
      <c r="S201" s="71"/>
      <c r="T201" s="72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T201" s="17" t="s">
        <v>145</v>
      </c>
      <c r="AU201" s="17" t="s">
        <v>82</v>
      </c>
    </row>
    <row r="202" spans="1:65" s="2" customFormat="1" ht="14.45" customHeight="1">
      <c r="A202" s="34"/>
      <c r="B202" s="35"/>
      <c r="C202" s="186" t="s">
        <v>359</v>
      </c>
      <c r="D202" s="186" t="s">
        <v>140</v>
      </c>
      <c r="E202" s="187" t="s">
        <v>789</v>
      </c>
      <c r="F202" s="188" t="s">
        <v>790</v>
      </c>
      <c r="G202" s="189" t="s">
        <v>257</v>
      </c>
      <c r="H202" s="190">
        <v>90</v>
      </c>
      <c r="I202" s="191"/>
      <c r="J202" s="192">
        <f>ROUND(I202*H202,2)</f>
        <v>0</v>
      </c>
      <c r="K202" s="188" t="s">
        <v>1</v>
      </c>
      <c r="L202" s="39"/>
      <c r="M202" s="193" t="s">
        <v>1</v>
      </c>
      <c r="N202" s="194" t="s">
        <v>42</v>
      </c>
      <c r="O202" s="71"/>
      <c r="P202" s="195">
        <f>O202*H202</f>
        <v>0</v>
      </c>
      <c r="Q202" s="195">
        <v>0</v>
      </c>
      <c r="R202" s="195">
        <f>Q202*H202</f>
        <v>0</v>
      </c>
      <c r="S202" s="195">
        <v>0</v>
      </c>
      <c r="T202" s="196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97" t="s">
        <v>92</v>
      </c>
      <c r="AT202" s="197" t="s">
        <v>140</v>
      </c>
      <c r="AU202" s="197" t="s">
        <v>82</v>
      </c>
      <c r="AY202" s="17" t="s">
        <v>138</v>
      </c>
      <c r="BE202" s="198">
        <f>IF(N202="základní",J202,0)</f>
        <v>0</v>
      </c>
      <c r="BF202" s="198">
        <f>IF(N202="snížená",J202,0)</f>
        <v>0</v>
      </c>
      <c r="BG202" s="198">
        <f>IF(N202="zákl. přenesená",J202,0)</f>
        <v>0</v>
      </c>
      <c r="BH202" s="198">
        <f>IF(N202="sníž. přenesená",J202,0)</f>
        <v>0</v>
      </c>
      <c r="BI202" s="198">
        <f>IF(N202="nulová",J202,0)</f>
        <v>0</v>
      </c>
      <c r="BJ202" s="17" t="s">
        <v>82</v>
      </c>
      <c r="BK202" s="198">
        <f>ROUND(I202*H202,2)</f>
        <v>0</v>
      </c>
      <c r="BL202" s="17" t="s">
        <v>92</v>
      </c>
      <c r="BM202" s="197" t="s">
        <v>362</v>
      </c>
    </row>
    <row r="203" spans="1:47" s="2" customFormat="1" ht="11.25">
      <c r="A203" s="34"/>
      <c r="B203" s="35"/>
      <c r="C203" s="36"/>
      <c r="D203" s="199" t="s">
        <v>145</v>
      </c>
      <c r="E203" s="36"/>
      <c r="F203" s="200" t="s">
        <v>790</v>
      </c>
      <c r="G203" s="36"/>
      <c r="H203" s="36"/>
      <c r="I203" s="201"/>
      <c r="J203" s="36"/>
      <c r="K203" s="36"/>
      <c r="L203" s="39"/>
      <c r="M203" s="202"/>
      <c r="N203" s="203"/>
      <c r="O203" s="71"/>
      <c r="P203" s="71"/>
      <c r="Q203" s="71"/>
      <c r="R203" s="71"/>
      <c r="S203" s="71"/>
      <c r="T203" s="72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T203" s="17" t="s">
        <v>145</v>
      </c>
      <c r="AU203" s="17" t="s">
        <v>82</v>
      </c>
    </row>
    <row r="204" spans="1:65" s="2" customFormat="1" ht="14.45" customHeight="1">
      <c r="A204" s="34"/>
      <c r="B204" s="35"/>
      <c r="C204" s="186" t="s">
        <v>254</v>
      </c>
      <c r="D204" s="186" t="s">
        <v>140</v>
      </c>
      <c r="E204" s="187" t="s">
        <v>791</v>
      </c>
      <c r="F204" s="188" t="s">
        <v>792</v>
      </c>
      <c r="G204" s="189" t="s">
        <v>257</v>
      </c>
      <c r="H204" s="190">
        <v>945</v>
      </c>
      <c r="I204" s="191"/>
      <c r="J204" s="192">
        <f>ROUND(I204*H204,2)</f>
        <v>0</v>
      </c>
      <c r="K204" s="188" t="s">
        <v>1</v>
      </c>
      <c r="L204" s="39"/>
      <c r="M204" s="193" t="s">
        <v>1</v>
      </c>
      <c r="N204" s="194" t="s">
        <v>42</v>
      </c>
      <c r="O204" s="71"/>
      <c r="P204" s="195">
        <f>O204*H204</f>
        <v>0</v>
      </c>
      <c r="Q204" s="195">
        <v>0</v>
      </c>
      <c r="R204" s="195">
        <f>Q204*H204</f>
        <v>0</v>
      </c>
      <c r="S204" s="195">
        <v>0</v>
      </c>
      <c r="T204" s="196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97" t="s">
        <v>92</v>
      </c>
      <c r="AT204" s="197" t="s">
        <v>140</v>
      </c>
      <c r="AU204" s="197" t="s">
        <v>82</v>
      </c>
      <c r="AY204" s="17" t="s">
        <v>138</v>
      </c>
      <c r="BE204" s="198">
        <f>IF(N204="základní",J204,0)</f>
        <v>0</v>
      </c>
      <c r="BF204" s="198">
        <f>IF(N204="snížená",J204,0)</f>
        <v>0</v>
      </c>
      <c r="BG204" s="198">
        <f>IF(N204="zákl. přenesená",J204,0)</f>
        <v>0</v>
      </c>
      <c r="BH204" s="198">
        <f>IF(N204="sníž. přenesená",J204,0)</f>
        <v>0</v>
      </c>
      <c r="BI204" s="198">
        <f>IF(N204="nulová",J204,0)</f>
        <v>0</v>
      </c>
      <c r="BJ204" s="17" t="s">
        <v>82</v>
      </c>
      <c r="BK204" s="198">
        <f>ROUND(I204*H204,2)</f>
        <v>0</v>
      </c>
      <c r="BL204" s="17" t="s">
        <v>92</v>
      </c>
      <c r="BM204" s="197" t="s">
        <v>366</v>
      </c>
    </row>
    <row r="205" spans="1:47" s="2" customFormat="1" ht="11.25">
      <c r="A205" s="34"/>
      <c r="B205" s="35"/>
      <c r="C205" s="36"/>
      <c r="D205" s="199" t="s">
        <v>145</v>
      </c>
      <c r="E205" s="36"/>
      <c r="F205" s="200" t="s">
        <v>792</v>
      </c>
      <c r="G205" s="36"/>
      <c r="H205" s="36"/>
      <c r="I205" s="201"/>
      <c r="J205" s="36"/>
      <c r="K205" s="36"/>
      <c r="L205" s="39"/>
      <c r="M205" s="202"/>
      <c r="N205" s="203"/>
      <c r="O205" s="71"/>
      <c r="P205" s="71"/>
      <c r="Q205" s="71"/>
      <c r="R205" s="71"/>
      <c r="S205" s="71"/>
      <c r="T205" s="72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T205" s="17" t="s">
        <v>145</v>
      </c>
      <c r="AU205" s="17" t="s">
        <v>82</v>
      </c>
    </row>
    <row r="206" spans="1:65" s="2" customFormat="1" ht="14.45" customHeight="1">
      <c r="A206" s="34"/>
      <c r="B206" s="35"/>
      <c r="C206" s="186" t="s">
        <v>368</v>
      </c>
      <c r="D206" s="186" t="s">
        <v>140</v>
      </c>
      <c r="E206" s="187" t="s">
        <v>793</v>
      </c>
      <c r="F206" s="188" t="s">
        <v>794</v>
      </c>
      <c r="G206" s="189" t="s">
        <v>257</v>
      </c>
      <c r="H206" s="190">
        <v>140</v>
      </c>
      <c r="I206" s="191"/>
      <c r="J206" s="192">
        <f>ROUND(I206*H206,2)</f>
        <v>0</v>
      </c>
      <c r="K206" s="188" t="s">
        <v>1</v>
      </c>
      <c r="L206" s="39"/>
      <c r="M206" s="193" t="s">
        <v>1</v>
      </c>
      <c r="N206" s="194" t="s">
        <v>42</v>
      </c>
      <c r="O206" s="71"/>
      <c r="P206" s="195">
        <f>O206*H206</f>
        <v>0</v>
      </c>
      <c r="Q206" s="195">
        <v>0</v>
      </c>
      <c r="R206" s="195">
        <f>Q206*H206</f>
        <v>0</v>
      </c>
      <c r="S206" s="195">
        <v>0</v>
      </c>
      <c r="T206" s="196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97" t="s">
        <v>92</v>
      </c>
      <c r="AT206" s="197" t="s">
        <v>140</v>
      </c>
      <c r="AU206" s="197" t="s">
        <v>82</v>
      </c>
      <c r="AY206" s="17" t="s">
        <v>138</v>
      </c>
      <c r="BE206" s="198">
        <f>IF(N206="základní",J206,0)</f>
        <v>0</v>
      </c>
      <c r="BF206" s="198">
        <f>IF(N206="snížená",J206,0)</f>
        <v>0</v>
      </c>
      <c r="BG206" s="198">
        <f>IF(N206="zákl. přenesená",J206,0)</f>
        <v>0</v>
      </c>
      <c r="BH206" s="198">
        <f>IF(N206="sníž. přenesená",J206,0)</f>
        <v>0</v>
      </c>
      <c r="BI206" s="198">
        <f>IF(N206="nulová",J206,0)</f>
        <v>0</v>
      </c>
      <c r="BJ206" s="17" t="s">
        <v>82</v>
      </c>
      <c r="BK206" s="198">
        <f>ROUND(I206*H206,2)</f>
        <v>0</v>
      </c>
      <c r="BL206" s="17" t="s">
        <v>92</v>
      </c>
      <c r="BM206" s="197" t="s">
        <v>371</v>
      </c>
    </row>
    <row r="207" spans="1:47" s="2" customFormat="1" ht="11.25">
      <c r="A207" s="34"/>
      <c r="B207" s="35"/>
      <c r="C207" s="36"/>
      <c r="D207" s="199" t="s">
        <v>145</v>
      </c>
      <c r="E207" s="36"/>
      <c r="F207" s="200" t="s">
        <v>794</v>
      </c>
      <c r="G207" s="36"/>
      <c r="H207" s="36"/>
      <c r="I207" s="201"/>
      <c r="J207" s="36"/>
      <c r="K207" s="36"/>
      <c r="L207" s="39"/>
      <c r="M207" s="202"/>
      <c r="N207" s="203"/>
      <c r="O207" s="71"/>
      <c r="P207" s="71"/>
      <c r="Q207" s="71"/>
      <c r="R207" s="71"/>
      <c r="S207" s="71"/>
      <c r="T207" s="72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T207" s="17" t="s">
        <v>145</v>
      </c>
      <c r="AU207" s="17" t="s">
        <v>82</v>
      </c>
    </row>
    <row r="208" spans="1:65" s="2" customFormat="1" ht="14.45" customHeight="1">
      <c r="A208" s="34"/>
      <c r="B208" s="35"/>
      <c r="C208" s="186" t="s">
        <v>258</v>
      </c>
      <c r="D208" s="186" t="s">
        <v>140</v>
      </c>
      <c r="E208" s="187" t="s">
        <v>795</v>
      </c>
      <c r="F208" s="188" t="s">
        <v>796</v>
      </c>
      <c r="G208" s="189" t="s">
        <v>257</v>
      </c>
      <c r="H208" s="190">
        <v>35</v>
      </c>
      <c r="I208" s="191"/>
      <c r="J208" s="192">
        <f>ROUND(I208*H208,2)</f>
        <v>0</v>
      </c>
      <c r="K208" s="188" t="s">
        <v>1</v>
      </c>
      <c r="L208" s="39"/>
      <c r="M208" s="193" t="s">
        <v>1</v>
      </c>
      <c r="N208" s="194" t="s">
        <v>42</v>
      </c>
      <c r="O208" s="71"/>
      <c r="P208" s="195">
        <f>O208*H208</f>
        <v>0</v>
      </c>
      <c r="Q208" s="195">
        <v>0</v>
      </c>
      <c r="R208" s="195">
        <f>Q208*H208</f>
        <v>0</v>
      </c>
      <c r="S208" s="195">
        <v>0</v>
      </c>
      <c r="T208" s="196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97" t="s">
        <v>92</v>
      </c>
      <c r="AT208" s="197" t="s">
        <v>140</v>
      </c>
      <c r="AU208" s="197" t="s">
        <v>82</v>
      </c>
      <c r="AY208" s="17" t="s">
        <v>138</v>
      </c>
      <c r="BE208" s="198">
        <f>IF(N208="základní",J208,0)</f>
        <v>0</v>
      </c>
      <c r="BF208" s="198">
        <f>IF(N208="snížená",J208,0)</f>
        <v>0</v>
      </c>
      <c r="BG208" s="198">
        <f>IF(N208="zákl. přenesená",J208,0)</f>
        <v>0</v>
      </c>
      <c r="BH208" s="198">
        <f>IF(N208="sníž. přenesená",J208,0)</f>
        <v>0</v>
      </c>
      <c r="BI208" s="198">
        <f>IF(N208="nulová",J208,0)</f>
        <v>0</v>
      </c>
      <c r="BJ208" s="17" t="s">
        <v>82</v>
      </c>
      <c r="BK208" s="198">
        <f>ROUND(I208*H208,2)</f>
        <v>0</v>
      </c>
      <c r="BL208" s="17" t="s">
        <v>92</v>
      </c>
      <c r="BM208" s="197" t="s">
        <v>375</v>
      </c>
    </row>
    <row r="209" spans="1:47" s="2" customFormat="1" ht="11.25">
      <c r="A209" s="34"/>
      <c r="B209" s="35"/>
      <c r="C209" s="36"/>
      <c r="D209" s="199" t="s">
        <v>145</v>
      </c>
      <c r="E209" s="36"/>
      <c r="F209" s="200" t="s">
        <v>796</v>
      </c>
      <c r="G209" s="36"/>
      <c r="H209" s="36"/>
      <c r="I209" s="201"/>
      <c r="J209" s="36"/>
      <c r="K209" s="36"/>
      <c r="L209" s="39"/>
      <c r="M209" s="202"/>
      <c r="N209" s="203"/>
      <c r="O209" s="71"/>
      <c r="P209" s="71"/>
      <c r="Q209" s="71"/>
      <c r="R209" s="71"/>
      <c r="S209" s="71"/>
      <c r="T209" s="72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T209" s="17" t="s">
        <v>145</v>
      </c>
      <c r="AU209" s="17" t="s">
        <v>82</v>
      </c>
    </row>
    <row r="210" spans="1:65" s="2" customFormat="1" ht="14.45" customHeight="1">
      <c r="A210" s="34"/>
      <c r="B210" s="35"/>
      <c r="C210" s="186" t="s">
        <v>377</v>
      </c>
      <c r="D210" s="186" t="s">
        <v>140</v>
      </c>
      <c r="E210" s="187" t="s">
        <v>797</v>
      </c>
      <c r="F210" s="188" t="s">
        <v>798</v>
      </c>
      <c r="G210" s="189" t="s">
        <v>257</v>
      </c>
      <c r="H210" s="190">
        <v>40</v>
      </c>
      <c r="I210" s="191"/>
      <c r="J210" s="192">
        <f>ROUND(I210*H210,2)</f>
        <v>0</v>
      </c>
      <c r="K210" s="188" t="s">
        <v>1</v>
      </c>
      <c r="L210" s="39"/>
      <c r="M210" s="193" t="s">
        <v>1</v>
      </c>
      <c r="N210" s="194" t="s">
        <v>42</v>
      </c>
      <c r="O210" s="71"/>
      <c r="P210" s="195">
        <f>O210*H210</f>
        <v>0</v>
      </c>
      <c r="Q210" s="195">
        <v>0</v>
      </c>
      <c r="R210" s="195">
        <f>Q210*H210</f>
        <v>0</v>
      </c>
      <c r="S210" s="195">
        <v>0</v>
      </c>
      <c r="T210" s="196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97" t="s">
        <v>92</v>
      </c>
      <c r="AT210" s="197" t="s">
        <v>140</v>
      </c>
      <c r="AU210" s="197" t="s">
        <v>82</v>
      </c>
      <c r="AY210" s="17" t="s">
        <v>138</v>
      </c>
      <c r="BE210" s="198">
        <f>IF(N210="základní",J210,0)</f>
        <v>0</v>
      </c>
      <c r="BF210" s="198">
        <f>IF(N210="snížená",J210,0)</f>
        <v>0</v>
      </c>
      <c r="BG210" s="198">
        <f>IF(N210="zákl. přenesená",J210,0)</f>
        <v>0</v>
      </c>
      <c r="BH210" s="198">
        <f>IF(N210="sníž. přenesená",J210,0)</f>
        <v>0</v>
      </c>
      <c r="BI210" s="198">
        <f>IF(N210="nulová",J210,0)</f>
        <v>0</v>
      </c>
      <c r="BJ210" s="17" t="s">
        <v>82</v>
      </c>
      <c r="BK210" s="198">
        <f>ROUND(I210*H210,2)</f>
        <v>0</v>
      </c>
      <c r="BL210" s="17" t="s">
        <v>92</v>
      </c>
      <c r="BM210" s="197" t="s">
        <v>380</v>
      </c>
    </row>
    <row r="211" spans="1:47" s="2" customFormat="1" ht="11.25">
      <c r="A211" s="34"/>
      <c r="B211" s="35"/>
      <c r="C211" s="36"/>
      <c r="D211" s="199" t="s">
        <v>145</v>
      </c>
      <c r="E211" s="36"/>
      <c r="F211" s="200" t="s">
        <v>798</v>
      </c>
      <c r="G211" s="36"/>
      <c r="H211" s="36"/>
      <c r="I211" s="201"/>
      <c r="J211" s="36"/>
      <c r="K211" s="36"/>
      <c r="L211" s="39"/>
      <c r="M211" s="202"/>
      <c r="N211" s="203"/>
      <c r="O211" s="71"/>
      <c r="P211" s="71"/>
      <c r="Q211" s="71"/>
      <c r="R211" s="71"/>
      <c r="S211" s="71"/>
      <c r="T211" s="72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T211" s="17" t="s">
        <v>145</v>
      </c>
      <c r="AU211" s="17" t="s">
        <v>82</v>
      </c>
    </row>
    <row r="212" spans="1:65" s="2" customFormat="1" ht="14.45" customHeight="1">
      <c r="A212" s="34"/>
      <c r="B212" s="35"/>
      <c r="C212" s="186" t="s">
        <v>264</v>
      </c>
      <c r="D212" s="186" t="s">
        <v>140</v>
      </c>
      <c r="E212" s="187" t="s">
        <v>799</v>
      </c>
      <c r="F212" s="188" t="s">
        <v>800</v>
      </c>
      <c r="G212" s="189" t="s">
        <v>257</v>
      </c>
      <c r="H212" s="190">
        <v>15</v>
      </c>
      <c r="I212" s="191"/>
      <c r="J212" s="192">
        <f>ROUND(I212*H212,2)</f>
        <v>0</v>
      </c>
      <c r="K212" s="188" t="s">
        <v>1</v>
      </c>
      <c r="L212" s="39"/>
      <c r="M212" s="193" t="s">
        <v>1</v>
      </c>
      <c r="N212" s="194" t="s">
        <v>42</v>
      </c>
      <c r="O212" s="71"/>
      <c r="P212" s="195">
        <f>O212*H212</f>
        <v>0</v>
      </c>
      <c r="Q212" s="195">
        <v>0</v>
      </c>
      <c r="R212" s="195">
        <f>Q212*H212</f>
        <v>0</v>
      </c>
      <c r="S212" s="195">
        <v>0</v>
      </c>
      <c r="T212" s="196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97" t="s">
        <v>92</v>
      </c>
      <c r="AT212" s="197" t="s">
        <v>140</v>
      </c>
      <c r="AU212" s="197" t="s">
        <v>82</v>
      </c>
      <c r="AY212" s="17" t="s">
        <v>138</v>
      </c>
      <c r="BE212" s="198">
        <f>IF(N212="základní",J212,0)</f>
        <v>0</v>
      </c>
      <c r="BF212" s="198">
        <f>IF(N212="snížená",J212,0)</f>
        <v>0</v>
      </c>
      <c r="BG212" s="198">
        <f>IF(N212="zákl. přenesená",J212,0)</f>
        <v>0</v>
      </c>
      <c r="BH212" s="198">
        <f>IF(N212="sníž. přenesená",J212,0)</f>
        <v>0</v>
      </c>
      <c r="BI212" s="198">
        <f>IF(N212="nulová",J212,0)</f>
        <v>0</v>
      </c>
      <c r="BJ212" s="17" t="s">
        <v>82</v>
      </c>
      <c r="BK212" s="198">
        <f>ROUND(I212*H212,2)</f>
        <v>0</v>
      </c>
      <c r="BL212" s="17" t="s">
        <v>92</v>
      </c>
      <c r="BM212" s="197" t="s">
        <v>384</v>
      </c>
    </row>
    <row r="213" spans="1:47" s="2" customFormat="1" ht="11.25">
      <c r="A213" s="34"/>
      <c r="B213" s="35"/>
      <c r="C213" s="36"/>
      <c r="D213" s="199" t="s">
        <v>145</v>
      </c>
      <c r="E213" s="36"/>
      <c r="F213" s="200" t="s">
        <v>800</v>
      </c>
      <c r="G213" s="36"/>
      <c r="H213" s="36"/>
      <c r="I213" s="201"/>
      <c r="J213" s="36"/>
      <c r="K213" s="36"/>
      <c r="L213" s="39"/>
      <c r="M213" s="202"/>
      <c r="N213" s="203"/>
      <c r="O213" s="71"/>
      <c r="P213" s="71"/>
      <c r="Q213" s="71"/>
      <c r="R213" s="71"/>
      <c r="S213" s="71"/>
      <c r="T213" s="72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T213" s="17" t="s">
        <v>145</v>
      </c>
      <c r="AU213" s="17" t="s">
        <v>82</v>
      </c>
    </row>
    <row r="214" spans="1:65" s="2" customFormat="1" ht="14.45" customHeight="1">
      <c r="A214" s="34"/>
      <c r="B214" s="35"/>
      <c r="C214" s="186" t="s">
        <v>389</v>
      </c>
      <c r="D214" s="186" t="s">
        <v>140</v>
      </c>
      <c r="E214" s="187" t="s">
        <v>801</v>
      </c>
      <c r="F214" s="188" t="s">
        <v>802</v>
      </c>
      <c r="G214" s="189" t="s">
        <v>257</v>
      </c>
      <c r="H214" s="190">
        <v>450</v>
      </c>
      <c r="I214" s="191"/>
      <c r="J214" s="192">
        <f>ROUND(I214*H214,2)</f>
        <v>0</v>
      </c>
      <c r="K214" s="188" t="s">
        <v>1</v>
      </c>
      <c r="L214" s="39"/>
      <c r="M214" s="193" t="s">
        <v>1</v>
      </c>
      <c r="N214" s="194" t="s">
        <v>42</v>
      </c>
      <c r="O214" s="71"/>
      <c r="P214" s="195">
        <f>O214*H214</f>
        <v>0</v>
      </c>
      <c r="Q214" s="195">
        <v>0</v>
      </c>
      <c r="R214" s="195">
        <f>Q214*H214</f>
        <v>0</v>
      </c>
      <c r="S214" s="195">
        <v>0</v>
      </c>
      <c r="T214" s="196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97" t="s">
        <v>92</v>
      </c>
      <c r="AT214" s="197" t="s">
        <v>140</v>
      </c>
      <c r="AU214" s="197" t="s">
        <v>82</v>
      </c>
      <c r="AY214" s="17" t="s">
        <v>138</v>
      </c>
      <c r="BE214" s="198">
        <f>IF(N214="základní",J214,0)</f>
        <v>0</v>
      </c>
      <c r="BF214" s="198">
        <f>IF(N214="snížená",J214,0)</f>
        <v>0</v>
      </c>
      <c r="BG214" s="198">
        <f>IF(N214="zákl. přenesená",J214,0)</f>
        <v>0</v>
      </c>
      <c r="BH214" s="198">
        <f>IF(N214="sníž. přenesená",J214,0)</f>
        <v>0</v>
      </c>
      <c r="BI214" s="198">
        <f>IF(N214="nulová",J214,0)</f>
        <v>0</v>
      </c>
      <c r="BJ214" s="17" t="s">
        <v>82</v>
      </c>
      <c r="BK214" s="198">
        <f>ROUND(I214*H214,2)</f>
        <v>0</v>
      </c>
      <c r="BL214" s="17" t="s">
        <v>92</v>
      </c>
      <c r="BM214" s="197" t="s">
        <v>392</v>
      </c>
    </row>
    <row r="215" spans="1:47" s="2" customFormat="1" ht="11.25">
      <c r="A215" s="34"/>
      <c r="B215" s="35"/>
      <c r="C215" s="36"/>
      <c r="D215" s="199" t="s">
        <v>145</v>
      </c>
      <c r="E215" s="36"/>
      <c r="F215" s="200" t="s">
        <v>802</v>
      </c>
      <c r="G215" s="36"/>
      <c r="H215" s="36"/>
      <c r="I215" s="201"/>
      <c r="J215" s="36"/>
      <c r="K215" s="36"/>
      <c r="L215" s="39"/>
      <c r="M215" s="202"/>
      <c r="N215" s="203"/>
      <c r="O215" s="71"/>
      <c r="P215" s="71"/>
      <c r="Q215" s="71"/>
      <c r="R215" s="71"/>
      <c r="S215" s="71"/>
      <c r="T215" s="72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T215" s="17" t="s">
        <v>145</v>
      </c>
      <c r="AU215" s="17" t="s">
        <v>82</v>
      </c>
    </row>
    <row r="216" spans="1:65" s="2" customFormat="1" ht="14.45" customHeight="1">
      <c r="A216" s="34"/>
      <c r="B216" s="35"/>
      <c r="C216" s="186" t="s">
        <v>270</v>
      </c>
      <c r="D216" s="186" t="s">
        <v>140</v>
      </c>
      <c r="E216" s="187" t="s">
        <v>803</v>
      </c>
      <c r="F216" s="188" t="s">
        <v>804</v>
      </c>
      <c r="G216" s="189" t="s">
        <v>257</v>
      </c>
      <c r="H216" s="190">
        <v>780</v>
      </c>
      <c r="I216" s="191"/>
      <c r="J216" s="192">
        <f>ROUND(I216*H216,2)</f>
        <v>0</v>
      </c>
      <c r="K216" s="188" t="s">
        <v>1</v>
      </c>
      <c r="L216" s="39"/>
      <c r="M216" s="193" t="s">
        <v>1</v>
      </c>
      <c r="N216" s="194" t="s">
        <v>42</v>
      </c>
      <c r="O216" s="71"/>
      <c r="P216" s="195">
        <f>O216*H216</f>
        <v>0</v>
      </c>
      <c r="Q216" s="195">
        <v>0</v>
      </c>
      <c r="R216" s="195">
        <f>Q216*H216</f>
        <v>0</v>
      </c>
      <c r="S216" s="195">
        <v>0</v>
      </c>
      <c r="T216" s="196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7" t="s">
        <v>92</v>
      </c>
      <c r="AT216" s="197" t="s">
        <v>140</v>
      </c>
      <c r="AU216" s="197" t="s">
        <v>82</v>
      </c>
      <c r="AY216" s="17" t="s">
        <v>138</v>
      </c>
      <c r="BE216" s="198">
        <f>IF(N216="základní",J216,0)</f>
        <v>0</v>
      </c>
      <c r="BF216" s="198">
        <f>IF(N216="snížená",J216,0)</f>
        <v>0</v>
      </c>
      <c r="BG216" s="198">
        <f>IF(N216="zákl. přenesená",J216,0)</f>
        <v>0</v>
      </c>
      <c r="BH216" s="198">
        <f>IF(N216="sníž. přenesená",J216,0)</f>
        <v>0</v>
      </c>
      <c r="BI216" s="198">
        <f>IF(N216="nulová",J216,0)</f>
        <v>0</v>
      </c>
      <c r="BJ216" s="17" t="s">
        <v>82</v>
      </c>
      <c r="BK216" s="198">
        <f>ROUND(I216*H216,2)</f>
        <v>0</v>
      </c>
      <c r="BL216" s="17" t="s">
        <v>92</v>
      </c>
      <c r="BM216" s="197" t="s">
        <v>394</v>
      </c>
    </row>
    <row r="217" spans="1:47" s="2" customFormat="1" ht="11.25">
      <c r="A217" s="34"/>
      <c r="B217" s="35"/>
      <c r="C217" s="36"/>
      <c r="D217" s="199" t="s">
        <v>145</v>
      </c>
      <c r="E217" s="36"/>
      <c r="F217" s="200" t="s">
        <v>804</v>
      </c>
      <c r="G217" s="36"/>
      <c r="H217" s="36"/>
      <c r="I217" s="201"/>
      <c r="J217" s="36"/>
      <c r="K217" s="36"/>
      <c r="L217" s="39"/>
      <c r="M217" s="202"/>
      <c r="N217" s="203"/>
      <c r="O217" s="71"/>
      <c r="P217" s="71"/>
      <c r="Q217" s="71"/>
      <c r="R217" s="71"/>
      <c r="S217" s="71"/>
      <c r="T217" s="72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T217" s="17" t="s">
        <v>145</v>
      </c>
      <c r="AU217" s="17" t="s">
        <v>82</v>
      </c>
    </row>
    <row r="218" spans="1:65" s="2" customFormat="1" ht="14.45" customHeight="1">
      <c r="A218" s="34"/>
      <c r="B218" s="35"/>
      <c r="C218" s="186" t="s">
        <v>395</v>
      </c>
      <c r="D218" s="186" t="s">
        <v>140</v>
      </c>
      <c r="E218" s="187" t="s">
        <v>805</v>
      </c>
      <c r="F218" s="188" t="s">
        <v>806</v>
      </c>
      <c r="G218" s="189" t="s">
        <v>257</v>
      </c>
      <c r="H218" s="190">
        <v>135</v>
      </c>
      <c r="I218" s="191"/>
      <c r="J218" s="192">
        <f>ROUND(I218*H218,2)</f>
        <v>0</v>
      </c>
      <c r="K218" s="188" t="s">
        <v>1</v>
      </c>
      <c r="L218" s="39"/>
      <c r="M218" s="193" t="s">
        <v>1</v>
      </c>
      <c r="N218" s="194" t="s">
        <v>42</v>
      </c>
      <c r="O218" s="71"/>
      <c r="P218" s="195">
        <f>O218*H218</f>
        <v>0</v>
      </c>
      <c r="Q218" s="195">
        <v>0</v>
      </c>
      <c r="R218" s="195">
        <f>Q218*H218</f>
        <v>0</v>
      </c>
      <c r="S218" s="195">
        <v>0</v>
      </c>
      <c r="T218" s="196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97" t="s">
        <v>92</v>
      </c>
      <c r="AT218" s="197" t="s">
        <v>140</v>
      </c>
      <c r="AU218" s="197" t="s">
        <v>82</v>
      </c>
      <c r="AY218" s="17" t="s">
        <v>138</v>
      </c>
      <c r="BE218" s="198">
        <f>IF(N218="základní",J218,0)</f>
        <v>0</v>
      </c>
      <c r="BF218" s="198">
        <f>IF(N218="snížená",J218,0)</f>
        <v>0</v>
      </c>
      <c r="BG218" s="198">
        <f>IF(N218="zákl. přenesená",J218,0)</f>
        <v>0</v>
      </c>
      <c r="BH218" s="198">
        <f>IF(N218="sníž. přenesená",J218,0)</f>
        <v>0</v>
      </c>
      <c r="BI218" s="198">
        <f>IF(N218="nulová",J218,0)</f>
        <v>0</v>
      </c>
      <c r="BJ218" s="17" t="s">
        <v>82</v>
      </c>
      <c r="BK218" s="198">
        <f>ROUND(I218*H218,2)</f>
        <v>0</v>
      </c>
      <c r="BL218" s="17" t="s">
        <v>92</v>
      </c>
      <c r="BM218" s="197" t="s">
        <v>398</v>
      </c>
    </row>
    <row r="219" spans="1:47" s="2" customFormat="1" ht="11.25">
      <c r="A219" s="34"/>
      <c r="B219" s="35"/>
      <c r="C219" s="36"/>
      <c r="D219" s="199" t="s">
        <v>145</v>
      </c>
      <c r="E219" s="36"/>
      <c r="F219" s="200" t="s">
        <v>806</v>
      </c>
      <c r="G219" s="36"/>
      <c r="H219" s="36"/>
      <c r="I219" s="201"/>
      <c r="J219" s="36"/>
      <c r="K219" s="36"/>
      <c r="L219" s="39"/>
      <c r="M219" s="202"/>
      <c r="N219" s="203"/>
      <c r="O219" s="71"/>
      <c r="P219" s="71"/>
      <c r="Q219" s="71"/>
      <c r="R219" s="71"/>
      <c r="S219" s="71"/>
      <c r="T219" s="72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T219" s="17" t="s">
        <v>145</v>
      </c>
      <c r="AU219" s="17" t="s">
        <v>82</v>
      </c>
    </row>
    <row r="220" spans="1:65" s="2" customFormat="1" ht="14.45" customHeight="1">
      <c r="A220" s="34"/>
      <c r="B220" s="35"/>
      <c r="C220" s="186" t="s">
        <v>275</v>
      </c>
      <c r="D220" s="186" t="s">
        <v>140</v>
      </c>
      <c r="E220" s="187" t="s">
        <v>807</v>
      </c>
      <c r="F220" s="188" t="s">
        <v>808</v>
      </c>
      <c r="G220" s="189" t="s">
        <v>257</v>
      </c>
      <c r="H220" s="190">
        <v>100</v>
      </c>
      <c r="I220" s="191"/>
      <c r="J220" s="192">
        <f>ROUND(I220*H220,2)</f>
        <v>0</v>
      </c>
      <c r="K220" s="188" t="s">
        <v>1</v>
      </c>
      <c r="L220" s="39"/>
      <c r="M220" s="193" t="s">
        <v>1</v>
      </c>
      <c r="N220" s="194" t="s">
        <v>42</v>
      </c>
      <c r="O220" s="71"/>
      <c r="P220" s="195">
        <f>O220*H220</f>
        <v>0</v>
      </c>
      <c r="Q220" s="195">
        <v>0</v>
      </c>
      <c r="R220" s="195">
        <f>Q220*H220</f>
        <v>0</v>
      </c>
      <c r="S220" s="195">
        <v>0</v>
      </c>
      <c r="T220" s="196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97" t="s">
        <v>92</v>
      </c>
      <c r="AT220" s="197" t="s">
        <v>140</v>
      </c>
      <c r="AU220" s="197" t="s">
        <v>82</v>
      </c>
      <c r="AY220" s="17" t="s">
        <v>138</v>
      </c>
      <c r="BE220" s="198">
        <f>IF(N220="základní",J220,0)</f>
        <v>0</v>
      </c>
      <c r="BF220" s="198">
        <f>IF(N220="snížená",J220,0)</f>
        <v>0</v>
      </c>
      <c r="BG220" s="198">
        <f>IF(N220="zákl. přenesená",J220,0)</f>
        <v>0</v>
      </c>
      <c r="BH220" s="198">
        <f>IF(N220="sníž. přenesená",J220,0)</f>
        <v>0</v>
      </c>
      <c r="BI220" s="198">
        <f>IF(N220="nulová",J220,0)</f>
        <v>0</v>
      </c>
      <c r="BJ220" s="17" t="s">
        <v>82</v>
      </c>
      <c r="BK220" s="198">
        <f>ROUND(I220*H220,2)</f>
        <v>0</v>
      </c>
      <c r="BL220" s="17" t="s">
        <v>92</v>
      </c>
      <c r="BM220" s="197" t="s">
        <v>402</v>
      </c>
    </row>
    <row r="221" spans="1:47" s="2" customFormat="1" ht="11.25">
      <c r="A221" s="34"/>
      <c r="B221" s="35"/>
      <c r="C221" s="36"/>
      <c r="D221" s="199" t="s">
        <v>145</v>
      </c>
      <c r="E221" s="36"/>
      <c r="F221" s="200" t="s">
        <v>808</v>
      </c>
      <c r="G221" s="36"/>
      <c r="H221" s="36"/>
      <c r="I221" s="201"/>
      <c r="J221" s="36"/>
      <c r="K221" s="36"/>
      <c r="L221" s="39"/>
      <c r="M221" s="202"/>
      <c r="N221" s="203"/>
      <c r="O221" s="71"/>
      <c r="P221" s="71"/>
      <c r="Q221" s="71"/>
      <c r="R221" s="71"/>
      <c r="S221" s="71"/>
      <c r="T221" s="72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T221" s="17" t="s">
        <v>145</v>
      </c>
      <c r="AU221" s="17" t="s">
        <v>82</v>
      </c>
    </row>
    <row r="222" spans="1:65" s="2" customFormat="1" ht="14.45" customHeight="1">
      <c r="A222" s="34"/>
      <c r="B222" s="35"/>
      <c r="C222" s="186" t="s">
        <v>406</v>
      </c>
      <c r="D222" s="186" t="s">
        <v>140</v>
      </c>
      <c r="E222" s="187" t="s">
        <v>809</v>
      </c>
      <c r="F222" s="188" t="s">
        <v>810</v>
      </c>
      <c r="G222" s="189" t="s">
        <v>257</v>
      </c>
      <c r="H222" s="190">
        <v>20</v>
      </c>
      <c r="I222" s="191"/>
      <c r="J222" s="192">
        <f>ROUND(I222*H222,2)</f>
        <v>0</v>
      </c>
      <c r="K222" s="188" t="s">
        <v>1</v>
      </c>
      <c r="L222" s="39"/>
      <c r="M222" s="193" t="s">
        <v>1</v>
      </c>
      <c r="N222" s="194" t="s">
        <v>42</v>
      </c>
      <c r="O222" s="71"/>
      <c r="P222" s="195">
        <f>O222*H222</f>
        <v>0</v>
      </c>
      <c r="Q222" s="195">
        <v>0</v>
      </c>
      <c r="R222" s="195">
        <f>Q222*H222</f>
        <v>0</v>
      </c>
      <c r="S222" s="195">
        <v>0</v>
      </c>
      <c r="T222" s="196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97" t="s">
        <v>92</v>
      </c>
      <c r="AT222" s="197" t="s">
        <v>140</v>
      </c>
      <c r="AU222" s="197" t="s">
        <v>82</v>
      </c>
      <c r="AY222" s="17" t="s">
        <v>138</v>
      </c>
      <c r="BE222" s="198">
        <f>IF(N222="základní",J222,0)</f>
        <v>0</v>
      </c>
      <c r="BF222" s="198">
        <f>IF(N222="snížená",J222,0)</f>
        <v>0</v>
      </c>
      <c r="BG222" s="198">
        <f>IF(N222="zákl. přenesená",J222,0)</f>
        <v>0</v>
      </c>
      <c r="BH222" s="198">
        <f>IF(N222="sníž. přenesená",J222,0)</f>
        <v>0</v>
      </c>
      <c r="BI222" s="198">
        <f>IF(N222="nulová",J222,0)</f>
        <v>0</v>
      </c>
      <c r="BJ222" s="17" t="s">
        <v>82</v>
      </c>
      <c r="BK222" s="198">
        <f>ROUND(I222*H222,2)</f>
        <v>0</v>
      </c>
      <c r="BL222" s="17" t="s">
        <v>92</v>
      </c>
      <c r="BM222" s="197" t="s">
        <v>418</v>
      </c>
    </row>
    <row r="223" spans="1:47" s="2" customFormat="1" ht="11.25">
      <c r="A223" s="34"/>
      <c r="B223" s="35"/>
      <c r="C223" s="36"/>
      <c r="D223" s="199" t="s">
        <v>145</v>
      </c>
      <c r="E223" s="36"/>
      <c r="F223" s="200" t="s">
        <v>810</v>
      </c>
      <c r="G223" s="36"/>
      <c r="H223" s="36"/>
      <c r="I223" s="201"/>
      <c r="J223" s="36"/>
      <c r="K223" s="36"/>
      <c r="L223" s="39"/>
      <c r="M223" s="202"/>
      <c r="N223" s="203"/>
      <c r="O223" s="71"/>
      <c r="P223" s="71"/>
      <c r="Q223" s="71"/>
      <c r="R223" s="71"/>
      <c r="S223" s="71"/>
      <c r="T223" s="72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T223" s="17" t="s">
        <v>145</v>
      </c>
      <c r="AU223" s="17" t="s">
        <v>82</v>
      </c>
    </row>
    <row r="224" spans="1:65" s="2" customFormat="1" ht="14.45" customHeight="1">
      <c r="A224" s="34"/>
      <c r="B224" s="35"/>
      <c r="C224" s="186" t="s">
        <v>279</v>
      </c>
      <c r="D224" s="186" t="s">
        <v>140</v>
      </c>
      <c r="E224" s="187" t="s">
        <v>811</v>
      </c>
      <c r="F224" s="188" t="s">
        <v>812</v>
      </c>
      <c r="G224" s="189" t="s">
        <v>257</v>
      </c>
      <c r="H224" s="190">
        <v>90</v>
      </c>
      <c r="I224" s="191"/>
      <c r="J224" s="192">
        <f>ROUND(I224*H224,2)</f>
        <v>0</v>
      </c>
      <c r="K224" s="188" t="s">
        <v>1</v>
      </c>
      <c r="L224" s="39"/>
      <c r="M224" s="193" t="s">
        <v>1</v>
      </c>
      <c r="N224" s="194" t="s">
        <v>42</v>
      </c>
      <c r="O224" s="71"/>
      <c r="P224" s="195">
        <f>O224*H224</f>
        <v>0</v>
      </c>
      <c r="Q224" s="195">
        <v>0</v>
      </c>
      <c r="R224" s="195">
        <f>Q224*H224</f>
        <v>0</v>
      </c>
      <c r="S224" s="195">
        <v>0</v>
      </c>
      <c r="T224" s="196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97" t="s">
        <v>92</v>
      </c>
      <c r="AT224" s="197" t="s">
        <v>140</v>
      </c>
      <c r="AU224" s="197" t="s">
        <v>82</v>
      </c>
      <c r="AY224" s="17" t="s">
        <v>138</v>
      </c>
      <c r="BE224" s="198">
        <f>IF(N224="základní",J224,0)</f>
        <v>0</v>
      </c>
      <c r="BF224" s="198">
        <f>IF(N224="snížená",J224,0)</f>
        <v>0</v>
      </c>
      <c r="BG224" s="198">
        <f>IF(N224="zákl. přenesená",J224,0)</f>
        <v>0</v>
      </c>
      <c r="BH224" s="198">
        <f>IF(N224="sníž. přenesená",J224,0)</f>
        <v>0</v>
      </c>
      <c r="BI224" s="198">
        <f>IF(N224="nulová",J224,0)</f>
        <v>0</v>
      </c>
      <c r="BJ224" s="17" t="s">
        <v>82</v>
      </c>
      <c r="BK224" s="198">
        <f>ROUND(I224*H224,2)</f>
        <v>0</v>
      </c>
      <c r="BL224" s="17" t="s">
        <v>92</v>
      </c>
      <c r="BM224" s="197" t="s">
        <v>423</v>
      </c>
    </row>
    <row r="225" spans="1:47" s="2" customFormat="1" ht="11.25">
      <c r="A225" s="34"/>
      <c r="B225" s="35"/>
      <c r="C225" s="36"/>
      <c r="D225" s="199" t="s">
        <v>145</v>
      </c>
      <c r="E225" s="36"/>
      <c r="F225" s="200" t="s">
        <v>812</v>
      </c>
      <c r="G225" s="36"/>
      <c r="H225" s="36"/>
      <c r="I225" s="201"/>
      <c r="J225" s="36"/>
      <c r="K225" s="36"/>
      <c r="L225" s="39"/>
      <c r="M225" s="202"/>
      <c r="N225" s="203"/>
      <c r="O225" s="71"/>
      <c r="P225" s="71"/>
      <c r="Q225" s="71"/>
      <c r="R225" s="71"/>
      <c r="S225" s="71"/>
      <c r="T225" s="72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T225" s="17" t="s">
        <v>145</v>
      </c>
      <c r="AU225" s="17" t="s">
        <v>82</v>
      </c>
    </row>
    <row r="226" spans="1:65" s="2" customFormat="1" ht="14.45" customHeight="1">
      <c r="A226" s="34"/>
      <c r="B226" s="35"/>
      <c r="C226" s="186" t="s">
        <v>415</v>
      </c>
      <c r="D226" s="186" t="s">
        <v>140</v>
      </c>
      <c r="E226" s="187" t="s">
        <v>813</v>
      </c>
      <c r="F226" s="188" t="s">
        <v>814</v>
      </c>
      <c r="G226" s="189" t="s">
        <v>257</v>
      </c>
      <c r="H226" s="190">
        <v>20</v>
      </c>
      <c r="I226" s="191"/>
      <c r="J226" s="192">
        <f>ROUND(I226*H226,2)</f>
        <v>0</v>
      </c>
      <c r="K226" s="188" t="s">
        <v>1</v>
      </c>
      <c r="L226" s="39"/>
      <c r="M226" s="193" t="s">
        <v>1</v>
      </c>
      <c r="N226" s="194" t="s">
        <v>42</v>
      </c>
      <c r="O226" s="71"/>
      <c r="P226" s="195">
        <f>O226*H226</f>
        <v>0</v>
      </c>
      <c r="Q226" s="195">
        <v>0</v>
      </c>
      <c r="R226" s="195">
        <f>Q226*H226</f>
        <v>0</v>
      </c>
      <c r="S226" s="195">
        <v>0</v>
      </c>
      <c r="T226" s="196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97" t="s">
        <v>92</v>
      </c>
      <c r="AT226" s="197" t="s">
        <v>140</v>
      </c>
      <c r="AU226" s="197" t="s">
        <v>82</v>
      </c>
      <c r="AY226" s="17" t="s">
        <v>138</v>
      </c>
      <c r="BE226" s="198">
        <f>IF(N226="základní",J226,0)</f>
        <v>0</v>
      </c>
      <c r="BF226" s="198">
        <f>IF(N226="snížená",J226,0)</f>
        <v>0</v>
      </c>
      <c r="BG226" s="198">
        <f>IF(N226="zákl. přenesená",J226,0)</f>
        <v>0</v>
      </c>
      <c r="BH226" s="198">
        <f>IF(N226="sníž. přenesená",J226,0)</f>
        <v>0</v>
      </c>
      <c r="BI226" s="198">
        <f>IF(N226="nulová",J226,0)</f>
        <v>0</v>
      </c>
      <c r="BJ226" s="17" t="s">
        <v>82</v>
      </c>
      <c r="BK226" s="198">
        <f>ROUND(I226*H226,2)</f>
        <v>0</v>
      </c>
      <c r="BL226" s="17" t="s">
        <v>92</v>
      </c>
      <c r="BM226" s="197" t="s">
        <v>428</v>
      </c>
    </row>
    <row r="227" spans="1:47" s="2" customFormat="1" ht="11.25">
      <c r="A227" s="34"/>
      <c r="B227" s="35"/>
      <c r="C227" s="36"/>
      <c r="D227" s="199" t="s">
        <v>145</v>
      </c>
      <c r="E227" s="36"/>
      <c r="F227" s="200" t="s">
        <v>814</v>
      </c>
      <c r="G227" s="36"/>
      <c r="H227" s="36"/>
      <c r="I227" s="201"/>
      <c r="J227" s="36"/>
      <c r="K227" s="36"/>
      <c r="L227" s="39"/>
      <c r="M227" s="202"/>
      <c r="N227" s="203"/>
      <c r="O227" s="71"/>
      <c r="P227" s="71"/>
      <c r="Q227" s="71"/>
      <c r="R227" s="71"/>
      <c r="S227" s="71"/>
      <c r="T227" s="72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T227" s="17" t="s">
        <v>145</v>
      </c>
      <c r="AU227" s="17" t="s">
        <v>82</v>
      </c>
    </row>
    <row r="228" spans="1:65" s="2" customFormat="1" ht="14.45" customHeight="1">
      <c r="A228" s="34"/>
      <c r="B228" s="35"/>
      <c r="C228" s="186" t="s">
        <v>285</v>
      </c>
      <c r="D228" s="186" t="s">
        <v>140</v>
      </c>
      <c r="E228" s="187" t="s">
        <v>815</v>
      </c>
      <c r="F228" s="188" t="s">
        <v>816</v>
      </c>
      <c r="G228" s="189" t="s">
        <v>257</v>
      </c>
      <c r="H228" s="190">
        <v>50</v>
      </c>
      <c r="I228" s="191"/>
      <c r="J228" s="192">
        <f>ROUND(I228*H228,2)</f>
        <v>0</v>
      </c>
      <c r="K228" s="188" t="s">
        <v>1</v>
      </c>
      <c r="L228" s="39"/>
      <c r="M228" s="193" t="s">
        <v>1</v>
      </c>
      <c r="N228" s="194" t="s">
        <v>42</v>
      </c>
      <c r="O228" s="71"/>
      <c r="P228" s="195">
        <f>O228*H228</f>
        <v>0</v>
      </c>
      <c r="Q228" s="195">
        <v>0</v>
      </c>
      <c r="R228" s="195">
        <f>Q228*H228</f>
        <v>0</v>
      </c>
      <c r="S228" s="195">
        <v>0</v>
      </c>
      <c r="T228" s="196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97" t="s">
        <v>92</v>
      </c>
      <c r="AT228" s="197" t="s">
        <v>140</v>
      </c>
      <c r="AU228" s="197" t="s">
        <v>82</v>
      </c>
      <c r="AY228" s="17" t="s">
        <v>138</v>
      </c>
      <c r="BE228" s="198">
        <f>IF(N228="základní",J228,0)</f>
        <v>0</v>
      </c>
      <c r="BF228" s="198">
        <f>IF(N228="snížená",J228,0)</f>
        <v>0</v>
      </c>
      <c r="BG228" s="198">
        <f>IF(N228="zákl. přenesená",J228,0)</f>
        <v>0</v>
      </c>
      <c r="BH228" s="198">
        <f>IF(N228="sníž. přenesená",J228,0)</f>
        <v>0</v>
      </c>
      <c r="BI228" s="198">
        <f>IF(N228="nulová",J228,0)</f>
        <v>0</v>
      </c>
      <c r="BJ228" s="17" t="s">
        <v>82</v>
      </c>
      <c r="BK228" s="198">
        <f>ROUND(I228*H228,2)</f>
        <v>0</v>
      </c>
      <c r="BL228" s="17" t="s">
        <v>92</v>
      </c>
      <c r="BM228" s="197" t="s">
        <v>631</v>
      </c>
    </row>
    <row r="229" spans="1:47" s="2" customFormat="1" ht="11.25">
      <c r="A229" s="34"/>
      <c r="B229" s="35"/>
      <c r="C229" s="36"/>
      <c r="D229" s="199" t="s">
        <v>145</v>
      </c>
      <c r="E229" s="36"/>
      <c r="F229" s="200" t="s">
        <v>816</v>
      </c>
      <c r="G229" s="36"/>
      <c r="H229" s="36"/>
      <c r="I229" s="201"/>
      <c r="J229" s="36"/>
      <c r="K229" s="36"/>
      <c r="L229" s="39"/>
      <c r="M229" s="202"/>
      <c r="N229" s="203"/>
      <c r="O229" s="71"/>
      <c r="P229" s="71"/>
      <c r="Q229" s="71"/>
      <c r="R229" s="71"/>
      <c r="S229" s="71"/>
      <c r="T229" s="72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T229" s="17" t="s">
        <v>145</v>
      </c>
      <c r="AU229" s="17" t="s">
        <v>82</v>
      </c>
    </row>
    <row r="230" spans="1:65" s="2" customFormat="1" ht="14.45" customHeight="1">
      <c r="A230" s="34"/>
      <c r="B230" s="35"/>
      <c r="C230" s="186" t="s">
        <v>425</v>
      </c>
      <c r="D230" s="186" t="s">
        <v>140</v>
      </c>
      <c r="E230" s="187" t="s">
        <v>817</v>
      </c>
      <c r="F230" s="188" t="s">
        <v>818</v>
      </c>
      <c r="G230" s="189" t="s">
        <v>257</v>
      </c>
      <c r="H230" s="190">
        <v>30</v>
      </c>
      <c r="I230" s="191"/>
      <c r="J230" s="192">
        <f>ROUND(I230*H230,2)</f>
        <v>0</v>
      </c>
      <c r="K230" s="188" t="s">
        <v>1</v>
      </c>
      <c r="L230" s="39"/>
      <c r="M230" s="193" t="s">
        <v>1</v>
      </c>
      <c r="N230" s="194" t="s">
        <v>42</v>
      </c>
      <c r="O230" s="71"/>
      <c r="P230" s="195">
        <f>O230*H230</f>
        <v>0</v>
      </c>
      <c r="Q230" s="195">
        <v>0</v>
      </c>
      <c r="R230" s="195">
        <f>Q230*H230</f>
        <v>0</v>
      </c>
      <c r="S230" s="195">
        <v>0</v>
      </c>
      <c r="T230" s="196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97" t="s">
        <v>92</v>
      </c>
      <c r="AT230" s="197" t="s">
        <v>140</v>
      </c>
      <c r="AU230" s="197" t="s">
        <v>82</v>
      </c>
      <c r="AY230" s="17" t="s">
        <v>138</v>
      </c>
      <c r="BE230" s="198">
        <f>IF(N230="základní",J230,0)</f>
        <v>0</v>
      </c>
      <c r="BF230" s="198">
        <f>IF(N230="snížená",J230,0)</f>
        <v>0</v>
      </c>
      <c r="BG230" s="198">
        <f>IF(N230="zákl. přenesená",J230,0)</f>
        <v>0</v>
      </c>
      <c r="BH230" s="198">
        <f>IF(N230="sníž. přenesená",J230,0)</f>
        <v>0</v>
      </c>
      <c r="BI230" s="198">
        <f>IF(N230="nulová",J230,0)</f>
        <v>0</v>
      </c>
      <c r="BJ230" s="17" t="s">
        <v>82</v>
      </c>
      <c r="BK230" s="198">
        <f>ROUND(I230*H230,2)</f>
        <v>0</v>
      </c>
      <c r="BL230" s="17" t="s">
        <v>92</v>
      </c>
      <c r="BM230" s="197" t="s">
        <v>432</v>
      </c>
    </row>
    <row r="231" spans="1:47" s="2" customFormat="1" ht="11.25">
      <c r="A231" s="34"/>
      <c r="B231" s="35"/>
      <c r="C231" s="36"/>
      <c r="D231" s="199" t="s">
        <v>145</v>
      </c>
      <c r="E231" s="36"/>
      <c r="F231" s="200" t="s">
        <v>818</v>
      </c>
      <c r="G231" s="36"/>
      <c r="H231" s="36"/>
      <c r="I231" s="201"/>
      <c r="J231" s="36"/>
      <c r="K231" s="36"/>
      <c r="L231" s="39"/>
      <c r="M231" s="202"/>
      <c r="N231" s="203"/>
      <c r="O231" s="71"/>
      <c r="P231" s="71"/>
      <c r="Q231" s="71"/>
      <c r="R231" s="71"/>
      <c r="S231" s="71"/>
      <c r="T231" s="72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T231" s="17" t="s">
        <v>145</v>
      </c>
      <c r="AU231" s="17" t="s">
        <v>82</v>
      </c>
    </row>
    <row r="232" spans="2:63" s="12" customFormat="1" ht="25.9" customHeight="1">
      <c r="B232" s="170"/>
      <c r="C232" s="171"/>
      <c r="D232" s="172" t="s">
        <v>76</v>
      </c>
      <c r="E232" s="173" t="s">
        <v>819</v>
      </c>
      <c r="F232" s="173" t="s">
        <v>820</v>
      </c>
      <c r="G232" s="171"/>
      <c r="H232" s="171"/>
      <c r="I232" s="174"/>
      <c r="J232" s="175">
        <f>BK232</f>
        <v>0</v>
      </c>
      <c r="K232" s="171"/>
      <c r="L232" s="176"/>
      <c r="M232" s="177"/>
      <c r="N232" s="178"/>
      <c r="O232" s="178"/>
      <c r="P232" s="179">
        <f>SUM(P233:P252)</f>
        <v>0</v>
      </c>
      <c r="Q232" s="178"/>
      <c r="R232" s="179">
        <f>SUM(R233:R252)</f>
        <v>0</v>
      </c>
      <c r="S232" s="178"/>
      <c r="T232" s="180">
        <f>SUM(T233:T252)</f>
        <v>0</v>
      </c>
      <c r="AR232" s="181" t="s">
        <v>82</v>
      </c>
      <c r="AT232" s="182" t="s">
        <v>76</v>
      </c>
      <c r="AU232" s="182" t="s">
        <v>77</v>
      </c>
      <c r="AY232" s="181" t="s">
        <v>138</v>
      </c>
      <c r="BK232" s="183">
        <f>SUM(BK233:BK252)</f>
        <v>0</v>
      </c>
    </row>
    <row r="233" spans="1:65" s="2" customFormat="1" ht="14.45" customHeight="1">
      <c r="A233" s="34"/>
      <c r="B233" s="35"/>
      <c r="C233" s="186" t="s">
        <v>291</v>
      </c>
      <c r="D233" s="186" t="s">
        <v>140</v>
      </c>
      <c r="E233" s="187" t="s">
        <v>821</v>
      </c>
      <c r="F233" s="188" t="s">
        <v>822</v>
      </c>
      <c r="G233" s="189" t="s">
        <v>263</v>
      </c>
      <c r="H233" s="190">
        <v>1</v>
      </c>
      <c r="I233" s="191"/>
      <c r="J233" s="192">
        <f>ROUND(I233*H233,2)</f>
        <v>0</v>
      </c>
      <c r="K233" s="188" t="s">
        <v>1</v>
      </c>
      <c r="L233" s="39"/>
      <c r="M233" s="193" t="s">
        <v>1</v>
      </c>
      <c r="N233" s="194" t="s">
        <v>42</v>
      </c>
      <c r="O233" s="71"/>
      <c r="P233" s="195">
        <f>O233*H233</f>
        <v>0</v>
      </c>
      <c r="Q233" s="195">
        <v>0</v>
      </c>
      <c r="R233" s="195">
        <f>Q233*H233</f>
        <v>0</v>
      </c>
      <c r="S233" s="195">
        <v>0</v>
      </c>
      <c r="T233" s="196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97" t="s">
        <v>92</v>
      </c>
      <c r="AT233" s="197" t="s">
        <v>140</v>
      </c>
      <c r="AU233" s="197" t="s">
        <v>82</v>
      </c>
      <c r="AY233" s="17" t="s">
        <v>138</v>
      </c>
      <c r="BE233" s="198">
        <f>IF(N233="základní",J233,0)</f>
        <v>0</v>
      </c>
      <c r="BF233" s="198">
        <f>IF(N233="snížená",J233,0)</f>
        <v>0</v>
      </c>
      <c r="BG233" s="198">
        <f>IF(N233="zákl. přenesená",J233,0)</f>
        <v>0</v>
      </c>
      <c r="BH233" s="198">
        <f>IF(N233="sníž. přenesená",J233,0)</f>
        <v>0</v>
      </c>
      <c r="BI233" s="198">
        <f>IF(N233="nulová",J233,0)</f>
        <v>0</v>
      </c>
      <c r="BJ233" s="17" t="s">
        <v>82</v>
      </c>
      <c r="BK233" s="198">
        <f>ROUND(I233*H233,2)</f>
        <v>0</v>
      </c>
      <c r="BL233" s="17" t="s">
        <v>92</v>
      </c>
      <c r="BM233" s="197" t="s">
        <v>640</v>
      </c>
    </row>
    <row r="234" spans="1:47" s="2" customFormat="1" ht="11.25">
      <c r="A234" s="34"/>
      <c r="B234" s="35"/>
      <c r="C234" s="36"/>
      <c r="D234" s="199" t="s">
        <v>145</v>
      </c>
      <c r="E234" s="36"/>
      <c r="F234" s="200" t="s">
        <v>822</v>
      </c>
      <c r="G234" s="36"/>
      <c r="H234" s="36"/>
      <c r="I234" s="201"/>
      <c r="J234" s="36"/>
      <c r="K234" s="36"/>
      <c r="L234" s="39"/>
      <c r="M234" s="202"/>
      <c r="N234" s="203"/>
      <c r="O234" s="71"/>
      <c r="P234" s="71"/>
      <c r="Q234" s="71"/>
      <c r="R234" s="71"/>
      <c r="S234" s="71"/>
      <c r="T234" s="72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T234" s="17" t="s">
        <v>145</v>
      </c>
      <c r="AU234" s="17" t="s">
        <v>82</v>
      </c>
    </row>
    <row r="235" spans="1:65" s="2" customFormat="1" ht="14.45" customHeight="1">
      <c r="A235" s="34"/>
      <c r="B235" s="35"/>
      <c r="C235" s="186" t="s">
        <v>434</v>
      </c>
      <c r="D235" s="186" t="s">
        <v>140</v>
      </c>
      <c r="E235" s="187" t="s">
        <v>823</v>
      </c>
      <c r="F235" s="188" t="s">
        <v>824</v>
      </c>
      <c r="G235" s="189" t="s">
        <v>263</v>
      </c>
      <c r="H235" s="190">
        <v>1</v>
      </c>
      <c r="I235" s="191"/>
      <c r="J235" s="192">
        <f>ROUND(I235*H235,2)</f>
        <v>0</v>
      </c>
      <c r="K235" s="188" t="s">
        <v>1</v>
      </c>
      <c r="L235" s="39"/>
      <c r="M235" s="193" t="s">
        <v>1</v>
      </c>
      <c r="N235" s="194" t="s">
        <v>42</v>
      </c>
      <c r="O235" s="71"/>
      <c r="P235" s="195">
        <f>O235*H235</f>
        <v>0</v>
      </c>
      <c r="Q235" s="195">
        <v>0</v>
      </c>
      <c r="R235" s="195">
        <f>Q235*H235</f>
        <v>0</v>
      </c>
      <c r="S235" s="195">
        <v>0</v>
      </c>
      <c r="T235" s="196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97" t="s">
        <v>92</v>
      </c>
      <c r="AT235" s="197" t="s">
        <v>140</v>
      </c>
      <c r="AU235" s="197" t="s">
        <v>82</v>
      </c>
      <c r="AY235" s="17" t="s">
        <v>138</v>
      </c>
      <c r="BE235" s="198">
        <f>IF(N235="základní",J235,0)</f>
        <v>0</v>
      </c>
      <c r="BF235" s="198">
        <f>IF(N235="snížená",J235,0)</f>
        <v>0</v>
      </c>
      <c r="BG235" s="198">
        <f>IF(N235="zákl. přenesená",J235,0)</f>
        <v>0</v>
      </c>
      <c r="BH235" s="198">
        <f>IF(N235="sníž. přenesená",J235,0)</f>
        <v>0</v>
      </c>
      <c r="BI235" s="198">
        <f>IF(N235="nulová",J235,0)</f>
        <v>0</v>
      </c>
      <c r="BJ235" s="17" t="s">
        <v>82</v>
      </c>
      <c r="BK235" s="198">
        <f>ROUND(I235*H235,2)</f>
        <v>0</v>
      </c>
      <c r="BL235" s="17" t="s">
        <v>92</v>
      </c>
      <c r="BM235" s="197" t="s">
        <v>437</v>
      </c>
    </row>
    <row r="236" spans="1:47" s="2" customFormat="1" ht="11.25">
      <c r="A236" s="34"/>
      <c r="B236" s="35"/>
      <c r="C236" s="36"/>
      <c r="D236" s="199" t="s">
        <v>145</v>
      </c>
      <c r="E236" s="36"/>
      <c r="F236" s="200" t="s">
        <v>824</v>
      </c>
      <c r="G236" s="36"/>
      <c r="H236" s="36"/>
      <c r="I236" s="201"/>
      <c r="J236" s="36"/>
      <c r="K236" s="36"/>
      <c r="L236" s="39"/>
      <c r="M236" s="202"/>
      <c r="N236" s="203"/>
      <c r="O236" s="71"/>
      <c r="P236" s="71"/>
      <c r="Q236" s="71"/>
      <c r="R236" s="71"/>
      <c r="S236" s="71"/>
      <c r="T236" s="72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T236" s="17" t="s">
        <v>145</v>
      </c>
      <c r="AU236" s="17" t="s">
        <v>82</v>
      </c>
    </row>
    <row r="237" spans="1:65" s="2" customFormat="1" ht="14.45" customHeight="1">
      <c r="A237" s="34"/>
      <c r="B237" s="35"/>
      <c r="C237" s="186" t="s">
        <v>300</v>
      </c>
      <c r="D237" s="186" t="s">
        <v>140</v>
      </c>
      <c r="E237" s="187" t="s">
        <v>825</v>
      </c>
      <c r="F237" s="188" t="s">
        <v>826</v>
      </c>
      <c r="G237" s="189" t="s">
        <v>206</v>
      </c>
      <c r="H237" s="190">
        <v>15</v>
      </c>
      <c r="I237" s="191"/>
      <c r="J237" s="192">
        <f>ROUND(I237*H237,2)</f>
        <v>0</v>
      </c>
      <c r="K237" s="188" t="s">
        <v>1</v>
      </c>
      <c r="L237" s="39"/>
      <c r="M237" s="193" t="s">
        <v>1</v>
      </c>
      <c r="N237" s="194" t="s">
        <v>42</v>
      </c>
      <c r="O237" s="71"/>
      <c r="P237" s="195">
        <f>O237*H237</f>
        <v>0</v>
      </c>
      <c r="Q237" s="195">
        <v>0</v>
      </c>
      <c r="R237" s="195">
        <f>Q237*H237</f>
        <v>0</v>
      </c>
      <c r="S237" s="195">
        <v>0</v>
      </c>
      <c r="T237" s="196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97" t="s">
        <v>92</v>
      </c>
      <c r="AT237" s="197" t="s">
        <v>140</v>
      </c>
      <c r="AU237" s="197" t="s">
        <v>82</v>
      </c>
      <c r="AY237" s="17" t="s">
        <v>138</v>
      </c>
      <c r="BE237" s="198">
        <f>IF(N237="základní",J237,0)</f>
        <v>0</v>
      </c>
      <c r="BF237" s="198">
        <f>IF(N237="snížená",J237,0)</f>
        <v>0</v>
      </c>
      <c r="BG237" s="198">
        <f>IF(N237="zákl. přenesená",J237,0)</f>
        <v>0</v>
      </c>
      <c r="BH237" s="198">
        <f>IF(N237="sníž. přenesená",J237,0)</f>
        <v>0</v>
      </c>
      <c r="BI237" s="198">
        <f>IF(N237="nulová",J237,0)</f>
        <v>0</v>
      </c>
      <c r="BJ237" s="17" t="s">
        <v>82</v>
      </c>
      <c r="BK237" s="198">
        <f>ROUND(I237*H237,2)</f>
        <v>0</v>
      </c>
      <c r="BL237" s="17" t="s">
        <v>92</v>
      </c>
      <c r="BM237" s="197" t="s">
        <v>443</v>
      </c>
    </row>
    <row r="238" spans="1:47" s="2" customFormat="1" ht="11.25">
      <c r="A238" s="34"/>
      <c r="B238" s="35"/>
      <c r="C238" s="36"/>
      <c r="D238" s="199" t="s">
        <v>145</v>
      </c>
      <c r="E238" s="36"/>
      <c r="F238" s="200" t="s">
        <v>826</v>
      </c>
      <c r="G238" s="36"/>
      <c r="H238" s="36"/>
      <c r="I238" s="201"/>
      <c r="J238" s="36"/>
      <c r="K238" s="36"/>
      <c r="L238" s="39"/>
      <c r="M238" s="202"/>
      <c r="N238" s="203"/>
      <c r="O238" s="71"/>
      <c r="P238" s="71"/>
      <c r="Q238" s="71"/>
      <c r="R238" s="71"/>
      <c r="S238" s="71"/>
      <c r="T238" s="72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T238" s="17" t="s">
        <v>145</v>
      </c>
      <c r="AU238" s="17" t="s">
        <v>82</v>
      </c>
    </row>
    <row r="239" spans="1:65" s="2" customFormat="1" ht="14.45" customHeight="1">
      <c r="A239" s="34"/>
      <c r="B239" s="35"/>
      <c r="C239" s="186" t="s">
        <v>446</v>
      </c>
      <c r="D239" s="186" t="s">
        <v>140</v>
      </c>
      <c r="E239" s="187" t="s">
        <v>827</v>
      </c>
      <c r="F239" s="188" t="s">
        <v>828</v>
      </c>
      <c r="G239" s="189" t="s">
        <v>206</v>
      </c>
      <c r="H239" s="190">
        <v>2</v>
      </c>
      <c r="I239" s="191"/>
      <c r="J239" s="192">
        <f>ROUND(I239*H239,2)</f>
        <v>0</v>
      </c>
      <c r="K239" s="188" t="s">
        <v>1</v>
      </c>
      <c r="L239" s="39"/>
      <c r="M239" s="193" t="s">
        <v>1</v>
      </c>
      <c r="N239" s="194" t="s">
        <v>42</v>
      </c>
      <c r="O239" s="71"/>
      <c r="P239" s="195">
        <f>O239*H239</f>
        <v>0</v>
      </c>
      <c r="Q239" s="195">
        <v>0</v>
      </c>
      <c r="R239" s="195">
        <f>Q239*H239</f>
        <v>0</v>
      </c>
      <c r="S239" s="195">
        <v>0</v>
      </c>
      <c r="T239" s="196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97" t="s">
        <v>92</v>
      </c>
      <c r="AT239" s="197" t="s">
        <v>140</v>
      </c>
      <c r="AU239" s="197" t="s">
        <v>82</v>
      </c>
      <c r="AY239" s="17" t="s">
        <v>138</v>
      </c>
      <c r="BE239" s="198">
        <f>IF(N239="základní",J239,0)</f>
        <v>0</v>
      </c>
      <c r="BF239" s="198">
        <f>IF(N239="snížená",J239,0)</f>
        <v>0</v>
      </c>
      <c r="BG239" s="198">
        <f>IF(N239="zákl. přenesená",J239,0)</f>
        <v>0</v>
      </c>
      <c r="BH239" s="198">
        <f>IF(N239="sníž. přenesená",J239,0)</f>
        <v>0</v>
      </c>
      <c r="BI239" s="198">
        <f>IF(N239="nulová",J239,0)</f>
        <v>0</v>
      </c>
      <c r="BJ239" s="17" t="s">
        <v>82</v>
      </c>
      <c r="BK239" s="198">
        <f>ROUND(I239*H239,2)</f>
        <v>0</v>
      </c>
      <c r="BL239" s="17" t="s">
        <v>92</v>
      </c>
      <c r="BM239" s="197" t="s">
        <v>449</v>
      </c>
    </row>
    <row r="240" spans="1:47" s="2" customFormat="1" ht="11.25">
      <c r="A240" s="34"/>
      <c r="B240" s="35"/>
      <c r="C240" s="36"/>
      <c r="D240" s="199" t="s">
        <v>145</v>
      </c>
      <c r="E240" s="36"/>
      <c r="F240" s="200" t="s">
        <v>828</v>
      </c>
      <c r="G240" s="36"/>
      <c r="H240" s="36"/>
      <c r="I240" s="201"/>
      <c r="J240" s="36"/>
      <c r="K240" s="36"/>
      <c r="L240" s="39"/>
      <c r="M240" s="202"/>
      <c r="N240" s="203"/>
      <c r="O240" s="71"/>
      <c r="P240" s="71"/>
      <c r="Q240" s="71"/>
      <c r="R240" s="71"/>
      <c r="S240" s="71"/>
      <c r="T240" s="72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T240" s="17" t="s">
        <v>145</v>
      </c>
      <c r="AU240" s="17" t="s">
        <v>82</v>
      </c>
    </row>
    <row r="241" spans="1:65" s="2" customFormat="1" ht="14.45" customHeight="1">
      <c r="A241" s="34"/>
      <c r="B241" s="35"/>
      <c r="C241" s="186" t="s">
        <v>306</v>
      </c>
      <c r="D241" s="186" t="s">
        <v>140</v>
      </c>
      <c r="E241" s="187" t="s">
        <v>829</v>
      </c>
      <c r="F241" s="188" t="s">
        <v>830</v>
      </c>
      <c r="G241" s="189" t="s">
        <v>206</v>
      </c>
      <c r="H241" s="190">
        <v>9</v>
      </c>
      <c r="I241" s="191"/>
      <c r="J241" s="192">
        <f>ROUND(I241*H241,2)</f>
        <v>0</v>
      </c>
      <c r="K241" s="188" t="s">
        <v>1</v>
      </c>
      <c r="L241" s="39"/>
      <c r="M241" s="193" t="s">
        <v>1</v>
      </c>
      <c r="N241" s="194" t="s">
        <v>42</v>
      </c>
      <c r="O241" s="71"/>
      <c r="P241" s="195">
        <f>O241*H241</f>
        <v>0</v>
      </c>
      <c r="Q241" s="195">
        <v>0</v>
      </c>
      <c r="R241" s="195">
        <f>Q241*H241</f>
        <v>0</v>
      </c>
      <c r="S241" s="195">
        <v>0</v>
      </c>
      <c r="T241" s="196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97" t="s">
        <v>92</v>
      </c>
      <c r="AT241" s="197" t="s">
        <v>140</v>
      </c>
      <c r="AU241" s="197" t="s">
        <v>82</v>
      </c>
      <c r="AY241" s="17" t="s">
        <v>138</v>
      </c>
      <c r="BE241" s="198">
        <f>IF(N241="základní",J241,0)</f>
        <v>0</v>
      </c>
      <c r="BF241" s="198">
        <f>IF(N241="snížená",J241,0)</f>
        <v>0</v>
      </c>
      <c r="BG241" s="198">
        <f>IF(N241="zákl. přenesená",J241,0)</f>
        <v>0</v>
      </c>
      <c r="BH241" s="198">
        <f>IF(N241="sníž. přenesená",J241,0)</f>
        <v>0</v>
      </c>
      <c r="BI241" s="198">
        <f>IF(N241="nulová",J241,0)</f>
        <v>0</v>
      </c>
      <c r="BJ241" s="17" t="s">
        <v>82</v>
      </c>
      <c r="BK241" s="198">
        <f>ROUND(I241*H241,2)</f>
        <v>0</v>
      </c>
      <c r="BL241" s="17" t="s">
        <v>92</v>
      </c>
      <c r="BM241" s="197" t="s">
        <v>453</v>
      </c>
    </row>
    <row r="242" spans="1:47" s="2" customFormat="1" ht="11.25">
      <c r="A242" s="34"/>
      <c r="B242" s="35"/>
      <c r="C242" s="36"/>
      <c r="D242" s="199" t="s">
        <v>145</v>
      </c>
      <c r="E242" s="36"/>
      <c r="F242" s="200" t="s">
        <v>830</v>
      </c>
      <c r="G242" s="36"/>
      <c r="H242" s="36"/>
      <c r="I242" s="201"/>
      <c r="J242" s="36"/>
      <c r="K242" s="36"/>
      <c r="L242" s="39"/>
      <c r="M242" s="202"/>
      <c r="N242" s="203"/>
      <c r="O242" s="71"/>
      <c r="P242" s="71"/>
      <c r="Q242" s="71"/>
      <c r="R242" s="71"/>
      <c r="S242" s="71"/>
      <c r="T242" s="72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T242" s="17" t="s">
        <v>145</v>
      </c>
      <c r="AU242" s="17" t="s">
        <v>82</v>
      </c>
    </row>
    <row r="243" spans="1:65" s="2" customFormat="1" ht="14.45" customHeight="1">
      <c r="A243" s="34"/>
      <c r="B243" s="35"/>
      <c r="C243" s="186" t="s">
        <v>455</v>
      </c>
      <c r="D243" s="186" t="s">
        <v>140</v>
      </c>
      <c r="E243" s="187" t="s">
        <v>831</v>
      </c>
      <c r="F243" s="188" t="s">
        <v>832</v>
      </c>
      <c r="G243" s="189" t="s">
        <v>206</v>
      </c>
      <c r="H243" s="190">
        <v>1</v>
      </c>
      <c r="I243" s="191"/>
      <c r="J243" s="192">
        <f>ROUND(I243*H243,2)</f>
        <v>0</v>
      </c>
      <c r="K243" s="188" t="s">
        <v>1</v>
      </c>
      <c r="L243" s="39"/>
      <c r="M243" s="193" t="s">
        <v>1</v>
      </c>
      <c r="N243" s="194" t="s">
        <v>42</v>
      </c>
      <c r="O243" s="71"/>
      <c r="P243" s="195">
        <f>O243*H243</f>
        <v>0</v>
      </c>
      <c r="Q243" s="195">
        <v>0</v>
      </c>
      <c r="R243" s="195">
        <f>Q243*H243</f>
        <v>0</v>
      </c>
      <c r="S243" s="195">
        <v>0</v>
      </c>
      <c r="T243" s="196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97" t="s">
        <v>92</v>
      </c>
      <c r="AT243" s="197" t="s">
        <v>140</v>
      </c>
      <c r="AU243" s="197" t="s">
        <v>82</v>
      </c>
      <c r="AY243" s="17" t="s">
        <v>138</v>
      </c>
      <c r="BE243" s="198">
        <f>IF(N243="základní",J243,0)</f>
        <v>0</v>
      </c>
      <c r="BF243" s="198">
        <f>IF(N243="snížená",J243,0)</f>
        <v>0</v>
      </c>
      <c r="BG243" s="198">
        <f>IF(N243="zákl. přenesená",J243,0)</f>
        <v>0</v>
      </c>
      <c r="BH243" s="198">
        <f>IF(N243="sníž. přenesená",J243,0)</f>
        <v>0</v>
      </c>
      <c r="BI243" s="198">
        <f>IF(N243="nulová",J243,0)</f>
        <v>0</v>
      </c>
      <c r="BJ243" s="17" t="s">
        <v>82</v>
      </c>
      <c r="BK243" s="198">
        <f>ROUND(I243*H243,2)</f>
        <v>0</v>
      </c>
      <c r="BL243" s="17" t="s">
        <v>92</v>
      </c>
      <c r="BM243" s="197" t="s">
        <v>458</v>
      </c>
    </row>
    <row r="244" spans="1:47" s="2" customFormat="1" ht="11.25">
      <c r="A244" s="34"/>
      <c r="B244" s="35"/>
      <c r="C244" s="36"/>
      <c r="D244" s="199" t="s">
        <v>145</v>
      </c>
      <c r="E244" s="36"/>
      <c r="F244" s="200" t="s">
        <v>832</v>
      </c>
      <c r="G244" s="36"/>
      <c r="H244" s="36"/>
      <c r="I244" s="201"/>
      <c r="J244" s="36"/>
      <c r="K244" s="36"/>
      <c r="L244" s="39"/>
      <c r="M244" s="202"/>
      <c r="N244" s="203"/>
      <c r="O244" s="71"/>
      <c r="P244" s="71"/>
      <c r="Q244" s="71"/>
      <c r="R244" s="71"/>
      <c r="S244" s="71"/>
      <c r="T244" s="72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T244" s="17" t="s">
        <v>145</v>
      </c>
      <c r="AU244" s="17" t="s">
        <v>82</v>
      </c>
    </row>
    <row r="245" spans="1:65" s="2" customFormat="1" ht="14.45" customHeight="1">
      <c r="A245" s="34"/>
      <c r="B245" s="35"/>
      <c r="C245" s="186" t="s">
        <v>313</v>
      </c>
      <c r="D245" s="186" t="s">
        <v>140</v>
      </c>
      <c r="E245" s="187" t="s">
        <v>833</v>
      </c>
      <c r="F245" s="188" t="s">
        <v>834</v>
      </c>
      <c r="G245" s="189" t="s">
        <v>206</v>
      </c>
      <c r="H245" s="190">
        <v>14</v>
      </c>
      <c r="I245" s="191"/>
      <c r="J245" s="192">
        <f>ROUND(I245*H245,2)</f>
        <v>0</v>
      </c>
      <c r="K245" s="188" t="s">
        <v>1</v>
      </c>
      <c r="L245" s="39"/>
      <c r="M245" s="193" t="s">
        <v>1</v>
      </c>
      <c r="N245" s="194" t="s">
        <v>42</v>
      </c>
      <c r="O245" s="71"/>
      <c r="P245" s="195">
        <f>O245*H245</f>
        <v>0</v>
      </c>
      <c r="Q245" s="195">
        <v>0</v>
      </c>
      <c r="R245" s="195">
        <f>Q245*H245</f>
        <v>0</v>
      </c>
      <c r="S245" s="195">
        <v>0</v>
      </c>
      <c r="T245" s="196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97" t="s">
        <v>92</v>
      </c>
      <c r="AT245" s="197" t="s">
        <v>140</v>
      </c>
      <c r="AU245" s="197" t="s">
        <v>82</v>
      </c>
      <c r="AY245" s="17" t="s">
        <v>138</v>
      </c>
      <c r="BE245" s="198">
        <f>IF(N245="základní",J245,0)</f>
        <v>0</v>
      </c>
      <c r="BF245" s="198">
        <f>IF(N245="snížená",J245,0)</f>
        <v>0</v>
      </c>
      <c r="BG245" s="198">
        <f>IF(N245="zákl. přenesená",J245,0)</f>
        <v>0</v>
      </c>
      <c r="BH245" s="198">
        <f>IF(N245="sníž. přenesená",J245,0)</f>
        <v>0</v>
      </c>
      <c r="BI245" s="198">
        <f>IF(N245="nulová",J245,0)</f>
        <v>0</v>
      </c>
      <c r="BJ245" s="17" t="s">
        <v>82</v>
      </c>
      <c r="BK245" s="198">
        <f>ROUND(I245*H245,2)</f>
        <v>0</v>
      </c>
      <c r="BL245" s="17" t="s">
        <v>92</v>
      </c>
      <c r="BM245" s="197" t="s">
        <v>462</v>
      </c>
    </row>
    <row r="246" spans="1:47" s="2" customFormat="1" ht="11.25">
      <c r="A246" s="34"/>
      <c r="B246" s="35"/>
      <c r="C246" s="36"/>
      <c r="D246" s="199" t="s">
        <v>145</v>
      </c>
      <c r="E246" s="36"/>
      <c r="F246" s="200" t="s">
        <v>834</v>
      </c>
      <c r="G246" s="36"/>
      <c r="H246" s="36"/>
      <c r="I246" s="201"/>
      <c r="J246" s="36"/>
      <c r="K246" s="36"/>
      <c r="L246" s="39"/>
      <c r="M246" s="202"/>
      <c r="N246" s="203"/>
      <c r="O246" s="71"/>
      <c r="P246" s="71"/>
      <c r="Q246" s="71"/>
      <c r="R246" s="71"/>
      <c r="S246" s="71"/>
      <c r="T246" s="72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T246" s="17" t="s">
        <v>145</v>
      </c>
      <c r="AU246" s="17" t="s">
        <v>82</v>
      </c>
    </row>
    <row r="247" spans="1:65" s="2" customFormat="1" ht="14.45" customHeight="1">
      <c r="A247" s="34"/>
      <c r="B247" s="35"/>
      <c r="C247" s="186" t="s">
        <v>464</v>
      </c>
      <c r="D247" s="186" t="s">
        <v>140</v>
      </c>
      <c r="E247" s="187" t="s">
        <v>835</v>
      </c>
      <c r="F247" s="188" t="s">
        <v>836</v>
      </c>
      <c r="G247" s="189" t="s">
        <v>206</v>
      </c>
      <c r="H247" s="190">
        <v>11</v>
      </c>
      <c r="I247" s="191"/>
      <c r="J247" s="192">
        <f>ROUND(I247*H247,2)</f>
        <v>0</v>
      </c>
      <c r="K247" s="188" t="s">
        <v>1</v>
      </c>
      <c r="L247" s="39"/>
      <c r="M247" s="193" t="s">
        <v>1</v>
      </c>
      <c r="N247" s="194" t="s">
        <v>42</v>
      </c>
      <c r="O247" s="71"/>
      <c r="P247" s="195">
        <f>O247*H247</f>
        <v>0</v>
      </c>
      <c r="Q247" s="195">
        <v>0</v>
      </c>
      <c r="R247" s="195">
        <f>Q247*H247</f>
        <v>0</v>
      </c>
      <c r="S247" s="195">
        <v>0</v>
      </c>
      <c r="T247" s="196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97" t="s">
        <v>92</v>
      </c>
      <c r="AT247" s="197" t="s">
        <v>140</v>
      </c>
      <c r="AU247" s="197" t="s">
        <v>82</v>
      </c>
      <c r="AY247" s="17" t="s">
        <v>138</v>
      </c>
      <c r="BE247" s="198">
        <f>IF(N247="základní",J247,0)</f>
        <v>0</v>
      </c>
      <c r="BF247" s="198">
        <f>IF(N247="snížená",J247,0)</f>
        <v>0</v>
      </c>
      <c r="BG247" s="198">
        <f>IF(N247="zákl. přenesená",J247,0)</f>
        <v>0</v>
      </c>
      <c r="BH247" s="198">
        <f>IF(N247="sníž. přenesená",J247,0)</f>
        <v>0</v>
      </c>
      <c r="BI247" s="198">
        <f>IF(N247="nulová",J247,0)</f>
        <v>0</v>
      </c>
      <c r="BJ247" s="17" t="s">
        <v>82</v>
      </c>
      <c r="BK247" s="198">
        <f>ROUND(I247*H247,2)</f>
        <v>0</v>
      </c>
      <c r="BL247" s="17" t="s">
        <v>92</v>
      </c>
      <c r="BM247" s="197" t="s">
        <v>467</v>
      </c>
    </row>
    <row r="248" spans="1:47" s="2" customFormat="1" ht="11.25">
      <c r="A248" s="34"/>
      <c r="B248" s="35"/>
      <c r="C248" s="36"/>
      <c r="D248" s="199" t="s">
        <v>145</v>
      </c>
      <c r="E248" s="36"/>
      <c r="F248" s="200" t="s">
        <v>836</v>
      </c>
      <c r="G248" s="36"/>
      <c r="H248" s="36"/>
      <c r="I248" s="201"/>
      <c r="J248" s="36"/>
      <c r="K248" s="36"/>
      <c r="L248" s="39"/>
      <c r="M248" s="202"/>
      <c r="N248" s="203"/>
      <c r="O248" s="71"/>
      <c r="P248" s="71"/>
      <c r="Q248" s="71"/>
      <c r="R248" s="71"/>
      <c r="S248" s="71"/>
      <c r="T248" s="72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T248" s="17" t="s">
        <v>145</v>
      </c>
      <c r="AU248" s="17" t="s">
        <v>82</v>
      </c>
    </row>
    <row r="249" spans="1:65" s="2" customFormat="1" ht="14.45" customHeight="1">
      <c r="A249" s="34"/>
      <c r="B249" s="35"/>
      <c r="C249" s="186" t="s">
        <v>321</v>
      </c>
      <c r="D249" s="186" t="s">
        <v>140</v>
      </c>
      <c r="E249" s="187" t="s">
        <v>837</v>
      </c>
      <c r="F249" s="188" t="s">
        <v>838</v>
      </c>
      <c r="G249" s="189" t="s">
        <v>206</v>
      </c>
      <c r="H249" s="190">
        <v>2</v>
      </c>
      <c r="I249" s="191"/>
      <c r="J249" s="192">
        <f>ROUND(I249*H249,2)</f>
        <v>0</v>
      </c>
      <c r="K249" s="188" t="s">
        <v>1</v>
      </c>
      <c r="L249" s="39"/>
      <c r="M249" s="193" t="s">
        <v>1</v>
      </c>
      <c r="N249" s="194" t="s">
        <v>42</v>
      </c>
      <c r="O249" s="71"/>
      <c r="P249" s="195">
        <f>O249*H249</f>
        <v>0</v>
      </c>
      <c r="Q249" s="195">
        <v>0</v>
      </c>
      <c r="R249" s="195">
        <f>Q249*H249</f>
        <v>0</v>
      </c>
      <c r="S249" s="195">
        <v>0</v>
      </c>
      <c r="T249" s="196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97" t="s">
        <v>92</v>
      </c>
      <c r="AT249" s="197" t="s">
        <v>140</v>
      </c>
      <c r="AU249" s="197" t="s">
        <v>82</v>
      </c>
      <c r="AY249" s="17" t="s">
        <v>138</v>
      </c>
      <c r="BE249" s="198">
        <f>IF(N249="základní",J249,0)</f>
        <v>0</v>
      </c>
      <c r="BF249" s="198">
        <f>IF(N249="snížená",J249,0)</f>
        <v>0</v>
      </c>
      <c r="BG249" s="198">
        <f>IF(N249="zákl. přenesená",J249,0)</f>
        <v>0</v>
      </c>
      <c r="BH249" s="198">
        <f>IF(N249="sníž. přenesená",J249,0)</f>
        <v>0</v>
      </c>
      <c r="BI249" s="198">
        <f>IF(N249="nulová",J249,0)</f>
        <v>0</v>
      </c>
      <c r="BJ249" s="17" t="s">
        <v>82</v>
      </c>
      <c r="BK249" s="198">
        <f>ROUND(I249*H249,2)</f>
        <v>0</v>
      </c>
      <c r="BL249" s="17" t="s">
        <v>92</v>
      </c>
      <c r="BM249" s="197" t="s">
        <v>478</v>
      </c>
    </row>
    <row r="250" spans="1:47" s="2" customFormat="1" ht="11.25">
      <c r="A250" s="34"/>
      <c r="B250" s="35"/>
      <c r="C250" s="36"/>
      <c r="D250" s="199" t="s">
        <v>145</v>
      </c>
      <c r="E250" s="36"/>
      <c r="F250" s="200" t="s">
        <v>838</v>
      </c>
      <c r="G250" s="36"/>
      <c r="H250" s="36"/>
      <c r="I250" s="201"/>
      <c r="J250" s="36"/>
      <c r="K250" s="36"/>
      <c r="L250" s="39"/>
      <c r="M250" s="202"/>
      <c r="N250" s="203"/>
      <c r="O250" s="71"/>
      <c r="P250" s="71"/>
      <c r="Q250" s="71"/>
      <c r="R250" s="71"/>
      <c r="S250" s="71"/>
      <c r="T250" s="72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T250" s="17" t="s">
        <v>145</v>
      </c>
      <c r="AU250" s="17" t="s">
        <v>82</v>
      </c>
    </row>
    <row r="251" spans="1:65" s="2" customFormat="1" ht="14.45" customHeight="1">
      <c r="A251" s="34"/>
      <c r="B251" s="35"/>
      <c r="C251" s="186" t="s">
        <v>480</v>
      </c>
      <c r="D251" s="186" t="s">
        <v>140</v>
      </c>
      <c r="E251" s="187" t="s">
        <v>839</v>
      </c>
      <c r="F251" s="188" t="s">
        <v>840</v>
      </c>
      <c r="G251" s="189" t="s">
        <v>206</v>
      </c>
      <c r="H251" s="190">
        <v>1</v>
      </c>
      <c r="I251" s="191"/>
      <c r="J251" s="192">
        <f>ROUND(I251*H251,2)</f>
        <v>0</v>
      </c>
      <c r="K251" s="188" t="s">
        <v>1</v>
      </c>
      <c r="L251" s="39"/>
      <c r="M251" s="193" t="s">
        <v>1</v>
      </c>
      <c r="N251" s="194" t="s">
        <v>42</v>
      </c>
      <c r="O251" s="71"/>
      <c r="P251" s="195">
        <f>O251*H251</f>
        <v>0</v>
      </c>
      <c r="Q251" s="195">
        <v>0</v>
      </c>
      <c r="R251" s="195">
        <f>Q251*H251</f>
        <v>0</v>
      </c>
      <c r="S251" s="195">
        <v>0</v>
      </c>
      <c r="T251" s="196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97" t="s">
        <v>92</v>
      </c>
      <c r="AT251" s="197" t="s">
        <v>140</v>
      </c>
      <c r="AU251" s="197" t="s">
        <v>82</v>
      </c>
      <c r="AY251" s="17" t="s">
        <v>138</v>
      </c>
      <c r="BE251" s="198">
        <f>IF(N251="základní",J251,0)</f>
        <v>0</v>
      </c>
      <c r="BF251" s="198">
        <f>IF(N251="snížená",J251,0)</f>
        <v>0</v>
      </c>
      <c r="BG251" s="198">
        <f>IF(N251="zákl. přenesená",J251,0)</f>
        <v>0</v>
      </c>
      <c r="BH251" s="198">
        <f>IF(N251="sníž. přenesená",J251,0)</f>
        <v>0</v>
      </c>
      <c r="BI251" s="198">
        <f>IF(N251="nulová",J251,0)</f>
        <v>0</v>
      </c>
      <c r="BJ251" s="17" t="s">
        <v>82</v>
      </c>
      <c r="BK251" s="198">
        <f>ROUND(I251*H251,2)</f>
        <v>0</v>
      </c>
      <c r="BL251" s="17" t="s">
        <v>92</v>
      </c>
      <c r="BM251" s="197" t="s">
        <v>483</v>
      </c>
    </row>
    <row r="252" spans="1:47" s="2" customFormat="1" ht="11.25">
      <c r="A252" s="34"/>
      <c r="B252" s="35"/>
      <c r="C252" s="36"/>
      <c r="D252" s="199" t="s">
        <v>145</v>
      </c>
      <c r="E252" s="36"/>
      <c r="F252" s="200" t="s">
        <v>840</v>
      </c>
      <c r="G252" s="36"/>
      <c r="H252" s="36"/>
      <c r="I252" s="201"/>
      <c r="J252" s="36"/>
      <c r="K252" s="36"/>
      <c r="L252" s="39"/>
      <c r="M252" s="202"/>
      <c r="N252" s="203"/>
      <c r="O252" s="71"/>
      <c r="P252" s="71"/>
      <c r="Q252" s="71"/>
      <c r="R252" s="71"/>
      <c r="S252" s="71"/>
      <c r="T252" s="72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T252" s="17" t="s">
        <v>145</v>
      </c>
      <c r="AU252" s="17" t="s">
        <v>82</v>
      </c>
    </row>
    <row r="253" spans="2:63" s="12" customFormat="1" ht="25.9" customHeight="1">
      <c r="B253" s="170"/>
      <c r="C253" s="171"/>
      <c r="D253" s="172" t="s">
        <v>76</v>
      </c>
      <c r="E253" s="173" t="s">
        <v>841</v>
      </c>
      <c r="F253" s="173" t="s">
        <v>842</v>
      </c>
      <c r="G253" s="171"/>
      <c r="H253" s="171"/>
      <c r="I253" s="174"/>
      <c r="J253" s="175">
        <f>BK253</f>
        <v>0</v>
      </c>
      <c r="K253" s="171"/>
      <c r="L253" s="176"/>
      <c r="M253" s="177"/>
      <c r="N253" s="178"/>
      <c r="O253" s="178"/>
      <c r="P253" s="179">
        <f>SUM(P254:P263)</f>
        <v>0</v>
      </c>
      <c r="Q253" s="178"/>
      <c r="R253" s="179">
        <f>SUM(R254:R263)</f>
        <v>0</v>
      </c>
      <c r="S253" s="178"/>
      <c r="T253" s="180">
        <f>SUM(T254:T263)</f>
        <v>0</v>
      </c>
      <c r="AR253" s="181" t="s">
        <v>82</v>
      </c>
      <c r="AT253" s="182" t="s">
        <v>76</v>
      </c>
      <c r="AU253" s="182" t="s">
        <v>77</v>
      </c>
      <c r="AY253" s="181" t="s">
        <v>138</v>
      </c>
      <c r="BK253" s="183">
        <f>SUM(BK254:BK263)</f>
        <v>0</v>
      </c>
    </row>
    <row r="254" spans="1:65" s="2" customFormat="1" ht="14.45" customHeight="1">
      <c r="A254" s="34"/>
      <c r="B254" s="35"/>
      <c r="C254" s="186" t="s">
        <v>326</v>
      </c>
      <c r="D254" s="186" t="s">
        <v>140</v>
      </c>
      <c r="E254" s="187" t="s">
        <v>843</v>
      </c>
      <c r="F254" s="188" t="s">
        <v>844</v>
      </c>
      <c r="G254" s="189" t="s">
        <v>206</v>
      </c>
      <c r="H254" s="190">
        <v>12</v>
      </c>
      <c r="I254" s="191"/>
      <c r="J254" s="192">
        <f>ROUND(I254*H254,2)</f>
        <v>0</v>
      </c>
      <c r="K254" s="188" t="s">
        <v>1</v>
      </c>
      <c r="L254" s="39"/>
      <c r="M254" s="193" t="s">
        <v>1</v>
      </c>
      <c r="N254" s="194" t="s">
        <v>42</v>
      </c>
      <c r="O254" s="71"/>
      <c r="P254" s="195">
        <f>O254*H254</f>
        <v>0</v>
      </c>
      <c r="Q254" s="195">
        <v>0</v>
      </c>
      <c r="R254" s="195">
        <f>Q254*H254</f>
        <v>0</v>
      </c>
      <c r="S254" s="195">
        <v>0</v>
      </c>
      <c r="T254" s="196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97" t="s">
        <v>92</v>
      </c>
      <c r="AT254" s="197" t="s">
        <v>140</v>
      </c>
      <c r="AU254" s="197" t="s">
        <v>82</v>
      </c>
      <c r="AY254" s="17" t="s">
        <v>138</v>
      </c>
      <c r="BE254" s="198">
        <f>IF(N254="základní",J254,0)</f>
        <v>0</v>
      </c>
      <c r="BF254" s="198">
        <f>IF(N254="snížená",J254,0)</f>
        <v>0</v>
      </c>
      <c r="BG254" s="198">
        <f>IF(N254="zákl. přenesená",J254,0)</f>
        <v>0</v>
      </c>
      <c r="BH254" s="198">
        <f>IF(N254="sníž. přenesená",J254,0)</f>
        <v>0</v>
      </c>
      <c r="BI254" s="198">
        <f>IF(N254="nulová",J254,0)</f>
        <v>0</v>
      </c>
      <c r="BJ254" s="17" t="s">
        <v>82</v>
      </c>
      <c r="BK254" s="198">
        <f>ROUND(I254*H254,2)</f>
        <v>0</v>
      </c>
      <c r="BL254" s="17" t="s">
        <v>92</v>
      </c>
      <c r="BM254" s="197" t="s">
        <v>487</v>
      </c>
    </row>
    <row r="255" spans="1:47" s="2" customFormat="1" ht="11.25">
      <c r="A255" s="34"/>
      <c r="B255" s="35"/>
      <c r="C255" s="36"/>
      <c r="D255" s="199" t="s">
        <v>145</v>
      </c>
      <c r="E255" s="36"/>
      <c r="F255" s="200" t="s">
        <v>844</v>
      </c>
      <c r="G255" s="36"/>
      <c r="H255" s="36"/>
      <c r="I255" s="201"/>
      <c r="J255" s="36"/>
      <c r="K255" s="36"/>
      <c r="L255" s="39"/>
      <c r="M255" s="202"/>
      <c r="N255" s="203"/>
      <c r="O255" s="71"/>
      <c r="P255" s="71"/>
      <c r="Q255" s="71"/>
      <c r="R255" s="71"/>
      <c r="S255" s="71"/>
      <c r="T255" s="72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T255" s="17" t="s">
        <v>145</v>
      </c>
      <c r="AU255" s="17" t="s">
        <v>82</v>
      </c>
    </row>
    <row r="256" spans="1:65" s="2" customFormat="1" ht="14.45" customHeight="1">
      <c r="A256" s="34"/>
      <c r="B256" s="35"/>
      <c r="C256" s="186" t="s">
        <v>659</v>
      </c>
      <c r="D256" s="186" t="s">
        <v>140</v>
      </c>
      <c r="E256" s="187" t="s">
        <v>845</v>
      </c>
      <c r="F256" s="188" t="s">
        <v>846</v>
      </c>
      <c r="G256" s="189" t="s">
        <v>206</v>
      </c>
      <c r="H256" s="190">
        <v>12</v>
      </c>
      <c r="I256" s="191"/>
      <c r="J256" s="192">
        <f>ROUND(I256*H256,2)</f>
        <v>0</v>
      </c>
      <c r="K256" s="188" t="s">
        <v>1</v>
      </c>
      <c r="L256" s="39"/>
      <c r="M256" s="193" t="s">
        <v>1</v>
      </c>
      <c r="N256" s="194" t="s">
        <v>42</v>
      </c>
      <c r="O256" s="71"/>
      <c r="P256" s="195">
        <f>O256*H256</f>
        <v>0</v>
      </c>
      <c r="Q256" s="195">
        <v>0</v>
      </c>
      <c r="R256" s="195">
        <f>Q256*H256</f>
        <v>0</v>
      </c>
      <c r="S256" s="195">
        <v>0</v>
      </c>
      <c r="T256" s="196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97" t="s">
        <v>92</v>
      </c>
      <c r="AT256" s="197" t="s">
        <v>140</v>
      </c>
      <c r="AU256" s="197" t="s">
        <v>82</v>
      </c>
      <c r="AY256" s="17" t="s">
        <v>138</v>
      </c>
      <c r="BE256" s="198">
        <f>IF(N256="základní",J256,0)</f>
        <v>0</v>
      </c>
      <c r="BF256" s="198">
        <f>IF(N256="snížená",J256,0)</f>
        <v>0</v>
      </c>
      <c r="BG256" s="198">
        <f>IF(N256="zákl. přenesená",J256,0)</f>
        <v>0</v>
      </c>
      <c r="BH256" s="198">
        <f>IF(N256="sníž. přenesená",J256,0)</f>
        <v>0</v>
      </c>
      <c r="BI256" s="198">
        <f>IF(N256="nulová",J256,0)</f>
        <v>0</v>
      </c>
      <c r="BJ256" s="17" t="s">
        <v>82</v>
      </c>
      <c r="BK256" s="198">
        <f>ROUND(I256*H256,2)</f>
        <v>0</v>
      </c>
      <c r="BL256" s="17" t="s">
        <v>92</v>
      </c>
      <c r="BM256" s="197" t="s">
        <v>662</v>
      </c>
    </row>
    <row r="257" spans="1:47" s="2" customFormat="1" ht="11.25">
      <c r="A257" s="34"/>
      <c r="B257" s="35"/>
      <c r="C257" s="36"/>
      <c r="D257" s="199" t="s">
        <v>145</v>
      </c>
      <c r="E257" s="36"/>
      <c r="F257" s="200" t="s">
        <v>846</v>
      </c>
      <c r="G257" s="36"/>
      <c r="H257" s="36"/>
      <c r="I257" s="201"/>
      <c r="J257" s="36"/>
      <c r="K257" s="36"/>
      <c r="L257" s="39"/>
      <c r="M257" s="202"/>
      <c r="N257" s="203"/>
      <c r="O257" s="71"/>
      <c r="P257" s="71"/>
      <c r="Q257" s="71"/>
      <c r="R257" s="71"/>
      <c r="S257" s="71"/>
      <c r="T257" s="72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T257" s="17" t="s">
        <v>145</v>
      </c>
      <c r="AU257" s="17" t="s">
        <v>82</v>
      </c>
    </row>
    <row r="258" spans="1:65" s="2" customFormat="1" ht="14.45" customHeight="1">
      <c r="A258" s="34"/>
      <c r="B258" s="35"/>
      <c r="C258" s="186" t="s">
        <v>331</v>
      </c>
      <c r="D258" s="186" t="s">
        <v>140</v>
      </c>
      <c r="E258" s="187" t="s">
        <v>847</v>
      </c>
      <c r="F258" s="188" t="s">
        <v>848</v>
      </c>
      <c r="G258" s="189" t="s">
        <v>206</v>
      </c>
      <c r="H258" s="190">
        <v>12</v>
      </c>
      <c r="I258" s="191"/>
      <c r="J258" s="192">
        <f>ROUND(I258*H258,2)</f>
        <v>0</v>
      </c>
      <c r="K258" s="188" t="s">
        <v>1</v>
      </c>
      <c r="L258" s="39"/>
      <c r="M258" s="193" t="s">
        <v>1</v>
      </c>
      <c r="N258" s="194" t="s">
        <v>42</v>
      </c>
      <c r="O258" s="71"/>
      <c r="P258" s="195">
        <f>O258*H258</f>
        <v>0</v>
      </c>
      <c r="Q258" s="195">
        <v>0</v>
      </c>
      <c r="R258" s="195">
        <f>Q258*H258</f>
        <v>0</v>
      </c>
      <c r="S258" s="195">
        <v>0</v>
      </c>
      <c r="T258" s="196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97" t="s">
        <v>92</v>
      </c>
      <c r="AT258" s="197" t="s">
        <v>140</v>
      </c>
      <c r="AU258" s="197" t="s">
        <v>82</v>
      </c>
      <c r="AY258" s="17" t="s">
        <v>138</v>
      </c>
      <c r="BE258" s="198">
        <f>IF(N258="základní",J258,0)</f>
        <v>0</v>
      </c>
      <c r="BF258" s="198">
        <f>IF(N258="snížená",J258,0)</f>
        <v>0</v>
      </c>
      <c r="BG258" s="198">
        <f>IF(N258="zákl. přenesená",J258,0)</f>
        <v>0</v>
      </c>
      <c r="BH258" s="198">
        <f>IF(N258="sníž. přenesená",J258,0)</f>
        <v>0</v>
      </c>
      <c r="BI258" s="198">
        <f>IF(N258="nulová",J258,0)</f>
        <v>0</v>
      </c>
      <c r="BJ258" s="17" t="s">
        <v>82</v>
      </c>
      <c r="BK258" s="198">
        <f>ROUND(I258*H258,2)</f>
        <v>0</v>
      </c>
      <c r="BL258" s="17" t="s">
        <v>92</v>
      </c>
      <c r="BM258" s="197" t="s">
        <v>665</v>
      </c>
    </row>
    <row r="259" spans="1:47" s="2" customFormat="1" ht="11.25">
      <c r="A259" s="34"/>
      <c r="B259" s="35"/>
      <c r="C259" s="36"/>
      <c r="D259" s="199" t="s">
        <v>145</v>
      </c>
      <c r="E259" s="36"/>
      <c r="F259" s="200" t="s">
        <v>848</v>
      </c>
      <c r="G259" s="36"/>
      <c r="H259" s="36"/>
      <c r="I259" s="201"/>
      <c r="J259" s="36"/>
      <c r="K259" s="36"/>
      <c r="L259" s="39"/>
      <c r="M259" s="202"/>
      <c r="N259" s="203"/>
      <c r="O259" s="71"/>
      <c r="P259" s="71"/>
      <c r="Q259" s="71"/>
      <c r="R259" s="71"/>
      <c r="S259" s="71"/>
      <c r="T259" s="72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T259" s="17" t="s">
        <v>145</v>
      </c>
      <c r="AU259" s="17" t="s">
        <v>82</v>
      </c>
    </row>
    <row r="260" spans="1:65" s="2" customFormat="1" ht="14.45" customHeight="1">
      <c r="A260" s="34"/>
      <c r="B260" s="35"/>
      <c r="C260" s="186" t="s">
        <v>666</v>
      </c>
      <c r="D260" s="186" t="s">
        <v>140</v>
      </c>
      <c r="E260" s="187" t="s">
        <v>849</v>
      </c>
      <c r="F260" s="188" t="s">
        <v>850</v>
      </c>
      <c r="G260" s="189" t="s">
        <v>206</v>
      </c>
      <c r="H260" s="190">
        <v>12</v>
      </c>
      <c r="I260" s="191"/>
      <c r="J260" s="192">
        <f>ROUND(I260*H260,2)</f>
        <v>0</v>
      </c>
      <c r="K260" s="188" t="s">
        <v>1</v>
      </c>
      <c r="L260" s="39"/>
      <c r="M260" s="193" t="s">
        <v>1</v>
      </c>
      <c r="N260" s="194" t="s">
        <v>42</v>
      </c>
      <c r="O260" s="71"/>
      <c r="P260" s="195">
        <f>O260*H260</f>
        <v>0</v>
      </c>
      <c r="Q260" s="195">
        <v>0</v>
      </c>
      <c r="R260" s="195">
        <f>Q260*H260</f>
        <v>0</v>
      </c>
      <c r="S260" s="195">
        <v>0</v>
      </c>
      <c r="T260" s="196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97" t="s">
        <v>92</v>
      </c>
      <c r="AT260" s="197" t="s">
        <v>140</v>
      </c>
      <c r="AU260" s="197" t="s">
        <v>82</v>
      </c>
      <c r="AY260" s="17" t="s">
        <v>138</v>
      </c>
      <c r="BE260" s="198">
        <f>IF(N260="základní",J260,0)</f>
        <v>0</v>
      </c>
      <c r="BF260" s="198">
        <f>IF(N260="snížená",J260,0)</f>
        <v>0</v>
      </c>
      <c r="BG260" s="198">
        <f>IF(N260="zákl. přenesená",J260,0)</f>
        <v>0</v>
      </c>
      <c r="BH260" s="198">
        <f>IF(N260="sníž. přenesená",J260,0)</f>
        <v>0</v>
      </c>
      <c r="BI260" s="198">
        <f>IF(N260="nulová",J260,0)</f>
        <v>0</v>
      </c>
      <c r="BJ260" s="17" t="s">
        <v>82</v>
      </c>
      <c r="BK260" s="198">
        <f>ROUND(I260*H260,2)</f>
        <v>0</v>
      </c>
      <c r="BL260" s="17" t="s">
        <v>92</v>
      </c>
      <c r="BM260" s="197" t="s">
        <v>668</v>
      </c>
    </row>
    <row r="261" spans="1:47" s="2" customFormat="1" ht="11.25">
      <c r="A261" s="34"/>
      <c r="B261" s="35"/>
      <c r="C261" s="36"/>
      <c r="D261" s="199" t="s">
        <v>145</v>
      </c>
      <c r="E261" s="36"/>
      <c r="F261" s="200" t="s">
        <v>850</v>
      </c>
      <c r="G261" s="36"/>
      <c r="H261" s="36"/>
      <c r="I261" s="201"/>
      <c r="J261" s="36"/>
      <c r="K261" s="36"/>
      <c r="L261" s="39"/>
      <c r="M261" s="202"/>
      <c r="N261" s="203"/>
      <c r="O261" s="71"/>
      <c r="P261" s="71"/>
      <c r="Q261" s="71"/>
      <c r="R261" s="71"/>
      <c r="S261" s="71"/>
      <c r="T261" s="72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T261" s="17" t="s">
        <v>145</v>
      </c>
      <c r="AU261" s="17" t="s">
        <v>82</v>
      </c>
    </row>
    <row r="262" spans="1:65" s="2" customFormat="1" ht="14.45" customHeight="1">
      <c r="A262" s="34"/>
      <c r="B262" s="35"/>
      <c r="C262" s="186" t="s">
        <v>336</v>
      </c>
      <c r="D262" s="186" t="s">
        <v>140</v>
      </c>
      <c r="E262" s="187" t="s">
        <v>851</v>
      </c>
      <c r="F262" s="188" t="s">
        <v>786</v>
      </c>
      <c r="G262" s="189" t="s">
        <v>257</v>
      </c>
      <c r="H262" s="190">
        <v>24</v>
      </c>
      <c r="I262" s="191"/>
      <c r="J262" s="192">
        <f>ROUND(I262*H262,2)</f>
        <v>0</v>
      </c>
      <c r="K262" s="188" t="s">
        <v>1</v>
      </c>
      <c r="L262" s="39"/>
      <c r="M262" s="193" t="s">
        <v>1</v>
      </c>
      <c r="N262" s="194" t="s">
        <v>42</v>
      </c>
      <c r="O262" s="71"/>
      <c r="P262" s="195">
        <f>O262*H262</f>
        <v>0</v>
      </c>
      <c r="Q262" s="195">
        <v>0</v>
      </c>
      <c r="R262" s="195">
        <f>Q262*H262</f>
        <v>0</v>
      </c>
      <c r="S262" s="195">
        <v>0</v>
      </c>
      <c r="T262" s="196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97" t="s">
        <v>92</v>
      </c>
      <c r="AT262" s="197" t="s">
        <v>140</v>
      </c>
      <c r="AU262" s="197" t="s">
        <v>82</v>
      </c>
      <c r="AY262" s="17" t="s">
        <v>138</v>
      </c>
      <c r="BE262" s="198">
        <f>IF(N262="základní",J262,0)</f>
        <v>0</v>
      </c>
      <c r="BF262" s="198">
        <f>IF(N262="snížená",J262,0)</f>
        <v>0</v>
      </c>
      <c r="BG262" s="198">
        <f>IF(N262="zákl. přenesená",J262,0)</f>
        <v>0</v>
      </c>
      <c r="BH262" s="198">
        <f>IF(N262="sníž. přenesená",J262,0)</f>
        <v>0</v>
      </c>
      <c r="BI262" s="198">
        <f>IF(N262="nulová",J262,0)</f>
        <v>0</v>
      </c>
      <c r="BJ262" s="17" t="s">
        <v>82</v>
      </c>
      <c r="BK262" s="198">
        <f>ROUND(I262*H262,2)</f>
        <v>0</v>
      </c>
      <c r="BL262" s="17" t="s">
        <v>92</v>
      </c>
      <c r="BM262" s="197" t="s">
        <v>671</v>
      </c>
    </row>
    <row r="263" spans="1:47" s="2" customFormat="1" ht="11.25">
      <c r="A263" s="34"/>
      <c r="B263" s="35"/>
      <c r="C263" s="36"/>
      <c r="D263" s="199" t="s">
        <v>145</v>
      </c>
      <c r="E263" s="36"/>
      <c r="F263" s="200" t="s">
        <v>850</v>
      </c>
      <c r="G263" s="36"/>
      <c r="H263" s="36"/>
      <c r="I263" s="201"/>
      <c r="J263" s="36"/>
      <c r="K263" s="36"/>
      <c r="L263" s="39"/>
      <c r="M263" s="202"/>
      <c r="N263" s="203"/>
      <c r="O263" s="71"/>
      <c r="P263" s="71"/>
      <c r="Q263" s="71"/>
      <c r="R263" s="71"/>
      <c r="S263" s="71"/>
      <c r="T263" s="72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T263" s="17" t="s">
        <v>145</v>
      </c>
      <c r="AU263" s="17" t="s">
        <v>82</v>
      </c>
    </row>
    <row r="264" spans="2:63" s="12" customFormat="1" ht="25.9" customHeight="1">
      <c r="B264" s="170"/>
      <c r="C264" s="171"/>
      <c r="D264" s="172" t="s">
        <v>76</v>
      </c>
      <c r="E264" s="173" t="s">
        <v>852</v>
      </c>
      <c r="F264" s="173" t="s">
        <v>853</v>
      </c>
      <c r="G264" s="171"/>
      <c r="H264" s="171"/>
      <c r="I264" s="174"/>
      <c r="J264" s="175">
        <f>BK264</f>
        <v>0</v>
      </c>
      <c r="K264" s="171"/>
      <c r="L264" s="176"/>
      <c r="M264" s="177"/>
      <c r="N264" s="178"/>
      <c r="O264" s="178"/>
      <c r="P264" s="179">
        <f>SUM(P265:P274)</f>
        <v>0</v>
      </c>
      <c r="Q264" s="178"/>
      <c r="R264" s="179">
        <f>SUM(R265:R274)</f>
        <v>0</v>
      </c>
      <c r="S264" s="178"/>
      <c r="T264" s="180">
        <f>SUM(T265:T274)</f>
        <v>0</v>
      </c>
      <c r="AR264" s="181" t="s">
        <v>82</v>
      </c>
      <c r="AT264" s="182" t="s">
        <v>76</v>
      </c>
      <c r="AU264" s="182" t="s">
        <v>77</v>
      </c>
      <c r="AY264" s="181" t="s">
        <v>138</v>
      </c>
      <c r="BK264" s="183">
        <f>SUM(BK265:BK274)</f>
        <v>0</v>
      </c>
    </row>
    <row r="265" spans="1:65" s="2" customFormat="1" ht="14.45" customHeight="1">
      <c r="A265" s="34"/>
      <c r="B265" s="35"/>
      <c r="C265" s="186" t="s">
        <v>672</v>
      </c>
      <c r="D265" s="186" t="s">
        <v>140</v>
      </c>
      <c r="E265" s="187" t="s">
        <v>854</v>
      </c>
      <c r="F265" s="188" t="s">
        <v>855</v>
      </c>
      <c r="G265" s="189" t="s">
        <v>263</v>
      </c>
      <c r="H265" s="190">
        <v>1</v>
      </c>
      <c r="I265" s="191"/>
      <c r="J265" s="192">
        <f>ROUND(I265*H265,2)</f>
        <v>0</v>
      </c>
      <c r="K265" s="188" t="s">
        <v>1</v>
      </c>
      <c r="L265" s="39"/>
      <c r="M265" s="193" t="s">
        <v>1</v>
      </c>
      <c r="N265" s="194" t="s">
        <v>42</v>
      </c>
      <c r="O265" s="71"/>
      <c r="P265" s="195">
        <f>O265*H265</f>
        <v>0</v>
      </c>
      <c r="Q265" s="195">
        <v>0</v>
      </c>
      <c r="R265" s="195">
        <f>Q265*H265</f>
        <v>0</v>
      </c>
      <c r="S265" s="195">
        <v>0</v>
      </c>
      <c r="T265" s="196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197" t="s">
        <v>92</v>
      </c>
      <c r="AT265" s="197" t="s">
        <v>140</v>
      </c>
      <c r="AU265" s="197" t="s">
        <v>82</v>
      </c>
      <c r="AY265" s="17" t="s">
        <v>138</v>
      </c>
      <c r="BE265" s="198">
        <f>IF(N265="základní",J265,0)</f>
        <v>0</v>
      </c>
      <c r="BF265" s="198">
        <f>IF(N265="snížená",J265,0)</f>
        <v>0</v>
      </c>
      <c r="BG265" s="198">
        <f>IF(N265="zákl. přenesená",J265,0)</f>
        <v>0</v>
      </c>
      <c r="BH265" s="198">
        <f>IF(N265="sníž. přenesená",J265,0)</f>
        <v>0</v>
      </c>
      <c r="BI265" s="198">
        <f>IF(N265="nulová",J265,0)</f>
        <v>0</v>
      </c>
      <c r="BJ265" s="17" t="s">
        <v>82</v>
      </c>
      <c r="BK265" s="198">
        <f>ROUND(I265*H265,2)</f>
        <v>0</v>
      </c>
      <c r="BL265" s="17" t="s">
        <v>92</v>
      </c>
      <c r="BM265" s="197" t="s">
        <v>674</v>
      </c>
    </row>
    <row r="266" spans="1:47" s="2" customFormat="1" ht="11.25">
      <c r="A266" s="34"/>
      <c r="B266" s="35"/>
      <c r="C266" s="36"/>
      <c r="D266" s="199" t="s">
        <v>145</v>
      </c>
      <c r="E266" s="36"/>
      <c r="F266" s="200" t="s">
        <v>855</v>
      </c>
      <c r="G266" s="36"/>
      <c r="H266" s="36"/>
      <c r="I266" s="201"/>
      <c r="J266" s="36"/>
      <c r="K266" s="36"/>
      <c r="L266" s="39"/>
      <c r="M266" s="202"/>
      <c r="N266" s="203"/>
      <c r="O266" s="71"/>
      <c r="P266" s="71"/>
      <c r="Q266" s="71"/>
      <c r="R266" s="71"/>
      <c r="S266" s="71"/>
      <c r="T266" s="72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T266" s="17" t="s">
        <v>145</v>
      </c>
      <c r="AU266" s="17" t="s">
        <v>82</v>
      </c>
    </row>
    <row r="267" spans="1:65" s="2" customFormat="1" ht="14.45" customHeight="1">
      <c r="A267" s="34"/>
      <c r="B267" s="35"/>
      <c r="C267" s="186" t="s">
        <v>343</v>
      </c>
      <c r="D267" s="186" t="s">
        <v>140</v>
      </c>
      <c r="E267" s="187" t="s">
        <v>856</v>
      </c>
      <c r="F267" s="188" t="s">
        <v>857</v>
      </c>
      <c r="G267" s="189" t="s">
        <v>263</v>
      </c>
      <c r="H267" s="190">
        <v>1</v>
      </c>
      <c r="I267" s="191"/>
      <c r="J267" s="192">
        <f>ROUND(I267*H267,2)</f>
        <v>0</v>
      </c>
      <c r="K267" s="188" t="s">
        <v>1</v>
      </c>
      <c r="L267" s="39"/>
      <c r="M267" s="193" t="s">
        <v>1</v>
      </c>
      <c r="N267" s="194" t="s">
        <v>42</v>
      </c>
      <c r="O267" s="71"/>
      <c r="P267" s="195">
        <f>O267*H267</f>
        <v>0</v>
      </c>
      <c r="Q267" s="195">
        <v>0</v>
      </c>
      <c r="R267" s="195">
        <f>Q267*H267</f>
        <v>0</v>
      </c>
      <c r="S267" s="195">
        <v>0</v>
      </c>
      <c r="T267" s="196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197" t="s">
        <v>92</v>
      </c>
      <c r="AT267" s="197" t="s">
        <v>140</v>
      </c>
      <c r="AU267" s="197" t="s">
        <v>82</v>
      </c>
      <c r="AY267" s="17" t="s">
        <v>138</v>
      </c>
      <c r="BE267" s="198">
        <f>IF(N267="základní",J267,0)</f>
        <v>0</v>
      </c>
      <c r="BF267" s="198">
        <f>IF(N267="snížená",J267,0)</f>
        <v>0</v>
      </c>
      <c r="BG267" s="198">
        <f>IF(N267="zákl. přenesená",J267,0)</f>
        <v>0</v>
      </c>
      <c r="BH267" s="198">
        <f>IF(N267="sníž. přenesená",J267,0)</f>
        <v>0</v>
      </c>
      <c r="BI267" s="198">
        <f>IF(N267="nulová",J267,0)</f>
        <v>0</v>
      </c>
      <c r="BJ267" s="17" t="s">
        <v>82</v>
      </c>
      <c r="BK267" s="198">
        <f>ROUND(I267*H267,2)</f>
        <v>0</v>
      </c>
      <c r="BL267" s="17" t="s">
        <v>92</v>
      </c>
      <c r="BM267" s="197" t="s">
        <v>677</v>
      </c>
    </row>
    <row r="268" spans="1:47" s="2" customFormat="1" ht="11.25">
      <c r="A268" s="34"/>
      <c r="B268" s="35"/>
      <c r="C268" s="36"/>
      <c r="D268" s="199" t="s">
        <v>145</v>
      </c>
      <c r="E268" s="36"/>
      <c r="F268" s="200" t="s">
        <v>857</v>
      </c>
      <c r="G268" s="36"/>
      <c r="H268" s="36"/>
      <c r="I268" s="201"/>
      <c r="J268" s="36"/>
      <c r="K268" s="36"/>
      <c r="L268" s="39"/>
      <c r="M268" s="202"/>
      <c r="N268" s="203"/>
      <c r="O268" s="71"/>
      <c r="P268" s="71"/>
      <c r="Q268" s="71"/>
      <c r="R268" s="71"/>
      <c r="S268" s="71"/>
      <c r="T268" s="72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T268" s="17" t="s">
        <v>145</v>
      </c>
      <c r="AU268" s="17" t="s">
        <v>82</v>
      </c>
    </row>
    <row r="269" spans="1:65" s="2" customFormat="1" ht="14.45" customHeight="1">
      <c r="A269" s="34"/>
      <c r="B269" s="35"/>
      <c r="C269" s="186" t="s">
        <v>678</v>
      </c>
      <c r="D269" s="186" t="s">
        <v>140</v>
      </c>
      <c r="E269" s="187" t="s">
        <v>858</v>
      </c>
      <c r="F269" s="188" t="s">
        <v>859</v>
      </c>
      <c r="G269" s="189" t="s">
        <v>263</v>
      </c>
      <c r="H269" s="190">
        <v>1</v>
      </c>
      <c r="I269" s="191"/>
      <c r="J269" s="192">
        <f>ROUND(I269*H269,2)</f>
        <v>0</v>
      </c>
      <c r="K269" s="188" t="s">
        <v>1</v>
      </c>
      <c r="L269" s="39"/>
      <c r="M269" s="193" t="s">
        <v>1</v>
      </c>
      <c r="N269" s="194" t="s">
        <v>42</v>
      </c>
      <c r="O269" s="71"/>
      <c r="P269" s="195">
        <f>O269*H269</f>
        <v>0</v>
      </c>
      <c r="Q269" s="195">
        <v>0</v>
      </c>
      <c r="R269" s="195">
        <f>Q269*H269</f>
        <v>0</v>
      </c>
      <c r="S269" s="195">
        <v>0</v>
      </c>
      <c r="T269" s="196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197" t="s">
        <v>92</v>
      </c>
      <c r="AT269" s="197" t="s">
        <v>140</v>
      </c>
      <c r="AU269" s="197" t="s">
        <v>82</v>
      </c>
      <c r="AY269" s="17" t="s">
        <v>138</v>
      </c>
      <c r="BE269" s="198">
        <f>IF(N269="základní",J269,0)</f>
        <v>0</v>
      </c>
      <c r="BF269" s="198">
        <f>IF(N269="snížená",J269,0)</f>
        <v>0</v>
      </c>
      <c r="BG269" s="198">
        <f>IF(N269="zákl. přenesená",J269,0)</f>
        <v>0</v>
      </c>
      <c r="BH269" s="198">
        <f>IF(N269="sníž. přenesená",J269,0)</f>
        <v>0</v>
      </c>
      <c r="BI269" s="198">
        <f>IF(N269="nulová",J269,0)</f>
        <v>0</v>
      </c>
      <c r="BJ269" s="17" t="s">
        <v>82</v>
      </c>
      <c r="BK269" s="198">
        <f>ROUND(I269*H269,2)</f>
        <v>0</v>
      </c>
      <c r="BL269" s="17" t="s">
        <v>92</v>
      </c>
      <c r="BM269" s="197" t="s">
        <v>680</v>
      </c>
    </row>
    <row r="270" spans="1:47" s="2" customFormat="1" ht="11.25">
      <c r="A270" s="34"/>
      <c r="B270" s="35"/>
      <c r="C270" s="36"/>
      <c r="D270" s="199" t="s">
        <v>145</v>
      </c>
      <c r="E270" s="36"/>
      <c r="F270" s="200" t="s">
        <v>859</v>
      </c>
      <c r="G270" s="36"/>
      <c r="H270" s="36"/>
      <c r="I270" s="201"/>
      <c r="J270" s="36"/>
      <c r="K270" s="36"/>
      <c r="L270" s="39"/>
      <c r="M270" s="202"/>
      <c r="N270" s="203"/>
      <c r="O270" s="71"/>
      <c r="P270" s="71"/>
      <c r="Q270" s="71"/>
      <c r="R270" s="71"/>
      <c r="S270" s="71"/>
      <c r="T270" s="72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T270" s="17" t="s">
        <v>145</v>
      </c>
      <c r="AU270" s="17" t="s">
        <v>82</v>
      </c>
    </row>
    <row r="271" spans="1:65" s="2" customFormat="1" ht="14.45" customHeight="1">
      <c r="A271" s="34"/>
      <c r="B271" s="35"/>
      <c r="C271" s="186" t="s">
        <v>350</v>
      </c>
      <c r="D271" s="186" t="s">
        <v>140</v>
      </c>
      <c r="E271" s="187" t="s">
        <v>860</v>
      </c>
      <c r="F271" s="188" t="s">
        <v>861</v>
      </c>
      <c r="G271" s="189" t="s">
        <v>263</v>
      </c>
      <c r="H271" s="190">
        <v>1</v>
      </c>
      <c r="I271" s="191"/>
      <c r="J271" s="192">
        <f>ROUND(I271*H271,2)</f>
        <v>0</v>
      </c>
      <c r="K271" s="188" t="s">
        <v>1</v>
      </c>
      <c r="L271" s="39"/>
      <c r="M271" s="193" t="s">
        <v>1</v>
      </c>
      <c r="N271" s="194" t="s">
        <v>42</v>
      </c>
      <c r="O271" s="71"/>
      <c r="P271" s="195">
        <f>O271*H271</f>
        <v>0</v>
      </c>
      <c r="Q271" s="195">
        <v>0</v>
      </c>
      <c r="R271" s="195">
        <f>Q271*H271</f>
        <v>0</v>
      </c>
      <c r="S271" s="195">
        <v>0</v>
      </c>
      <c r="T271" s="196">
        <f>S271*H271</f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197" t="s">
        <v>92</v>
      </c>
      <c r="AT271" s="197" t="s">
        <v>140</v>
      </c>
      <c r="AU271" s="197" t="s">
        <v>82</v>
      </c>
      <c r="AY271" s="17" t="s">
        <v>138</v>
      </c>
      <c r="BE271" s="198">
        <f>IF(N271="základní",J271,0)</f>
        <v>0</v>
      </c>
      <c r="BF271" s="198">
        <f>IF(N271="snížená",J271,0)</f>
        <v>0</v>
      </c>
      <c r="BG271" s="198">
        <f>IF(N271="zákl. přenesená",J271,0)</f>
        <v>0</v>
      </c>
      <c r="BH271" s="198">
        <f>IF(N271="sníž. přenesená",J271,0)</f>
        <v>0</v>
      </c>
      <c r="BI271" s="198">
        <f>IF(N271="nulová",J271,0)</f>
        <v>0</v>
      </c>
      <c r="BJ271" s="17" t="s">
        <v>82</v>
      </c>
      <c r="BK271" s="198">
        <f>ROUND(I271*H271,2)</f>
        <v>0</v>
      </c>
      <c r="BL271" s="17" t="s">
        <v>92</v>
      </c>
      <c r="BM271" s="197" t="s">
        <v>683</v>
      </c>
    </row>
    <row r="272" spans="1:47" s="2" customFormat="1" ht="11.25">
      <c r="A272" s="34"/>
      <c r="B272" s="35"/>
      <c r="C272" s="36"/>
      <c r="D272" s="199" t="s">
        <v>145</v>
      </c>
      <c r="E272" s="36"/>
      <c r="F272" s="200" t="s">
        <v>861</v>
      </c>
      <c r="G272" s="36"/>
      <c r="H272" s="36"/>
      <c r="I272" s="201"/>
      <c r="J272" s="36"/>
      <c r="K272" s="36"/>
      <c r="L272" s="39"/>
      <c r="M272" s="202"/>
      <c r="N272" s="203"/>
      <c r="O272" s="71"/>
      <c r="P272" s="71"/>
      <c r="Q272" s="71"/>
      <c r="R272" s="71"/>
      <c r="S272" s="71"/>
      <c r="T272" s="72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T272" s="17" t="s">
        <v>145</v>
      </c>
      <c r="AU272" s="17" t="s">
        <v>82</v>
      </c>
    </row>
    <row r="273" spans="1:65" s="2" customFormat="1" ht="14.45" customHeight="1">
      <c r="A273" s="34"/>
      <c r="B273" s="35"/>
      <c r="C273" s="186" t="s">
        <v>686</v>
      </c>
      <c r="D273" s="186" t="s">
        <v>140</v>
      </c>
      <c r="E273" s="187" t="s">
        <v>862</v>
      </c>
      <c r="F273" s="188" t="s">
        <v>863</v>
      </c>
      <c r="G273" s="189" t="s">
        <v>263</v>
      </c>
      <c r="H273" s="190">
        <v>1</v>
      </c>
      <c r="I273" s="191"/>
      <c r="J273" s="192">
        <f>ROUND(I273*H273,2)</f>
        <v>0</v>
      </c>
      <c r="K273" s="188" t="s">
        <v>1</v>
      </c>
      <c r="L273" s="39"/>
      <c r="M273" s="193" t="s">
        <v>1</v>
      </c>
      <c r="N273" s="194" t="s">
        <v>42</v>
      </c>
      <c r="O273" s="71"/>
      <c r="P273" s="195">
        <f>O273*H273</f>
        <v>0</v>
      </c>
      <c r="Q273" s="195">
        <v>0</v>
      </c>
      <c r="R273" s="195">
        <f>Q273*H273</f>
        <v>0</v>
      </c>
      <c r="S273" s="195">
        <v>0</v>
      </c>
      <c r="T273" s="196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197" t="s">
        <v>92</v>
      </c>
      <c r="AT273" s="197" t="s">
        <v>140</v>
      </c>
      <c r="AU273" s="197" t="s">
        <v>82</v>
      </c>
      <c r="AY273" s="17" t="s">
        <v>138</v>
      </c>
      <c r="BE273" s="198">
        <f>IF(N273="základní",J273,0)</f>
        <v>0</v>
      </c>
      <c r="BF273" s="198">
        <f>IF(N273="snížená",J273,0)</f>
        <v>0</v>
      </c>
      <c r="BG273" s="198">
        <f>IF(N273="zákl. přenesená",J273,0)</f>
        <v>0</v>
      </c>
      <c r="BH273" s="198">
        <f>IF(N273="sníž. přenesená",J273,0)</f>
        <v>0</v>
      </c>
      <c r="BI273" s="198">
        <f>IF(N273="nulová",J273,0)</f>
        <v>0</v>
      </c>
      <c r="BJ273" s="17" t="s">
        <v>82</v>
      </c>
      <c r="BK273" s="198">
        <f>ROUND(I273*H273,2)</f>
        <v>0</v>
      </c>
      <c r="BL273" s="17" t="s">
        <v>92</v>
      </c>
      <c r="BM273" s="197" t="s">
        <v>689</v>
      </c>
    </row>
    <row r="274" spans="1:47" s="2" customFormat="1" ht="11.25">
      <c r="A274" s="34"/>
      <c r="B274" s="35"/>
      <c r="C274" s="36"/>
      <c r="D274" s="199" t="s">
        <v>145</v>
      </c>
      <c r="E274" s="36"/>
      <c r="F274" s="200" t="s">
        <v>863</v>
      </c>
      <c r="G274" s="36"/>
      <c r="H274" s="36"/>
      <c r="I274" s="201"/>
      <c r="J274" s="36"/>
      <c r="K274" s="36"/>
      <c r="L274" s="39"/>
      <c r="M274" s="250"/>
      <c r="N274" s="251"/>
      <c r="O274" s="252"/>
      <c r="P274" s="252"/>
      <c r="Q274" s="252"/>
      <c r="R274" s="252"/>
      <c r="S274" s="252"/>
      <c r="T274" s="253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T274" s="17" t="s">
        <v>145</v>
      </c>
      <c r="AU274" s="17" t="s">
        <v>82</v>
      </c>
    </row>
    <row r="275" spans="1:31" s="2" customFormat="1" ht="6.95" customHeight="1">
      <c r="A275" s="34"/>
      <c r="B275" s="54"/>
      <c r="C275" s="55"/>
      <c r="D275" s="55"/>
      <c r="E275" s="55"/>
      <c r="F275" s="55"/>
      <c r="G275" s="55"/>
      <c r="H275" s="55"/>
      <c r="I275" s="55"/>
      <c r="J275" s="55"/>
      <c r="K275" s="55"/>
      <c r="L275" s="39"/>
      <c r="M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</row>
  </sheetData>
  <sheetProtection algorithmName="SHA-512" hashValue="BEvRtqjfTBEBtxYmWt6rTfeVB4PSbLE2lhZGnHoG2vWds0ZrFpqv9AhrmKSi6RT8aPEtu/AvB+12mcJY/zUMwg==" saltValue="G6z4YLT/ew3iEiDTwSRCaxgO/tt4mKIXM4EcU8xbZXDwKwoonkWDUwuPKNtU/7kgd97ARBJmyoVwPdQa1VU25A==" spinCount="100000" sheet="1" objects="1" scenarios="1" formatColumns="0" formatRows="0" autoFilter="0"/>
  <autoFilter ref="C123:K274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2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7" t="s">
        <v>94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86</v>
      </c>
    </row>
    <row r="4" spans="2:46" s="1" customFormat="1" ht="24.95" customHeight="1">
      <c r="B4" s="20"/>
      <c r="D4" s="110" t="s">
        <v>98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295" t="str">
        <f>'Rekapitulace stavby'!K6</f>
        <v>Stavební úpravy laboratoří - SVÚ Praha Lysolaje</v>
      </c>
      <c r="F7" s="296"/>
      <c r="G7" s="296"/>
      <c r="H7" s="296"/>
      <c r="L7" s="20"/>
    </row>
    <row r="8" spans="1:31" s="2" customFormat="1" ht="12" customHeight="1">
      <c r="A8" s="34"/>
      <c r="B8" s="39"/>
      <c r="C8" s="34"/>
      <c r="D8" s="112" t="s">
        <v>99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7" t="s">
        <v>864</v>
      </c>
      <c r="F9" s="298"/>
      <c r="G9" s="298"/>
      <c r="H9" s="298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34</v>
      </c>
      <c r="G12" s="34"/>
      <c r="H12" s="34"/>
      <c r="I12" s="112" t="s">
        <v>22</v>
      </c>
      <c r="J12" s="114" t="str">
        <f>'Rekapitulace stavby'!AN8</f>
        <v>19. 8. 2020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tr">
        <f>IF('Rekapitulace stavby'!E11="","",'Rekapitulace stavby'!E11)</f>
        <v>Státní veterinární ústav Praha</v>
      </c>
      <c r="F15" s="34"/>
      <c r="G15" s="34"/>
      <c r="H15" s="34"/>
      <c r="I15" s="112" t="s">
        <v>27</v>
      </c>
      <c r="J15" s="11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28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9" t="str">
        <f>'Rekapitulace stavby'!E14</f>
        <v>Vyplň údaj</v>
      </c>
      <c r="F18" s="300"/>
      <c r="G18" s="300"/>
      <c r="H18" s="300"/>
      <c r="I18" s="112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30</v>
      </c>
      <c r="E20" s="34"/>
      <c r="F20" s="34"/>
      <c r="G20" s="34"/>
      <c r="H20" s="34"/>
      <c r="I20" s="112" t="s">
        <v>25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>Prostor 008</v>
      </c>
      <c r="F21" s="34"/>
      <c r="G21" s="34"/>
      <c r="H21" s="34"/>
      <c r="I21" s="112" t="s">
        <v>27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33</v>
      </c>
      <c r="E23" s="34"/>
      <c r="F23" s="34"/>
      <c r="G23" s="34"/>
      <c r="H23" s="34"/>
      <c r="I23" s="112" t="s">
        <v>25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27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1" t="s">
        <v>1</v>
      </c>
      <c r="F27" s="301"/>
      <c r="G27" s="301"/>
      <c r="H27" s="301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37</v>
      </c>
      <c r="E30" s="34"/>
      <c r="F30" s="34"/>
      <c r="G30" s="34"/>
      <c r="H30" s="34"/>
      <c r="I30" s="34"/>
      <c r="J30" s="120">
        <f>ROUND(J123,2)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39</v>
      </c>
      <c r="G32" s="34"/>
      <c r="H32" s="34"/>
      <c r="I32" s="121" t="s">
        <v>38</v>
      </c>
      <c r="J32" s="121" t="s">
        <v>40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41</v>
      </c>
      <c r="E33" s="112" t="s">
        <v>42</v>
      </c>
      <c r="F33" s="123">
        <f>ROUND((SUM(BE123:BE284)),2)</f>
        <v>0</v>
      </c>
      <c r="G33" s="34"/>
      <c r="H33" s="34"/>
      <c r="I33" s="124">
        <v>0.21</v>
      </c>
      <c r="J33" s="123">
        <f>ROUND(((SUM(BE123:BE284))*I33),2)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43</v>
      </c>
      <c r="F34" s="123">
        <f>ROUND((SUM(BF123:BF284)),2)</f>
        <v>0</v>
      </c>
      <c r="G34" s="34"/>
      <c r="H34" s="34"/>
      <c r="I34" s="124">
        <v>0.15</v>
      </c>
      <c r="J34" s="123">
        <f>ROUND(((SUM(BF123:BF284))*I34),2)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44</v>
      </c>
      <c r="F35" s="123">
        <f>ROUND((SUM(BG123:BG284)),2)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45</v>
      </c>
      <c r="F36" s="123">
        <f>ROUND((SUM(BH123:BH284)),2)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46</v>
      </c>
      <c r="F37" s="123">
        <f>ROUND((SUM(BI123:BI284)),2)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47</v>
      </c>
      <c r="E39" s="127"/>
      <c r="F39" s="127"/>
      <c r="G39" s="128" t="s">
        <v>48</v>
      </c>
      <c r="H39" s="129" t="s">
        <v>49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50</v>
      </c>
      <c r="E50" s="133"/>
      <c r="F50" s="133"/>
      <c r="G50" s="132" t="s">
        <v>51</v>
      </c>
      <c r="H50" s="133"/>
      <c r="I50" s="133"/>
      <c r="J50" s="133"/>
      <c r="K50" s="133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4" t="s">
        <v>52</v>
      </c>
      <c r="E61" s="135"/>
      <c r="F61" s="136" t="s">
        <v>53</v>
      </c>
      <c r="G61" s="134" t="s">
        <v>52</v>
      </c>
      <c r="H61" s="135"/>
      <c r="I61" s="135"/>
      <c r="J61" s="137" t="s">
        <v>53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2" t="s">
        <v>54</v>
      </c>
      <c r="E65" s="138"/>
      <c r="F65" s="138"/>
      <c r="G65" s="132" t="s">
        <v>55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4" t="s">
        <v>52</v>
      </c>
      <c r="E76" s="135"/>
      <c r="F76" s="136" t="s">
        <v>53</v>
      </c>
      <c r="G76" s="134" t="s">
        <v>52</v>
      </c>
      <c r="H76" s="135"/>
      <c r="I76" s="135"/>
      <c r="J76" s="137" t="s">
        <v>53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101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2" t="str">
        <f>E7</f>
        <v>Stavební úpravy laboratoří - SVÚ Praha Lysolaje</v>
      </c>
      <c r="F85" s="303"/>
      <c r="G85" s="303"/>
      <c r="H85" s="303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99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54" t="str">
        <f>E9</f>
        <v>4 - VZT</v>
      </c>
      <c r="F87" s="304"/>
      <c r="G87" s="304"/>
      <c r="H87" s="304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19. 8. 2020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>Státní veterinární ústav Praha</v>
      </c>
      <c r="G91" s="36"/>
      <c r="H91" s="36"/>
      <c r="I91" s="29" t="s">
        <v>30</v>
      </c>
      <c r="J91" s="32" t="str">
        <f>E21</f>
        <v>Prostor 008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102</v>
      </c>
      <c r="D94" s="144"/>
      <c r="E94" s="144"/>
      <c r="F94" s="144"/>
      <c r="G94" s="144"/>
      <c r="H94" s="144"/>
      <c r="I94" s="144"/>
      <c r="J94" s="145" t="s">
        <v>103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104</v>
      </c>
      <c r="D96" s="36"/>
      <c r="E96" s="36"/>
      <c r="F96" s="36"/>
      <c r="G96" s="36"/>
      <c r="H96" s="36"/>
      <c r="I96" s="36"/>
      <c r="J96" s="84">
        <f>J123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105</v>
      </c>
    </row>
    <row r="97" spans="2:12" s="9" customFormat="1" ht="24.95" customHeight="1">
      <c r="B97" s="147"/>
      <c r="C97" s="148"/>
      <c r="D97" s="149" t="s">
        <v>865</v>
      </c>
      <c r="E97" s="150"/>
      <c r="F97" s="150"/>
      <c r="G97" s="150"/>
      <c r="H97" s="150"/>
      <c r="I97" s="150"/>
      <c r="J97" s="151">
        <f>J124</f>
        <v>0</v>
      </c>
      <c r="K97" s="148"/>
      <c r="L97" s="152"/>
    </row>
    <row r="98" spans="2:12" s="10" customFormat="1" ht="19.9" customHeight="1">
      <c r="B98" s="153"/>
      <c r="C98" s="154"/>
      <c r="D98" s="155" t="s">
        <v>866</v>
      </c>
      <c r="E98" s="156"/>
      <c r="F98" s="156"/>
      <c r="G98" s="156"/>
      <c r="H98" s="156"/>
      <c r="I98" s="156"/>
      <c r="J98" s="157">
        <f>J125</f>
        <v>0</v>
      </c>
      <c r="K98" s="154"/>
      <c r="L98" s="158"/>
    </row>
    <row r="99" spans="2:12" s="10" customFormat="1" ht="19.9" customHeight="1">
      <c r="B99" s="153"/>
      <c r="C99" s="154"/>
      <c r="D99" s="155" t="s">
        <v>867</v>
      </c>
      <c r="E99" s="156"/>
      <c r="F99" s="156"/>
      <c r="G99" s="156"/>
      <c r="H99" s="156"/>
      <c r="I99" s="156"/>
      <c r="J99" s="157">
        <f>J132</f>
        <v>0</v>
      </c>
      <c r="K99" s="154"/>
      <c r="L99" s="158"/>
    </row>
    <row r="100" spans="2:12" s="10" customFormat="1" ht="19.9" customHeight="1">
      <c r="B100" s="153"/>
      <c r="C100" s="154"/>
      <c r="D100" s="155" t="s">
        <v>868</v>
      </c>
      <c r="E100" s="156"/>
      <c r="F100" s="156"/>
      <c r="G100" s="156"/>
      <c r="H100" s="156"/>
      <c r="I100" s="156"/>
      <c r="J100" s="157">
        <f>J139</f>
        <v>0</v>
      </c>
      <c r="K100" s="154"/>
      <c r="L100" s="158"/>
    </row>
    <row r="101" spans="2:12" s="9" customFormat="1" ht="24.95" customHeight="1">
      <c r="B101" s="147"/>
      <c r="C101" s="148"/>
      <c r="D101" s="149" t="s">
        <v>869</v>
      </c>
      <c r="E101" s="150"/>
      <c r="F101" s="150"/>
      <c r="G101" s="150"/>
      <c r="H101" s="150"/>
      <c r="I101" s="150"/>
      <c r="J101" s="151">
        <f>J146</f>
        <v>0</v>
      </c>
      <c r="K101" s="148"/>
      <c r="L101" s="152"/>
    </row>
    <row r="102" spans="2:12" s="10" customFormat="1" ht="19.9" customHeight="1">
      <c r="B102" s="153"/>
      <c r="C102" s="154"/>
      <c r="D102" s="155" t="s">
        <v>870</v>
      </c>
      <c r="E102" s="156"/>
      <c r="F102" s="156"/>
      <c r="G102" s="156"/>
      <c r="H102" s="156"/>
      <c r="I102" s="156"/>
      <c r="J102" s="157">
        <f>J147</f>
        <v>0</v>
      </c>
      <c r="K102" s="154"/>
      <c r="L102" s="158"/>
    </row>
    <row r="103" spans="2:12" s="10" customFormat="1" ht="19.9" customHeight="1">
      <c r="B103" s="153"/>
      <c r="C103" s="154"/>
      <c r="D103" s="155" t="s">
        <v>871</v>
      </c>
      <c r="E103" s="156"/>
      <c r="F103" s="156"/>
      <c r="G103" s="156"/>
      <c r="H103" s="156"/>
      <c r="I103" s="156"/>
      <c r="J103" s="157">
        <f>J276</f>
        <v>0</v>
      </c>
      <c r="K103" s="154"/>
      <c r="L103" s="158"/>
    </row>
    <row r="104" spans="1:31" s="2" customFormat="1" ht="21.75" customHeight="1">
      <c r="A104" s="34"/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6.95" customHeight="1">
      <c r="A105" s="34"/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9" spans="1:31" s="2" customFormat="1" ht="6.95" customHeight="1">
      <c r="A109" s="34"/>
      <c r="B109" s="56"/>
      <c r="C109" s="57"/>
      <c r="D109" s="57"/>
      <c r="E109" s="57"/>
      <c r="F109" s="57"/>
      <c r="G109" s="57"/>
      <c r="H109" s="57"/>
      <c r="I109" s="57"/>
      <c r="J109" s="57"/>
      <c r="K109" s="57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24.95" customHeight="1">
      <c r="A110" s="34"/>
      <c r="B110" s="35"/>
      <c r="C110" s="23" t="s">
        <v>123</v>
      </c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5" customHeight="1">
      <c r="A111" s="34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16</v>
      </c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6.5" customHeight="1">
      <c r="A113" s="34"/>
      <c r="B113" s="35"/>
      <c r="C113" s="36"/>
      <c r="D113" s="36"/>
      <c r="E113" s="302" t="str">
        <f>E7</f>
        <v>Stavební úpravy laboratoří - SVÚ Praha Lysolaje</v>
      </c>
      <c r="F113" s="303"/>
      <c r="G113" s="303"/>
      <c r="H113" s="303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99</v>
      </c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6.5" customHeight="1">
      <c r="A115" s="34"/>
      <c r="B115" s="35"/>
      <c r="C115" s="36"/>
      <c r="D115" s="36"/>
      <c r="E115" s="254" t="str">
        <f>E9</f>
        <v>4 - VZT</v>
      </c>
      <c r="F115" s="304"/>
      <c r="G115" s="304"/>
      <c r="H115" s="304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20</v>
      </c>
      <c r="D117" s="36"/>
      <c r="E117" s="36"/>
      <c r="F117" s="27" t="str">
        <f>F12</f>
        <v xml:space="preserve"> </v>
      </c>
      <c r="G117" s="36"/>
      <c r="H117" s="36"/>
      <c r="I117" s="29" t="s">
        <v>22</v>
      </c>
      <c r="J117" s="66" t="str">
        <f>IF(J12="","",J12)</f>
        <v>19. 8. 2020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5.2" customHeight="1">
      <c r="A119" s="34"/>
      <c r="B119" s="35"/>
      <c r="C119" s="29" t="s">
        <v>24</v>
      </c>
      <c r="D119" s="36"/>
      <c r="E119" s="36"/>
      <c r="F119" s="27" t="str">
        <f>E15</f>
        <v>Státní veterinární ústav Praha</v>
      </c>
      <c r="G119" s="36"/>
      <c r="H119" s="36"/>
      <c r="I119" s="29" t="s">
        <v>30</v>
      </c>
      <c r="J119" s="32" t="str">
        <f>E21</f>
        <v>Prostor 008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5.2" customHeight="1">
      <c r="A120" s="34"/>
      <c r="B120" s="35"/>
      <c r="C120" s="29" t="s">
        <v>28</v>
      </c>
      <c r="D120" s="36"/>
      <c r="E120" s="36"/>
      <c r="F120" s="27" t="str">
        <f>IF(E18="","",E18)</f>
        <v>Vyplň údaj</v>
      </c>
      <c r="G120" s="36"/>
      <c r="H120" s="36"/>
      <c r="I120" s="29" t="s">
        <v>33</v>
      </c>
      <c r="J120" s="32" t="str">
        <f>E24</f>
        <v xml:space="preserve"> 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0.3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11" customFormat="1" ht="29.25" customHeight="1">
      <c r="A122" s="159"/>
      <c r="B122" s="160"/>
      <c r="C122" s="161" t="s">
        <v>124</v>
      </c>
      <c r="D122" s="162" t="s">
        <v>62</v>
      </c>
      <c r="E122" s="162" t="s">
        <v>58</v>
      </c>
      <c r="F122" s="162" t="s">
        <v>59</v>
      </c>
      <c r="G122" s="162" t="s">
        <v>125</v>
      </c>
      <c r="H122" s="162" t="s">
        <v>126</v>
      </c>
      <c r="I122" s="162" t="s">
        <v>127</v>
      </c>
      <c r="J122" s="162" t="s">
        <v>103</v>
      </c>
      <c r="K122" s="163" t="s">
        <v>128</v>
      </c>
      <c r="L122" s="164"/>
      <c r="M122" s="75" t="s">
        <v>1</v>
      </c>
      <c r="N122" s="76" t="s">
        <v>41</v>
      </c>
      <c r="O122" s="76" t="s">
        <v>129</v>
      </c>
      <c r="P122" s="76" t="s">
        <v>130</v>
      </c>
      <c r="Q122" s="76" t="s">
        <v>131</v>
      </c>
      <c r="R122" s="76" t="s">
        <v>132</v>
      </c>
      <c r="S122" s="76" t="s">
        <v>133</v>
      </c>
      <c r="T122" s="77" t="s">
        <v>134</v>
      </c>
      <c r="U122" s="159"/>
      <c r="V122" s="159"/>
      <c r="W122" s="159"/>
      <c r="X122" s="159"/>
      <c r="Y122" s="159"/>
      <c r="Z122" s="159"/>
      <c r="AA122" s="159"/>
      <c r="AB122" s="159"/>
      <c r="AC122" s="159"/>
      <c r="AD122" s="159"/>
      <c r="AE122" s="159"/>
    </row>
    <row r="123" spans="1:63" s="2" customFormat="1" ht="22.9" customHeight="1">
      <c r="A123" s="34"/>
      <c r="B123" s="35"/>
      <c r="C123" s="82" t="s">
        <v>135</v>
      </c>
      <c r="D123" s="36"/>
      <c r="E123" s="36"/>
      <c r="F123" s="36"/>
      <c r="G123" s="36"/>
      <c r="H123" s="36"/>
      <c r="I123" s="36"/>
      <c r="J123" s="165">
        <f>BK123</f>
        <v>0</v>
      </c>
      <c r="K123" s="36"/>
      <c r="L123" s="39"/>
      <c r="M123" s="78"/>
      <c r="N123" s="166"/>
      <c r="O123" s="79"/>
      <c r="P123" s="167">
        <f>P124+P146</f>
        <v>0</v>
      </c>
      <c r="Q123" s="79"/>
      <c r="R123" s="167">
        <f>R124+R146</f>
        <v>0</v>
      </c>
      <c r="S123" s="79"/>
      <c r="T123" s="168">
        <f>T124+T146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76</v>
      </c>
      <c r="AU123" s="17" t="s">
        <v>105</v>
      </c>
      <c r="BK123" s="169">
        <f>BK124+BK146</f>
        <v>0</v>
      </c>
    </row>
    <row r="124" spans="2:63" s="12" customFormat="1" ht="25.9" customHeight="1">
      <c r="B124" s="170"/>
      <c r="C124" s="171"/>
      <c r="D124" s="172" t="s">
        <v>76</v>
      </c>
      <c r="E124" s="173" t="s">
        <v>510</v>
      </c>
      <c r="F124" s="173" t="s">
        <v>872</v>
      </c>
      <c r="G124" s="171"/>
      <c r="H124" s="171"/>
      <c r="I124" s="174"/>
      <c r="J124" s="175">
        <f>BK124</f>
        <v>0</v>
      </c>
      <c r="K124" s="171"/>
      <c r="L124" s="176"/>
      <c r="M124" s="177"/>
      <c r="N124" s="178"/>
      <c r="O124" s="178"/>
      <c r="P124" s="179">
        <f>P125+P132+P139</f>
        <v>0</v>
      </c>
      <c r="Q124" s="178"/>
      <c r="R124" s="179">
        <f>R125+R132+R139</f>
        <v>0</v>
      </c>
      <c r="S124" s="178"/>
      <c r="T124" s="180">
        <f>T125+T132+T139</f>
        <v>0</v>
      </c>
      <c r="AR124" s="181" t="s">
        <v>82</v>
      </c>
      <c r="AT124" s="182" t="s">
        <v>76</v>
      </c>
      <c r="AU124" s="182" t="s">
        <v>77</v>
      </c>
      <c r="AY124" s="181" t="s">
        <v>138</v>
      </c>
      <c r="BK124" s="183">
        <f>BK125+BK132+BK139</f>
        <v>0</v>
      </c>
    </row>
    <row r="125" spans="2:63" s="12" customFormat="1" ht="22.9" customHeight="1">
      <c r="B125" s="170"/>
      <c r="C125" s="171"/>
      <c r="D125" s="172" t="s">
        <v>76</v>
      </c>
      <c r="E125" s="184" t="s">
        <v>549</v>
      </c>
      <c r="F125" s="184" t="s">
        <v>873</v>
      </c>
      <c r="G125" s="171"/>
      <c r="H125" s="171"/>
      <c r="I125" s="174"/>
      <c r="J125" s="185">
        <f>BK125</f>
        <v>0</v>
      </c>
      <c r="K125" s="171"/>
      <c r="L125" s="176"/>
      <c r="M125" s="177"/>
      <c r="N125" s="178"/>
      <c r="O125" s="178"/>
      <c r="P125" s="179">
        <f>SUM(P126:P131)</f>
        <v>0</v>
      </c>
      <c r="Q125" s="178"/>
      <c r="R125" s="179">
        <f>SUM(R126:R131)</f>
        <v>0</v>
      </c>
      <c r="S125" s="178"/>
      <c r="T125" s="180">
        <f>SUM(T126:T131)</f>
        <v>0</v>
      </c>
      <c r="AR125" s="181" t="s">
        <v>82</v>
      </c>
      <c r="AT125" s="182" t="s">
        <v>76</v>
      </c>
      <c r="AU125" s="182" t="s">
        <v>82</v>
      </c>
      <c r="AY125" s="181" t="s">
        <v>138</v>
      </c>
      <c r="BK125" s="183">
        <f>SUM(BK126:BK131)</f>
        <v>0</v>
      </c>
    </row>
    <row r="126" spans="1:65" s="2" customFormat="1" ht="14.45" customHeight="1">
      <c r="A126" s="34"/>
      <c r="B126" s="35"/>
      <c r="C126" s="186" t="s">
        <v>82</v>
      </c>
      <c r="D126" s="186" t="s">
        <v>140</v>
      </c>
      <c r="E126" s="187" t="s">
        <v>854</v>
      </c>
      <c r="F126" s="188" t="s">
        <v>874</v>
      </c>
      <c r="G126" s="189" t="s">
        <v>538</v>
      </c>
      <c r="H126" s="190">
        <v>2</v>
      </c>
      <c r="I126" s="191"/>
      <c r="J126" s="192">
        <f>ROUND(I126*H126,2)</f>
        <v>0</v>
      </c>
      <c r="K126" s="188" t="s">
        <v>1</v>
      </c>
      <c r="L126" s="39"/>
      <c r="M126" s="193" t="s">
        <v>1</v>
      </c>
      <c r="N126" s="194" t="s">
        <v>42</v>
      </c>
      <c r="O126" s="71"/>
      <c r="P126" s="195">
        <f>O126*H126</f>
        <v>0</v>
      </c>
      <c r="Q126" s="195">
        <v>0</v>
      </c>
      <c r="R126" s="195">
        <f>Q126*H126</f>
        <v>0</v>
      </c>
      <c r="S126" s="195">
        <v>0</v>
      </c>
      <c r="T126" s="196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97" t="s">
        <v>92</v>
      </c>
      <c r="AT126" s="197" t="s">
        <v>140</v>
      </c>
      <c r="AU126" s="197" t="s">
        <v>86</v>
      </c>
      <c r="AY126" s="17" t="s">
        <v>138</v>
      </c>
      <c r="BE126" s="198">
        <f>IF(N126="základní",J126,0)</f>
        <v>0</v>
      </c>
      <c r="BF126" s="198">
        <f>IF(N126="snížená",J126,0)</f>
        <v>0</v>
      </c>
      <c r="BG126" s="198">
        <f>IF(N126="zákl. přenesená",J126,0)</f>
        <v>0</v>
      </c>
      <c r="BH126" s="198">
        <f>IF(N126="sníž. přenesená",J126,0)</f>
        <v>0</v>
      </c>
      <c r="BI126" s="198">
        <f>IF(N126="nulová",J126,0)</f>
        <v>0</v>
      </c>
      <c r="BJ126" s="17" t="s">
        <v>82</v>
      </c>
      <c r="BK126" s="198">
        <f>ROUND(I126*H126,2)</f>
        <v>0</v>
      </c>
      <c r="BL126" s="17" t="s">
        <v>92</v>
      </c>
      <c r="BM126" s="197" t="s">
        <v>86</v>
      </c>
    </row>
    <row r="127" spans="1:47" s="2" customFormat="1" ht="11.25">
      <c r="A127" s="34"/>
      <c r="B127" s="35"/>
      <c r="C127" s="36"/>
      <c r="D127" s="199" t="s">
        <v>145</v>
      </c>
      <c r="E127" s="36"/>
      <c r="F127" s="200" t="s">
        <v>874</v>
      </c>
      <c r="G127" s="36"/>
      <c r="H127" s="36"/>
      <c r="I127" s="201"/>
      <c r="J127" s="36"/>
      <c r="K127" s="36"/>
      <c r="L127" s="39"/>
      <c r="M127" s="202"/>
      <c r="N127" s="203"/>
      <c r="O127" s="71"/>
      <c r="P127" s="71"/>
      <c r="Q127" s="71"/>
      <c r="R127" s="71"/>
      <c r="S127" s="71"/>
      <c r="T127" s="72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145</v>
      </c>
      <c r="AU127" s="17" t="s">
        <v>86</v>
      </c>
    </row>
    <row r="128" spans="1:65" s="2" customFormat="1" ht="14.45" customHeight="1">
      <c r="A128" s="34"/>
      <c r="B128" s="35"/>
      <c r="C128" s="186" t="s">
        <v>86</v>
      </c>
      <c r="D128" s="186" t="s">
        <v>140</v>
      </c>
      <c r="E128" s="187" t="s">
        <v>856</v>
      </c>
      <c r="F128" s="188" t="s">
        <v>875</v>
      </c>
      <c r="G128" s="189" t="s">
        <v>263</v>
      </c>
      <c r="H128" s="190">
        <v>1</v>
      </c>
      <c r="I128" s="191"/>
      <c r="J128" s="192">
        <f>ROUND(I128*H128,2)</f>
        <v>0</v>
      </c>
      <c r="K128" s="188" t="s">
        <v>1</v>
      </c>
      <c r="L128" s="39"/>
      <c r="M128" s="193" t="s">
        <v>1</v>
      </c>
      <c r="N128" s="194" t="s">
        <v>42</v>
      </c>
      <c r="O128" s="71"/>
      <c r="P128" s="195">
        <f>O128*H128</f>
        <v>0</v>
      </c>
      <c r="Q128" s="195">
        <v>0</v>
      </c>
      <c r="R128" s="195">
        <f>Q128*H128</f>
        <v>0</v>
      </c>
      <c r="S128" s="195">
        <v>0</v>
      </c>
      <c r="T128" s="196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97" t="s">
        <v>92</v>
      </c>
      <c r="AT128" s="197" t="s">
        <v>140</v>
      </c>
      <c r="AU128" s="197" t="s">
        <v>86</v>
      </c>
      <c r="AY128" s="17" t="s">
        <v>138</v>
      </c>
      <c r="BE128" s="198">
        <f>IF(N128="základní",J128,0)</f>
        <v>0</v>
      </c>
      <c r="BF128" s="198">
        <f>IF(N128="snížená",J128,0)</f>
        <v>0</v>
      </c>
      <c r="BG128" s="198">
        <f>IF(N128="zákl. přenesená",J128,0)</f>
        <v>0</v>
      </c>
      <c r="BH128" s="198">
        <f>IF(N128="sníž. přenesená",J128,0)</f>
        <v>0</v>
      </c>
      <c r="BI128" s="198">
        <f>IF(N128="nulová",J128,0)</f>
        <v>0</v>
      </c>
      <c r="BJ128" s="17" t="s">
        <v>82</v>
      </c>
      <c r="BK128" s="198">
        <f>ROUND(I128*H128,2)</f>
        <v>0</v>
      </c>
      <c r="BL128" s="17" t="s">
        <v>92</v>
      </c>
      <c r="BM128" s="197" t="s">
        <v>92</v>
      </c>
    </row>
    <row r="129" spans="1:47" s="2" customFormat="1" ht="11.25">
      <c r="A129" s="34"/>
      <c r="B129" s="35"/>
      <c r="C129" s="36"/>
      <c r="D129" s="199" t="s">
        <v>145</v>
      </c>
      <c r="E129" s="36"/>
      <c r="F129" s="200" t="s">
        <v>875</v>
      </c>
      <c r="G129" s="36"/>
      <c r="H129" s="36"/>
      <c r="I129" s="201"/>
      <c r="J129" s="36"/>
      <c r="K129" s="36"/>
      <c r="L129" s="39"/>
      <c r="M129" s="202"/>
      <c r="N129" s="203"/>
      <c r="O129" s="71"/>
      <c r="P129" s="71"/>
      <c r="Q129" s="71"/>
      <c r="R129" s="71"/>
      <c r="S129" s="71"/>
      <c r="T129" s="72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145</v>
      </c>
      <c r="AU129" s="17" t="s">
        <v>86</v>
      </c>
    </row>
    <row r="130" spans="1:65" s="2" customFormat="1" ht="14.45" customHeight="1">
      <c r="A130" s="34"/>
      <c r="B130" s="35"/>
      <c r="C130" s="186" t="s">
        <v>89</v>
      </c>
      <c r="D130" s="186" t="s">
        <v>140</v>
      </c>
      <c r="E130" s="187" t="s">
        <v>858</v>
      </c>
      <c r="F130" s="188" t="s">
        <v>876</v>
      </c>
      <c r="G130" s="189" t="s">
        <v>257</v>
      </c>
      <c r="H130" s="190">
        <v>30</v>
      </c>
      <c r="I130" s="191"/>
      <c r="J130" s="192">
        <f>ROUND(I130*H130,2)</f>
        <v>0</v>
      </c>
      <c r="K130" s="188" t="s">
        <v>1</v>
      </c>
      <c r="L130" s="39"/>
      <c r="M130" s="193" t="s">
        <v>1</v>
      </c>
      <c r="N130" s="194" t="s">
        <v>42</v>
      </c>
      <c r="O130" s="71"/>
      <c r="P130" s="195">
        <f>O130*H130</f>
        <v>0</v>
      </c>
      <c r="Q130" s="195">
        <v>0</v>
      </c>
      <c r="R130" s="195">
        <f>Q130*H130</f>
        <v>0</v>
      </c>
      <c r="S130" s="195">
        <v>0</v>
      </c>
      <c r="T130" s="196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7" t="s">
        <v>92</v>
      </c>
      <c r="AT130" s="197" t="s">
        <v>140</v>
      </c>
      <c r="AU130" s="197" t="s">
        <v>86</v>
      </c>
      <c r="AY130" s="17" t="s">
        <v>138</v>
      </c>
      <c r="BE130" s="198">
        <f>IF(N130="základní",J130,0)</f>
        <v>0</v>
      </c>
      <c r="BF130" s="198">
        <f>IF(N130="snížená",J130,0)</f>
        <v>0</v>
      </c>
      <c r="BG130" s="198">
        <f>IF(N130="zákl. přenesená",J130,0)</f>
        <v>0</v>
      </c>
      <c r="BH130" s="198">
        <f>IF(N130="sníž. přenesená",J130,0)</f>
        <v>0</v>
      </c>
      <c r="BI130" s="198">
        <f>IF(N130="nulová",J130,0)</f>
        <v>0</v>
      </c>
      <c r="BJ130" s="17" t="s">
        <v>82</v>
      </c>
      <c r="BK130" s="198">
        <f>ROUND(I130*H130,2)</f>
        <v>0</v>
      </c>
      <c r="BL130" s="17" t="s">
        <v>92</v>
      </c>
      <c r="BM130" s="197" t="s">
        <v>158</v>
      </c>
    </row>
    <row r="131" spans="1:47" s="2" customFormat="1" ht="11.25">
      <c r="A131" s="34"/>
      <c r="B131" s="35"/>
      <c r="C131" s="36"/>
      <c r="D131" s="199" t="s">
        <v>145</v>
      </c>
      <c r="E131" s="36"/>
      <c r="F131" s="200" t="s">
        <v>876</v>
      </c>
      <c r="G131" s="36"/>
      <c r="H131" s="36"/>
      <c r="I131" s="201"/>
      <c r="J131" s="36"/>
      <c r="K131" s="36"/>
      <c r="L131" s="39"/>
      <c r="M131" s="202"/>
      <c r="N131" s="203"/>
      <c r="O131" s="71"/>
      <c r="P131" s="71"/>
      <c r="Q131" s="71"/>
      <c r="R131" s="71"/>
      <c r="S131" s="71"/>
      <c r="T131" s="72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145</v>
      </c>
      <c r="AU131" s="17" t="s">
        <v>86</v>
      </c>
    </row>
    <row r="132" spans="2:63" s="12" customFormat="1" ht="22.9" customHeight="1">
      <c r="B132" s="170"/>
      <c r="C132" s="171"/>
      <c r="D132" s="172" t="s">
        <v>76</v>
      </c>
      <c r="E132" s="184" t="s">
        <v>635</v>
      </c>
      <c r="F132" s="184" t="s">
        <v>877</v>
      </c>
      <c r="G132" s="171"/>
      <c r="H132" s="171"/>
      <c r="I132" s="174"/>
      <c r="J132" s="185">
        <f>BK132</f>
        <v>0</v>
      </c>
      <c r="K132" s="171"/>
      <c r="L132" s="176"/>
      <c r="M132" s="177"/>
      <c r="N132" s="178"/>
      <c r="O132" s="178"/>
      <c r="P132" s="179">
        <f>SUM(P133:P138)</f>
        <v>0</v>
      </c>
      <c r="Q132" s="178"/>
      <c r="R132" s="179">
        <f>SUM(R133:R138)</f>
        <v>0</v>
      </c>
      <c r="S132" s="178"/>
      <c r="T132" s="180">
        <f>SUM(T133:T138)</f>
        <v>0</v>
      </c>
      <c r="AR132" s="181" t="s">
        <v>82</v>
      </c>
      <c r="AT132" s="182" t="s">
        <v>76</v>
      </c>
      <c r="AU132" s="182" t="s">
        <v>82</v>
      </c>
      <c r="AY132" s="181" t="s">
        <v>138</v>
      </c>
      <c r="BK132" s="183">
        <f>SUM(BK133:BK138)</f>
        <v>0</v>
      </c>
    </row>
    <row r="133" spans="1:65" s="2" customFormat="1" ht="14.45" customHeight="1">
      <c r="A133" s="34"/>
      <c r="B133" s="35"/>
      <c r="C133" s="186" t="s">
        <v>92</v>
      </c>
      <c r="D133" s="186" t="s">
        <v>140</v>
      </c>
      <c r="E133" s="187" t="s">
        <v>854</v>
      </c>
      <c r="F133" s="188" t="s">
        <v>874</v>
      </c>
      <c r="G133" s="189" t="s">
        <v>538</v>
      </c>
      <c r="H133" s="190">
        <v>4</v>
      </c>
      <c r="I133" s="191"/>
      <c r="J133" s="192">
        <f>ROUND(I133*H133,2)</f>
        <v>0</v>
      </c>
      <c r="K133" s="188" t="s">
        <v>1</v>
      </c>
      <c r="L133" s="39"/>
      <c r="M133" s="193" t="s">
        <v>1</v>
      </c>
      <c r="N133" s="194" t="s">
        <v>42</v>
      </c>
      <c r="O133" s="71"/>
      <c r="P133" s="195">
        <f>O133*H133</f>
        <v>0</v>
      </c>
      <c r="Q133" s="195">
        <v>0</v>
      </c>
      <c r="R133" s="195">
        <f>Q133*H133</f>
        <v>0</v>
      </c>
      <c r="S133" s="195">
        <v>0</v>
      </c>
      <c r="T133" s="196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7" t="s">
        <v>92</v>
      </c>
      <c r="AT133" s="197" t="s">
        <v>140</v>
      </c>
      <c r="AU133" s="197" t="s">
        <v>86</v>
      </c>
      <c r="AY133" s="17" t="s">
        <v>138</v>
      </c>
      <c r="BE133" s="198">
        <f>IF(N133="základní",J133,0)</f>
        <v>0</v>
      </c>
      <c r="BF133" s="198">
        <f>IF(N133="snížená",J133,0)</f>
        <v>0</v>
      </c>
      <c r="BG133" s="198">
        <f>IF(N133="zákl. přenesená",J133,0)</f>
        <v>0</v>
      </c>
      <c r="BH133" s="198">
        <f>IF(N133="sníž. přenesená",J133,0)</f>
        <v>0</v>
      </c>
      <c r="BI133" s="198">
        <f>IF(N133="nulová",J133,0)</f>
        <v>0</v>
      </c>
      <c r="BJ133" s="17" t="s">
        <v>82</v>
      </c>
      <c r="BK133" s="198">
        <f>ROUND(I133*H133,2)</f>
        <v>0</v>
      </c>
      <c r="BL133" s="17" t="s">
        <v>92</v>
      </c>
      <c r="BM133" s="197" t="s">
        <v>164</v>
      </c>
    </row>
    <row r="134" spans="1:47" s="2" customFormat="1" ht="11.25">
      <c r="A134" s="34"/>
      <c r="B134" s="35"/>
      <c r="C134" s="36"/>
      <c r="D134" s="199" t="s">
        <v>145</v>
      </c>
      <c r="E134" s="36"/>
      <c r="F134" s="200" t="s">
        <v>874</v>
      </c>
      <c r="G134" s="36"/>
      <c r="H134" s="36"/>
      <c r="I134" s="201"/>
      <c r="J134" s="36"/>
      <c r="K134" s="36"/>
      <c r="L134" s="39"/>
      <c r="M134" s="202"/>
      <c r="N134" s="203"/>
      <c r="O134" s="71"/>
      <c r="P134" s="71"/>
      <c r="Q134" s="71"/>
      <c r="R134" s="71"/>
      <c r="S134" s="71"/>
      <c r="T134" s="72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7" t="s">
        <v>145</v>
      </c>
      <c r="AU134" s="17" t="s">
        <v>86</v>
      </c>
    </row>
    <row r="135" spans="1:65" s="2" customFormat="1" ht="14.45" customHeight="1">
      <c r="A135" s="34"/>
      <c r="B135" s="35"/>
      <c r="C135" s="186" t="s">
        <v>167</v>
      </c>
      <c r="D135" s="186" t="s">
        <v>140</v>
      </c>
      <c r="E135" s="187" t="s">
        <v>860</v>
      </c>
      <c r="F135" s="188" t="s">
        <v>875</v>
      </c>
      <c r="G135" s="189" t="s">
        <v>263</v>
      </c>
      <c r="H135" s="190">
        <v>1</v>
      </c>
      <c r="I135" s="191"/>
      <c r="J135" s="192">
        <f>ROUND(I135*H135,2)</f>
        <v>0</v>
      </c>
      <c r="K135" s="188" t="s">
        <v>1</v>
      </c>
      <c r="L135" s="39"/>
      <c r="M135" s="193" t="s">
        <v>1</v>
      </c>
      <c r="N135" s="194" t="s">
        <v>42</v>
      </c>
      <c r="O135" s="71"/>
      <c r="P135" s="195">
        <f>O135*H135</f>
        <v>0</v>
      </c>
      <c r="Q135" s="195">
        <v>0</v>
      </c>
      <c r="R135" s="195">
        <f>Q135*H135</f>
        <v>0</v>
      </c>
      <c r="S135" s="195">
        <v>0</v>
      </c>
      <c r="T135" s="196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7" t="s">
        <v>92</v>
      </c>
      <c r="AT135" s="197" t="s">
        <v>140</v>
      </c>
      <c r="AU135" s="197" t="s">
        <v>86</v>
      </c>
      <c r="AY135" s="17" t="s">
        <v>138</v>
      </c>
      <c r="BE135" s="198">
        <f>IF(N135="základní",J135,0)</f>
        <v>0</v>
      </c>
      <c r="BF135" s="198">
        <f>IF(N135="snížená",J135,0)</f>
        <v>0</v>
      </c>
      <c r="BG135" s="198">
        <f>IF(N135="zákl. přenesená",J135,0)</f>
        <v>0</v>
      </c>
      <c r="BH135" s="198">
        <f>IF(N135="sníž. přenesená",J135,0)</f>
        <v>0</v>
      </c>
      <c r="BI135" s="198">
        <f>IF(N135="nulová",J135,0)</f>
        <v>0</v>
      </c>
      <c r="BJ135" s="17" t="s">
        <v>82</v>
      </c>
      <c r="BK135" s="198">
        <f>ROUND(I135*H135,2)</f>
        <v>0</v>
      </c>
      <c r="BL135" s="17" t="s">
        <v>92</v>
      </c>
      <c r="BM135" s="197" t="s">
        <v>171</v>
      </c>
    </row>
    <row r="136" spans="1:47" s="2" customFormat="1" ht="11.25">
      <c r="A136" s="34"/>
      <c r="B136" s="35"/>
      <c r="C136" s="36"/>
      <c r="D136" s="199" t="s">
        <v>145</v>
      </c>
      <c r="E136" s="36"/>
      <c r="F136" s="200" t="s">
        <v>875</v>
      </c>
      <c r="G136" s="36"/>
      <c r="H136" s="36"/>
      <c r="I136" s="201"/>
      <c r="J136" s="36"/>
      <c r="K136" s="36"/>
      <c r="L136" s="39"/>
      <c r="M136" s="202"/>
      <c r="N136" s="203"/>
      <c r="O136" s="71"/>
      <c r="P136" s="71"/>
      <c r="Q136" s="71"/>
      <c r="R136" s="71"/>
      <c r="S136" s="71"/>
      <c r="T136" s="72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145</v>
      </c>
      <c r="AU136" s="17" t="s">
        <v>86</v>
      </c>
    </row>
    <row r="137" spans="1:65" s="2" customFormat="1" ht="14.45" customHeight="1">
      <c r="A137" s="34"/>
      <c r="B137" s="35"/>
      <c r="C137" s="186" t="s">
        <v>158</v>
      </c>
      <c r="D137" s="186" t="s">
        <v>140</v>
      </c>
      <c r="E137" s="187" t="s">
        <v>858</v>
      </c>
      <c r="F137" s="188" t="s">
        <v>876</v>
      </c>
      <c r="G137" s="189" t="s">
        <v>257</v>
      </c>
      <c r="H137" s="190">
        <v>50</v>
      </c>
      <c r="I137" s="191"/>
      <c r="J137" s="192">
        <f>ROUND(I137*H137,2)</f>
        <v>0</v>
      </c>
      <c r="K137" s="188" t="s">
        <v>1</v>
      </c>
      <c r="L137" s="39"/>
      <c r="M137" s="193" t="s">
        <v>1</v>
      </c>
      <c r="N137" s="194" t="s">
        <v>42</v>
      </c>
      <c r="O137" s="71"/>
      <c r="P137" s="195">
        <f>O137*H137</f>
        <v>0</v>
      </c>
      <c r="Q137" s="195">
        <v>0</v>
      </c>
      <c r="R137" s="195">
        <f>Q137*H137</f>
        <v>0</v>
      </c>
      <c r="S137" s="195">
        <v>0</v>
      </c>
      <c r="T137" s="196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7" t="s">
        <v>92</v>
      </c>
      <c r="AT137" s="197" t="s">
        <v>140</v>
      </c>
      <c r="AU137" s="197" t="s">
        <v>86</v>
      </c>
      <c r="AY137" s="17" t="s">
        <v>138</v>
      </c>
      <c r="BE137" s="198">
        <f>IF(N137="základní",J137,0)</f>
        <v>0</v>
      </c>
      <c r="BF137" s="198">
        <f>IF(N137="snížená",J137,0)</f>
        <v>0</v>
      </c>
      <c r="BG137" s="198">
        <f>IF(N137="zákl. přenesená",J137,0)</f>
        <v>0</v>
      </c>
      <c r="BH137" s="198">
        <f>IF(N137="sníž. přenesená",J137,0)</f>
        <v>0</v>
      </c>
      <c r="BI137" s="198">
        <f>IF(N137="nulová",J137,0)</f>
        <v>0</v>
      </c>
      <c r="BJ137" s="17" t="s">
        <v>82</v>
      </c>
      <c r="BK137" s="198">
        <f>ROUND(I137*H137,2)</f>
        <v>0</v>
      </c>
      <c r="BL137" s="17" t="s">
        <v>92</v>
      </c>
      <c r="BM137" s="197" t="s">
        <v>177</v>
      </c>
    </row>
    <row r="138" spans="1:47" s="2" customFormat="1" ht="11.25">
      <c r="A138" s="34"/>
      <c r="B138" s="35"/>
      <c r="C138" s="36"/>
      <c r="D138" s="199" t="s">
        <v>145</v>
      </c>
      <c r="E138" s="36"/>
      <c r="F138" s="200" t="s">
        <v>876</v>
      </c>
      <c r="G138" s="36"/>
      <c r="H138" s="36"/>
      <c r="I138" s="201"/>
      <c r="J138" s="36"/>
      <c r="K138" s="36"/>
      <c r="L138" s="39"/>
      <c r="M138" s="202"/>
      <c r="N138" s="203"/>
      <c r="O138" s="71"/>
      <c r="P138" s="71"/>
      <c r="Q138" s="71"/>
      <c r="R138" s="71"/>
      <c r="S138" s="71"/>
      <c r="T138" s="72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7" t="s">
        <v>145</v>
      </c>
      <c r="AU138" s="17" t="s">
        <v>86</v>
      </c>
    </row>
    <row r="139" spans="2:63" s="12" customFormat="1" ht="22.9" customHeight="1">
      <c r="B139" s="170"/>
      <c r="C139" s="171"/>
      <c r="D139" s="172" t="s">
        <v>76</v>
      </c>
      <c r="E139" s="184" t="s">
        <v>693</v>
      </c>
      <c r="F139" s="184" t="s">
        <v>878</v>
      </c>
      <c r="G139" s="171"/>
      <c r="H139" s="171"/>
      <c r="I139" s="174"/>
      <c r="J139" s="185">
        <f>BK139</f>
        <v>0</v>
      </c>
      <c r="K139" s="171"/>
      <c r="L139" s="176"/>
      <c r="M139" s="177"/>
      <c r="N139" s="178"/>
      <c r="O139" s="178"/>
      <c r="P139" s="179">
        <f>SUM(P140:P145)</f>
        <v>0</v>
      </c>
      <c r="Q139" s="178"/>
      <c r="R139" s="179">
        <f>SUM(R140:R145)</f>
        <v>0</v>
      </c>
      <c r="S139" s="178"/>
      <c r="T139" s="180">
        <f>SUM(T140:T145)</f>
        <v>0</v>
      </c>
      <c r="AR139" s="181" t="s">
        <v>82</v>
      </c>
      <c r="AT139" s="182" t="s">
        <v>76</v>
      </c>
      <c r="AU139" s="182" t="s">
        <v>82</v>
      </c>
      <c r="AY139" s="181" t="s">
        <v>138</v>
      </c>
      <c r="BK139" s="183">
        <f>SUM(BK140:BK145)</f>
        <v>0</v>
      </c>
    </row>
    <row r="140" spans="1:65" s="2" customFormat="1" ht="14.45" customHeight="1">
      <c r="A140" s="34"/>
      <c r="B140" s="35"/>
      <c r="C140" s="186" t="s">
        <v>180</v>
      </c>
      <c r="D140" s="186" t="s">
        <v>140</v>
      </c>
      <c r="E140" s="187" t="s">
        <v>854</v>
      </c>
      <c r="F140" s="188" t="s">
        <v>874</v>
      </c>
      <c r="G140" s="189" t="s">
        <v>538</v>
      </c>
      <c r="H140" s="190">
        <v>2</v>
      </c>
      <c r="I140" s="191"/>
      <c r="J140" s="192">
        <f>ROUND(I140*H140,2)</f>
        <v>0</v>
      </c>
      <c r="K140" s="188" t="s">
        <v>1</v>
      </c>
      <c r="L140" s="39"/>
      <c r="M140" s="193" t="s">
        <v>1</v>
      </c>
      <c r="N140" s="194" t="s">
        <v>42</v>
      </c>
      <c r="O140" s="71"/>
      <c r="P140" s="195">
        <f>O140*H140</f>
        <v>0</v>
      </c>
      <c r="Q140" s="195">
        <v>0</v>
      </c>
      <c r="R140" s="195">
        <f>Q140*H140</f>
        <v>0</v>
      </c>
      <c r="S140" s="195">
        <v>0</v>
      </c>
      <c r="T140" s="196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7" t="s">
        <v>92</v>
      </c>
      <c r="AT140" s="197" t="s">
        <v>140</v>
      </c>
      <c r="AU140" s="197" t="s">
        <v>86</v>
      </c>
      <c r="AY140" s="17" t="s">
        <v>138</v>
      </c>
      <c r="BE140" s="198">
        <f>IF(N140="základní",J140,0)</f>
        <v>0</v>
      </c>
      <c r="BF140" s="198">
        <f>IF(N140="snížená",J140,0)</f>
        <v>0</v>
      </c>
      <c r="BG140" s="198">
        <f>IF(N140="zákl. přenesená",J140,0)</f>
        <v>0</v>
      </c>
      <c r="BH140" s="198">
        <f>IF(N140="sníž. přenesená",J140,0)</f>
        <v>0</v>
      </c>
      <c r="BI140" s="198">
        <f>IF(N140="nulová",J140,0)</f>
        <v>0</v>
      </c>
      <c r="BJ140" s="17" t="s">
        <v>82</v>
      </c>
      <c r="BK140" s="198">
        <f>ROUND(I140*H140,2)</f>
        <v>0</v>
      </c>
      <c r="BL140" s="17" t="s">
        <v>92</v>
      </c>
      <c r="BM140" s="197" t="s">
        <v>183</v>
      </c>
    </row>
    <row r="141" spans="1:47" s="2" customFormat="1" ht="11.25">
      <c r="A141" s="34"/>
      <c r="B141" s="35"/>
      <c r="C141" s="36"/>
      <c r="D141" s="199" t="s">
        <v>145</v>
      </c>
      <c r="E141" s="36"/>
      <c r="F141" s="200" t="s">
        <v>874</v>
      </c>
      <c r="G141" s="36"/>
      <c r="H141" s="36"/>
      <c r="I141" s="201"/>
      <c r="J141" s="36"/>
      <c r="K141" s="36"/>
      <c r="L141" s="39"/>
      <c r="M141" s="202"/>
      <c r="N141" s="203"/>
      <c r="O141" s="71"/>
      <c r="P141" s="71"/>
      <c r="Q141" s="71"/>
      <c r="R141" s="71"/>
      <c r="S141" s="71"/>
      <c r="T141" s="72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7" t="s">
        <v>145</v>
      </c>
      <c r="AU141" s="17" t="s">
        <v>86</v>
      </c>
    </row>
    <row r="142" spans="1:65" s="2" customFormat="1" ht="14.45" customHeight="1">
      <c r="A142" s="34"/>
      <c r="B142" s="35"/>
      <c r="C142" s="186" t="s">
        <v>164</v>
      </c>
      <c r="D142" s="186" t="s">
        <v>140</v>
      </c>
      <c r="E142" s="187" t="s">
        <v>856</v>
      </c>
      <c r="F142" s="188" t="s">
        <v>875</v>
      </c>
      <c r="G142" s="189" t="s">
        <v>263</v>
      </c>
      <c r="H142" s="190">
        <v>1</v>
      </c>
      <c r="I142" s="191"/>
      <c r="J142" s="192">
        <f>ROUND(I142*H142,2)</f>
        <v>0</v>
      </c>
      <c r="K142" s="188" t="s">
        <v>1</v>
      </c>
      <c r="L142" s="39"/>
      <c r="M142" s="193" t="s">
        <v>1</v>
      </c>
      <c r="N142" s="194" t="s">
        <v>42</v>
      </c>
      <c r="O142" s="71"/>
      <c r="P142" s="195">
        <f>O142*H142</f>
        <v>0</v>
      </c>
      <c r="Q142" s="195">
        <v>0</v>
      </c>
      <c r="R142" s="195">
        <f>Q142*H142</f>
        <v>0</v>
      </c>
      <c r="S142" s="195">
        <v>0</v>
      </c>
      <c r="T142" s="196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7" t="s">
        <v>92</v>
      </c>
      <c r="AT142" s="197" t="s">
        <v>140</v>
      </c>
      <c r="AU142" s="197" t="s">
        <v>86</v>
      </c>
      <c r="AY142" s="17" t="s">
        <v>138</v>
      </c>
      <c r="BE142" s="198">
        <f>IF(N142="základní",J142,0)</f>
        <v>0</v>
      </c>
      <c r="BF142" s="198">
        <f>IF(N142="snížená",J142,0)</f>
        <v>0</v>
      </c>
      <c r="BG142" s="198">
        <f>IF(N142="zákl. přenesená",J142,0)</f>
        <v>0</v>
      </c>
      <c r="BH142" s="198">
        <f>IF(N142="sníž. přenesená",J142,0)</f>
        <v>0</v>
      </c>
      <c r="BI142" s="198">
        <f>IF(N142="nulová",J142,0)</f>
        <v>0</v>
      </c>
      <c r="BJ142" s="17" t="s">
        <v>82</v>
      </c>
      <c r="BK142" s="198">
        <f>ROUND(I142*H142,2)</f>
        <v>0</v>
      </c>
      <c r="BL142" s="17" t="s">
        <v>92</v>
      </c>
      <c r="BM142" s="197" t="s">
        <v>188</v>
      </c>
    </row>
    <row r="143" spans="1:47" s="2" customFormat="1" ht="11.25">
      <c r="A143" s="34"/>
      <c r="B143" s="35"/>
      <c r="C143" s="36"/>
      <c r="D143" s="199" t="s">
        <v>145</v>
      </c>
      <c r="E143" s="36"/>
      <c r="F143" s="200" t="s">
        <v>875</v>
      </c>
      <c r="G143" s="36"/>
      <c r="H143" s="36"/>
      <c r="I143" s="201"/>
      <c r="J143" s="36"/>
      <c r="K143" s="36"/>
      <c r="L143" s="39"/>
      <c r="M143" s="202"/>
      <c r="N143" s="203"/>
      <c r="O143" s="71"/>
      <c r="P143" s="71"/>
      <c r="Q143" s="71"/>
      <c r="R143" s="71"/>
      <c r="S143" s="71"/>
      <c r="T143" s="72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145</v>
      </c>
      <c r="AU143" s="17" t="s">
        <v>86</v>
      </c>
    </row>
    <row r="144" spans="1:65" s="2" customFormat="1" ht="14.45" customHeight="1">
      <c r="A144" s="34"/>
      <c r="B144" s="35"/>
      <c r="C144" s="186" t="s">
        <v>194</v>
      </c>
      <c r="D144" s="186" t="s">
        <v>140</v>
      </c>
      <c r="E144" s="187" t="s">
        <v>858</v>
      </c>
      <c r="F144" s="188" t="s">
        <v>876</v>
      </c>
      <c r="G144" s="189" t="s">
        <v>257</v>
      </c>
      <c r="H144" s="190">
        <v>30</v>
      </c>
      <c r="I144" s="191"/>
      <c r="J144" s="192">
        <f>ROUND(I144*H144,2)</f>
        <v>0</v>
      </c>
      <c r="K144" s="188" t="s">
        <v>1</v>
      </c>
      <c r="L144" s="39"/>
      <c r="M144" s="193" t="s">
        <v>1</v>
      </c>
      <c r="N144" s="194" t="s">
        <v>42</v>
      </c>
      <c r="O144" s="71"/>
      <c r="P144" s="195">
        <f>O144*H144</f>
        <v>0</v>
      </c>
      <c r="Q144" s="195">
        <v>0</v>
      </c>
      <c r="R144" s="195">
        <f>Q144*H144</f>
        <v>0</v>
      </c>
      <c r="S144" s="195">
        <v>0</v>
      </c>
      <c r="T144" s="196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7" t="s">
        <v>92</v>
      </c>
      <c r="AT144" s="197" t="s">
        <v>140</v>
      </c>
      <c r="AU144" s="197" t="s">
        <v>86</v>
      </c>
      <c r="AY144" s="17" t="s">
        <v>138</v>
      </c>
      <c r="BE144" s="198">
        <f>IF(N144="základní",J144,0)</f>
        <v>0</v>
      </c>
      <c r="BF144" s="198">
        <f>IF(N144="snížená",J144,0)</f>
        <v>0</v>
      </c>
      <c r="BG144" s="198">
        <f>IF(N144="zákl. přenesená",J144,0)</f>
        <v>0</v>
      </c>
      <c r="BH144" s="198">
        <f>IF(N144="sníž. přenesená",J144,0)</f>
        <v>0</v>
      </c>
      <c r="BI144" s="198">
        <f>IF(N144="nulová",J144,0)</f>
        <v>0</v>
      </c>
      <c r="BJ144" s="17" t="s">
        <v>82</v>
      </c>
      <c r="BK144" s="198">
        <f>ROUND(I144*H144,2)</f>
        <v>0</v>
      </c>
      <c r="BL144" s="17" t="s">
        <v>92</v>
      </c>
      <c r="BM144" s="197" t="s">
        <v>197</v>
      </c>
    </row>
    <row r="145" spans="1:47" s="2" customFormat="1" ht="11.25">
      <c r="A145" s="34"/>
      <c r="B145" s="35"/>
      <c r="C145" s="36"/>
      <c r="D145" s="199" t="s">
        <v>145</v>
      </c>
      <c r="E145" s="36"/>
      <c r="F145" s="200" t="s">
        <v>876</v>
      </c>
      <c r="G145" s="36"/>
      <c r="H145" s="36"/>
      <c r="I145" s="201"/>
      <c r="J145" s="36"/>
      <c r="K145" s="36"/>
      <c r="L145" s="39"/>
      <c r="M145" s="202"/>
      <c r="N145" s="203"/>
      <c r="O145" s="71"/>
      <c r="P145" s="71"/>
      <c r="Q145" s="71"/>
      <c r="R145" s="71"/>
      <c r="S145" s="71"/>
      <c r="T145" s="72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7" t="s">
        <v>145</v>
      </c>
      <c r="AU145" s="17" t="s">
        <v>86</v>
      </c>
    </row>
    <row r="146" spans="2:63" s="12" customFormat="1" ht="25.9" customHeight="1">
      <c r="B146" s="170"/>
      <c r="C146" s="171"/>
      <c r="D146" s="172" t="s">
        <v>76</v>
      </c>
      <c r="E146" s="173" t="s">
        <v>781</v>
      </c>
      <c r="F146" s="173" t="s">
        <v>879</v>
      </c>
      <c r="G146" s="171"/>
      <c r="H146" s="171"/>
      <c r="I146" s="174"/>
      <c r="J146" s="175">
        <f>BK146</f>
        <v>0</v>
      </c>
      <c r="K146" s="171"/>
      <c r="L146" s="176"/>
      <c r="M146" s="177"/>
      <c r="N146" s="178"/>
      <c r="O146" s="178"/>
      <c r="P146" s="179">
        <f>P147+P276</f>
        <v>0</v>
      </c>
      <c r="Q146" s="178"/>
      <c r="R146" s="179">
        <f>R147+R276</f>
        <v>0</v>
      </c>
      <c r="S146" s="178"/>
      <c r="T146" s="180">
        <f>T147+T276</f>
        <v>0</v>
      </c>
      <c r="AR146" s="181" t="s">
        <v>82</v>
      </c>
      <c r="AT146" s="182" t="s">
        <v>76</v>
      </c>
      <c r="AU146" s="182" t="s">
        <v>77</v>
      </c>
      <c r="AY146" s="181" t="s">
        <v>138</v>
      </c>
      <c r="BK146" s="183">
        <f>BK147+BK276</f>
        <v>0</v>
      </c>
    </row>
    <row r="147" spans="2:63" s="12" customFormat="1" ht="22.9" customHeight="1">
      <c r="B147" s="170"/>
      <c r="C147" s="171"/>
      <c r="D147" s="172" t="s">
        <v>76</v>
      </c>
      <c r="E147" s="184" t="s">
        <v>819</v>
      </c>
      <c r="F147" s="184" t="s">
        <v>880</v>
      </c>
      <c r="G147" s="171"/>
      <c r="H147" s="171"/>
      <c r="I147" s="174"/>
      <c r="J147" s="185">
        <f>BK147</f>
        <v>0</v>
      </c>
      <c r="K147" s="171"/>
      <c r="L147" s="176"/>
      <c r="M147" s="177"/>
      <c r="N147" s="178"/>
      <c r="O147" s="178"/>
      <c r="P147" s="179">
        <f>SUM(P148:P275)</f>
        <v>0</v>
      </c>
      <c r="Q147" s="178"/>
      <c r="R147" s="179">
        <f>SUM(R148:R275)</f>
        <v>0</v>
      </c>
      <c r="S147" s="178"/>
      <c r="T147" s="180">
        <f>SUM(T148:T275)</f>
        <v>0</v>
      </c>
      <c r="AR147" s="181" t="s">
        <v>82</v>
      </c>
      <c r="AT147" s="182" t="s">
        <v>76</v>
      </c>
      <c r="AU147" s="182" t="s">
        <v>82</v>
      </c>
      <c r="AY147" s="181" t="s">
        <v>138</v>
      </c>
      <c r="BK147" s="183">
        <f>SUM(BK148:BK275)</f>
        <v>0</v>
      </c>
    </row>
    <row r="148" spans="1:65" s="2" customFormat="1" ht="14.45" customHeight="1">
      <c r="A148" s="34"/>
      <c r="B148" s="35"/>
      <c r="C148" s="226" t="s">
        <v>171</v>
      </c>
      <c r="D148" s="226" t="s">
        <v>174</v>
      </c>
      <c r="E148" s="227" t="s">
        <v>862</v>
      </c>
      <c r="F148" s="228" t="s">
        <v>881</v>
      </c>
      <c r="G148" s="229" t="s">
        <v>538</v>
      </c>
      <c r="H148" s="230">
        <v>1</v>
      </c>
      <c r="I148" s="231"/>
      <c r="J148" s="232">
        <f>ROUND(I148*H148,2)</f>
        <v>0</v>
      </c>
      <c r="K148" s="228" t="s">
        <v>1</v>
      </c>
      <c r="L148" s="233"/>
      <c r="M148" s="234" t="s">
        <v>1</v>
      </c>
      <c r="N148" s="235" t="s">
        <v>42</v>
      </c>
      <c r="O148" s="71"/>
      <c r="P148" s="195">
        <f>O148*H148</f>
        <v>0</v>
      </c>
      <c r="Q148" s="195">
        <v>0</v>
      </c>
      <c r="R148" s="195">
        <f>Q148*H148</f>
        <v>0</v>
      </c>
      <c r="S148" s="195">
        <v>0</v>
      </c>
      <c r="T148" s="196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7" t="s">
        <v>164</v>
      </c>
      <c r="AT148" s="197" t="s">
        <v>174</v>
      </c>
      <c r="AU148" s="197" t="s">
        <v>86</v>
      </c>
      <c r="AY148" s="17" t="s">
        <v>138</v>
      </c>
      <c r="BE148" s="198">
        <f>IF(N148="základní",J148,0)</f>
        <v>0</v>
      </c>
      <c r="BF148" s="198">
        <f>IF(N148="snížená",J148,0)</f>
        <v>0</v>
      </c>
      <c r="BG148" s="198">
        <f>IF(N148="zákl. přenesená",J148,0)</f>
        <v>0</v>
      </c>
      <c r="BH148" s="198">
        <f>IF(N148="sníž. přenesená",J148,0)</f>
        <v>0</v>
      </c>
      <c r="BI148" s="198">
        <f>IF(N148="nulová",J148,0)</f>
        <v>0</v>
      </c>
      <c r="BJ148" s="17" t="s">
        <v>82</v>
      </c>
      <c r="BK148" s="198">
        <f>ROUND(I148*H148,2)</f>
        <v>0</v>
      </c>
      <c r="BL148" s="17" t="s">
        <v>92</v>
      </c>
      <c r="BM148" s="197" t="s">
        <v>207</v>
      </c>
    </row>
    <row r="149" spans="1:47" s="2" customFormat="1" ht="39">
      <c r="A149" s="34"/>
      <c r="B149" s="35"/>
      <c r="C149" s="36"/>
      <c r="D149" s="199" t="s">
        <v>145</v>
      </c>
      <c r="E149" s="36"/>
      <c r="F149" s="200" t="s">
        <v>882</v>
      </c>
      <c r="G149" s="36"/>
      <c r="H149" s="36"/>
      <c r="I149" s="201"/>
      <c r="J149" s="36"/>
      <c r="K149" s="36"/>
      <c r="L149" s="39"/>
      <c r="M149" s="202"/>
      <c r="N149" s="203"/>
      <c r="O149" s="71"/>
      <c r="P149" s="71"/>
      <c r="Q149" s="71"/>
      <c r="R149" s="71"/>
      <c r="S149" s="71"/>
      <c r="T149" s="72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7" t="s">
        <v>145</v>
      </c>
      <c r="AU149" s="17" t="s">
        <v>86</v>
      </c>
    </row>
    <row r="150" spans="1:65" s="2" customFormat="1" ht="14.45" customHeight="1">
      <c r="A150" s="34"/>
      <c r="B150" s="35"/>
      <c r="C150" s="186" t="s">
        <v>210</v>
      </c>
      <c r="D150" s="186" t="s">
        <v>140</v>
      </c>
      <c r="E150" s="187" t="s">
        <v>883</v>
      </c>
      <c r="F150" s="188" t="s">
        <v>884</v>
      </c>
      <c r="G150" s="189" t="s">
        <v>538</v>
      </c>
      <c r="H150" s="190">
        <v>1</v>
      </c>
      <c r="I150" s="191"/>
      <c r="J150" s="192">
        <f>ROUND(I150*H150,2)</f>
        <v>0</v>
      </c>
      <c r="K150" s="188" t="s">
        <v>1</v>
      </c>
      <c r="L150" s="39"/>
      <c r="M150" s="193" t="s">
        <v>1</v>
      </c>
      <c r="N150" s="194" t="s">
        <v>42</v>
      </c>
      <c r="O150" s="71"/>
      <c r="P150" s="195">
        <f>O150*H150</f>
        <v>0</v>
      </c>
      <c r="Q150" s="195">
        <v>0</v>
      </c>
      <c r="R150" s="195">
        <f>Q150*H150</f>
        <v>0</v>
      </c>
      <c r="S150" s="195">
        <v>0</v>
      </c>
      <c r="T150" s="196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7" t="s">
        <v>92</v>
      </c>
      <c r="AT150" s="197" t="s">
        <v>140</v>
      </c>
      <c r="AU150" s="197" t="s">
        <v>86</v>
      </c>
      <c r="AY150" s="17" t="s">
        <v>138</v>
      </c>
      <c r="BE150" s="198">
        <f>IF(N150="základní",J150,0)</f>
        <v>0</v>
      </c>
      <c r="BF150" s="198">
        <f>IF(N150="snížená",J150,0)</f>
        <v>0</v>
      </c>
      <c r="BG150" s="198">
        <f>IF(N150="zákl. přenesená",J150,0)</f>
        <v>0</v>
      </c>
      <c r="BH150" s="198">
        <f>IF(N150="sníž. přenesená",J150,0)</f>
        <v>0</v>
      </c>
      <c r="BI150" s="198">
        <f>IF(N150="nulová",J150,0)</f>
        <v>0</v>
      </c>
      <c r="BJ150" s="17" t="s">
        <v>82</v>
      </c>
      <c r="BK150" s="198">
        <f>ROUND(I150*H150,2)</f>
        <v>0</v>
      </c>
      <c r="BL150" s="17" t="s">
        <v>92</v>
      </c>
      <c r="BM150" s="197" t="s">
        <v>213</v>
      </c>
    </row>
    <row r="151" spans="1:47" s="2" customFormat="1" ht="11.25">
      <c r="A151" s="34"/>
      <c r="B151" s="35"/>
      <c r="C151" s="36"/>
      <c r="D151" s="199" t="s">
        <v>145</v>
      </c>
      <c r="E151" s="36"/>
      <c r="F151" s="200" t="s">
        <v>884</v>
      </c>
      <c r="G151" s="36"/>
      <c r="H151" s="36"/>
      <c r="I151" s="201"/>
      <c r="J151" s="36"/>
      <c r="K151" s="36"/>
      <c r="L151" s="39"/>
      <c r="M151" s="202"/>
      <c r="N151" s="203"/>
      <c r="O151" s="71"/>
      <c r="P151" s="71"/>
      <c r="Q151" s="71"/>
      <c r="R151" s="71"/>
      <c r="S151" s="71"/>
      <c r="T151" s="72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T151" s="17" t="s">
        <v>145</v>
      </c>
      <c r="AU151" s="17" t="s">
        <v>86</v>
      </c>
    </row>
    <row r="152" spans="1:65" s="2" customFormat="1" ht="14.45" customHeight="1">
      <c r="A152" s="34"/>
      <c r="B152" s="35"/>
      <c r="C152" s="186" t="s">
        <v>177</v>
      </c>
      <c r="D152" s="186" t="s">
        <v>140</v>
      </c>
      <c r="E152" s="187" t="s">
        <v>885</v>
      </c>
      <c r="F152" s="188" t="s">
        <v>886</v>
      </c>
      <c r="G152" s="189" t="s">
        <v>538</v>
      </c>
      <c r="H152" s="190">
        <v>1</v>
      </c>
      <c r="I152" s="191"/>
      <c r="J152" s="192">
        <f>ROUND(I152*H152,2)</f>
        <v>0</v>
      </c>
      <c r="K152" s="188" t="s">
        <v>1</v>
      </c>
      <c r="L152" s="39"/>
      <c r="M152" s="193" t="s">
        <v>1</v>
      </c>
      <c r="N152" s="194" t="s">
        <v>42</v>
      </c>
      <c r="O152" s="71"/>
      <c r="P152" s="195">
        <f>O152*H152</f>
        <v>0</v>
      </c>
      <c r="Q152" s="195">
        <v>0</v>
      </c>
      <c r="R152" s="195">
        <f>Q152*H152</f>
        <v>0</v>
      </c>
      <c r="S152" s="195">
        <v>0</v>
      </c>
      <c r="T152" s="196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7" t="s">
        <v>92</v>
      </c>
      <c r="AT152" s="197" t="s">
        <v>140</v>
      </c>
      <c r="AU152" s="197" t="s">
        <v>86</v>
      </c>
      <c r="AY152" s="17" t="s">
        <v>138</v>
      </c>
      <c r="BE152" s="198">
        <f>IF(N152="základní",J152,0)</f>
        <v>0</v>
      </c>
      <c r="BF152" s="198">
        <f>IF(N152="snížená",J152,0)</f>
        <v>0</v>
      </c>
      <c r="BG152" s="198">
        <f>IF(N152="zákl. přenesená",J152,0)</f>
        <v>0</v>
      </c>
      <c r="BH152" s="198">
        <f>IF(N152="sníž. přenesená",J152,0)</f>
        <v>0</v>
      </c>
      <c r="BI152" s="198">
        <f>IF(N152="nulová",J152,0)</f>
        <v>0</v>
      </c>
      <c r="BJ152" s="17" t="s">
        <v>82</v>
      </c>
      <c r="BK152" s="198">
        <f>ROUND(I152*H152,2)</f>
        <v>0</v>
      </c>
      <c r="BL152" s="17" t="s">
        <v>92</v>
      </c>
      <c r="BM152" s="197" t="s">
        <v>218</v>
      </c>
    </row>
    <row r="153" spans="1:47" s="2" customFormat="1" ht="11.25">
      <c r="A153" s="34"/>
      <c r="B153" s="35"/>
      <c r="C153" s="36"/>
      <c r="D153" s="199" t="s">
        <v>145</v>
      </c>
      <c r="E153" s="36"/>
      <c r="F153" s="200" t="s">
        <v>886</v>
      </c>
      <c r="G153" s="36"/>
      <c r="H153" s="36"/>
      <c r="I153" s="201"/>
      <c r="J153" s="36"/>
      <c r="K153" s="36"/>
      <c r="L153" s="39"/>
      <c r="M153" s="202"/>
      <c r="N153" s="203"/>
      <c r="O153" s="71"/>
      <c r="P153" s="71"/>
      <c r="Q153" s="71"/>
      <c r="R153" s="71"/>
      <c r="S153" s="71"/>
      <c r="T153" s="72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7" t="s">
        <v>145</v>
      </c>
      <c r="AU153" s="17" t="s">
        <v>86</v>
      </c>
    </row>
    <row r="154" spans="1:65" s="2" customFormat="1" ht="37.9" customHeight="1">
      <c r="A154" s="34"/>
      <c r="B154" s="35"/>
      <c r="C154" s="226" t="s">
        <v>221</v>
      </c>
      <c r="D154" s="226" t="s">
        <v>174</v>
      </c>
      <c r="E154" s="227" t="s">
        <v>887</v>
      </c>
      <c r="F154" s="228" t="s">
        <v>888</v>
      </c>
      <c r="G154" s="229" t="s">
        <v>538</v>
      </c>
      <c r="H154" s="230">
        <v>2</v>
      </c>
      <c r="I154" s="231"/>
      <c r="J154" s="232">
        <f>ROUND(I154*H154,2)</f>
        <v>0</v>
      </c>
      <c r="K154" s="228" t="s">
        <v>1</v>
      </c>
      <c r="L154" s="233"/>
      <c r="M154" s="234" t="s">
        <v>1</v>
      </c>
      <c r="N154" s="235" t="s">
        <v>42</v>
      </c>
      <c r="O154" s="71"/>
      <c r="P154" s="195">
        <f>O154*H154</f>
        <v>0</v>
      </c>
      <c r="Q154" s="195">
        <v>0</v>
      </c>
      <c r="R154" s="195">
        <f>Q154*H154</f>
        <v>0</v>
      </c>
      <c r="S154" s="195">
        <v>0</v>
      </c>
      <c r="T154" s="196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7" t="s">
        <v>164</v>
      </c>
      <c r="AT154" s="197" t="s">
        <v>174</v>
      </c>
      <c r="AU154" s="197" t="s">
        <v>86</v>
      </c>
      <c r="AY154" s="17" t="s">
        <v>138</v>
      </c>
      <c r="BE154" s="198">
        <f>IF(N154="základní",J154,0)</f>
        <v>0</v>
      </c>
      <c r="BF154" s="198">
        <f>IF(N154="snížená",J154,0)</f>
        <v>0</v>
      </c>
      <c r="BG154" s="198">
        <f>IF(N154="zákl. přenesená",J154,0)</f>
        <v>0</v>
      </c>
      <c r="BH154" s="198">
        <f>IF(N154="sníž. přenesená",J154,0)</f>
        <v>0</v>
      </c>
      <c r="BI154" s="198">
        <f>IF(N154="nulová",J154,0)</f>
        <v>0</v>
      </c>
      <c r="BJ154" s="17" t="s">
        <v>82</v>
      </c>
      <c r="BK154" s="198">
        <f>ROUND(I154*H154,2)</f>
        <v>0</v>
      </c>
      <c r="BL154" s="17" t="s">
        <v>92</v>
      </c>
      <c r="BM154" s="197" t="s">
        <v>224</v>
      </c>
    </row>
    <row r="155" spans="1:47" s="2" customFormat="1" ht="29.25">
      <c r="A155" s="34"/>
      <c r="B155" s="35"/>
      <c r="C155" s="36"/>
      <c r="D155" s="199" t="s">
        <v>145</v>
      </c>
      <c r="E155" s="36"/>
      <c r="F155" s="200" t="s">
        <v>889</v>
      </c>
      <c r="G155" s="36"/>
      <c r="H155" s="36"/>
      <c r="I155" s="201"/>
      <c r="J155" s="36"/>
      <c r="K155" s="36"/>
      <c r="L155" s="39"/>
      <c r="M155" s="202"/>
      <c r="N155" s="203"/>
      <c r="O155" s="71"/>
      <c r="P155" s="71"/>
      <c r="Q155" s="71"/>
      <c r="R155" s="71"/>
      <c r="S155" s="71"/>
      <c r="T155" s="72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T155" s="17" t="s">
        <v>145</v>
      </c>
      <c r="AU155" s="17" t="s">
        <v>86</v>
      </c>
    </row>
    <row r="156" spans="1:65" s="2" customFormat="1" ht="14.45" customHeight="1">
      <c r="A156" s="34"/>
      <c r="B156" s="35"/>
      <c r="C156" s="186" t="s">
        <v>183</v>
      </c>
      <c r="D156" s="186" t="s">
        <v>140</v>
      </c>
      <c r="E156" s="187" t="s">
        <v>890</v>
      </c>
      <c r="F156" s="188" t="s">
        <v>891</v>
      </c>
      <c r="G156" s="189" t="s">
        <v>538</v>
      </c>
      <c r="H156" s="190">
        <v>2</v>
      </c>
      <c r="I156" s="191"/>
      <c r="J156" s="192">
        <f>ROUND(I156*H156,2)</f>
        <v>0</v>
      </c>
      <c r="K156" s="188" t="s">
        <v>1</v>
      </c>
      <c r="L156" s="39"/>
      <c r="M156" s="193" t="s">
        <v>1</v>
      </c>
      <c r="N156" s="194" t="s">
        <v>42</v>
      </c>
      <c r="O156" s="71"/>
      <c r="P156" s="195">
        <f>O156*H156</f>
        <v>0</v>
      </c>
      <c r="Q156" s="195">
        <v>0</v>
      </c>
      <c r="R156" s="195">
        <f>Q156*H156</f>
        <v>0</v>
      </c>
      <c r="S156" s="195">
        <v>0</v>
      </c>
      <c r="T156" s="196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7" t="s">
        <v>92</v>
      </c>
      <c r="AT156" s="197" t="s">
        <v>140</v>
      </c>
      <c r="AU156" s="197" t="s">
        <v>86</v>
      </c>
      <c r="AY156" s="17" t="s">
        <v>138</v>
      </c>
      <c r="BE156" s="198">
        <f>IF(N156="základní",J156,0)</f>
        <v>0</v>
      </c>
      <c r="BF156" s="198">
        <f>IF(N156="snížená",J156,0)</f>
        <v>0</v>
      </c>
      <c r="BG156" s="198">
        <f>IF(N156="zákl. přenesená",J156,0)</f>
        <v>0</v>
      </c>
      <c r="BH156" s="198">
        <f>IF(N156="sníž. přenesená",J156,0)</f>
        <v>0</v>
      </c>
      <c r="BI156" s="198">
        <f>IF(N156="nulová",J156,0)</f>
        <v>0</v>
      </c>
      <c r="BJ156" s="17" t="s">
        <v>82</v>
      </c>
      <c r="BK156" s="198">
        <f>ROUND(I156*H156,2)</f>
        <v>0</v>
      </c>
      <c r="BL156" s="17" t="s">
        <v>92</v>
      </c>
      <c r="BM156" s="197" t="s">
        <v>229</v>
      </c>
    </row>
    <row r="157" spans="1:47" s="2" customFormat="1" ht="11.25">
      <c r="A157" s="34"/>
      <c r="B157" s="35"/>
      <c r="C157" s="36"/>
      <c r="D157" s="199" t="s">
        <v>145</v>
      </c>
      <c r="E157" s="36"/>
      <c r="F157" s="200" t="s">
        <v>891</v>
      </c>
      <c r="G157" s="36"/>
      <c r="H157" s="36"/>
      <c r="I157" s="201"/>
      <c r="J157" s="36"/>
      <c r="K157" s="36"/>
      <c r="L157" s="39"/>
      <c r="M157" s="202"/>
      <c r="N157" s="203"/>
      <c r="O157" s="71"/>
      <c r="P157" s="71"/>
      <c r="Q157" s="71"/>
      <c r="R157" s="71"/>
      <c r="S157" s="71"/>
      <c r="T157" s="72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T157" s="17" t="s">
        <v>145</v>
      </c>
      <c r="AU157" s="17" t="s">
        <v>86</v>
      </c>
    </row>
    <row r="158" spans="1:65" s="2" customFormat="1" ht="14.45" customHeight="1">
      <c r="A158" s="34"/>
      <c r="B158" s="35"/>
      <c r="C158" s="186" t="s">
        <v>8</v>
      </c>
      <c r="D158" s="186" t="s">
        <v>140</v>
      </c>
      <c r="E158" s="187" t="s">
        <v>892</v>
      </c>
      <c r="F158" s="188" t="s">
        <v>893</v>
      </c>
      <c r="G158" s="189" t="s">
        <v>538</v>
      </c>
      <c r="H158" s="190">
        <v>2</v>
      </c>
      <c r="I158" s="191"/>
      <c r="J158" s="192">
        <f>ROUND(I158*H158,2)</f>
        <v>0</v>
      </c>
      <c r="K158" s="188" t="s">
        <v>1</v>
      </c>
      <c r="L158" s="39"/>
      <c r="M158" s="193" t="s">
        <v>1</v>
      </c>
      <c r="N158" s="194" t="s">
        <v>42</v>
      </c>
      <c r="O158" s="71"/>
      <c r="P158" s="195">
        <f>O158*H158</f>
        <v>0</v>
      </c>
      <c r="Q158" s="195">
        <v>0</v>
      </c>
      <c r="R158" s="195">
        <f>Q158*H158</f>
        <v>0</v>
      </c>
      <c r="S158" s="195">
        <v>0</v>
      </c>
      <c r="T158" s="196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7" t="s">
        <v>92</v>
      </c>
      <c r="AT158" s="197" t="s">
        <v>140</v>
      </c>
      <c r="AU158" s="197" t="s">
        <v>86</v>
      </c>
      <c r="AY158" s="17" t="s">
        <v>138</v>
      </c>
      <c r="BE158" s="198">
        <f>IF(N158="základní",J158,0)</f>
        <v>0</v>
      </c>
      <c r="BF158" s="198">
        <f>IF(N158="snížená",J158,0)</f>
        <v>0</v>
      </c>
      <c r="BG158" s="198">
        <f>IF(N158="zákl. přenesená",J158,0)</f>
        <v>0</v>
      </c>
      <c r="BH158" s="198">
        <f>IF(N158="sníž. přenesená",J158,0)</f>
        <v>0</v>
      </c>
      <c r="BI158" s="198">
        <f>IF(N158="nulová",J158,0)</f>
        <v>0</v>
      </c>
      <c r="BJ158" s="17" t="s">
        <v>82</v>
      </c>
      <c r="BK158" s="198">
        <f>ROUND(I158*H158,2)</f>
        <v>0</v>
      </c>
      <c r="BL158" s="17" t="s">
        <v>92</v>
      </c>
      <c r="BM158" s="197" t="s">
        <v>234</v>
      </c>
    </row>
    <row r="159" spans="1:47" s="2" customFormat="1" ht="11.25">
      <c r="A159" s="34"/>
      <c r="B159" s="35"/>
      <c r="C159" s="36"/>
      <c r="D159" s="199" t="s">
        <v>145</v>
      </c>
      <c r="E159" s="36"/>
      <c r="F159" s="200" t="s">
        <v>893</v>
      </c>
      <c r="G159" s="36"/>
      <c r="H159" s="36"/>
      <c r="I159" s="201"/>
      <c r="J159" s="36"/>
      <c r="K159" s="36"/>
      <c r="L159" s="39"/>
      <c r="M159" s="202"/>
      <c r="N159" s="203"/>
      <c r="O159" s="71"/>
      <c r="P159" s="71"/>
      <c r="Q159" s="71"/>
      <c r="R159" s="71"/>
      <c r="S159" s="71"/>
      <c r="T159" s="72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7" t="s">
        <v>145</v>
      </c>
      <c r="AU159" s="17" t="s">
        <v>86</v>
      </c>
    </row>
    <row r="160" spans="1:65" s="2" customFormat="1" ht="14.45" customHeight="1">
      <c r="A160" s="34"/>
      <c r="B160" s="35"/>
      <c r="C160" s="186" t="s">
        <v>188</v>
      </c>
      <c r="D160" s="186" t="s">
        <v>140</v>
      </c>
      <c r="E160" s="187" t="s">
        <v>894</v>
      </c>
      <c r="F160" s="188" t="s">
        <v>895</v>
      </c>
      <c r="G160" s="189" t="s">
        <v>538</v>
      </c>
      <c r="H160" s="190">
        <v>1</v>
      </c>
      <c r="I160" s="191"/>
      <c r="J160" s="192">
        <f>ROUND(I160*H160,2)</f>
        <v>0</v>
      </c>
      <c r="K160" s="188" t="s">
        <v>1</v>
      </c>
      <c r="L160" s="39"/>
      <c r="M160" s="193" t="s">
        <v>1</v>
      </c>
      <c r="N160" s="194" t="s">
        <v>42</v>
      </c>
      <c r="O160" s="71"/>
      <c r="P160" s="195">
        <f>O160*H160</f>
        <v>0</v>
      </c>
      <c r="Q160" s="195">
        <v>0</v>
      </c>
      <c r="R160" s="195">
        <f>Q160*H160</f>
        <v>0</v>
      </c>
      <c r="S160" s="195">
        <v>0</v>
      </c>
      <c r="T160" s="196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7" t="s">
        <v>92</v>
      </c>
      <c r="AT160" s="197" t="s">
        <v>140</v>
      </c>
      <c r="AU160" s="197" t="s">
        <v>86</v>
      </c>
      <c r="AY160" s="17" t="s">
        <v>138</v>
      </c>
      <c r="BE160" s="198">
        <f>IF(N160="základní",J160,0)</f>
        <v>0</v>
      </c>
      <c r="BF160" s="198">
        <f>IF(N160="snížená",J160,0)</f>
        <v>0</v>
      </c>
      <c r="BG160" s="198">
        <f>IF(N160="zákl. přenesená",J160,0)</f>
        <v>0</v>
      </c>
      <c r="BH160" s="198">
        <f>IF(N160="sníž. přenesená",J160,0)</f>
        <v>0</v>
      </c>
      <c r="BI160" s="198">
        <f>IF(N160="nulová",J160,0)</f>
        <v>0</v>
      </c>
      <c r="BJ160" s="17" t="s">
        <v>82</v>
      </c>
      <c r="BK160" s="198">
        <f>ROUND(I160*H160,2)</f>
        <v>0</v>
      </c>
      <c r="BL160" s="17" t="s">
        <v>92</v>
      </c>
      <c r="BM160" s="197" t="s">
        <v>239</v>
      </c>
    </row>
    <row r="161" spans="1:47" s="2" customFormat="1" ht="11.25">
      <c r="A161" s="34"/>
      <c r="B161" s="35"/>
      <c r="C161" s="36"/>
      <c r="D161" s="199" t="s">
        <v>145</v>
      </c>
      <c r="E161" s="36"/>
      <c r="F161" s="200" t="s">
        <v>895</v>
      </c>
      <c r="G161" s="36"/>
      <c r="H161" s="36"/>
      <c r="I161" s="201"/>
      <c r="J161" s="36"/>
      <c r="K161" s="36"/>
      <c r="L161" s="39"/>
      <c r="M161" s="202"/>
      <c r="N161" s="203"/>
      <c r="O161" s="71"/>
      <c r="P161" s="71"/>
      <c r="Q161" s="71"/>
      <c r="R161" s="71"/>
      <c r="S161" s="71"/>
      <c r="T161" s="72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T161" s="17" t="s">
        <v>145</v>
      </c>
      <c r="AU161" s="17" t="s">
        <v>86</v>
      </c>
    </row>
    <row r="162" spans="1:65" s="2" customFormat="1" ht="14.45" customHeight="1">
      <c r="A162" s="34"/>
      <c r="B162" s="35"/>
      <c r="C162" s="186" t="s">
        <v>241</v>
      </c>
      <c r="D162" s="186" t="s">
        <v>140</v>
      </c>
      <c r="E162" s="187" t="s">
        <v>896</v>
      </c>
      <c r="F162" s="188" t="s">
        <v>897</v>
      </c>
      <c r="G162" s="189" t="s">
        <v>257</v>
      </c>
      <c r="H162" s="190">
        <v>70</v>
      </c>
      <c r="I162" s="191"/>
      <c r="J162" s="192">
        <f>ROUND(I162*H162,2)</f>
        <v>0</v>
      </c>
      <c r="K162" s="188" t="s">
        <v>1</v>
      </c>
      <c r="L162" s="39"/>
      <c r="M162" s="193" t="s">
        <v>1</v>
      </c>
      <c r="N162" s="194" t="s">
        <v>42</v>
      </c>
      <c r="O162" s="71"/>
      <c r="P162" s="195">
        <f>O162*H162</f>
        <v>0</v>
      </c>
      <c r="Q162" s="195">
        <v>0</v>
      </c>
      <c r="R162" s="195">
        <f>Q162*H162</f>
        <v>0</v>
      </c>
      <c r="S162" s="195">
        <v>0</v>
      </c>
      <c r="T162" s="196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7" t="s">
        <v>92</v>
      </c>
      <c r="AT162" s="197" t="s">
        <v>140</v>
      </c>
      <c r="AU162" s="197" t="s">
        <v>86</v>
      </c>
      <c r="AY162" s="17" t="s">
        <v>138</v>
      </c>
      <c r="BE162" s="198">
        <f>IF(N162="základní",J162,0)</f>
        <v>0</v>
      </c>
      <c r="BF162" s="198">
        <f>IF(N162="snížená",J162,0)</f>
        <v>0</v>
      </c>
      <c r="BG162" s="198">
        <f>IF(N162="zákl. přenesená",J162,0)</f>
        <v>0</v>
      </c>
      <c r="BH162" s="198">
        <f>IF(N162="sníž. přenesená",J162,0)</f>
        <v>0</v>
      </c>
      <c r="BI162" s="198">
        <f>IF(N162="nulová",J162,0)</f>
        <v>0</v>
      </c>
      <c r="BJ162" s="17" t="s">
        <v>82</v>
      </c>
      <c r="BK162" s="198">
        <f>ROUND(I162*H162,2)</f>
        <v>0</v>
      </c>
      <c r="BL162" s="17" t="s">
        <v>92</v>
      </c>
      <c r="BM162" s="197" t="s">
        <v>244</v>
      </c>
    </row>
    <row r="163" spans="1:47" s="2" customFormat="1" ht="11.25">
      <c r="A163" s="34"/>
      <c r="B163" s="35"/>
      <c r="C163" s="36"/>
      <c r="D163" s="199" t="s">
        <v>145</v>
      </c>
      <c r="E163" s="36"/>
      <c r="F163" s="200" t="s">
        <v>897</v>
      </c>
      <c r="G163" s="36"/>
      <c r="H163" s="36"/>
      <c r="I163" s="201"/>
      <c r="J163" s="36"/>
      <c r="K163" s="36"/>
      <c r="L163" s="39"/>
      <c r="M163" s="202"/>
      <c r="N163" s="203"/>
      <c r="O163" s="71"/>
      <c r="P163" s="71"/>
      <c r="Q163" s="71"/>
      <c r="R163" s="71"/>
      <c r="S163" s="71"/>
      <c r="T163" s="72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7" t="s">
        <v>145</v>
      </c>
      <c r="AU163" s="17" t="s">
        <v>86</v>
      </c>
    </row>
    <row r="164" spans="1:65" s="2" customFormat="1" ht="14.45" customHeight="1">
      <c r="A164" s="34"/>
      <c r="B164" s="35"/>
      <c r="C164" s="186" t="s">
        <v>197</v>
      </c>
      <c r="D164" s="186" t="s">
        <v>140</v>
      </c>
      <c r="E164" s="187" t="s">
        <v>898</v>
      </c>
      <c r="F164" s="188" t="s">
        <v>899</v>
      </c>
      <c r="G164" s="189" t="s">
        <v>538</v>
      </c>
      <c r="H164" s="190">
        <v>2</v>
      </c>
      <c r="I164" s="191"/>
      <c r="J164" s="192">
        <f>ROUND(I164*H164,2)</f>
        <v>0</v>
      </c>
      <c r="K164" s="188" t="s">
        <v>1</v>
      </c>
      <c r="L164" s="39"/>
      <c r="M164" s="193" t="s">
        <v>1</v>
      </c>
      <c r="N164" s="194" t="s">
        <v>42</v>
      </c>
      <c r="O164" s="71"/>
      <c r="P164" s="195">
        <f>O164*H164</f>
        <v>0</v>
      </c>
      <c r="Q164" s="195">
        <v>0</v>
      </c>
      <c r="R164" s="195">
        <f>Q164*H164</f>
        <v>0</v>
      </c>
      <c r="S164" s="195">
        <v>0</v>
      </c>
      <c r="T164" s="196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7" t="s">
        <v>92</v>
      </c>
      <c r="AT164" s="197" t="s">
        <v>140</v>
      </c>
      <c r="AU164" s="197" t="s">
        <v>86</v>
      </c>
      <c r="AY164" s="17" t="s">
        <v>138</v>
      </c>
      <c r="BE164" s="198">
        <f>IF(N164="základní",J164,0)</f>
        <v>0</v>
      </c>
      <c r="BF164" s="198">
        <f>IF(N164="snížená",J164,0)</f>
        <v>0</v>
      </c>
      <c r="BG164" s="198">
        <f>IF(N164="zákl. přenesená",J164,0)</f>
        <v>0</v>
      </c>
      <c r="BH164" s="198">
        <f>IF(N164="sníž. přenesená",J164,0)</f>
        <v>0</v>
      </c>
      <c r="BI164" s="198">
        <f>IF(N164="nulová",J164,0)</f>
        <v>0</v>
      </c>
      <c r="BJ164" s="17" t="s">
        <v>82</v>
      </c>
      <c r="BK164" s="198">
        <f>ROUND(I164*H164,2)</f>
        <v>0</v>
      </c>
      <c r="BL164" s="17" t="s">
        <v>92</v>
      </c>
      <c r="BM164" s="197" t="s">
        <v>248</v>
      </c>
    </row>
    <row r="165" spans="1:47" s="2" customFormat="1" ht="11.25">
      <c r="A165" s="34"/>
      <c r="B165" s="35"/>
      <c r="C165" s="36"/>
      <c r="D165" s="199" t="s">
        <v>145</v>
      </c>
      <c r="E165" s="36"/>
      <c r="F165" s="200" t="s">
        <v>899</v>
      </c>
      <c r="G165" s="36"/>
      <c r="H165" s="36"/>
      <c r="I165" s="201"/>
      <c r="J165" s="36"/>
      <c r="K165" s="36"/>
      <c r="L165" s="39"/>
      <c r="M165" s="202"/>
      <c r="N165" s="203"/>
      <c r="O165" s="71"/>
      <c r="P165" s="71"/>
      <c r="Q165" s="71"/>
      <c r="R165" s="71"/>
      <c r="S165" s="71"/>
      <c r="T165" s="72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T165" s="17" t="s">
        <v>145</v>
      </c>
      <c r="AU165" s="17" t="s">
        <v>86</v>
      </c>
    </row>
    <row r="166" spans="1:65" s="2" customFormat="1" ht="14.45" customHeight="1">
      <c r="A166" s="34"/>
      <c r="B166" s="35"/>
      <c r="C166" s="226" t="s">
        <v>251</v>
      </c>
      <c r="D166" s="226" t="s">
        <v>174</v>
      </c>
      <c r="E166" s="227" t="s">
        <v>900</v>
      </c>
      <c r="F166" s="228" t="s">
        <v>901</v>
      </c>
      <c r="G166" s="229" t="s">
        <v>538</v>
      </c>
      <c r="H166" s="230">
        <v>1</v>
      </c>
      <c r="I166" s="231"/>
      <c r="J166" s="232">
        <f>ROUND(I166*H166,2)</f>
        <v>0</v>
      </c>
      <c r="K166" s="228" t="s">
        <v>1</v>
      </c>
      <c r="L166" s="233"/>
      <c r="M166" s="234" t="s">
        <v>1</v>
      </c>
      <c r="N166" s="235" t="s">
        <v>42</v>
      </c>
      <c r="O166" s="71"/>
      <c r="P166" s="195">
        <f>O166*H166</f>
        <v>0</v>
      </c>
      <c r="Q166" s="195">
        <v>0</v>
      </c>
      <c r="R166" s="195">
        <f>Q166*H166</f>
        <v>0</v>
      </c>
      <c r="S166" s="195">
        <v>0</v>
      </c>
      <c r="T166" s="196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7" t="s">
        <v>164</v>
      </c>
      <c r="AT166" s="197" t="s">
        <v>174</v>
      </c>
      <c r="AU166" s="197" t="s">
        <v>86</v>
      </c>
      <c r="AY166" s="17" t="s">
        <v>138</v>
      </c>
      <c r="BE166" s="198">
        <f>IF(N166="základní",J166,0)</f>
        <v>0</v>
      </c>
      <c r="BF166" s="198">
        <f>IF(N166="snížená",J166,0)</f>
        <v>0</v>
      </c>
      <c r="BG166" s="198">
        <f>IF(N166="zákl. přenesená",J166,0)</f>
        <v>0</v>
      </c>
      <c r="BH166" s="198">
        <f>IF(N166="sníž. přenesená",J166,0)</f>
        <v>0</v>
      </c>
      <c r="BI166" s="198">
        <f>IF(N166="nulová",J166,0)</f>
        <v>0</v>
      </c>
      <c r="BJ166" s="17" t="s">
        <v>82</v>
      </c>
      <c r="BK166" s="198">
        <f>ROUND(I166*H166,2)</f>
        <v>0</v>
      </c>
      <c r="BL166" s="17" t="s">
        <v>92</v>
      </c>
      <c r="BM166" s="197" t="s">
        <v>254</v>
      </c>
    </row>
    <row r="167" spans="1:47" s="2" customFormat="1" ht="11.25">
      <c r="A167" s="34"/>
      <c r="B167" s="35"/>
      <c r="C167" s="36"/>
      <c r="D167" s="199" t="s">
        <v>145</v>
      </c>
      <c r="E167" s="36"/>
      <c r="F167" s="200" t="s">
        <v>901</v>
      </c>
      <c r="G167" s="36"/>
      <c r="H167" s="36"/>
      <c r="I167" s="201"/>
      <c r="J167" s="36"/>
      <c r="K167" s="36"/>
      <c r="L167" s="39"/>
      <c r="M167" s="202"/>
      <c r="N167" s="203"/>
      <c r="O167" s="71"/>
      <c r="P167" s="71"/>
      <c r="Q167" s="71"/>
      <c r="R167" s="71"/>
      <c r="S167" s="71"/>
      <c r="T167" s="72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7" t="s">
        <v>145</v>
      </c>
      <c r="AU167" s="17" t="s">
        <v>86</v>
      </c>
    </row>
    <row r="168" spans="1:65" s="2" customFormat="1" ht="14.45" customHeight="1">
      <c r="A168" s="34"/>
      <c r="B168" s="35"/>
      <c r="C168" s="226" t="s">
        <v>207</v>
      </c>
      <c r="D168" s="226" t="s">
        <v>174</v>
      </c>
      <c r="E168" s="227" t="s">
        <v>902</v>
      </c>
      <c r="F168" s="228" t="s">
        <v>903</v>
      </c>
      <c r="G168" s="229" t="s">
        <v>538</v>
      </c>
      <c r="H168" s="230">
        <v>3</v>
      </c>
      <c r="I168" s="231"/>
      <c r="J168" s="232">
        <f>ROUND(I168*H168,2)</f>
        <v>0</v>
      </c>
      <c r="K168" s="228" t="s">
        <v>1</v>
      </c>
      <c r="L168" s="233"/>
      <c r="M168" s="234" t="s">
        <v>1</v>
      </c>
      <c r="N168" s="235" t="s">
        <v>42</v>
      </c>
      <c r="O168" s="71"/>
      <c r="P168" s="195">
        <f>O168*H168</f>
        <v>0</v>
      </c>
      <c r="Q168" s="195">
        <v>0</v>
      </c>
      <c r="R168" s="195">
        <f>Q168*H168</f>
        <v>0</v>
      </c>
      <c r="S168" s="195">
        <v>0</v>
      </c>
      <c r="T168" s="196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7" t="s">
        <v>164</v>
      </c>
      <c r="AT168" s="197" t="s">
        <v>174</v>
      </c>
      <c r="AU168" s="197" t="s">
        <v>86</v>
      </c>
      <c r="AY168" s="17" t="s">
        <v>138</v>
      </c>
      <c r="BE168" s="198">
        <f>IF(N168="základní",J168,0)</f>
        <v>0</v>
      </c>
      <c r="BF168" s="198">
        <f>IF(N168="snížená",J168,0)</f>
        <v>0</v>
      </c>
      <c r="BG168" s="198">
        <f>IF(N168="zákl. přenesená",J168,0)</f>
        <v>0</v>
      </c>
      <c r="BH168" s="198">
        <f>IF(N168="sníž. přenesená",J168,0)</f>
        <v>0</v>
      </c>
      <c r="BI168" s="198">
        <f>IF(N168="nulová",J168,0)</f>
        <v>0</v>
      </c>
      <c r="BJ168" s="17" t="s">
        <v>82</v>
      </c>
      <c r="BK168" s="198">
        <f>ROUND(I168*H168,2)</f>
        <v>0</v>
      </c>
      <c r="BL168" s="17" t="s">
        <v>92</v>
      </c>
      <c r="BM168" s="197" t="s">
        <v>258</v>
      </c>
    </row>
    <row r="169" spans="1:47" s="2" customFormat="1" ht="11.25">
      <c r="A169" s="34"/>
      <c r="B169" s="35"/>
      <c r="C169" s="36"/>
      <c r="D169" s="199" t="s">
        <v>145</v>
      </c>
      <c r="E169" s="36"/>
      <c r="F169" s="200" t="s">
        <v>903</v>
      </c>
      <c r="G169" s="36"/>
      <c r="H169" s="36"/>
      <c r="I169" s="201"/>
      <c r="J169" s="36"/>
      <c r="K169" s="36"/>
      <c r="L169" s="39"/>
      <c r="M169" s="202"/>
      <c r="N169" s="203"/>
      <c r="O169" s="71"/>
      <c r="P169" s="71"/>
      <c r="Q169" s="71"/>
      <c r="R169" s="71"/>
      <c r="S169" s="71"/>
      <c r="T169" s="72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T169" s="17" t="s">
        <v>145</v>
      </c>
      <c r="AU169" s="17" t="s">
        <v>86</v>
      </c>
    </row>
    <row r="170" spans="1:65" s="2" customFormat="1" ht="14.45" customHeight="1">
      <c r="A170" s="34"/>
      <c r="B170" s="35"/>
      <c r="C170" s="226" t="s">
        <v>7</v>
      </c>
      <c r="D170" s="226" t="s">
        <v>174</v>
      </c>
      <c r="E170" s="227" t="s">
        <v>904</v>
      </c>
      <c r="F170" s="228" t="s">
        <v>905</v>
      </c>
      <c r="G170" s="229" t="s">
        <v>538</v>
      </c>
      <c r="H170" s="230">
        <v>1</v>
      </c>
      <c r="I170" s="231"/>
      <c r="J170" s="232">
        <f>ROUND(I170*H170,2)</f>
        <v>0</v>
      </c>
      <c r="K170" s="228" t="s">
        <v>1</v>
      </c>
      <c r="L170" s="233"/>
      <c r="M170" s="234" t="s">
        <v>1</v>
      </c>
      <c r="N170" s="235" t="s">
        <v>42</v>
      </c>
      <c r="O170" s="71"/>
      <c r="P170" s="195">
        <f>O170*H170</f>
        <v>0</v>
      </c>
      <c r="Q170" s="195">
        <v>0</v>
      </c>
      <c r="R170" s="195">
        <f>Q170*H170</f>
        <v>0</v>
      </c>
      <c r="S170" s="195">
        <v>0</v>
      </c>
      <c r="T170" s="196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7" t="s">
        <v>164</v>
      </c>
      <c r="AT170" s="197" t="s">
        <v>174</v>
      </c>
      <c r="AU170" s="197" t="s">
        <v>86</v>
      </c>
      <c r="AY170" s="17" t="s">
        <v>138</v>
      </c>
      <c r="BE170" s="198">
        <f>IF(N170="základní",J170,0)</f>
        <v>0</v>
      </c>
      <c r="BF170" s="198">
        <f>IF(N170="snížená",J170,0)</f>
        <v>0</v>
      </c>
      <c r="BG170" s="198">
        <f>IF(N170="zákl. přenesená",J170,0)</f>
        <v>0</v>
      </c>
      <c r="BH170" s="198">
        <f>IF(N170="sníž. přenesená",J170,0)</f>
        <v>0</v>
      </c>
      <c r="BI170" s="198">
        <f>IF(N170="nulová",J170,0)</f>
        <v>0</v>
      </c>
      <c r="BJ170" s="17" t="s">
        <v>82</v>
      </c>
      <c r="BK170" s="198">
        <f>ROUND(I170*H170,2)</f>
        <v>0</v>
      </c>
      <c r="BL170" s="17" t="s">
        <v>92</v>
      </c>
      <c r="BM170" s="197" t="s">
        <v>264</v>
      </c>
    </row>
    <row r="171" spans="1:47" s="2" customFormat="1" ht="11.25">
      <c r="A171" s="34"/>
      <c r="B171" s="35"/>
      <c r="C171" s="36"/>
      <c r="D171" s="199" t="s">
        <v>145</v>
      </c>
      <c r="E171" s="36"/>
      <c r="F171" s="200" t="s">
        <v>905</v>
      </c>
      <c r="G171" s="36"/>
      <c r="H171" s="36"/>
      <c r="I171" s="201"/>
      <c r="J171" s="36"/>
      <c r="K171" s="36"/>
      <c r="L171" s="39"/>
      <c r="M171" s="202"/>
      <c r="N171" s="203"/>
      <c r="O171" s="71"/>
      <c r="P171" s="71"/>
      <c r="Q171" s="71"/>
      <c r="R171" s="71"/>
      <c r="S171" s="71"/>
      <c r="T171" s="72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7" t="s">
        <v>145</v>
      </c>
      <c r="AU171" s="17" t="s">
        <v>86</v>
      </c>
    </row>
    <row r="172" spans="1:65" s="2" customFormat="1" ht="14.45" customHeight="1">
      <c r="A172" s="34"/>
      <c r="B172" s="35"/>
      <c r="C172" s="226" t="s">
        <v>213</v>
      </c>
      <c r="D172" s="226" t="s">
        <v>174</v>
      </c>
      <c r="E172" s="227" t="s">
        <v>902</v>
      </c>
      <c r="F172" s="228" t="s">
        <v>903</v>
      </c>
      <c r="G172" s="229" t="s">
        <v>538</v>
      </c>
      <c r="H172" s="230">
        <v>4</v>
      </c>
      <c r="I172" s="231"/>
      <c r="J172" s="232">
        <f>ROUND(I172*H172,2)</f>
        <v>0</v>
      </c>
      <c r="K172" s="228" t="s">
        <v>1</v>
      </c>
      <c r="L172" s="233"/>
      <c r="M172" s="234" t="s">
        <v>1</v>
      </c>
      <c r="N172" s="235" t="s">
        <v>42</v>
      </c>
      <c r="O172" s="71"/>
      <c r="P172" s="195">
        <f>O172*H172</f>
        <v>0</v>
      </c>
      <c r="Q172" s="195">
        <v>0</v>
      </c>
      <c r="R172" s="195">
        <f>Q172*H172</f>
        <v>0</v>
      </c>
      <c r="S172" s="195">
        <v>0</v>
      </c>
      <c r="T172" s="196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7" t="s">
        <v>164</v>
      </c>
      <c r="AT172" s="197" t="s">
        <v>174</v>
      </c>
      <c r="AU172" s="197" t="s">
        <v>86</v>
      </c>
      <c r="AY172" s="17" t="s">
        <v>138</v>
      </c>
      <c r="BE172" s="198">
        <f>IF(N172="základní",J172,0)</f>
        <v>0</v>
      </c>
      <c r="BF172" s="198">
        <f>IF(N172="snížená",J172,0)</f>
        <v>0</v>
      </c>
      <c r="BG172" s="198">
        <f>IF(N172="zákl. přenesená",J172,0)</f>
        <v>0</v>
      </c>
      <c r="BH172" s="198">
        <f>IF(N172="sníž. přenesená",J172,0)</f>
        <v>0</v>
      </c>
      <c r="BI172" s="198">
        <f>IF(N172="nulová",J172,0)</f>
        <v>0</v>
      </c>
      <c r="BJ172" s="17" t="s">
        <v>82</v>
      </c>
      <c r="BK172" s="198">
        <f>ROUND(I172*H172,2)</f>
        <v>0</v>
      </c>
      <c r="BL172" s="17" t="s">
        <v>92</v>
      </c>
      <c r="BM172" s="197" t="s">
        <v>270</v>
      </c>
    </row>
    <row r="173" spans="1:47" s="2" customFormat="1" ht="11.25">
      <c r="A173" s="34"/>
      <c r="B173" s="35"/>
      <c r="C173" s="36"/>
      <c r="D173" s="199" t="s">
        <v>145</v>
      </c>
      <c r="E173" s="36"/>
      <c r="F173" s="200" t="s">
        <v>903</v>
      </c>
      <c r="G173" s="36"/>
      <c r="H173" s="36"/>
      <c r="I173" s="201"/>
      <c r="J173" s="36"/>
      <c r="K173" s="36"/>
      <c r="L173" s="39"/>
      <c r="M173" s="202"/>
      <c r="N173" s="203"/>
      <c r="O173" s="71"/>
      <c r="P173" s="71"/>
      <c r="Q173" s="71"/>
      <c r="R173" s="71"/>
      <c r="S173" s="71"/>
      <c r="T173" s="72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T173" s="17" t="s">
        <v>145</v>
      </c>
      <c r="AU173" s="17" t="s">
        <v>86</v>
      </c>
    </row>
    <row r="174" spans="1:65" s="2" customFormat="1" ht="14.45" customHeight="1">
      <c r="A174" s="34"/>
      <c r="B174" s="35"/>
      <c r="C174" s="226" t="s">
        <v>272</v>
      </c>
      <c r="D174" s="226" t="s">
        <v>174</v>
      </c>
      <c r="E174" s="227" t="s">
        <v>906</v>
      </c>
      <c r="F174" s="228" t="s">
        <v>907</v>
      </c>
      <c r="G174" s="229" t="s">
        <v>538</v>
      </c>
      <c r="H174" s="230">
        <v>2</v>
      </c>
      <c r="I174" s="231"/>
      <c r="J174" s="232">
        <f>ROUND(I174*H174,2)</f>
        <v>0</v>
      </c>
      <c r="K174" s="228" t="s">
        <v>1</v>
      </c>
      <c r="L174" s="233"/>
      <c r="M174" s="234" t="s">
        <v>1</v>
      </c>
      <c r="N174" s="235" t="s">
        <v>42</v>
      </c>
      <c r="O174" s="71"/>
      <c r="P174" s="195">
        <f>O174*H174</f>
        <v>0</v>
      </c>
      <c r="Q174" s="195">
        <v>0</v>
      </c>
      <c r="R174" s="195">
        <f>Q174*H174</f>
        <v>0</v>
      </c>
      <c r="S174" s="195">
        <v>0</v>
      </c>
      <c r="T174" s="196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7" t="s">
        <v>164</v>
      </c>
      <c r="AT174" s="197" t="s">
        <v>174</v>
      </c>
      <c r="AU174" s="197" t="s">
        <v>86</v>
      </c>
      <c r="AY174" s="17" t="s">
        <v>138</v>
      </c>
      <c r="BE174" s="198">
        <f>IF(N174="základní",J174,0)</f>
        <v>0</v>
      </c>
      <c r="BF174" s="198">
        <f>IF(N174="snížená",J174,0)</f>
        <v>0</v>
      </c>
      <c r="BG174" s="198">
        <f>IF(N174="zákl. přenesená",J174,0)</f>
        <v>0</v>
      </c>
      <c r="BH174" s="198">
        <f>IF(N174="sníž. přenesená",J174,0)</f>
        <v>0</v>
      </c>
      <c r="BI174" s="198">
        <f>IF(N174="nulová",J174,0)</f>
        <v>0</v>
      </c>
      <c r="BJ174" s="17" t="s">
        <v>82</v>
      </c>
      <c r="BK174" s="198">
        <f>ROUND(I174*H174,2)</f>
        <v>0</v>
      </c>
      <c r="BL174" s="17" t="s">
        <v>92</v>
      </c>
      <c r="BM174" s="197" t="s">
        <v>275</v>
      </c>
    </row>
    <row r="175" spans="1:47" s="2" customFormat="1" ht="11.25">
      <c r="A175" s="34"/>
      <c r="B175" s="35"/>
      <c r="C175" s="36"/>
      <c r="D175" s="199" t="s">
        <v>145</v>
      </c>
      <c r="E175" s="36"/>
      <c r="F175" s="200" t="s">
        <v>907</v>
      </c>
      <c r="G175" s="36"/>
      <c r="H175" s="36"/>
      <c r="I175" s="201"/>
      <c r="J175" s="36"/>
      <c r="K175" s="36"/>
      <c r="L175" s="39"/>
      <c r="M175" s="202"/>
      <c r="N175" s="203"/>
      <c r="O175" s="71"/>
      <c r="P175" s="71"/>
      <c r="Q175" s="71"/>
      <c r="R175" s="71"/>
      <c r="S175" s="71"/>
      <c r="T175" s="72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T175" s="17" t="s">
        <v>145</v>
      </c>
      <c r="AU175" s="17" t="s">
        <v>86</v>
      </c>
    </row>
    <row r="176" spans="1:65" s="2" customFormat="1" ht="14.45" customHeight="1">
      <c r="A176" s="34"/>
      <c r="B176" s="35"/>
      <c r="C176" s="186" t="s">
        <v>218</v>
      </c>
      <c r="D176" s="186" t="s">
        <v>140</v>
      </c>
      <c r="E176" s="187" t="s">
        <v>908</v>
      </c>
      <c r="F176" s="188" t="s">
        <v>909</v>
      </c>
      <c r="G176" s="189" t="s">
        <v>538</v>
      </c>
      <c r="H176" s="190">
        <v>11</v>
      </c>
      <c r="I176" s="191"/>
      <c r="J176" s="192">
        <f>ROUND(I176*H176,2)</f>
        <v>0</v>
      </c>
      <c r="K176" s="188" t="s">
        <v>1</v>
      </c>
      <c r="L176" s="39"/>
      <c r="M176" s="193" t="s">
        <v>1</v>
      </c>
      <c r="N176" s="194" t="s">
        <v>42</v>
      </c>
      <c r="O176" s="71"/>
      <c r="P176" s="195">
        <f>O176*H176</f>
        <v>0</v>
      </c>
      <c r="Q176" s="195">
        <v>0</v>
      </c>
      <c r="R176" s="195">
        <f>Q176*H176</f>
        <v>0</v>
      </c>
      <c r="S176" s="195">
        <v>0</v>
      </c>
      <c r="T176" s="196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7" t="s">
        <v>92</v>
      </c>
      <c r="AT176" s="197" t="s">
        <v>140</v>
      </c>
      <c r="AU176" s="197" t="s">
        <v>86</v>
      </c>
      <c r="AY176" s="17" t="s">
        <v>138</v>
      </c>
      <c r="BE176" s="198">
        <f>IF(N176="základní",J176,0)</f>
        <v>0</v>
      </c>
      <c r="BF176" s="198">
        <f>IF(N176="snížená",J176,0)</f>
        <v>0</v>
      </c>
      <c r="BG176" s="198">
        <f>IF(N176="zákl. přenesená",J176,0)</f>
        <v>0</v>
      </c>
      <c r="BH176" s="198">
        <f>IF(N176="sníž. přenesená",J176,0)</f>
        <v>0</v>
      </c>
      <c r="BI176" s="198">
        <f>IF(N176="nulová",J176,0)</f>
        <v>0</v>
      </c>
      <c r="BJ176" s="17" t="s">
        <v>82</v>
      </c>
      <c r="BK176" s="198">
        <f>ROUND(I176*H176,2)</f>
        <v>0</v>
      </c>
      <c r="BL176" s="17" t="s">
        <v>92</v>
      </c>
      <c r="BM176" s="197" t="s">
        <v>279</v>
      </c>
    </row>
    <row r="177" spans="1:47" s="2" customFormat="1" ht="11.25">
      <c r="A177" s="34"/>
      <c r="B177" s="35"/>
      <c r="C177" s="36"/>
      <c r="D177" s="199" t="s">
        <v>145</v>
      </c>
      <c r="E177" s="36"/>
      <c r="F177" s="200" t="s">
        <v>909</v>
      </c>
      <c r="G177" s="36"/>
      <c r="H177" s="36"/>
      <c r="I177" s="201"/>
      <c r="J177" s="36"/>
      <c r="K177" s="36"/>
      <c r="L177" s="39"/>
      <c r="M177" s="202"/>
      <c r="N177" s="203"/>
      <c r="O177" s="71"/>
      <c r="P177" s="71"/>
      <c r="Q177" s="71"/>
      <c r="R177" s="71"/>
      <c r="S177" s="71"/>
      <c r="T177" s="72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T177" s="17" t="s">
        <v>145</v>
      </c>
      <c r="AU177" s="17" t="s">
        <v>86</v>
      </c>
    </row>
    <row r="178" spans="1:65" s="2" customFormat="1" ht="24.2" customHeight="1">
      <c r="A178" s="34"/>
      <c r="B178" s="35"/>
      <c r="C178" s="226" t="s">
        <v>282</v>
      </c>
      <c r="D178" s="226" t="s">
        <v>174</v>
      </c>
      <c r="E178" s="227" t="s">
        <v>910</v>
      </c>
      <c r="F178" s="228" t="s">
        <v>911</v>
      </c>
      <c r="G178" s="229" t="s">
        <v>538</v>
      </c>
      <c r="H178" s="230">
        <v>1</v>
      </c>
      <c r="I178" s="231"/>
      <c r="J178" s="232">
        <f>ROUND(I178*H178,2)</f>
        <v>0</v>
      </c>
      <c r="K178" s="228" t="s">
        <v>1</v>
      </c>
      <c r="L178" s="233"/>
      <c r="M178" s="234" t="s">
        <v>1</v>
      </c>
      <c r="N178" s="235" t="s">
        <v>42</v>
      </c>
      <c r="O178" s="71"/>
      <c r="P178" s="195">
        <f>O178*H178</f>
        <v>0</v>
      </c>
      <c r="Q178" s="195">
        <v>0</v>
      </c>
      <c r="R178" s="195">
        <f>Q178*H178</f>
        <v>0</v>
      </c>
      <c r="S178" s="195">
        <v>0</v>
      </c>
      <c r="T178" s="196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7" t="s">
        <v>164</v>
      </c>
      <c r="AT178" s="197" t="s">
        <v>174</v>
      </c>
      <c r="AU178" s="197" t="s">
        <v>86</v>
      </c>
      <c r="AY178" s="17" t="s">
        <v>138</v>
      </c>
      <c r="BE178" s="198">
        <f>IF(N178="základní",J178,0)</f>
        <v>0</v>
      </c>
      <c r="BF178" s="198">
        <f>IF(N178="snížená",J178,0)</f>
        <v>0</v>
      </c>
      <c r="BG178" s="198">
        <f>IF(N178="zákl. přenesená",J178,0)</f>
        <v>0</v>
      </c>
      <c r="BH178" s="198">
        <f>IF(N178="sníž. přenesená",J178,0)</f>
        <v>0</v>
      </c>
      <c r="BI178" s="198">
        <f>IF(N178="nulová",J178,0)</f>
        <v>0</v>
      </c>
      <c r="BJ178" s="17" t="s">
        <v>82</v>
      </c>
      <c r="BK178" s="198">
        <f>ROUND(I178*H178,2)</f>
        <v>0</v>
      </c>
      <c r="BL178" s="17" t="s">
        <v>92</v>
      </c>
      <c r="BM178" s="197" t="s">
        <v>285</v>
      </c>
    </row>
    <row r="179" spans="1:47" s="2" customFormat="1" ht="19.5">
      <c r="A179" s="34"/>
      <c r="B179" s="35"/>
      <c r="C179" s="36"/>
      <c r="D179" s="199" t="s">
        <v>145</v>
      </c>
      <c r="E179" s="36"/>
      <c r="F179" s="200" t="s">
        <v>911</v>
      </c>
      <c r="G179" s="36"/>
      <c r="H179" s="36"/>
      <c r="I179" s="201"/>
      <c r="J179" s="36"/>
      <c r="K179" s="36"/>
      <c r="L179" s="39"/>
      <c r="M179" s="202"/>
      <c r="N179" s="203"/>
      <c r="O179" s="71"/>
      <c r="P179" s="71"/>
      <c r="Q179" s="71"/>
      <c r="R179" s="71"/>
      <c r="S179" s="71"/>
      <c r="T179" s="72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T179" s="17" t="s">
        <v>145</v>
      </c>
      <c r="AU179" s="17" t="s">
        <v>86</v>
      </c>
    </row>
    <row r="180" spans="1:65" s="2" customFormat="1" ht="24.2" customHeight="1">
      <c r="A180" s="34"/>
      <c r="B180" s="35"/>
      <c r="C180" s="226" t="s">
        <v>224</v>
      </c>
      <c r="D180" s="226" t="s">
        <v>174</v>
      </c>
      <c r="E180" s="227" t="s">
        <v>912</v>
      </c>
      <c r="F180" s="228" t="s">
        <v>913</v>
      </c>
      <c r="G180" s="229" t="s">
        <v>538</v>
      </c>
      <c r="H180" s="230">
        <v>1</v>
      </c>
      <c r="I180" s="231"/>
      <c r="J180" s="232">
        <f>ROUND(I180*H180,2)</f>
        <v>0</v>
      </c>
      <c r="K180" s="228" t="s">
        <v>1</v>
      </c>
      <c r="L180" s="233"/>
      <c r="M180" s="234" t="s">
        <v>1</v>
      </c>
      <c r="N180" s="235" t="s">
        <v>42</v>
      </c>
      <c r="O180" s="71"/>
      <c r="P180" s="195">
        <f>O180*H180</f>
        <v>0</v>
      </c>
      <c r="Q180" s="195">
        <v>0</v>
      </c>
      <c r="R180" s="195">
        <f>Q180*H180</f>
        <v>0</v>
      </c>
      <c r="S180" s="195">
        <v>0</v>
      </c>
      <c r="T180" s="196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7" t="s">
        <v>164</v>
      </c>
      <c r="AT180" s="197" t="s">
        <v>174</v>
      </c>
      <c r="AU180" s="197" t="s">
        <v>86</v>
      </c>
      <c r="AY180" s="17" t="s">
        <v>138</v>
      </c>
      <c r="BE180" s="198">
        <f>IF(N180="základní",J180,0)</f>
        <v>0</v>
      </c>
      <c r="BF180" s="198">
        <f>IF(N180="snížená",J180,0)</f>
        <v>0</v>
      </c>
      <c r="BG180" s="198">
        <f>IF(N180="zákl. přenesená",J180,0)</f>
        <v>0</v>
      </c>
      <c r="BH180" s="198">
        <f>IF(N180="sníž. přenesená",J180,0)</f>
        <v>0</v>
      </c>
      <c r="BI180" s="198">
        <f>IF(N180="nulová",J180,0)</f>
        <v>0</v>
      </c>
      <c r="BJ180" s="17" t="s">
        <v>82</v>
      </c>
      <c r="BK180" s="198">
        <f>ROUND(I180*H180,2)</f>
        <v>0</v>
      </c>
      <c r="BL180" s="17" t="s">
        <v>92</v>
      </c>
      <c r="BM180" s="197" t="s">
        <v>291</v>
      </c>
    </row>
    <row r="181" spans="1:47" s="2" customFormat="1" ht="19.5">
      <c r="A181" s="34"/>
      <c r="B181" s="35"/>
      <c r="C181" s="36"/>
      <c r="D181" s="199" t="s">
        <v>145</v>
      </c>
      <c r="E181" s="36"/>
      <c r="F181" s="200" t="s">
        <v>913</v>
      </c>
      <c r="G181" s="36"/>
      <c r="H181" s="36"/>
      <c r="I181" s="201"/>
      <c r="J181" s="36"/>
      <c r="K181" s="36"/>
      <c r="L181" s="39"/>
      <c r="M181" s="202"/>
      <c r="N181" s="203"/>
      <c r="O181" s="71"/>
      <c r="P181" s="71"/>
      <c r="Q181" s="71"/>
      <c r="R181" s="71"/>
      <c r="S181" s="71"/>
      <c r="T181" s="72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T181" s="17" t="s">
        <v>145</v>
      </c>
      <c r="AU181" s="17" t="s">
        <v>86</v>
      </c>
    </row>
    <row r="182" spans="1:65" s="2" customFormat="1" ht="24.2" customHeight="1">
      <c r="A182" s="34"/>
      <c r="B182" s="35"/>
      <c r="C182" s="226" t="s">
        <v>297</v>
      </c>
      <c r="D182" s="226" t="s">
        <v>174</v>
      </c>
      <c r="E182" s="227" t="s">
        <v>914</v>
      </c>
      <c r="F182" s="228" t="s">
        <v>915</v>
      </c>
      <c r="G182" s="229" t="s">
        <v>538</v>
      </c>
      <c r="H182" s="230">
        <v>1</v>
      </c>
      <c r="I182" s="231"/>
      <c r="J182" s="232">
        <f>ROUND(I182*H182,2)</f>
        <v>0</v>
      </c>
      <c r="K182" s="228" t="s">
        <v>1</v>
      </c>
      <c r="L182" s="233"/>
      <c r="M182" s="234" t="s">
        <v>1</v>
      </c>
      <c r="N182" s="235" t="s">
        <v>42</v>
      </c>
      <c r="O182" s="71"/>
      <c r="P182" s="195">
        <f>O182*H182</f>
        <v>0</v>
      </c>
      <c r="Q182" s="195">
        <v>0</v>
      </c>
      <c r="R182" s="195">
        <f>Q182*H182</f>
        <v>0</v>
      </c>
      <c r="S182" s="195">
        <v>0</v>
      </c>
      <c r="T182" s="196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7" t="s">
        <v>164</v>
      </c>
      <c r="AT182" s="197" t="s">
        <v>174</v>
      </c>
      <c r="AU182" s="197" t="s">
        <v>86</v>
      </c>
      <c r="AY182" s="17" t="s">
        <v>138</v>
      </c>
      <c r="BE182" s="198">
        <f>IF(N182="základní",J182,0)</f>
        <v>0</v>
      </c>
      <c r="BF182" s="198">
        <f>IF(N182="snížená",J182,0)</f>
        <v>0</v>
      </c>
      <c r="BG182" s="198">
        <f>IF(N182="zákl. přenesená",J182,0)</f>
        <v>0</v>
      </c>
      <c r="BH182" s="198">
        <f>IF(N182="sníž. přenesená",J182,0)</f>
        <v>0</v>
      </c>
      <c r="BI182" s="198">
        <f>IF(N182="nulová",J182,0)</f>
        <v>0</v>
      </c>
      <c r="BJ182" s="17" t="s">
        <v>82</v>
      </c>
      <c r="BK182" s="198">
        <f>ROUND(I182*H182,2)</f>
        <v>0</v>
      </c>
      <c r="BL182" s="17" t="s">
        <v>92</v>
      </c>
      <c r="BM182" s="197" t="s">
        <v>300</v>
      </c>
    </row>
    <row r="183" spans="1:47" s="2" customFormat="1" ht="11.25">
      <c r="A183" s="34"/>
      <c r="B183" s="35"/>
      <c r="C183" s="36"/>
      <c r="D183" s="199" t="s">
        <v>145</v>
      </c>
      <c r="E183" s="36"/>
      <c r="F183" s="200" t="s">
        <v>915</v>
      </c>
      <c r="G183" s="36"/>
      <c r="H183" s="36"/>
      <c r="I183" s="201"/>
      <c r="J183" s="36"/>
      <c r="K183" s="36"/>
      <c r="L183" s="39"/>
      <c r="M183" s="202"/>
      <c r="N183" s="203"/>
      <c r="O183" s="71"/>
      <c r="P183" s="71"/>
      <c r="Q183" s="71"/>
      <c r="R183" s="71"/>
      <c r="S183" s="71"/>
      <c r="T183" s="72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T183" s="17" t="s">
        <v>145</v>
      </c>
      <c r="AU183" s="17" t="s">
        <v>86</v>
      </c>
    </row>
    <row r="184" spans="1:65" s="2" customFormat="1" ht="24.2" customHeight="1">
      <c r="A184" s="34"/>
      <c r="B184" s="35"/>
      <c r="C184" s="226" t="s">
        <v>229</v>
      </c>
      <c r="D184" s="226" t="s">
        <v>174</v>
      </c>
      <c r="E184" s="227" t="s">
        <v>916</v>
      </c>
      <c r="F184" s="228" t="s">
        <v>917</v>
      </c>
      <c r="G184" s="229" t="s">
        <v>538</v>
      </c>
      <c r="H184" s="230">
        <v>1</v>
      </c>
      <c r="I184" s="231"/>
      <c r="J184" s="232">
        <f>ROUND(I184*H184,2)</f>
        <v>0</v>
      </c>
      <c r="K184" s="228" t="s">
        <v>1</v>
      </c>
      <c r="L184" s="233"/>
      <c r="M184" s="234" t="s">
        <v>1</v>
      </c>
      <c r="N184" s="235" t="s">
        <v>42</v>
      </c>
      <c r="O184" s="71"/>
      <c r="P184" s="195">
        <f>O184*H184</f>
        <v>0</v>
      </c>
      <c r="Q184" s="195">
        <v>0</v>
      </c>
      <c r="R184" s="195">
        <f>Q184*H184</f>
        <v>0</v>
      </c>
      <c r="S184" s="195">
        <v>0</v>
      </c>
      <c r="T184" s="196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97" t="s">
        <v>164</v>
      </c>
      <c r="AT184" s="197" t="s">
        <v>174</v>
      </c>
      <c r="AU184" s="197" t="s">
        <v>86</v>
      </c>
      <c r="AY184" s="17" t="s">
        <v>138</v>
      </c>
      <c r="BE184" s="198">
        <f>IF(N184="základní",J184,0)</f>
        <v>0</v>
      </c>
      <c r="BF184" s="198">
        <f>IF(N184="snížená",J184,0)</f>
        <v>0</v>
      </c>
      <c r="BG184" s="198">
        <f>IF(N184="zákl. přenesená",J184,0)</f>
        <v>0</v>
      </c>
      <c r="BH184" s="198">
        <f>IF(N184="sníž. přenesená",J184,0)</f>
        <v>0</v>
      </c>
      <c r="BI184" s="198">
        <f>IF(N184="nulová",J184,0)</f>
        <v>0</v>
      </c>
      <c r="BJ184" s="17" t="s">
        <v>82</v>
      </c>
      <c r="BK184" s="198">
        <f>ROUND(I184*H184,2)</f>
        <v>0</v>
      </c>
      <c r="BL184" s="17" t="s">
        <v>92</v>
      </c>
      <c r="BM184" s="197" t="s">
        <v>306</v>
      </c>
    </row>
    <row r="185" spans="1:47" s="2" customFormat="1" ht="11.25">
      <c r="A185" s="34"/>
      <c r="B185" s="35"/>
      <c r="C185" s="36"/>
      <c r="D185" s="199" t="s">
        <v>145</v>
      </c>
      <c r="E185" s="36"/>
      <c r="F185" s="200" t="s">
        <v>917</v>
      </c>
      <c r="G185" s="36"/>
      <c r="H185" s="36"/>
      <c r="I185" s="201"/>
      <c r="J185" s="36"/>
      <c r="K185" s="36"/>
      <c r="L185" s="39"/>
      <c r="M185" s="202"/>
      <c r="N185" s="203"/>
      <c r="O185" s="71"/>
      <c r="P185" s="71"/>
      <c r="Q185" s="71"/>
      <c r="R185" s="71"/>
      <c r="S185" s="71"/>
      <c r="T185" s="72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T185" s="17" t="s">
        <v>145</v>
      </c>
      <c r="AU185" s="17" t="s">
        <v>86</v>
      </c>
    </row>
    <row r="186" spans="1:65" s="2" customFormat="1" ht="24.2" customHeight="1">
      <c r="A186" s="34"/>
      <c r="B186" s="35"/>
      <c r="C186" s="226" t="s">
        <v>310</v>
      </c>
      <c r="D186" s="226" t="s">
        <v>174</v>
      </c>
      <c r="E186" s="227" t="s">
        <v>918</v>
      </c>
      <c r="F186" s="228" t="s">
        <v>919</v>
      </c>
      <c r="G186" s="229" t="s">
        <v>538</v>
      </c>
      <c r="H186" s="230">
        <v>1</v>
      </c>
      <c r="I186" s="231"/>
      <c r="J186" s="232">
        <f>ROUND(I186*H186,2)</f>
        <v>0</v>
      </c>
      <c r="K186" s="228" t="s">
        <v>1</v>
      </c>
      <c r="L186" s="233"/>
      <c r="M186" s="234" t="s">
        <v>1</v>
      </c>
      <c r="N186" s="235" t="s">
        <v>42</v>
      </c>
      <c r="O186" s="71"/>
      <c r="P186" s="195">
        <f>O186*H186</f>
        <v>0</v>
      </c>
      <c r="Q186" s="195">
        <v>0</v>
      </c>
      <c r="R186" s="195">
        <f>Q186*H186</f>
        <v>0</v>
      </c>
      <c r="S186" s="195">
        <v>0</v>
      </c>
      <c r="T186" s="196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7" t="s">
        <v>164</v>
      </c>
      <c r="AT186" s="197" t="s">
        <v>174</v>
      </c>
      <c r="AU186" s="197" t="s">
        <v>86</v>
      </c>
      <c r="AY186" s="17" t="s">
        <v>138</v>
      </c>
      <c r="BE186" s="198">
        <f>IF(N186="základní",J186,0)</f>
        <v>0</v>
      </c>
      <c r="BF186" s="198">
        <f>IF(N186="snížená",J186,0)</f>
        <v>0</v>
      </c>
      <c r="BG186" s="198">
        <f>IF(N186="zákl. přenesená",J186,0)</f>
        <v>0</v>
      </c>
      <c r="BH186" s="198">
        <f>IF(N186="sníž. přenesená",J186,0)</f>
        <v>0</v>
      </c>
      <c r="BI186" s="198">
        <f>IF(N186="nulová",J186,0)</f>
        <v>0</v>
      </c>
      <c r="BJ186" s="17" t="s">
        <v>82</v>
      </c>
      <c r="BK186" s="198">
        <f>ROUND(I186*H186,2)</f>
        <v>0</v>
      </c>
      <c r="BL186" s="17" t="s">
        <v>92</v>
      </c>
      <c r="BM186" s="197" t="s">
        <v>313</v>
      </c>
    </row>
    <row r="187" spans="1:47" s="2" customFormat="1" ht="11.25">
      <c r="A187" s="34"/>
      <c r="B187" s="35"/>
      <c r="C187" s="36"/>
      <c r="D187" s="199" t="s">
        <v>145</v>
      </c>
      <c r="E187" s="36"/>
      <c r="F187" s="200" t="s">
        <v>919</v>
      </c>
      <c r="G187" s="36"/>
      <c r="H187" s="36"/>
      <c r="I187" s="201"/>
      <c r="J187" s="36"/>
      <c r="K187" s="36"/>
      <c r="L187" s="39"/>
      <c r="M187" s="202"/>
      <c r="N187" s="203"/>
      <c r="O187" s="71"/>
      <c r="P187" s="71"/>
      <c r="Q187" s="71"/>
      <c r="R187" s="71"/>
      <c r="S187" s="71"/>
      <c r="T187" s="72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T187" s="17" t="s">
        <v>145</v>
      </c>
      <c r="AU187" s="17" t="s">
        <v>86</v>
      </c>
    </row>
    <row r="188" spans="1:65" s="2" customFormat="1" ht="24.2" customHeight="1">
      <c r="A188" s="34"/>
      <c r="B188" s="35"/>
      <c r="C188" s="226" t="s">
        <v>234</v>
      </c>
      <c r="D188" s="226" t="s">
        <v>174</v>
      </c>
      <c r="E188" s="227" t="s">
        <v>920</v>
      </c>
      <c r="F188" s="228" t="s">
        <v>921</v>
      </c>
      <c r="G188" s="229" t="s">
        <v>538</v>
      </c>
      <c r="H188" s="230">
        <v>1</v>
      </c>
      <c r="I188" s="231"/>
      <c r="J188" s="232">
        <f>ROUND(I188*H188,2)</f>
        <v>0</v>
      </c>
      <c r="K188" s="228" t="s">
        <v>1</v>
      </c>
      <c r="L188" s="233"/>
      <c r="M188" s="234" t="s">
        <v>1</v>
      </c>
      <c r="N188" s="235" t="s">
        <v>42</v>
      </c>
      <c r="O188" s="71"/>
      <c r="P188" s="195">
        <f>O188*H188</f>
        <v>0</v>
      </c>
      <c r="Q188" s="195">
        <v>0</v>
      </c>
      <c r="R188" s="195">
        <f>Q188*H188</f>
        <v>0</v>
      </c>
      <c r="S188" s="195">
        <v>0</v>
      </c>
      <c r="T188" s="196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97" t="s">
        <v>164</v>
      </c>
      <c r="AT188" s="197" t="s">
        <v>174</v>
      </c>
      <c r="AU188" s="197" t="s">
        <v>86</v>
      </c>
      <c r="AY188" s="17" t="s">
        <v>138</v>
      </c>
      <c r="BE188" s="198">
        <f>IF(N188="základní",J188,0)</f>
        <v>0</v>
      </c>
      <c r="BF188" s="198">
        <f>IF(N188="snížená",J188,0)</f>
        <v>0</v>
      </c>
      <c r="BG188" s="198">
        <f>IF(N188="zákl. přenesená",J188,0)</f>
        <v>0</v>
      </c>
      <c r="BH188" s="198">
        <f>IF(N188="sníž. přenesená",J188,0)</f>
        <v>0</v>
      </c>
      <c r="BI188" s="198">
        <f>IF(N188="nulová",J188,0)</f>
        <v>0</v>
      </c>
      <c r="BJ188" s="17" t="s">
        <v>82</v>
      </c>
      <c r="BK188" s="198">
        <f>ROUND(I188*H188,2)</f>
        <v>0</v>
      </c>
      <c r="BL188" s="17" t="s">
        <v>92</v>
      </c>
      <c r="BM188" s="197" t="s">
        <v>321</v>
      </c>
    </row>
    <row r="189" spans="1:47" s="2" customFormat="1" ht="11.25">
      <c r="A189" s="34"/>
      <c r="B189" s="35"/>
      <c r="C189" s="36"/>
      <c r="D189" s="199" t="s">
        <v>145</v>
      </c>
      <c r="E189" s="36"/>
      <c r="F189" s="200" t="s">
        <v>921</v>
      </c>
      <c r="G189" s="36"/>
      <c r="H189" s="36"/>
      <c r="I189" s="201"/>
      <c r="J189" s="36"/>
      <c r="K189" s="36"/>
      <c r="L189" s="39"/>
      <c r="M189" s="202"/>
      <c r="N189" s="203"/>
      <c r="O189" s="71"/>
      <c r="P189" s="71"/>
      <c r="Q189" s="71"/>
      <c r="R189" s="71"/>
      <c r="S189" s="71"/>
      <c r="T189" s="72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T189" s="17" t="s">
        <v>145</v>
      </c>
      <c r="AU189" s="17" t="s">
        <v>86</v>
      </c>
    </row>
    <row r="190" spans="1:65" s="2" customFormat="1" ht="24.2" customHeight="1">
      <c r="A190" s="34"/>
      <c r="B190" s="35"/>
      <c r="C190" s="226" t="s">
        <v>323</v>
      </c>
      <c r="D190" s="226" t="s">
        <v>174</v>
      </c>
      <c r="E190" s="227" t="s">
        <v>918</v>
      </c>
      <c r="F190" s="228" t="s">
        <v>919</v>
      </c>
      <c r="G190" s="229" t="s">
        <v>538</v>
      </c>
      <c r="H190" s="230">
        <v>1</v>
      </c>
      <c r="I190" s="231"/>
      <c r="J190" s="232">
        <f>ROUND(I190*H190,2)</f>
        <v>0</v>
      </c>
      <c r="K190" s="228" t="s">
        <v>1</v>
      </c>
      <c r="L190" s="233"/>
      <c r="M190" s="234" t="s">
        <v>1</v>
      </c>
      <c r="N190" s="235" t="s">
        <v>42</v>
      </c>
      <c r="O190" s="71"/>
      <c r="P190" s="195">
        <f>O190*H190</f>
        <v>0</v>
      </c>
      <c r="Q190" s="195">
        <v>0</v>
      </c>
      <c r="R190" s="195">
        <f>Q190*H190</f>
        <v>0</v>
      </c>
      <c r="S190" s="195">
        <v>0</v>
      </c>
      <c r="T190" s="196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97" t="s">
        <v>164</v>
      </c>
      <c r="AT190" s="197" t="s">
        <v>174</v>
      </c>
      <c r="AU190" s="197" t="s">
        <v>86</v>
      </c>
      <c r="AY190" s="17" t="s">
        <v>138</v>
      </c>
      <c r="BE190" s="198">
        <f>IF(N190="základní",J190,0)</f>
        <v>0</v>
      </c>
      <c r="BF190" s="198">
        <f>IF(N190="snížená",J190,0)</f>
        <v>0</v>
      </c>
      <c r="BG190" s="198">
        <f>IF(N190="zákl. přenesená",J190,0)</f>
        <v>0</v>
      </c>
      <c r="BH190" s="198">
        <f>IF(N190="sníž. přenesená",J190,0)</f>
        <v>0</v>
      </c>
      <c r="BI190" s="198">
        <f>IF(N190="nulová",J190,0)</f>
        <v>0</v>
      </c>
      <c r="BJ190" s="17" t="s">
        <v>82</v>
      </c>
      <c r="BK190" s="198">
        <f>ROUND(I190*H190,2)</f>
        <v>0</v>
      </c>
      <c r="BL190" s="17" t="s">
        <v>92</v>
      </c>
      <c r="BM190" s="197" t="s">
        <v>326</v>
      </c>
    </row>
    <row r="191" spans="1:47" s="2" customFormat="1" ht="11.25">
      <c r="A191" s="34"/>
      <c r="B191" s="35"/>
      <c r="C191" s="36"/>
      <c r="D191" s="199" t="s">
        <v>145</v>
      </c>
      <c r="E191" s="36"/>
      <c r="F191" s="200" t="s">
        <v>919</v>
      </c>
      <c r="G191" s="36"/>
      <c r="H191" s="36"/>
      <c r="I191" s="201"/>
      <c r="J191" s="36"/>
      <c r="K191" s="36"/>
      <c r="L191" s="39"/>
      <c r="M191" s="202"/>
      <c r="N191" s="203"/>
      <c r="O191" s="71"/>
      <c r="P191" s="71"/>
      <c r="Q191" s="71"/>
      <c r="R191" s="71"/>
      <c r="S191" s="71"/>
      <c r="T191" s="72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T191" s="17" t="s">
        <v>145</v>
      </c>
      <c r="AU191" s="17" t="s">
        <v>86</v>
      </c>
    </row>
    <row r="192" spans="1:65" s="2" customFormat="1" ht="14.45" customHeight="1">
      <c r="A192" s="34"/>
      <c r="B192" s="35"/>
      <c r="C192" s="226" t="s">
        <v>239</v>
      </c>
      <c r="D192" s="226" t="s">
        <v>174</v>
      </c>
      <c r="E192" s="227" t="s">
        <v>922</v>
      </c>
      <c r="F192" s="228" t="s">
        <v>923</v>
      </c>
      <c r="G192" s="229" t="s">
        <v>538</v>
      </c>
      <c r="H192" s="230">
        <v>1</v>
      </c>
      <c r="I192" s="231"/>
      <c r="J192" s="232">
        <f>ROUND(I192*H192,2)</f>
        <v>0</v>
      </c>
      <c r="K192" s="228" t="s">
        <v>1</v>
      </c>
      <c r="L192" s="233"/>
      <c r="M192" s="234" t="s">
        <v>1</v>
      </c>
      <c r="N192" s="235" t="s">
        <v>42</v>
      </c>
      <c r="O192" s="71"/>
      <c r="P192" s="195">
        <f>O192*H192</f>
        <v>0</v>
      </c>
      <c r="Q192" s="195">
        <v>0</v>
      </c>
      <c r="R192" s="195">
        <f>Q192*H192</f>
        <v>0</v>
      </c>
      <c r="S192" s="195">
        <v>0</v>
      </c>
      <c r="T192" s="196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7" t="s">
        <v>164</v>
      </c>
      <c r="AT192" s="197" t="s">
        <v>174</v>
      </c>
      <c r="AU192" s="197" t="s">
        <v>86</v>
      </c>
      <c r="AY192" s="17" t="s">
        <v>138</v>
      </c>
      <c r="BE192" s="198">
        <f>IF(N192="základní",J192,0)</f>
        <v>0</v>
      </c>
      <c r="BF192" s="198">
        <f>IF(N192="snížená",J192,0)</f>
        <v>0</v>
      </c>
      <c r="BG192" s="198">
        <f>IF(N192="zákl. přenesená",J192,0)</f>
        <v>0</v>
      </c>
      <c r="BH192" s="198">
        <f>IF(N192="sníž. přenesená",J192,0)</f>
        <v>0</v>
      </c>
      <c r="BI192" s="198">
        <f>IF(N192="nulová",J192,0)</f>
        <v>0</v>
      </c>
      <c r="BJ192" s="17" t="s">
        <v>82</v>
      </c>
      <c r="BK192" s="198">
        <f>ROUND(I192*H192,2)</f>
        <v>0</v>
      </c>
      <c r="BL192" s="17" t="s">
        <v>92</v>
      </c>
      <c r="BM192" s="197" t="s">
        <v>331</v>
      </c>
    </row>
    <row r="193" spans="1:47" s="2" customFormat="1" ht="11.25">
      <c r="A193" s="34"/>
      <c r="B193" s="35"/>
      <c r="C193" s="36"/>
      <c r="D193" s="199" t="s">
        <v>145</v>
      </c>
      <c r="E193" s="36"/>
      <c r="F193" s="200" t="s">
        <v>923</v>
      </c>
      <c r="G193" s="36"/>
      <c r="H193" s="36"/>
      <c r="I193" s="201"/>
      <c r="J193" s="36"/>
      <c r="K193" s="36"/>
      <c r="L193" s="39"/>
      <c r="M193" s="202"/>
      <c r="N193" s="203"/>
      <c r="O193" s="71"/>
      <c r="P193" s="71"/>
      <c r="Q193" s="71"/>
      <c r="R193" s="71"/>
      <c r="S193" s="71"/>
      <c r="T193" s="72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T193" s="17" t="s">
        <v>145</v>
      </c>
      <c r="AU193" s="17" t="s">
        <v>86</v>
      </c>
    </row>
    <row r="194" spans="1:65" s="2" customFormat="1" ht="24.2" customHeight="1">
      <c r="A194" s="34"/>
      <c r="B194" s="35"/>
      <c r="C194" s="226" t="s">
        <v>333</v>
      </c>
      <c r="D194" s="226" t="s">
        <v>174</v>
      </c>
      <c r="E194" s="227" t="s">
        <v>916</v>
      </c>
      <c r="F194" s="228" t="s">
        <v>917</v>
      </c>
      <c r="G194" s="229" t="s">
        <v>538</v>
      </c>
      <c r="H194" s="230">
        <v>1</v>
      </c>
      <c r="I194" s="231"/>
      <c r="J194" s="232">
        <f>ROUND(I194*H194,2)</f>
        <v>0</v>
      </c>
      <c r="K194" s="228" t="s">
        <v>1</v>
      </c>
      <c r="L194" s="233"/>
      <c r="M194" s="234" t="s">
        <v>1</v>
      </c>
      <c r="N194" s="235" t="s">
        <v>42</v>
      </c>
      <c r="O194" s="71"/>
      <c r="P194" s="195">
        <f>O194*H194</f>
        <v>0</v>
      </c>
      <c r="Q194" s="195">
        <v>0</v>
      </c>
      <c r="R194" s="195">
        <f>Q194*H194</f>
        <v>0</v>
      </c>
      <c r="S194" s="195">
        <v>0</v>
      </c>
      <c r="T194" s="196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97" t="s">
        <v>164</v>
      </c>
      <c r="AT194" s="197" t="s">
        <v>174</v>
      </c>
      <c r="AU194" s="197" t="s">
        <v>86</v>
      </c>
      <c r="AY194" s="17" t="s">
        <v>138</v>
      </c>
      <c r="BE194" s="198">
        <f>IF(N194="základní",J194,0)</f>
        <v>0</v>
      </c>
      <c r="BF194" s="198">
        <f>IF(N194="snížená",J194,0)</f>
        <v>0</v>
      </c>
      <c r="BG194" s="198">
        <f>IF(N194="zákl. přenesená",J194,0)</f>
        <v>0</v>
      </c>
      <c r="BH194" s="198">
        <f>IF(N194="sníž. přenesená",J194,0)</f>
        <v>0</v>
      </c>
      <c r="BI194" s="198">
        <f>IF(N194="nulová",J194,0)</f>
        <v>0</v>
      </c>
      <c r="BJ194" s="17" t="s">
        <v>82</v>
      </c>
      <c r="BK194" s="198">
        <f>ROUND(I194*H194,2)</f>
        <v>0</v>
      </c>
      <c r="BL194" s="17" t="s">
        <v>92</v>
      </c>
      <c r="BM194" s="197" t="s">
        <v>336</v>
      </c>
    </row>
    <row r="195" spans="1:47" s="2" customFormat="1" ht="11.25">
      <c r="A195" s="34"/>
      <c r="B195" s="35"/>
      <c r="C195" s="36"/>
      <c r="D195" s="199" t="s">
        <v>145</v>
      </c>
      <c r="E195" s="36"/>
      <c r="F195" s="200" t="s">
        <v>917</v>
      </c>
      <c r="G195" s="36"/>
      <c r="H195" s="36"/>
      <c r="I195" s="201"/>
      <c r="J195" s="36"/>
      <c r="K195" s="36"/>
      <c r="L195" s="39"/>
      <c r="M195" s="202"/>
      <c r="N195" s="203"/>
      <c r="O195" s="71"/>
      <c r="P195" s="71"/>
      <c r="Q195" s="71"/>
      <c r="R195" s="71"/>
      <c r="S195" s="71"/>
      <c r="T195" s="72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T195" s="17" t="s">
        <v>145</v>
      </c>
      <c r="AU195" s="17" t="s">
        <v>86</v>
      </c>
    </row>
    <row r="196" spans="1:65" s="2" customFormat="1" ht="24.2" customHeight="1">
      <c r="A196" s="34"/>
      <c r="B196" s="35"/>
      <c r="C196" s="226" t="s">
        <v>244</v>
      </c>
      <c r="D196" s="226" t="s">
        <v>174</v>
      </c>
      <c r="E196" s="227" t="s">
        <v>924</v>
      </c>
      <c r="F196" s="228" t="s">
        <v>925</v>
      </c>
      <c r="G196" s="229" t="s">
        <v>538</v>
      </c>
      <c r="H196" s="230">
        <v>1</v>
      </c>
      <c r="I196" s="231"/>
      <c r="J196" s="232">
        <f>ROUND(I196*H196,2)</f>
        <v>0</v>
      </c>
      <c r="K196" s="228" t="s">
        <v>1</v>
      </c>
      <c r="L196" s="233"/>
      <c r="M196" s="234" t="s">
        <v>1</v>
      </c>
      <c r="N196" s="235" t="s">
        <v>42</v>
      </c>
      <c r="O196" s="71"/>
      <c r="P196" s="195">
        <f>O196*H196</f>
        <v>0</v>
      </c>
      <c r="Q196" s="195">
        <v>0</v>
      </c>
      <c r="R196" s="195">
        <f>Q196*H196</f>
        <v>0</v>
      </c>
      <c r="S196" s="195">
        <v>0</v>
      </c>
      <c r="T196" s="196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7" t="s">
        <v>164</v>
      </c>
      <c r="AT196" s="197" t="s">
        <v>174</v>
      </c>
      <c r="AU196" s="197" t="s">
        <v>86</v>
      </c>
      <c r="AY196" s="17" t="s">
        <v>138</v>
      </c>
      <c r="BE196" s="198">
        <f>IF(N196="základní",J196,0)</f>
        <v>0</v>
      </c>
      <c r="BF196" s="198">
        <f>IF(N196="snížená",J196,0)</f>
        <v>0</v>
      </c>
      <c r="BG196" s="198">
        <f>IF(N196="zákl. přenesená",J196,0)</f>
        <v>0</v>
      </c>
      <c r="BH196" s="198">
        <f>IF(N196="sníž. přenesená",J196,0)</f>
        <v>0</v>
      </c>
      <c r="BI196" s="198">
        <f>IF(N196="nulová",J196,0)</f>
        <v>0</v>
      </c>
      <c r="BJ196" s="17" t="s">
        <v>82</v>
      </c>
      <c r="BK196" s="198">
        <f>ROUND(I196*H196,2)</f>
        <v>0</v>
      </c>
      <c r="BL196" s="17" t="s">
        <v>92</v>
      </c>
      <c r="BM196" s="197" t="s">
        <v>343</v>
      </c>
    </row>
    <row r="197" spans="1:47" s="2" customFormat="1" ht="11.25">
      <c r="A197" s="34"/>
      <c r="B197" s="35"/>
      <c r="C197" s="36"/>
      <c r="D197" s="199" t="s">
        <v>145</v>
      </c>
      <c r="E197" s="36"/>
      <c r="F197" s="200" t="s">
        <v>925</v>
      </c>
      <c r="G197" s="36"/>
      <c r="H197" s="36"/>
      <c r="I197" s="201"/>
      <c r="J197" s="36"/>
      <c r="K197" s="36"/>
      <c r="L197" s="39"/>
      <c r="M197" s="202"/>
      <c r="N197" s="203"/>
      <c r="O197" s="71"/>
      <c r="P197" s="71"/>
      <c r="Q197" s="71"/>
      <c r="R197" s="71"/>
      <c r="S197" s="71"/>
      <c r="T197" s="72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T197" s="17" t="s">
        <v>145</v>
      </c>
      <c r="AU197" s="17" t="s">
        <v>86</v>
      </c>
    </row>
    <row r="198" spans="1:65" s="2" customFormat="1" ht="24.2" customHeight="1">
      <c r="A198" s="34"/>
      <c r="B198" s="35"/>
      <c r="C198" s="226" t="s">
        <v>347</v>
      </c>
      <c r="D198" s="226" t="s">
        <v>174</v>
      </c>
      <c r="E198" s="227" t="s">
        <v>924</v>
      </c>
      <c r="F198" s="228" t="s">
        <v>925</v>
      </c>
      <c r="G198" s="229" t="s">
        <v>538</v>
      </c>
      <c r="H198" s="230">
        <v>1</v>
      </c>
      <c r="I198" s="231"/>
      <c r="J198" s="232">
        <f>ROUND(I198*H198,2)</f>
        <v>0</v>
      </c>
      <c r="K198" s="228" t="s">
        <v>1</v>
      </c>
      <c r="L198" s="233"/>
      <c r="M198" s="234" t="s">
        <v>1</v>
      </c>
      <c r="N198" s="235" t="s">
        <v>42</v>
      </c>
      <c r="O198" s="71"/>
      <c r="P198" s="195">
        <f>O198*H198</f>
        <v>0</v>
      </c>
      <c r="Q198" s="195">
        <v>0</v>
      </c>
      <c r="R198" s="195">
        <f>Q198*H198</f>
        <v>0</v>
      </c>
      <c r="S198" s="195">
        <v>0</v>
      </c>
      <c r="T198" s="196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7" t="s">
        <v>164</v>
      </c>
      <c r="AT198" s="197" t="s">
        <v>174</v>
      </c>
      <c r="AU198" s="197" t="s">
        <v>86</v>
      </c>
      <c r="AY198" s="17" t="s">
        <v>138</v>
      </c>
      <c r="BE198" s="198">
        <f>IF(N198="základní",J198,0)</f>
        <v>0</v>
      </c>
      <c r="BF198" s="198">
        <f>IF(N198="snížená",J198,0)</f>
        <v>0</v>
      </c>
      <c r="BG198" s="198">
        <f>IF(N198="zákl. přenesená",J198,0)</f>
        <v>0</v>
      </c>
      <c r="BH198" s="198">
        <f>IF(N198="sníž. přenesená",J198,0)</f>
        <v>0</v>
      </c>
      <c r="BI198" s="198">
        <f>IF(N198="nulová",J198,0)</f>
        <v>0</v>
      </c>
      <c r="BJ198" s="17" t="s">
        <v>82</v>
      </c>
      <c r="BK198" s="198">
        <f>ROUND(I198*H198,2)</f>
        <v>0</v>
      </c>
      <c r="BL198" s="17" t="s">
        <v>92</v>
      </c>
      <c r="BM198" s="197" t="s">
        <v>350</v>
      </c>
    </row>
    <row r="199" spans="1:47" s="2" customFormat="1" ht="11.25">
      <c r="A199" s="34"/>
      <c r="B199" s="35"/>
      <c r="C199" s="36"/>
      <c r="D199" s="199" t="s">
        <v>145</v>
      </c>
      <c r="E199" s="36"/>
      <c r="F199" s="200" t="s">
        <v>925</v>
      </c>
      <c r="G199" s="36"/>
      <c r="H199" s="36"/>
      <c r="I199" s="201"/>
      <c r="J199" s="36"/>
      <c r="K199" s="36"/>
      <c r="L199" s="39"/>
      <c r="M199" s="202"/>
      <c r="N199" s="203"/>
      <c r="O199" s="71"/>
      <c r="P199" s="71"/>
      <c r="Q199" s="71"/>
      <c r="R199" s="71"/>
      <c r="S199" s="71"/>
      <c r="T199" s="72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T199" s="17" t="s">
        <v>145</v>
      </c>
      <c r="AU199" s="17" t="s">
        <v>86</v>
      </c>
    </row>
    <row r="200" spans="1:65" s="2" customFormat="1" ht="24.2" customHeight="1">
      <c r="A200" s="34"/>
      <c r="B200" s="35"/>
      <c r="C200" s="226" t="s">
        <v>248</v>
      </c>
      <c r="D200" s="226" t="s">
        <v>174</v>
      </c>
      <c r="E200" s="227" t="s">
        <v>924</v>
      </c>
      <c r="F200" s="228" t="s">
        <v>925</v>
      </c>
      <c r="G200" s="229" t="s">
        <v>538</v>
      </c>
      <c r="H200" s="230">
        <v>1</v>
      </c>
      <c r="I200" s="231"/>
      <c r="J200" s="232">
        <f>ROUND(I200*H200,2)</f>
        <v>0</v>
      </c>
      <c r="K200" s="228" t="s">
        <v>1</v>
      </c>
      <c r="L200" s="233"/>
      <c r="M200" s="234" t="s">
        <v>1</v>
      </c>
      <c r="N200" s="235" t="s">
        <v>42</v>
      </c>
      <c r="O200" s="71"/>
      <c r="P200" s="195">
        <f>O200*H200</f>
        <v>0</v>
      </c>
      <c r="Q200" s="195">
        <v>0</v>
      </c>
      <c r="R200" s="195">
        <f>Q200*H200</f>
        <v>0</v>
      </c>
      <c r="S200" s="195">
        <v>0</v>
      </c>
      <c r="T200" s="196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97" t="s">
        <v>164</v>
      </c>
      <c r="AT200" s="197" t="s">
        <v>174</v>
      </c>
      <c r="AU200" s="197" t="s">
        <v>86</v>
      </c>
      <c r="AY200" s="17" t="s">
        <v>138</v>
      </c>
      <c r="BE200" s="198">
        <f>IF(N200="základní",J200,0)</f>
        <v>0</v>
      </c>
      <c r="BF200" s="198">
        <f>IF(N200="snížená",J200,0)</f>
        <v>0</v>
      </c>
      <c r="BG200" s="198">
        <f>IF(N200="zákl. přenesená",J200,0)</f>
        <v>0</v>
      </c>
      <c r="BH200" s="198">
        <f>IF(N200="sníž. přenesená",J200,0)</f>
        <v>0</v>
      </c>
      <c r="BI200" s="198">
        <f>IF(N200="nulová",J200,0)</f>
        <v>0</v>
      </c>
      <c r="BJ200" s="17" t="s">
        <v>82</v>
      </c>
      <c r="BK200" s="198">
        <f>ROUND(I200*H200,2)</f>
        <v>0</v>
      </c>
      <c r="BL200" s="17" t="s">
        <v>92</v>
      </c>
      <c r="BM200" s="197" t="s">
        <v>356</v>
      </c>
    </row>
    <row r="201" spans="1:47" s="2" customFormat="1" ht="11.25">
      <c r="A201" s="34"/>
      <c r="B201" s="35"/>
      <c r="C201" s="36"/>
      <c r="D201" s="199" t="s">
        <v>145</v>
      </c>
      <c r="E201" s="36"/>
      <c r="F201" s="200" t="s">
        <v>925</v>
      </c>
      <c r="G201" s="36"/>
      <c r="H201" s="36"/>
      <c r="I201" s="201"/>
      <c r="J201" s="36"/>
      <c r="K201" s="36"/>
      <c r="L201" s="39"/>
      <c r="M201" s="202"/>
      <c r="N201" s="203"/>
      <c r="O201" s="71"/>
      <c r="P201" s="71"/>
      <c r="Q201" s="71"/>
      <c r="R201" s="71"/>
      <c r="S201" s="71"/>
      <c r="T201" s="72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T201" s="17" t="s">
        <v>145</v>
      </c>
      <c r="AU201" s="17" t="s">
        <v>86</v>
      </c>
    </row>
    <row r="202" spans="1:65" s="2" customFormat="1" ht="14.45" customHeight="1">
      <c r="A202" s="34"/>
      <c r="B202" s="35"/>
      <c r="C202" s="186" t="s">
        <v>359</v>
      </c>
      <c r="D202" s="186" t="s">
        <v>140</v>
      </c>
      <c r="E202" s="187" t="s">
        <v>926</v>
      </c>
      <c r="F202" s="188" t="s">
        <v>927</v>
      </c>
      <c r="G202" s="189" t="s">
        <v>538</v>
      </c>
      <c r="H202" s="190">
        <v>12</v>
      </c>
      <c r="I202" s="191"/>
      <c r="J202" s="192">
        <f>ROUND(I202*H202,2)</f>
        <v>0</v>
      </c>
      <c r="K202" s="188" t="s">
        <v>1</v>
      </c>
      <c r="L202" s="39"/>
      <c r="M202" s="193" t="s">
        <v>1</v>
      </c>
      <c r="N202" s="194" t="s">
        <v>42</v>
      </c>
      <c r="O202" s="71"/>
      <c r="P202" s="195">
        <f>O202*H202</f>
        <v>0</v>
      </c>
      <c r="Q202" s="195">
        <v>0</v>
      </c>
      <c r="R202" s="195">
        <f>Q202*H202</f>
        <v>0</v>
      </c>
      <c r="S202" s="195">
        <v>0</v>
      </c>
      <c r="T202" s="196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97" t="s">
        <v>92</v>
      </c>
      <c r="AT202" s="197" t="s">
        <v>140</v>
      </c>
      <c r="AU202" s="197" t="s">
        <v>86</v>
      </c>
      <c r="AY202" s="17" t="s">
        <v>138</v>
      </c>
      <c r="BE202" s="198">
        <f>IF(N202="základní",J202,0)</f>
        <v>0</v>
      </c>
      <c r="BF202" s="198">
        <f>IF(N202="snížená",J202,0)</f>
        <v>0</v>
      </c>
      <c r="BG202" s="198">
        <f>IF(N202="zákl. přenesená",J202,0)</f>
        <v>0</v>
      </c>
      <c r="BH202" s="198">
        <f>IF(N202="sníž. přenesená",J202,0)</f>
        <v>0</v>
      </c>
      <c r="BI202" s="198">
        <f>IF(N202="nulová",J202,0)</f>
        <v>0</v>
      </c>
      <c r="BJ202" s="17" t="s">
        <v>82</v>
      </c>
      <c r="BK202" s="198">
        <f>ROUND(I202*H202,2)</f>
        <v>0</v>
      </c>
      <c r="BL202" s="17" t="s">
        <v>92</v>
      </c>
      <c r="BM202" s="197" t="s">
        <v>362</v>
      </c>
    </row>
    <row r="203" spans="1:47" s="2" customFormat="1" ht="11.25">
      <c r="A203" s="34"/>
      <c r="B203" s="35"/>
      <c r="C203" s="36"/>
      <c r="D203" s="199" t="s">
        <v>145</v>
      </c>
      <c r="E203" s="36"/>
      <c r="F203" s="200" t="s">
        <v>927</v>
      </c>
      <c r="G203" s="36"/>
      <c r="H203" s="36"/>
      <c r="I203" s="201"/>
      <c r="J203" s="36"/>
      <c r="K203" s="36"/>
      <c r="L203" s="39"/>
      <c r="M203" s="202"/>
      <c r="N203" s="203"/>
      <c r="O203" s="71"/>
      <c r="P203" s="71"/>
      <c r="Q203" s="71"/>
      <c r="R203" s="71"/>
      <c r="S203" s="71"/>
      <c r="T203" s="72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T203" s="17" t="s">
        <v>145</v>
      </c>
      <c r="AU203" s="17" t="s">
        <v>86</v>
      </c>
    </row>
    <row r="204" spans="1:65" s="2" customFormat="1" ht="14.45" customHeight="1">
      <c r="A204" s="34"/>
      <c r="B204" s="35"/>
      <c r="C204" s="226" t="s">
        <v>254</v>
      </c>
      <c r="D204" s="226" t="s">
        <v>174</v>
      </c>
      <c r="E204" s="227" t="s">
        <v>928</v>
      </c>
      <c r="F204" s="228" t="s">
        <v>929</v>
      </c>
      <c r="G204" s="229" t="s">
        <v>538</v>
      </c>
      <c r="H204" s="230">
        <v>9</v>
      </c>
      <c r="I204" s="231"/>
      <c r="J204" s="232">
        <f>ROUND(I204*H204,2)</f>
        <v>0</v>
      </c>
      <c r="K204" s="228" t="s">
        <v>1</v>
      </c>
      <c r="L204" s="233"/>
      <c r="M204" s="234" t="s">
        <v>1</v>
      </c>
      <c r="N204" s="235" t="s">
        <v>42</v>
      </c>
      <c r="O204" s="71"/>
      <c r="P204" s="195">
        <f>O204*H204</f>
        <v>0</v>
      </c>
      <c r="Q204" s="195">
        <v>0</v>
      </c>
      <c r="R204" s="195">
        <f>Q204*H204</f>
        <v>0</v>
      </c>
      <c r="S204" s="195">
        <v>0</v>
      </c>
      <c r="T204" s="196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97" t="s">
        <v>164</v>
      </c>
      <c r="AT204" s="197" t="s">
        <v>174</v>
      </c>
      <c r="AU204" s="197" t="s">
        <v>86</v>
      </c>
      <c r="AY204" s="17" t="s">
        <v>138</v>
      </c>
      <c r="BE204" s="198">
        <f>IF(N204="základní",J204,0)</f>
        <v>0</v>
      </c>
      <c r="BF204" s="198">
        <f>IF(N204="snížená",J204,0)</f>
        <v>0</v>
      </c>
      <c r="BG204" s="198">
        <f>IF(N204="zákl. přenesená",J204,0)</f>
        <v>0</v>
      </c>
      <c r="BH204" s="198">
        <f>IF(N204="sníž. přenesená",J204,0)</f>
        <v>0</v>
      </c>
      <c r="BI204" s="198">
        <f>IF(N204="nulová",J204,0)</f>
        <v>0</v>
      </c>
      <c r="BJ204" s="17" t="s">
        <v>82</v>
      </c>
      <c r="BK204" s="198">
        <f>ROUND(I204*H204,2)</f>
        <v>0</v>
      </c>
      <c r="BL204" s="17" t="s">
        <v>92</v>
      </c>
      <c r="BM204" s="197" t="s">
        <v>366</v>
      </c>
    </row>
    <row r="205" spans="1:47" s="2" customFormat="1" ht="11.25">
      <c r="A205" s="34"/>
      <c r="B205" s="35"/>
      <c r="C205" s="36"/>
      <c r="D205" s="199" t="s">
        <v>145</v>
      </c>
      <c r="E205" s="36"/>
      <c r="F205" s="200" t="s">
        <v>929</v>
      </c>
      <c r="G205" s="36"/>
      <c r="H205" s="36"/>
      <c r="I205" s="201"/>
      <c r="J205" s="36"/>
      <c r="K205" s="36"/>
      <c r="L205" s="39"/>
      <c r="M205" s="202"/>
      <c r="N205" s="203"/>
      <c r="O205" s="71"/>
      <c r="P205" s="71"/>
      <c r="Q205" s="71"/>
      <c r="R205" s="71"/>
      <c r="S205" s="71"/>
      <c r="T205" s="72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T205" s="17" t="s">
        <v>145</v>
      </c>
      <c r="AU205" s="17" t="s">
        <v>86</v>
      </c>
    </row>
    <row r="206" spans="1:65" s="2" customFormat="1" ht="14.45" customHeight="1">
      <c r="A206" s="34"/>
      <c r="B206" s="35"/>
      <c r="C206" s="226" t="s">
        <v>368</v>
      </c>
      <c r="D206" s="226" t="s">
        <v>174</v>
      </c>
      <c r="E206" s="227" t="s">
        <v>930</v>
      </c>
      <c r="F206" s="228" t="s">
        <v>931</v>
      </c>
      <c r="G206" s="229" t="s">
        <v>538</v>
      </c>
      <c r="H206" s="230">
        <v>2</v>
      </c>
      <c r="I206" s="231"/>
      <c r="J206" s="232">
        <f>ROUND(I206*H206,2)</f>
        <v>0</v>
      </c>
      <c r="K206" s="228" t="s">
        <v>1</v>
      </c>
      <c r="L206" s="233"/>
      <c r="M206" s="234" t="s">
        <v>1</v>
      </c>
      <c r="N206" s="235" t="s">
        <v>42</v>
      </c>
      <c r="O206" s="71"/>
      <c r="P206" s="195">
        <f>O206*H206</f>
        <v>0</v>
      </c>
      <c r="Q206" s="195">
        <v>0</v>
      </c>
      <c r="R206" s="195">
        <f>Q206*H206</f>
        <v>0</v>
      </c>
      <c r="S206" s="195">
        <v>0</v>
      </c>
      <c r="T206" s="196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97" t="s">
        <v>164</v>
      </c>
      <c r="AT206" s="197" t="s">
        <v>174</v>
      </c>
      <c r="AU206" s="197" t="s">
        <v>86</v>
      </c>
      <c r="AY206" s="17" t="s">
        <v>138</v>
      </c>
      <c r="BE206" s="198">
        <f>IF(N206="základní",J206,0)</f>
        <v>0</v>
      </c>
      <c r="BF206" s="198">
        <f>IF(N206="snížená",J206,0)</f>
        <v>0</v>
      </c>
      <c r="BG206" s="198">
        <f>IF(N206="zákl. přenesená",J206,0)</f>
        <v>0</v>
      </c>
      <c r="BH206" s="198">
        <f>IF(N206="sníž. přenesená",J206,0)</f>
        <v>0</v>
      </c>
      <c r="BI206" s="198">
        <f>IF(N206="nulová",J206,0)</f>
        <v>0</v>
      </c>
      <c r="BJ206" s="17" t="s">
        <v>82</v>
      </c>
      <c r="BK206" s="198">
        <f>ROUND(I206*H206,2)</f>
        <v>0</v>
      </c>
      <c r="BL206" s="17" t="s">
        <v>92</v>
      </c>
      <c r="BM206" s="197" t="s">
        <v>371</v>
      </c>
    </row>
    <row r="207" spans="1:47" s="2" customFormat="1" ht="11.25">
      <c r="A207" s="34"/>
      <c r="B207" s="35"/>
      <c r="C207" s="36"/>
      <c r="D207" s="199" t="s">
        <v>145</v>
      </c>
      <c r="E207" s="36"/>
      <c r="F207" s="200" t="s">
        <v>931</v>
      </c>
      <c r="G207" s="36"/>
      <c r="H207" s="36"/>
      <c r="I207" s="201"/>
      <c r="J207" s="36"/>
      <c r="K207" s="36"/>
      <c r="L207" s="39"/>
      <c r="M207" s="202"/>
      <c r="N207" s="203"/>
      <c r="O207" s="71"/>
      <c r="P207" s="71"/>
      <c r="Q207" s="71"/>
      <c r="R207" s="71"/>
      <c r="S207" s="71"/>
      <c r="T207" s="72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T207" s="17" t="s">
        <v>145</v>
      </c>
      <c r="AU207" s="17" t="s">
        <v>86</v>
      </c>
    </row>
    <row r="208" spans="1:65" s="2" customFormat="1" ht="14.45" customHeight="1">
      <c r="A208" s="34"/>
      <c r="B208" s="35"/>
      <c r="C208" s="226" t="s">
        <v>258</v>
      </c>
      <c r="D208" s="226" t="s">
        <v>174</v>
      </c>
      <c r="E208" s="227" t="s">
        <v>932</v>
      </c>
      <c r="F208" s="228" t="s">
        <v>933</v>
      </c>
      <c r="G208" s="229" t="s">
        <v>538</v>
      </c>
      <c r="H208" s="230">
        <v>1</v>
      </c>
      <c r="I208" s="231"/>
      <c r="J208" s="232">
        <f>ROUND(I208*H208,2)</f>
        <v>0</v>
      </c>
      <c r="K208" s="228" t="s">
        <v>1</v>
      </c>
      <c r="L208" s="233"/>
      <c r="M208" s="234" t="s">
        <v>1</v>
      </c>
      <c r="N208" s="235" t="s">
        <v>42</v>
      </c>
      <c r="O208" s="71"/>
      <c r="P208" s="195">
        <f>O208*H208</f>
        <v>0</v>
      </c>
      <c r="Q208" s="195">
        <v>0</v>
      </c>
      <c r="R208" s="195">
        <f>Q208*H208</f>
        <v>0</v>
      </c>
      <c r="S208" s="195">
        <v>0</v>
      </c>
      <c r="T208" s="196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97" t="s">
        <v>164</v>
      </c>
      <c r="AT208" s="197" t="s">
        <v>174</v>
      </c>
      <c r="AU208" s="197" t="s">
        <v>86</v>
      </c>
      <c r="AY208" s="17" t="s">
        <v>138</v>
      </c>
      <c r="BE208" s="198">
        <f>IF(N208="základní",J208,0)</f>
        <v>0</v>
      </c>
      <c r="BF208" s="198">
        <f>IF(N208="snížená",J208,0)</f>
        <v>0</v>
      </c>
      <c r="BG208" s="198">
        <f>IF(N208="zákl. přenesená",J208,0)</f>
        <v>0</v>
      </c>
      <c r="BH208" s="198">
        <f>IF(N208="sníž. přenesená",J208,0)</f>
        <v>0</v>
      </c>
      <c r="BI208" s="198">
        <f>IF(N208="nulová",J208,0)</f>
        <v>0</v>
      </c>
      <c r="BJ208" s="17" t="s">
        <v>82</v>
      </c>
      <c r="BK208" s="198">
        <f>ROUND(I208*H208,2)</f>
        <v>0</v>
      </c>
      <c r="BL208" s="17" t="s">
        <v>92</v>
      </c>
      <c r="BM208" s="197" t="s">
        <v>375</v>
      </c>
    </row>
    <row r="209" spans="1:47" s="2" customFormat="1" ht="11.25">
      <c r="A209" s="34"/>
      <c r="B209" s="35"/>
      <c r="C209" s="36"/>
      <c r="D209" s="199" t="s">
        <v>145</v>
      </c>
      <c r="E209" s="36"/>
      <c r="F209" s="200" t="s">
        <v>933</v>
      </c>
      <c r="G209" s="36"/>
      <c r="H209" s="36"/>
      <c r="I209" s="201"/>
      <c r="J209" s="36"/>
      <c r="K209" s="36"/>
      <c r="L209" s="39"/>
      <c r="M209" s="202"/>
      <c r="N209" s="203"/>
      <c r="O209" s="71"/>
      <c r="P209" s="71"/>
      <c r="Q209" s="71"/>
      <c r="R209" s="71"/>
      <c r="S209" s="71"/>
      <c r="T209" s="72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T209" s="17" t="s">
        <v>145</v>
      </c>
      <c r="AU209" s="17" t="s">
        <v>86</v>
      </c>
    </row>
    <row r="210" spans="1:65" s="2" customFormat="1" ht="14.45" customHeight="1">
      <c r="A210" s="34"/>
      <c r="B210" s="35"/>
      <c r="C210" s="186" t="s">
        <v>377</v>
      </c>
      <c r="D210" s="186" t="s">
        <v>140</v>
      </c>
      <c r="E210" s="187" t="s">
        <v>934</v>
      </c>
      <c r="F210" s="188" t="s">
        <v>935</v>
      </c>
      <c r="G210" s="189" t="s">
        <v>538</v>
      </c>
      <c r="H210" s="190">
        <v>12</v>
      </c>
      <c r="I210" s="191"/>
      <c r="J210" s="192">
        <f>ROUND(I210*H210,2)</f>
        <v>0</v>
      </c>
      <c r="K210" s="188" t="s">
        <v>1</v>
      </c>
      <c r="L210" s="39"/>
      <c r="M210" s="193" t="s">
        <v>1</v>
      </c>
      <c r="N210" s="194" t="s">
        <v>42</v>
      </c>
      <c r="O210" s="71"/>
      <c r="P210" s="195">
        <f>O210*H210</f>
        <v>0</v>
      </c>
      <c r="Q210" s="195">
        <v>0</v>
      </c>
      <c r="R210" s="195">
        <f>Q210*H210</f>
        <v>0</v>
      </c>
      <c r="S210" s="195">
        <v>0</v>
      </c>
      <c r="T210" s="196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97" t="s">
        <v>92</v>
      </c>
      <c r="AT210" s="197" t="s">
        <v>140</v>
      </c>
      <c r="AU210" s="197" t="s">
        <v>86</v>
      </c>
      <c r="AY210" s="17" t="s">
        <v>138</v>
      </c>
      <c r="BE210" s="198">
        <f>IF(N210="základní",J210,0)</f>
        <v>0</v>
      </c>
      <c r="BF210" s="198">
        <f>IF(N210="snížená",J210,0)</f>
        <v>0</v>
      </c>
      <c r="BG210" s="198">
        <f>IF(N210="zákl. přenesená",J210,0)</f>
        <v>0</v>
      </c>
      <c r="BH210" s="198">
        <f>IF(N210="sníž. přenesená",J210,0)</f>
        <v>0</v>
      </c>
      <c r="BI210" s="198">
        <f>IF(N210="nulová",J210,0)</f>
        <v>0</v>
      </c>
      <c r="BJ210" s="17" t="s">
        <v>82</v>
      </c>
      <c r="BK210" s="198">
        <f>ROUND(I210*H210,2)</f>
        <v>0</v>
      </c>
      <c r="BL210" s="17" t="s">
        <v>92</v>
      </c>
      <c r="BM210" s="197" t="s">
        <v>380</v>
      </c>
    </row>
    <row r="211" spans="1:47" s="2" customFormat="1" ht="11.25">
      <c r="A211" s="34"/>
      <c r="B211" s="35"/>
      <c r="C211" s="36"/>
      <c r="D211" s="199" t="s">
        <v>145</v>
      </c>
      <c r="E211" s="36"/>
      <c r="F211" s="200" t="s">
        <v>935</v>
      </c>
      <c r="G211" s="36"/>
      <c r="H211" s="36"/>
      <c r="I211" s="201"/>
      <c r="J211" s="36"/>
      <c r="K211" s="36"/>
      <c r="L211" s="39"/>
      <c r="M211" s="202"/>
      <c r="N211" s="203"/>
      <c r="O211" s="71"/>
      <c r="P211" s="71"/>
      <c r="Q211" s="71"/>
      <c r="R211" s="71"/>
      <c r="S211" s="71"/>
      <c r="T211" s="72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T211" s="17" t="s">
        <v>145</v>
      </c>
      <c r="AU211" s="17" t="s">
        <v>86</v>
      </c>
    </row>
    <row r="212" spans="1:65" s="2" customFormat="1" ht="14.45" customHeight="1">
      <c r="A212" s="34"/>
      <c r="B212" s="35"/>
      <c r="C212" s="226" t="s">
        <v>264</v>
      </c>
      <c r="D212" s="226" t="s">
        <v>174</v>
      </c>
      <c r="E212" s="227" t="s">
        <v>936</v>
      </c>
      <c r="F212" s="228" t="s">
        <v>937</v>
      </c>
      <c r="G212" s="229" t="s">
        <v>538</v>
      </c>
      <c r="H212" s="230">
        <v>4</v>
      </c>
      <c r="I212" s="231"/>
      <c r="J212" s="232">
        <f>ROUND(I212*H212,2)</f>
        <v>0</v>
      </c>
      <c r="K212" s="228" t="s">
        <v>1</v>
      </c>
      <c r="L212" s="233"/>
      <c r="M212" s="234" t="s">
        <v>1</v>
      </c>
      <c r="N212" s="235" t="s">
        <v>42</v>
      </c>
      <c r="O212" s="71"/>
      <c r="P212" s="195">
        <f>O212*H212</f>
        <v>0</v>
      </c>
      <c r="Q212" s="195">
        <v>0</v>
      </c>
      <c r="R212" s="195">
        <f>Q212*H212</f>
        <v>0</v>
      </c>
      <c r="S212" s="195">
        <v>0</v>
      </c>
      <c r="T212" s="196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97" t="s">
        <v>164</v>
      </c>
      <c r="AT212" s="197" t="s">
        <v>174</v>
      </c>
      <c r="AU212" s="197" t="s">
        <v>86</v>
      </c>
      <c r="AY212" s="17" t="s">
        <v>138</v>
      </c>
      <c r="BE212" s="198">
        <f>IF(N212="základní",J212,0)</f>
        <v>0</v>
      </c>
      <c r="BF212" s="198">
        <f>IF(N212="snížená",J212,0)</f>
        <v>0</v>
      </c>
      <c r="BG212" s="198">
        <f>IF(N212="zákl. přenesená",J212,0)</f>
        <v>0</v>
      </c>
      <c r="BH212" s="198">
        <f>IF(N212="sníž. přenesená",J212,0)</f>
        <v>0</v>
      </c>
      <c r="BI212" s="198">
        <f>IF(N212="nulová",J212,0)</f>
        <v>0</v>
      </c>
      <c r="BJ212" s="17" t="s">
        <v>82</v>
      </c>
      <c r="BK212" s="198">
        <f>ROUND(I212*H212,2)</f>
        <v>0</v>
      </c>
      <c r="BL212" s="17" t="s">
        <v>92</v>
      </c>
      <c r="BM212" s="197" t="s">
        <v>384</v>
      </c>
    </row>
    <row r="213" spans="1:47" s="2" customFormat="1" ht="11.25">
      <c r="A213" s="34"/>
      <c r="B213" s="35"/>
      <c r="C213" s="36"/>
      <c r="D213" s="199" t="s">
        <v>145</v>
      </c>
      <c r="E213" s="36"/>
      <c r="F213" s="200" t="s">
        <v>937</v>
      </c>
      <c r="G213" s="36"/>
      <c r="H213" s="36"/>
      <c r="I213" s="201"/>
      <c r="J213" s="36"/>
      <c r="K213" s="36"/>
      <c r="L213" s="39"/>
      <c r="M213" s="202"/>
      <c r="N213" s="203"/>
      <c r="O213" s="71"/>
      <c r="P213" s="71"/>
      <c r="Q213" s="71"/>
      <c r="R213" s="71"/>
      <c r="S213" s="71"/>
      <c r="T213" s="72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T213" s="17" t="s">
        <v>145</v>
      </c>
      <c r="AU213" s="17" t="s">
        <v>86</v>
      </c>
    </row>
    <row r="214" spans="1:65" s="2" customFormat="1" ht="14.45" customHeight="1">
      <c r="A214" s="34"/>
      <c r="B214" s="35"/>
      <c r="C214" s="226" t="s">
        <v>389</v>
      </c>
      <c r="D214" s="226" t="s">
        <v>174</v>
      </c>
      <c r="E214" s="227" t="s">
        <v>938</v>
      </c>
      <c r="F214" s="228" t="s">
        <v>939</v>
      </c>
      <c r="G214" s="229" t="s">
        <v>538</v>
      </c>
      <c r="H214" s="230">
        <v>4</v>
      </c>
      <c r="I214" s="231"/>
      <c r="J214" s="232">
        <f>ROUND(I214*H214,2)</f>
        <v>0</v>
      </c>
      <c r="K214" s="228" t="s">
        <v>1</v>
      </c>
      <c r="L214" s="233"/>
      <c r="M214" s="234" t="s">
        <v>1</v>
      </c>
      <c r="N214" s="235" t="s">
        <v>42</v>
      </c>
      <c r="O214" s="71"/>
      <c r="P214" s="195">
        <f>O214*H214</f>
        <v>0</v>
      </c>
      <c r="Q214" s="195">
        <v>0</v>
      </c>
      <c r="R214" s="195">
        <f>Q214*H214</f>
        <v>0</v>
      </c>
      <c r="S214" s="195">
        <v>0</v>
      </c>
      <c r="T214" s="196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97" t="s">
        <v>164</v>
      </c>
      <c r="AT214" s="197" t="s">
        <v>174</v>
      </c>
      <c r="AU214" s="197" t="s">
        <v>86</v>
      </c>
      <c r="AY214" s="17" t="s">
        <v>138</v>
      </c>
      <c r="BE214" s="198">
        <f>IF(N214="základní",J214,0)</f>
        <v>0</v>
      </c>
      <c r="BF214" s="198">
        <f>IF(N214="snížená",J214,0)</f>
        <v>0</v>
      </c>
      <c r="BG214" s="198">
        <f>IF(N214="zákl. přenesená",J214,0)</f>
        <v>0</v>
      </c>
      <c r="BH214" s="198">
        <f>IF(N214="sníž. přenesená",J214,0)</f>
        <v>0</v>
      </c>
      <c r="BI214" s="198">
        <f>IF(N214="nulová",J214,0)</f>
        <v>0</v>
      </c>
      <c r="BJ214" s="17" t="s">
        <v>82</v>
      </c>
      <c r="BK214" s="198">
        <f>ROUND(I214*H214,2)</f>
        <v>0</v>
      </c>
      <c r="BL214" s="17" t="s">
        <v>92</v>
      </c>
      <c r="BM214" s="197" t="s">
        <v>392</v>
      </c>
    </row>
    <row r="215" spans="1:47" s="2" customFormat="1" ht="11.25">
      <c r="A215" s="34"/>
      <c r="B215" s="35"/>
      <c r="C215" s="36"/>
      <c r="D215" s="199" t="s">
        <v>145</v>
      </c>
      <c r="E215" s="36"/>
      <c r="F215" s="200" t="s">
        <v>939</v>
      </c>
      <c r="G215" s="36"/>
      <c r="H215" s="36"/>
      <c r="I215" s="201"/>
      <c r="J215" s="36"/>
      <c r="K215" s="36"/>
      <c r="L215" s="39"/>
      <c r="M215" s="202"/>
      <c r="N215" s="203"/>
      <c r="O215" s="71"/>
      <c r="P215" s="71"/>
      <c r="Q215" s="71"/>
      <c r="R215" s="71"/>
      <c r="S215" s="71"/>
      <c r="T215" s="72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T215" s="17" t="s">
        <v>145</v>
      </c>
      <c r="AU215" s="17" t="s">
        <v>86</v>
      </c>
    </row>
    <row r="216" spans="1:65" s="2" customFormat="1" ht="14.45" customHeight="1">
      <c r="A216" s="34"/>
      <c r="B216" s="35"/>
      <c r="C216" s="186" t="s">
        <v>270</v>
      </c>
      <c r="D216" s="186" t="s">
        <v>140</v>
      </c>
      <c r="E216" s="187" t="s">
        <v>940</v>
      </c>
      <c r="F216" s="188" t="s">
        <v>941</v>
      </c>
      <c r="G216" s="189" t="s">
        <v>538</v>
      </c>
      <c r="H216" s="190">
        <v>8</v>
      </c>
      <c r="I216" s="191"/>
      <c r="J216" s="192">
        <f>ROUND(I216*H216,2)</f>
        <v>0</v>
      </c>
      <c r="K216" s="188" t="s">
        <v>1</v>
      </c>
      <c r="L216" s="39"/>
      <c r="M216" s="193" t="s">
        <v>1</v>
      </c>
      <c r="N216" s="194" t="s">
        <v>42</v>
      </c>
      <c r="O216" s="71"/>
      <c r="P216" s="195">
        <f>O216*H216</f>
        <v>0</v>
      </c>
      <c r="Q216" s="195">
        <v>0</v>
      </c>
      <c r="R216" s="195">
        <f>Q216*H216</f>
        <v>0</v>
      </c>
      <c r="S216" s="195">
        <v>0</v>
      </c>
      <c r="T216" s="196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7" t="s">
        <v>92</v>
      </c>
      <c r="AT216" s="197" t="s">
        <v>140</v>
      </c>
      <c r="AU216" s="197" t="s">
        <v>86</v>
      </c>
      <c r="AY216" s="17" t="s">
        <v>138</v>
      </c>
      <c r="BE216" s="198">
        <f>IF(N216="základní",J216,0)</f>
        <v>0</v>
      </c>
      <c r="BF216" s="198">
        <f>IF(N216="snížená",J216,0)</f>
        <v>0</v>
      </c>
      <c r="BG216" s="198">
        <f>IF(N216="zákl. přenesená",J216,0)</f>
        <v>0</v>
      </c>
      <c r="BH216" s="198">
        <f>IF(N216="sníž. přenesená",J216,0)</f>
        <v>0</v>
      </c>
      <c r="BI216" s="198">
        <f>IF(N216="nulová",J216,0)</f>
        <v>0</v>
      </c>
      <c r="BJ216" s="17" t="s">
        <v>82</v>
      </c>
      <c r="BK216" s="198">
        <f>ROUND(I216*H216,2)</f>
        <v>0</v>
      </c>
      <c r="BL216" s="17" t="s">
        <v>92</v>
      </c>
      <c r="BM216" s="197" t="s">
        <v>394</v>
      </c>
    </row>
    <row r="217" spans="1:47" s="2" customFormat="1" ht="11.25">
      <c r="A217" s="34"/>
      <c r="B217" s="35"/>
      <c r="C217" s="36"/>
      <c r="D217" s="199" t="s">
        <v>145</v>
      </c>
      <c r="E217" s="36"/>
      <c r="F217" s="200" t="s">
        <v>941</v>
      </c>
      <c r="G217" s="36"/>
      <c r="H217" s="36"/>
      <c r="I217" s="201"/>
      <c r="J217" s="36"/>
      <c r="K217" s="36"/>
      <c r="L217" s="39"/>
      <c r="M217" s="202"/>
      <c r="N217" s="203"/>
      <c r="O217" s="71"/>
      <c r="P217" s="71"/>
      <c r="Q217" s="71"/>
      <c r="R217" s="71"/>
      <c r="S217" s="71"/>
      <c r="T217" s="72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T217" s="17" t="s">
        <v>145</v>
      </c>
      <c r="AU217" s="17" t="s">
        <v>86</v>
      </c>
    </row>
    <row r="218" spans="1:65" s="2" customFormat="1" ht="14.45" customHeight="1">
      <c r="A218" s="34"/>
      <c r="B218" s="35"/>
      <c r="C218" s="226" t="s">
        <v>395</v>
      </c>
      <c r="D218" s="226" t="s">
        <v>174</v>
      </c>
      <c r="E218" s="227" t="s">
        <v>942</v>
      </c>
      <c r="F218" s="228" t="s">
        <v>943</v>
      </c>
      <c r="G218" s="229" t="s">
        <v>538</v>
      </c>
      <c r="H218" s="230">
        <v>1</v>
      </c>
      <c r="I218" s="231"/>
      <c r="J218" s="232">
        <f>ROUND(I218*H218,2)</f>
        <v>0</v>
      </c>
      <c r="K218" s="228" t="s">
        <v>1</v>
      </c>
      <c r="L218" s="233"/>
      <c r="M218" s="234" t="s">
        <v>1</v>
      </c>
      <c r="N218" s="235" t="s">
        <v>42</v>
      </c>
      <c r="O218" s="71"/>
      <c r="P218" s="195">
        <f>O218*H218</f>
        <v>0</v>
      </c>
      <c r="Q218" s="195">
        <v>0</v>
      </c>
      <c r="R218" s="195">
        <f>Q218*H218</f>
        <v>0</v>
      </c>
      <c r="S218" s="195">
        <v>0</v>
      </c>
      <c r="T218" s="196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97" t="s">
        <v>164</v>
      </c>
      <c r="AT218" s="197" t="s">
        <v>174</v>
      </c>
      <c r="AU218" s="197" t="s">
        <v>86</v>
      </c>
      <c r="AY218" s="17" t="s">
        <v>138</v>
      </c>
      <c r="BE218" s="198">
        <f>IF(N218="základní",J218,0)</f>
        <v>0</v>
      </c>
      <c r="BF218" s="198">
        <f>IF(N218="snížená",J218,0)</f>
        <v>0</v>
      </c>
      <c r="BG218" s="198">
        <f>IF(N218="zákl. přenesená",J218,0)</f>
        <v>0</v>
      </c>
      <c r="BH218" s="198">
        <f>IF(N218="sníž. přenesená",J218,0)</f>
        <v>0</v>
      </c>
      <c r="BI218" s="198">
        <f>IF(N218="nulová",J218,0)</f>
        <v>0</v>
      </c>
      <c r="BJ218" s="17" t="s">
        <v>82</v>
      </c>
      <c r="BK218" s="198">
        <f>ROUND(I218*H218,2)</f>
        <v>0</v>
      </c>
      <c r="BL218" s="17" t="s">
        <v>92</v>
      </c>
      <c r="BM218" s="197" t="s">
        <v>398</v>
      </c>
    </row>
    <row r="219" spans="1:47" s="2" customFormat="1" ht="11.25">
      <c r="A219" s="34"/>
      <c r="B219" s="35"/>
      <c r="C219" s="36"/>
      <c r="D219" s="199" t="s">
        <v>145</v>
      </c>
      <c r="E219" s="36"/>
      <c r="F219" s="200" t="s">
        <v>943</v>
      </c>
      <c r="G219" s="36"/>
      <c r="H219" s="36"/>
      <c r="I219" s="201"/>
      <c r="J219" s="36"/>
      <c r="K219" s="36"/>
      <c r="L219" s="39"/>
      <c r="M219" s="202"/>
      <c r="N219" s="203"/>
      <c r="O219" s="71"/>
      <c r="P219" s="71"/>
      <c r="Q219" s="71"/>
      <c r="R219" s="71"/>
      <c r="S219" s="71"/>
      <c r="T219" s="72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T219" s="17" t="s">
        <v>145</v>
      </c>
      <c r="AU219" s="17" t="s">
        <v>86</v>
      </c>
    </row>
    <row r="220" spans="1:65" s="2" customFormat="1" ht="14.45" customHeight="1">
      <c r="A220" s="34"/>
      <c r="B220" s="35"/>
      <c r="C220" s="226" t="s">
        <v>275</v>
      </c>
      <c r="D220" s="226" t="s">
        <v>174</v>
      </c>
      <c r="E220" s="227" t="s">
        <v>944</v>
      </c>
      <c r="F220" s="228" t="s">
        <v>945</v>
      </c>
      <c r="G220" s="229" t="s">
        <v>538</v>
      </c>
      <c r="H220" s="230">
        <v>2</v>
      </c>
      <c r="I220" s="231"/>
      <c r="J220" s="232">
        <f>ROUND(I220*H220,2)</f>
        <v>0</v>
      </c>
      <c r="K220" s="228" t="s">
        <v>1</v>
      </c>
      <c r="L220" s="233"/>
      <c r="M220" s="234" t="s">
        <v>1</v>
      </c>
      <c r="N220" s="235" t="s">
        <v>42</v>
      </c>
      <c r="O220" s="71"/>
      <c r="P220" s="195">
        <f>O220*H220</f>
        <v>0</v>
      </c>
      <c r="Q220" s="195">
        <v>0</v>
      </c>
      <c r="R220" s="195">
        <f>Q220*H220</f>
        <v>0</v>
      </c>
      <c r="S220" s="195">
        <v>0</v>
      </c>
      <c r="T220" s="196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97" t="s">
        <v>164</v>
      </c>
      <c r="AT220" s="197" t="s">
        <v>174</v>
      </c>
      <c r="AU220" s="197" t="s">
        <v>86</v>
      </c>
      <c r="AY220" s="17" t="s">
        <v>138</v>
      </c>
      <c r="BE220" s="198">
        <f>IF(N220="základní",J220,0)</f>
        <v>0</v>
      </c>
      <c r="BF220" s="198">
        <f>IF(N220="snížená",J220,0)</f>
        <v>0</v>
      </c>
      <c r="BG220" s="198">
        <f>IF(N220="zákl. přenesená",J220,0)</f>
        <v>0</v>
      </c>
      <c r="BH220" s="198">
        <f>IF(N220="sníž. přenesená",J220,0)</f>
        <v>0</v>
      </c>
      <c r="BI220" s="198">
        <f>IF(N220="nulová",J220,0)</f>
        <v>0</v>
      </c>
      <c r="BJ220" s="17" t="s">
        <v>82</v>
      </c>
      <c r="BK220" s="198">
        <f>ROUND(I220*H220,2)</f>
        <v>0</v>
      </c>
      <c r="BL220" s="17" t="s">
        <v>92</v>
      </c>
      <c r="BM220" s="197" t="s">
        <v>402</v>
      </c>
    </row>
    <row r="221" spans="1:47" s="2" customFormat="1" ht="11.25">
      <c r="A221" s="34"/>
      <c r="B221" s="35"/>
      <c r="C221" s="36"/>
      <c r="D221" s="199" t="s">
        <v>145</v>
      </c>
      <c r="E221" s="36"/>
      <c r="F221" s="200" t="s">
        <v>945</v>
      </c>
      <c r="G221" s="36"/>
      <c r="H221" s="36"/>
      <c r="I221" s="201"/>
      <c r="J221" s="36"/>
      <c r="K221" s="36"/>
      <c r="L221" s="39"/>
      <c r="M221" s="202"/>
      <c r="N221" s="203"/>
      <c r="O221" s="71"/>
      <c r="P221" s="71"/>
      <c r="Q221" s="71"/>
      <c r="R221" s="71"/>
      <c r="S221" s="71"/>
      <c r="T221" s="72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T221" s="17" t="s">
        <v>145</v>
      </c>
      <c r="AU221" s="17" t="s">
        <v>86</v>
      </c>
    </row>
    <row r="222" spans="1:65" s="2" customFormat="1" ht="14.45" customHeight="1">
      <c r="A222" s="34"/>
      <c r="B222" s="35"/>
      <c r="C222" s="226" t="s">
        <v>406</v>
      </c>
      <c r="D222" s="226" t="s">
        <v>174</v>
      </c>
      <c r="E222" s="227" t="s">
        <v>946</v>
      </c>
      <c r="F222" s="228" t="s">
        <v>947</v>
      </c>
      <c r="G222" s="229" t="s">
        <v>538</v>
      </c>
      <c r="H222" s="230">
        <v>1</v>
      </c>
      <c r="I222" s="231"/>
      <c r="J222" s="232">
        <f>ROUND(I222*H222,2)</f>
        <v>0</v>
      </c>
      <c r="K222" s="228" t="s">
        <v>1</v>
      </c>
      <c r="L222" s="233"/>
      <c r="M222" s="234" t="s">
        <v>1</v>
      </c>
      <c r="N222" s="235" t="s">
        <v>42</v>
      </c>
      <c r="O222" s="71"/>
      <c r="P222" s="195">
        <f>O222*H222</f>
        <v>0</v>
      </c>
      <c r="Q222" s="195">
        <v>0</v>
      </c>
      <c r="R222" s="195">
        <f>Q222*H222</f>
        <v>0</v>
      </c>
      <c r="S222" s="195">
        <v>0</v>
      </c>
      <c r="T222" s="196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97" t="s">
        <v>164</v>
      </c>
      <c r="AT222" s="197" t="s">
        <v>174</v>
      </c>
      <c r="AU222" s="197" t="s">
        <v>86</v>
      </c>
      <c r="AY222" s="17" t="s">
        <v>138</v>
      </c>
      <c r="BE222" s="198">
        <f>IF(N222="základní",J222,0)</f>
        <v>0</v>
      </c>
      <c r="BF222" s="198">
        <f>IF(N222="snížená",J222,0)</f>
        <v>0</v>
      </c>
      <c r="BG222" s="198">
        <f>IF(N222="zákl. přenesená",J222,0)</f>
        <v>0</v>
      </c>
      <c r="BH222" s="198">
        <f>IF(N222="sníž. přenesená",J222,0)</f>
        <v>0</v>
      </c>
      <c r="BI222" s="198">
        <f>IF(N222="nulová",J222,0)</f>
        <v>0</v>
      </c>
      <c r="BJ222" s="17" t="s">
        <v>82</v>
      </c>
      <c r="BK222" s="198">
        <f>ROUND(I222*H222,2)</f>
        <v>0</v>
      </c>
      <c r="BL222" s="17" t="s">
        <v>92</v>
      </c>
      <c r="BM222" s="197" t="s">
        <v>418</v>
      </c>
    </row>
    <row r="223" spans="1:47" s="2" customFormat="1" ht="11.25">
      <c r="A223" s="34"/>
      <c r="B223" s="35"/>
      <c r="C223" s="36"/>
      <c r="D223" s="199" t="s">
        <v>145</v>
      </c>
      <c r="E223" s="36"/>
      <c r="F223" s="200" t="s">
        <v>947</v>
      </c>
      <c r="G223" s="36"/>
      <c r="H223" s="36"/>
      <c r="I223" s="201"/>
      <c r="J223" s="36"/>
      <c r="K223" s="36"/>
      <c r="L223" s="39"/>
      <c r="M223" s="202"/>
      <c r="N223" s="203"/>
      <c r="O223" s="71"/>
      <c r="P223" s="71"/>
      <c r="Q223" s="71"/>
      <c r="R223" s="71"/>
      <c r="S223" s="71"/>
      <c r="T223" s="72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T223" s="17" t="s">
        <v>145</v>
      </c>
      <c r="AU223" s="17" t="s">
        <v>86</v>
      </c>
    </row>
    <row r="224" spans="1:65" s="2" customFormat="1" ht="14.45" customHeight="1">
      <c r="A224" s="34"/>
      <c r="B224" s="35"/>
      <c r="C224" s="186" t="s">
        <v>279</v>
      </c>
      <c r="D224" s="186" t="s">
        <v>140</v>
      </c>
      <c r="E224" s="187" t="s">
        <v>948</v>
      </c>
      <c r="F224" s="188" t="s">
        <v>949</v>
      </c>
      <c r="G224" s="189" t="s">
        <v>538</v>
      </c>
      <c r="H224" s="190">
        <v>4</v>
      </c>
      <c r="I224" s="191"/>
      <c r="J224" s="192">
        <f>ROUND(I224*H224,2)</f>
        <v>0</v>
      </c>
      <c r="K224" s="188" t="s">
        <v>1</v>
      </c>
      <c r="L224" s="39"/>
      <c r="M224" s="193" t="s">
        <v>1</v>
      </c>
      <c r="N224" s="194" t="s">
        <v>42</v>
      </c>
      <c r="O224" s="71"/>
      <c r="P224" s="195">
        <f>O224*H224</f>
        <v>0</v>
      </c>
      <c r="Q224" s="195">
        <v>0</v>
      </c>
      <c r="R224" s="195">
        <f>Q224*H224</f>
        <v>0</v>
      </c>
      <c r="S224" s="195">
        <v>0</v>
      </c>
      <c r="T224" s="196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97" t="s">
        <v>92</v>
      </c>
      <c r="AT224" s="197" t="s">
        <v>140</v>
      </c>
      <c r="AU224" s="197" t="s">
        <v>86</v>
      </c>
      <c r="AY224" s="17" t="s">
        <v>138</v>
      </c>
      <c r="BE224" s="198">
        <f>IF(N224="základní",J224,0)</f>
        <v>0</v>
      </c>
      <c r="BF224" s="198">
        <f>IF(N224="snížená",J224,0)</f>
        <v>0</v>
      </c>
      <c r="BG224" s="198">
        <f>IF(N224="zákl. přenesená",J224,0)</f>
        <v>0</v>
      </c>
      <c r="BH224" s="198">
        <f>IF(N224="sníž. přenesená",J224,0)</f>
        <v>0</v>
      </c>
      <c r="BI224" s="198">
        <f>IF(N224="nulová",J224,0)</f>
        <v>0</v>
      </c>
      <c r="BJ224" s="17" t="s">
        <v>82</v>
      </c>
      <c r="BK224" s="198">
        <f>ROUND(I224*H224,2)</f>
        <v>0</v>
      </c>
      <c r="BL224" s="17" t="s">
        <v>92</v>
      </c>
      <c r="BM224" s="197" t="s">
        <v>423</v>
      </c>
    </row>
    <row r="225" spans="1:47" s="2" customFormat="1" ht="11.25">
      <c r="A225" s="34"/>
      <c r="B225" s="35"/>
      <c r="C225" s="36"/>
      <c r="D225" s="199" t="s">
        <v>145</v>
      </c>
      <c r="E225" s="36"/>
      <c r="F225" s="200" t="s">
        <v>949</v>
      </c>
      <c r="G225" s="36"/>
      <c r="H225" s="36"/>
      <c r="I225" s="201"/>
      <c r="J225" s="36"/>
      <c r="K225" s="36"/>
      <c r="L225" s="39"/>
      <c r="M225" s="202"/>
      <c r="N225" s="203"/>
      <c r="O225" s="71"/>
      <c r="P225" s="71"/>
      <c r="Q225" s="71"/>
      <c r="R225" s="71"/>
      <c r="S225" s="71"/>
      <c r="T225" s="72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T225" s="17" t="s">
        <v>145</v>
      </c>
      <c r="AU225" s="17" t="s">
        <v>86</v>
      </c>
    </row>
    <row r="226" spans="1:65" s="2" customFormat="1" ht="14.45" customHeight="1">
      <c r="A226" s="34"/>
      <c r="B226" s="35"/>
      <c r="C226" s="226" t="s">
        <v>415</v>
      </c>
      <c r="D226" s="226" t="s">
        <v>174</v>
      </c>
      <c r="E226" s="227" t="s">
        <v>950</v>
      </c>
      <c r="F226" s="228" t="s">
        <v>951</v>
      </c>
      <c r="G226" s="229" t="s">
        <v>538</v>
      </c>
      <c r="H226" s="230">
        <v>2</v>
      </c>
      <c r="I226" s="231"/>
      <c r="J226" s="232">
        <f>ROUND(I226*H226,2)</f>
        <v>0</v>
      </c>
      <c r="K226" s="228" t="s">
        <v>1</v>
      </c>
      <c r="L226" s="233"/>
      <c r="M226" s="234" t="s">
        <v>1</v>
      </c>
      <c r="N226" s="235" t="s">
        <v>42</v>
      </c>
      <c r="O226" s="71"/>
      <c r="P226" s="195">
        <f>O226*H226</f>
        <v>0</v>
      </c>
      <c r="Q226" s="195">
        <v>0</v>
      </c>
      <c r="R226" s="195">
        <f>Q226*H226</f>
        <v>0</v>
      </c>
      <c r="S226" s="195">
        <v>0</v>
      </c>
      <c r="T226" s="196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97" t="s">
        <v>164</v>
      </c>
      <c r="AT226" s="197" t="s">
        <v>174</v>
      </c>
      <c r="AU226" s="197" t="s">
        <v>86</v>
      </c>
      <c r="AY226" s="17" t="s">
        <v>138</v>
      </c>
      <c r="BE226" s="198">
        <f>IF(N226="základní",J226,0)</f>
        <v>0</v>
      </c>
      <c r="BF226" s="198">
        <f>IF(N226="snížená",J226,0)</f>
        <v>0</v>
      </c>
      <c r="BG226" s="198">
        <f>IF(N226="zákl. přenesená",J226,0)</f>
        <v>0</v>
      </c>
      <c r="BH226" s="198">
        <f>IF(N226="sníž. přenesená",J226,0)</f>
        <v>0</v>
      </c>
      <c r="BI226" s="198">
        <f>IF(N226="nulová",J226,0)</f>
        <v>0</v>
      </c>
      <c r="BJ226" s="17" t="s">
        <v>82</v>
      </c>
      <c r="BK226" s="198">
        <f>ROUND(I226*H226,2)</f>
        <v>0</v>
      </c>
      <c r="BL226" s="17" t="s">
        <v>92</v>
      </c>
      <c r="BM226" s="197" t="s">
        <v>428</v>
      </c>
    </row>
    <row r="227" spans="1:47" s="2" customFormat="1" ht="11.25">
      <c r="A227" s="34"/>
      <c r="B227" s="35"/>
      <c r="C227" s="36"/>
      <c r="D227" s="199" t="s">
        <v>145</v>
      </c>
      <c r="E227" s="36"/>
      <c r="F227" s="200" t="s">
        <v>951</v>
      </c>
      <c r="G227" s="36"/>
      <c r="H227" s="36"/>
      <c r="I227" s="201"/>
      <c r="J227" s="36"/>
      <c r="K227" s="36"/>
      <c r="L227" s="39"/>
      <c r="M227" s="202"/>
      <c r="N227" s="203"/>
      <c r="O227" s="71"/>
      <c r="P227" s="71"/>
      <c r="Q227" s="71"/>
      <c r="R227" s="71"/>
      <c r="S227" s="71"/>
      <c r="T227" s="72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T227" s="17" t="s">
        <v>145</v>
      </c>
      <c r="AU227" s="17" t="s">
        <v>86</v>
      </c>
    </row>
    <row r="228" spans="1:65" s="2" customFormat="1" ht="14.45" customHeight="1">
      <c r="A228" s="34"/>
      <c r="B228" s="35"/>
      <c r="C228" s="186" t="s">
        <v>285</v>
      </c>
      <c r="D228" s="186" t="s">
        <v>140</v>
      </c>
      <c r="E228" s="187" t="s">
        <v>952</v>
      </c>
      <c r="F228" s="188" t="s">
        <v>953</v>
      </c>
      <c r="G228" s="189" t="s">
        <v>538</v>
      </c>
      <c r="H228" s="190">
        <v>2</v>
      </c>
      <c r="I228" s="191"/>
      <c r="J228" s="192">
        <f>ROUND(I228*H228,2)</f>
        <v>0</v>
      </c>
      <c r="K228" s="188" t="s">
        <v>1</v>
      </c>
      <c r="L228" s="39"/>
      <c r="M228" s="193" t="s">
        <v>1</v>
      </c>
      <c r="N228" s="194" t="s">
        <v>42</v>
      </c>
      <c r="O228" s="71"/>
      <c r="P228" s="195">
        <f>O228*H228</f>
        <v>0</v>
      </c>
      <c r="Q228" s="195">
        <v>0</v>
      </c>
      <c r="R228" s="195">
        <f>Q228*H228</f>
        <v>0</v>
      </c>
      <c r="S228" s="195">
        <v>0</v>
      </c>
      <c r="T228" s="196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97" t="s">
        <v>92</v>
      </c>
      <c r="AT228" s="197" t="s">
        <v>140</v>
      </c>
      <c r="AU228" s="197" t="s">
        <v>86</v>
      </c>
      <c r="AY228" s="17" t="s">
        <v>138</v>
      </c>
      <c r="BE228" s="198">
        <f>IF(N228="základní",J228,0)</f>
        <v>0</v>
      </c>
      <c r="BF228" s="198">
        <f>IF(N228="snížená",J228,0)</f>
        <v>0</v>
      </c>
      <c r="BG228" s="198">
        <f>IF(N228="zákl. přenesená",J228,0)</f>
        <v>0</v>
      </c>
      <c r="BH228" s="198">
        <f>IF(N228="sníž. přenesená",J228,0)</f>
        <v>0</v>
      </c>
      <c r="BI228" s="198">
        <f>IF(N228="nulová",J228,0)</f>
        <v>0</v>
      </c>
      <c r="BJ228" s="17" t="s">
        <v>82</v>
      </c>
      <c r="BK228" s="198">
        <f>ROUND(I228*H228,2)</f>
        <v>0</v>
      </c>
      <c r="BL228" s="17" t="s">
        <v>92</v>
      </c>
      <c r="BM228" s="197" t="s">
        <v>631</v>
      </c>
    </row>
    <row r="229" spans="1:47" s="2" customFormat="1" ht="11.25">
      <c r="A229" s="34"/>
      <c r="B229" s="35"/>
      <c r="C229" s="36"/>
      <c r="D229" s="199" t="s">
        <v>145</v>
      </c>
      <c r="E229" s="36"/>
      <c r="F229" s="200" t="s">
        <v>953</v>
      </c>
      <c r="G229" s="36"/>
      <c r="H229" s="36"/>
      <c r="I229" s="201"/>
      <c r="J229" s="36"/>
      <c r="K229" s="36"/>
      <c r="L229" s="39"/>
      <c r="M229" s="202"/>
      <c r="N229" s="203"/>
      <c r="O229" s="71"/>
      <c r="P229" s="71"/>
      <c r="Q229" s="71"/>
      <c r="R229" s="71"/>
      <c r="S229" s="71"/>
      <c r="T229" s="72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T229" s="17" t="s">
        <v>145</v>
      </c>
      <c r="AU229" s="17" t="s">
        <v>86</v>
      </c>
    </row>
    <row r="230" spans="1:65" s="2" customFormat="1" ht="14.45" customHeight="1">
      <c r="A230" s="34"/>
      <c r="B230" s="35"/>
      <c r="C230" s="226" t="s">
        <v>425</v>
      </c>
      <c r="D230" s="226" t="s">
        <v>174</v>
      </c>
      <c r="E230" s="227" t="s">
        <v>954</v>
      </c>
      <c r="F230" s="228" t="s">
        <v>955</v>
      </c>
      <c r="G230" s="229" t="s">
        <v>257</v>
      </c>
      <c r="H230" s="230">
        <v>20</v>
      </c>
      <c r="I230" s="231"/>
      <c r="J230" s="232">
        <f>ROUND(I230*H230,2)</f>
        <v>0</v>
      </c>
      <c r="K230" s="228" t="s">
        <v>1</v>
      </c>
      <c r="L230" s="233"/>
      <c r="M230" s="234" t="s">
        <v>1</v>
      </c>
      <c r="N230" s="235" t="s">
        <v>42</v>
      </c>
      <c r="O230" s="71"/>
      <c r="P230" s="195">
        <f>O230*H230</f>
        <v>0</v>
      </c>
      <c r="Q230" s="195">
        <v>0</v>
      </c>
      <c r="R230" s="195">
        <f>Q230*H230</f>
        <v>0</v>
      </c>
      <c r="S230" s="195">
        <v>0</v>
      </c>
      <c r="T230" s="196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97" t="s">
        <v>164</v>
      </c>
      <c r="AT230" s="197" t="s">
        <v>174</v>
      </c>
      <c r="AU230" s="197" t="s">
        <v>86</v>
      </c>
      <c r="AY230" s="17" t="s">
        <v>138</v>
      </c>
      <c r="BE230" s="198">
        <f>IF(N230="základní",J230,0)</f>
        <v>0</v>
      </c>
      <c r="BF230" s="198">
        <f>IF(N230="snížená",J230,0)</f>
        <v>0</v>
      </c>
      <c r="BG230" s="198">
        <f>IF(N230="zákl. přenesená",J230,0)</f>
        <v>0</v>
      </c>
      <c r="BH230" s="198">
        <f>IF(N230="sníž. přenesená",J230,0)</f>
        <v>0</v>
      </c>
      <c r="BI230" s="198">
        <f>IF(N230="nulová",J230,0)</f>
        <v>0</v>
      </c>
      <c r="BJ230" s="17" t="s">
        <v>82</v>
      </c>
      <c r="BK230" s="198">
        <f>ROUND(I230*H230,2)</f>
        <v>0</v>
      </c>
      <c r="BL230" s="17" t="s">
        <v>92</v>
      </c>
      <c r="BM230" s="197" t="s">
        <v>432</v>
      </c>
    </row>
    <row r="231" spans="1:47" s="2" customFormat="1" ht="11.25">
      <c r="A231" s="34"/>
      <c r="B231" s="35"/>
      <c r="C231" s="36"/>
      <c r="D231" s="199" t="s">
        <v>145</v>
      </c>
      <c r="E231" s="36"/>
      <c r="F231" s="200" t="s">
        <v>955</v>
      </c>
      <c r="G231" s="36"/>
      <c r="H231" s="36"/>
      <c r="I231" s="201"/>
      <c r="J231" s="36"/>
      <c r="K231" s="36"/>
      <c r="L231" s="39"/>
      <c r="M231" s="202"/>
      <c r="N231" s="203"/>
      <c r="O231" s="71"/>
      <c r="P231" s="71"/>
      <c r="Q231" s="71"/>
      <c r="R231" s="71"/>
      <c r="S231" s="71"/>
      <c r="T231" s="72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T231" s="17" t="s">
        <v>145</v>
      </c>
      <c r="AU231" s="17" t="s">
        <v>86</v>
      </c>
    </row>
    <row r="232" spans="1:65" s="2" customFormat="1" ht="14.45" customHeight="1">
      <c r="A232" s="34"/>
      <c r="B232" s="35"/>
      <c r="C232" s="226" t="s">
        <v>291</v>
      </c>
      <c r="D232" s="226" t="s">
        <v>174</v>
      </c>
      <c r="E232" s="227" t="s">
        <v>956</v>
      </c>
      <c r="F232" s="228" t="s">
        <v>957</v>
      </c>
      <c r="G232" s="229" t="s">
        <v>257</v>
      </c>
      <c r="H232" s="230">
        <v>1</v>
      </c>
      <c r="I232" s="231"/>
      <c r="J232" s="232">
        <f>ROUND(I232*H232,2)</f>
        <v>0</v>
      </c>
      <c r="K232" s="228" t="s">
        <v>1</v>
      </c>
      <c r="L232" s="233"/>
      <c r="M232" s="234" t="s">
        <v>1</v>
      </c>
      <c r="N232" s="235" t="s">
        <v>42</v>
      </c>
      <c r="O232" s="71"/>
      <c r="P232" s="195">
        <f>O232*H232</f>
        <v>0</v>
      </c>
      <c r="Q232" s="195">
        <v>0</v>
      </c>
      <c r="R232" s="195">
        <f>Q232*H232</f>
        <v>0</v>
      </c>
      <c r="S232" s="195">
        <v>0</v>
      </c>
      <c r="T232" s="196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97" t="s">
        <v>164</v>
      </c>
      <c r="AT232" s="197" t="s">
        <v>174</v>
      </c>
      <c r="AU232" s="197" t="s">
        <v>86</v>
      </c>
      <c r="AY232" s="17" t="s">
        <v>138</v>
      </c>
      <c r="BE232" s="198">
        <f>IF(N232="základní",J232,0)</f>
        <v>0</v>
      </c>
      <c r="BF232" s="198">
        <f>IF(N232="snížená",J232,0)</f>
        <v>0</v>
      </c>
      <c r="BG232" s="198">
        <f>IF(N232="zákl. přenesená",J232,0)</f>
        <v>0</v>
      </c>
      <c r="BH232" s="198">
        <f>IF(N232="sníž. přenesená",J232,0)</f>
        <v>0</v>
      </c>
      <c r="BI232" s="198">
        <f>IF(N232="nulová",J232,0)</f>
        <v>0</v>
      </c>
      <c r="BJ232" s="17" t="s">
        <v>82</v>
      </c>
      <c r="BK232" s="198">
        <f>ROUND(I232*H232,2)</f>
        <v>0</v>
      </c>
      <c r="BL232" s="17" t="s">
        <v>92</v>
      </c>
      <c r="BM232" s="197" t="s">
        <v>640</v>
      </c>
    </row>
    <row r="233" spans="1:47" s="2" customFormat="1" ht="11.25">
      <c r="A233" s="34"/>
      <c r="B233" s="35"/>
      <c r="C233" s="36"/>
      <c r="D233" s="199" t="s">
        <v>145</v>
      </c>
      <c r="E233" s="36"/>
      <c r="F233" s="200" t="s">
        <v>957</v>
      </c>
      <c r="G233" s="36"/>
      <c r="H233" s="36"/>
      <c r="I233" s="201"/>
      <c r="J233" s="36"/>
      <c r="K233" s="36"/>
      <c r="L233" s="39"/>
      <c r="M233" s="202"/>
      <c r="N233" s="203"/>
      <c r="O233" s="71"/>
      <c r="P233" s="71"/>
      <c r="Q233" s="71"/>
      <c r="R233" s="71"/>
      <c r="S233" s="71"/>
      <c r="T233" s="72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T233" s="17" t="s">
        <v>145</v>
      </c>
      <c r="AU233" s="17" t="s">
        <v>86</v>
      </c>
    </row>
    <row r="234" spans="1:65" s="2" customFormat="1" ht="14.45" customHeight="1">
      <c r="A234" s="34"/>
      <c r="B234" s="35"/>
      <c r="C234" s="186" t="s">
        <v>434</v>
      </c>
      <c r="D234" s="186" t="s">
        <v>140</v>
      </c>
      <c r="E234" s="187" t="s">
        <v>958</v>
      </c>
      <c r="F234" s="188" t="s">
        <v>959</v>
      </c>
      <c r="G234" s="189" t="s">
        <v>257</v>
      </c>
      <c r="H234" s="190">
        <v>5</v>
      </c>
      <c r="I234" s="191"/>
      <c r="J234" s="192">
        <f>ROUND(I234*H234,2)</f>
        <v>0</v>
      </c>
      <c r="K234" s="188" t="s">
        <v>1</v>
      </c>
      <c r="L234" s="39"/>
      <c r="M234" s="193" t="s">
        <v>1</v>
      </c>
      <c r="N234" s="194" t="s">
        <v>42</v>
      </c>
      <c r="O234" s="71"/>
      <c r="P234" s="195">
        <f>O234*H234</f>
        <v>0</v>
      </c>
      <c r="Q234" s="195">
        <v>0</v>
      </c>
      <c r="R234" s="195">
        <f>Q234*H234</f>
        <v>0</v>
      </c>
      <c r="S234" s="195">
        <v>0</v>
      </c>
      <c r="T234" s="196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97" t="s">
        <v>92</v>
      </c>
      <c r="AT234" s="197" t="s">
        <v>140</v>
      </c>
      <c r="AU234" s="197" t="s">
        <v>86</v>
      </c>
      <c r="AY234" s="17" t="s">
        <v>138</v>
      </c>
      <c r="BE234" s="198">
        <f>IF(N234="základní",J234,0)</f>
        <v>0</v>
      </c>
      <c r="BF234" s="198">
        <f>IF(N234="snížená",J234,0)</f>
        <v>0</v>
      </c>
      <c r="BG234" s="198">
        <f>IF(N234="zákl. přenesená",J234,0)</f>
        <v>0</v>
      </c>
      <c r="BH234" s="198">
        <f>IF(N234="sníž. přenesená",J234,0)</f>
        <v>0</v>
      </c>
      <c r="BI234" s="198">
        <f>IF(N234="nulová",J234,0)</f>
        <v>0</v>
      </c>
      <c r="BJ234" s="17" t="s">
        <v>82</v>
      </c>
      <c r="BK234" s="198">
        <f>ROUND(I234*H234,2)</f>
        <v>0</v>
      </c>
      <c r="BL234" s="17" t="s">
        <v>92</v>
      </c>
      <c r="BM234" s="197" t="s">
        <v>437</v>
      </c>
    </row>
    <row r="235" spans="1:47" s="2" customFormat="1" ht="11.25">
      <c r="A235" s="34"/>
      <c r="B235" s="35"/>
      <c r="C235" s="36"/>
      <c r="D235" s="199" t="s">
        <v>145</v>
      </c>
      <c r="E235" s="36"/>
      <c r="F235" s="200" t="s">
        <v>959</v>
      </c>
      <c r="G235" s="36"/>
      <c r="H235" s="36"/>
      <c r="I235" s="201"/>
      <c r="J235" s="36"/>
      <c r="K235" s="36"/>
      <c r="L235" s="39"/>
      <c r="M235" s="202"/>
      <c r="N235" s="203"/>
      <c r="O235" s="71"/>
      <c r="P235" s="71"/>
      <c r="Q235" s="71"/>
      <c r="R235" s="71"/>
      <c r="S235" s="71"/>
      <c r="T235" s="72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T235" s="17" t="s">
        <v>145</v>
      </c>
      <c r="AU235" s="17" t="s">
        <v>86</v>
      </c>
    </row>
    <row r="236" spans="1:65" s="2" customFormat="1" ht="14.45" customHeight="1">
      <c r="A236" s="34"/>
      <c r="B236" s="35"/>
      <c r="C236" s="226" t="s">
        <v>300</v>
      </c>
      <c r="D236" s="226" t="s">
        <v>174</v>
      </c>
      <c r="E236" s="227" t="s">
        <v>960</v>
      </c>
      <c r="F236" s="228" t="s">
        <v>961</v>
      </c>
      <c r="G236" s="229" t="s">
        <v>157</v>
      </c>
      <c r="H236" s="230">
        <v>3</v>
      </c>
      <c r="I236" s="231"/>
      <c r="J236" s="232">
        <f>ROUND(I236*H236,2)</f>
        <v>0</v>
      </c>
      <c r="K236" s="228" t="s">
        <v>1</v>
      </c>
      <c r="L236" s="233"/>
      <c r="M236" s="234" t="s">
        <v>1</v>
      </c>
      <c r="N236" s="235" t="s">
        <v>42</v>
      </c>
      <c r="O236" s="71"/>
      <c r="P236" s="195">
        <f>O236*H236</f>
        <v>0</v>
      </c>
      <c r="Q236" s="195">
        <v>0</v>
      </c>
      <c r="R236" s="195">
        <f>Q236*H236</f>
        <v>0</v>
      </c>
      <c r="S236" s="195">
        <v>0</v>
      </c>
      <c r="T236" s="196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97" t="s">
        <v>164</v>
      </c>
      <c r="AT236" s="197" t="s">
        <v>174</v>
      </c>
      <c r="AU236" s="197" t="s">
        <v>86</v>
      </c>
      <c r="AY236" s="17" t="s">
        <v>138</v>
      </c>
      <c r="BE236" s="198">
        <f>IF(N236="základní",J236,0)</f>
        <v>0</v>
      </c>
      <c r="BF236" s="198">
        <f>IF(N236="snížená",J236,0)</f>
        <v>0</v>
      </c>
      <c r="BG236" s="198">
        <f>IF(N236="zákl. přenesená",J236,0)</f>
        <v>0</v>
      </c>
      <c r="BH236" s="198">
        <f>IF(N236="sníž. přenesená",J236,0)</f>
        <v>0</v>
      </c>
      <c r="BI236" s="198">
        <f>IF(N236="nulová",J236,0)</f>
        <v>0</v>
      </c>
      <c r="BJ236" s="17" t="s">
        <v>82</v>
      </c>
      <c r="BK236" s="198">
        <f>ROUND(I236*H236,2)</f>
        <v>0</v>
      </c>
      <c r="BL236" s="17" t="s">
        <v>92</v>
      </c>
      <c r="BM236" s="197" t="s">
        <v>443</v>
      </c>
    </row>
    <row r="237" spans="1:47" s="2" customFormat="1" ht="11.25">
      <c r="A237" s="34"/>
      <c r="B237" s="35"/>
      <c r="C237" s="36"/>
      <c r="D237" s="199" t="s">
        <v>145</v>
      </c>
      <c r="E237" s="36"/>
      <c r="F237" s="200" t="s">
        <v>961</v>
      </c>
      <c r="G237" s="36"/>
      <c r="H237" s="36"/>
      <c r="I237" s="201"/>
      <c r="J237" s="36"/>
      <c r="K237" s="36"/>
      <c r="L237" s="39"/>
      <c r="M237" s="202"/>
      <c r="N237" s="203"/>
      <c r="O237" s="71"/>
      <c r="P237" s="71"/>
      <c r="Q237" s="71"/>
      <c r="R237" s="71"/>
      <c r="S237" s="71"/>
      <c r="T237" s="72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T237" s="17" t="s">
        <v>145</v>
      </c>
      <c r="AU237" s="17" t="s">
        <v>86</v>
      </c>
    </row>
    <row r="238" spans="1:65" s="2" customFormat="1" ht="14.45" customHeight="1">
      <c r="A238" s="34"/>
      <c r="B238" s="35"/>
      <c r="C238" s="226" t="s">
        <v>446</v>
      </c>
      <c r="D238" s="226" t="s">
        <v>174</v>
      </c>
      <c r="E238" s="227" t="s">
        <v>962</v>
      </c>
      <c r="F238" s="228" t="s">
        <v>963</v>
      </c>
      <c r="G238" s="229" t="s">
        <v>157</v>
      </c>
      <c r="H238" s="230">
        <v>20</v>
      </c>
      <c r="I238" s="231"/>
      <c r="J238" s="232">
        <f>ROUND(I238*H238,2)</f>
        <v>0</v>
      </c>
      <c r="K238" s="228" t="s">
        <v>1</v>
      </c>
      <c r="L238" s="233"/>
      <c r="M238" s="234" t="s">
        <v>1</v>
      </c>
      <c r="N238" s="235" t="s">
        <v>42</v>
      </c>
      <c r="O238" s="71"/>
      <c r="P238" s="195">
        <f>O238*H238</f>
        <v>0</v>
      </c>
      <c r="Q238" s="195">
        <v>0</v>
      </c>
      <c r="R238" s="195">
        <f>Q238*H238</f>
        <v>0</v>
      </c>
      <c r="S238" s="195">
        <v>0</v>
      </c>
      <c r="T238" s="196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97" t="s">
        <v>164</v>
      </c>
      <c r="AT238" s="197" t="s">
        <v>174</v>
      </c>
      <c r="AU238" s="197" t="s">
        <v>86</v>
      </c>
      <c r="AY238" s="17" t="s">
        <v>138</v>
      </c>
      <c r="BE238" s="198">
        <f>IF(N238="základní",J238,0)</f>
        <v>0</v>
      </c>
      <c r="BF238" s="198">
        <f>IF(N238="snížená",J238,0)</f>
        <v>0</v>
      </c>
      <c r="BG238" s="198">
        <f>IF(N238="zákl. přenesená",J238,0)</f>
        <v>0</v>
      </c>
      <c r="BH238" s="198">
        <f>IF(N238="sníž. přenesená",J238,0)</f>
        <v>0</v>
      </c>
      <c r="BI238" s="198">
        <f>IF(N238="nulová",J238,0)</f>
        <v>0</v>
      </c>
      <c r="BJ238" s="17" t="s">
        <v>82</v>
      </c>
      <c r="BK238" s="198">
        <f>ROUND(I238*H238,2)</f>
        <v>0</v>
      </c>
      <c r="BL238" s="17" t="s">
        <v>92</v>
      </c>
      <c r="BM238" s="197" t="s">
        <v>449</v>
      </c>
    </row>
    <row r="239" spans="1:47" s="2" customFormat="1" ht="11.25">
      <c r="A239" s="34"/>
      <c r="B239" s="35"/>
      <c r="C239" s="36"/>
      <c r="D239" s="199" t="s">
        <v>145</v>
      </c>
      <c r="E239" s="36"/>
      <c r="F239" s="200" t="s">
        <v>963</v>
      </c>
      <c r="G239" s="36"/>
      <c r="H239" s="36"/>
      <c r="I239" s="201"/>
      <c r="J239" s="36"/>
      <c r="K239" s="36"/>
      <c r="L239" s="39"/>
      <c r="M239" s="202"/>
      <c r="N239" s="203"/>
      <c r="O239" s="71"/>
      <c r="P239" s="71"/>
      <c r="Q239" s="71"/>
      <c r="R239" s="71"/>
      <c r="S239" s="71"/>
      <c r="T239" s="72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T239" s="17" t="s">
        <v>145</v>
      </c>
      <c r="AU239" s="17" t="s">
        <v>86</v>
      </c>
    </row>
    <row r="240" spans="1:65" s="2" customFormat="1" ht="14.45" customHeight="1">
      <c r="A240" s="34"/>
      <c r="B240" s="35"/>
      <c r="C240" s="226" t="s">
        <v>306</v>
      </c>
      <c r="D240" s="226" t="s">
        <v>174</v>
      </c>
      <c r="E240" s="227" t="s">
        <v>964</v>
      </c>
      <c r="F240" s="228" t="s">
        <v>965</v>
      </c>
      <c r="G240" s="229" t="s">
        <v>157</v>
      </c>
      <c r="H240" s="230">
        <v>25</v>
      </c>
      <c r="I240" s="231"/>
      <c r="J240" s="232">
        <f>ROUND(I240*H240,2)</f>
        <v>0</v>
      </c>
      <c r="K240" s="228" t="s">
        <v>1</v>
      </c>
      <c r="L240" s="233"/>
      <c r="M240" s="234" t="s">
        <v>1</v>
      </c>
      <c r="N240" s="235" t="s">
        <v>42</v>
      </c>
      <c r="O240" s="71"/>
      <c r="P240" s="195">
        <f>O240*H240</f>
        <v>0</v>
      </c>
      <c r="Q240" s="195">
        <v>0</v>
      </c>
      <c r="R240" s="195">
        <f>Q240*H240</f>
        <v>0</v>
      </c>
      <c r="S240" s="195">
        <v>0</v>
      </c>
      <c r="T240" s="196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97" t="s">
        <v>164</v>
      </c>
      <c r="AT240" s="197" t="s">
        <v>174</v>
      </c>
      <c r="AU240" s="197" t="s">
        <v>86</v>
      </c>
      <c r="AY240" s="17" t="s">
        <v>138</v>
      </c>
      <c r="BE240" s="198">
        <f>IF(N240="základní",J240,0)</f>
        <v>0</v>
      </c>
      <c r="BF240" s="198">
        <f>IF(N240="snížená",J240,0)</f>
        <v>0</v>
      </c>
      <c r="BG240" s="198">
        <f>IF(N240="zákl. přenesená",J240,0)</f>
        <v>0</v>
      </c>
      <c r="BH240" s="198">
        <f>IF(N240="sníž. přenesená",J240,0)</f>
        <v>0</v>
      </c>
      <c r="BI240" s="198">
        <f>IF(N240="nulová",J240,0)</f>
        <v>0</v>
      </c>
      <c r="BJ240" s="17" t="s">
        <v>82</v>
      </c>
      <c r="BK240" s="198">
        <f>ROUND(I240*H240,2)</f>
        <v>0</v>
      </c>
      <c r="BL240" s="17" t="s">
        <v>92</v>
      </c>
      <c r="BM240" s="197" t="s">
        <v>453</v>
      </c>
    </row>
    <row r="241" spans="1:47" s="2" customFormat="1" ht="11.25">
      <c r="A241" s="34"/>
      <c r="B241" s="35"/>
      <c r="C241" s="36"/>
      <c r="D241" s="199" t="s">
        <v>145</v>
      </c>
      <c r="E241" s="36"/>
      <c r="F241" s="200" t="s">
        <v>965</v>
      </c>
      <c r="G241" s="36"/>
      <c r="H241" s="36"/>
      <c r="I241" s="201"/>
      <c r="J241" s="36"/>
      <c r="K241" s="36"/>
      <c r="L241" s="39"/>
      <c r="M241" s="202"/>
      <c r="N241" s="203"/>
      <c r="O241" s="71"/>
      <c r="P241" s="71"/>
      <c r="Q241" s="71"/>
      <c r="R241" s="71"/>
      <c r="S241" s="71"/>
      <c r="T241" s="72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T241" s="17" t="s">
        <v>145</v>
      </c>
      <c r="AU241" s="17" t="s">
        <v>86</v>
      </c>
    </row>
    <row r="242" spans="1:65" s="2" customFormat="1" ht="14.45" customHeight="1">
      <c r="A242" s="34"/>
      <c r="B242" s="35"/>
      <c r="C242" s="226" t="s">
        <v>455</v>
      </c>
      <c r="D242" s="226" t="s">
        <v>174</v>
      </c>
      <c r="E242" s="227" t="s">
        <v>966</v>
      </c>
      <c r="F242" s="228" t="s">
        <v>967</v>
      </c>
      <c r="G242" s="229" t="s">
        <v>157</v>
      </c>
      <c r="H242" s="230">
        <v>7</v>
      </c>
      <c r="I242" s="231"/>
      <c r="J242" s="232">
        <f>ROUND(I242*H242,2)</f>
        <v>0</v>
      </c>
      <c r="K242" s="228" t="s">
        <v>1</v>
      </c>
      <c r="L242" s="233"/>
      <c r="M242" s="234" t="s">
        <v>1</v>
      </c>
      <c r="N242" s="235" t="s">
        <v>42</v>
      </c>
      <c r="O242" s="71"/>
      <c r="P242" s="195">
        <f>O242*H242</f>
        <v>0</v>
      </c>
      <c r="Q242" s="195">
        <v>0</v>
      </c>
      <c r="R242" s="195">
        <f>Q242*H242</f>
        <v>0</v>
      </c>
      <c r="S242" s="195">
        <v>0</v>
      </c>
      <c r="T242" s="196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97" t="s">
        <v>164</v>
      </c>
      <c r="AT242" s="197" t="s">
        <v>174</v>
      </c>
      <c r="AU242" s="197" t="s">
        <v>86</v>
      </c>
      <c r="AY242" s="17" t="s">
        <v>138</v>
      </c>
      <c r="BE242" s="198">
        <f>IF(N242="základní",J242,0)</f>
        <v>0</v>
      </c>
      <c r="BF242" s="198">
        <f>IF(N242="snížená",J242,0)</f>
        <v>0</v>
      </c>
      <c r="BG242" s="198">
        <f>IF(N242="zákl. přenesená",J242,0)</f>
        <v>0</v>
      </c>
      <c r="BH242" s="198">
        <f>IF(N242="sníž. přenesená",J242,0)</f>
        <v>0</v>
      </c>
      <c r="BI242" s="198">
        <f>IF(N242="nulová",J242,0)</f>
        <v>0</v>
      </c>
      <c r="BJ242" s="17" t="s">
        <v>82</v>
      </c>
      <c r="BK242" s="198">
        <f>ROUND(I242*H242,2)</f>
        <v>0</v>
      </c>
      <c r="BL242" s="17" t="s">
        <v>92</v>
      </c>
      <c r="BM242" s="197" t="s">
        <v>458</v>
      </c>
    </row>
    <row r="243" spans="1:47" s="2" customFormat="1" ht="11.25">
      <c r="A243" s="34"/>
      <c r="B243" s="35"/>
      <c r="C243" s="36"/>
      <c r="D243" s="199" t="s">
        <v>145</v>
      </c>
      <c r="E243" s="36"/>
      <c r="F243" s="200" t="s">
        <v>967</v>
      </c>
      <c r="G243" s="36"/>
      <c r="H243" s="36"/>
      <c r="I243" s="201"/>
      <c r="J243" s="36"/>
      <c r="K243" s="36"/>
      <c r="L243" s="39"/>
      <c r="M243" s="202"/>
      <c r="N243" s="203"/>
      <c r="O243" s="71"/>
      <c r="P243" s="71"/>
      <c r="Q243" s="71"/>
      <c r="R243" s="71"/>
      <c r="S243" s="71"/>
      <c r="T243" s="72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T243" s="17" t="s">
        <v>145</v>
      </c>
      <c r="AU243" s="17" t="s">
        <v>86</v>
      </c>
    </row>
    <row r="244" spans="1:65" s="2" customFormat="1" ht="14.45" customHeight="1">
      <c r="A244" s="34"/>
      <c r="B244" s="35"/>
      <c r="C244" s="186" t="s">
        <v>313</v>
      </c>
      <c r="D244" s="186" t="s">
        <v>140</v>
      </c>
      <c r="E244" s="187" t="s">
        <v>968</v>
      </c>
      <c r="F244" s="188" t="s">
        <v>969</v>
      </c>
      <c r="G244" s="189" t="s">
        <v>157</v>
      </c>
      <c r="H244" s="190">
        <v>55</v>
      </c>
      <c r="I244" s="191"/>
      <c r="J244" s="192">
        <f>ROUND(I244*H244,2)</f>
        <v>0</v>
      </c>
      <c r="K244" s="188" t="s">
        <v>1</v>
      </c>
      <c r="L244" s="39"/>
      <c r="M244" s="193" t="s">
        <v>1</v>
      </c>
      <c r="N244" s="194" t="s">
        <v>42</v>
      </c>
      <c r="O244" s="71"/>
      <c r="P244" s="195">
        <f>O244*H244</f>
        <v>0</v>
      </c>
      <c r="Q244" s="195">
        <v>0</v>
      </c>
      <c r="R244" s="195">
        <f>Q244*H244</f>
        <v>0</v>
      </c>
      <c r="S244" s="195">
        <v>0</v>
      </c>
      <c r="T244" s="196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97" t="s">
        <v>92</v>
      </c>
      <c r="AT244" s="197" t="s">
        <v>140</v>
      </c>
      <c r="AU244" s="197" t="s">
        <v>86</v>
      </c>
      <c r="AY244" s="17" t="s">
        <v>138</v>
      </c>
      <c r="BE244" s="198">
        <f>IF(N244="základní",J244,0)</f>
        <v>0</v>
      </c>
      <c r="BF244" s="198">
        <f>IF(N244="snížená",J244,0)</f>
        <v>0</v>
      </c>
      <c r="BG244" s="198">
        <f>IF(N244="zákl. přenesená",J244,0)</f>
        <v>0</v>
      </c>
      <c r="BH244" s="198">
        <f>IF(N244="sníž. přenesená",J244,0)</f>
        <v>0</v>
      </c>
      <c r="BI244" s="198">
        <f>IF(N244="nulová",J244,0)</f>
        <v>0</v>
      </c>
      <c r="BJ244" s="17" t="s">
        <v>82</v>
      </c>
      <c r="BK244" s="198">
        <f>ROUND(I244*H244,2)</f>
        <v>0</v>
      </c>
      <c r="BL244" s="17" t="s">
        <v>92</v>
      </c>
      <c r="BM244" s="197" t="s">
        <v>462</v>
      </c>
    </row>
    <row r="245" spans="1:47" s="2" customFormat="1" ht="11.25">
      <c r="A245" s="34"/>
      <c r="B245" s="35"/>
      <c r="C245" s="36"/>
      <c r="D245" s="199" t="s">
        <v>145</v>
      </c>
      <c r="E245" s="36"/>
      <c r="F245" s="200" t="s">
        <v>969</v>
      </c>
      <c r="G245" s="36"/>
      <c r="H245" s="36"/>
      <c r="I245" s="201"/>
      <c r="J245" s="36"/>
      <c r="K245" s="36"/>
      <c r="L245" s="39"/>
      <c r="M245" s="202"/>
      <c r="N245" s="203"/>
      <c r="O245" s="71"/>
      <c r="P245" s="71"/>
      <c r="Q245" s="71"/>
      <c r="R245" s="71"/>
      <c r="S245" s="71"/>
      <c r="T245" s="72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T245" s="17" t="s">
        <v>145</v>
      </c>
      <c r="AU245" s="17" t="s">
        <v>86</v>
      </c>
    </row>
    <row r="246" spans="1:65" s="2" customFormat="1" ht="14.45" customHeight="1">
      <c r="A246" s="34"/>
      <c r="B246" s="35"/>
      <c r="C246" s="226" t="s">
        <v>464</v>
      </c>
      <c r="D246" s="226" t="s">
        <v>174</v>
      </c>
      <c r="E246" s="227" t="s">
        <v>970</v>
      </c>
      <c r="F246" s="228" t="s">
        <v>971</v>
      </c>
      <c r="G246" s="229" t="s">
        <v>257</v>
      </c>
      <c r="H246" s="230">
        <v>35</v>
      </c>
      <c r="I246" s="231"/>
      <c r="J246" s="232">
        <f>ROUND(I246*H246,2)</f>
        <v>0</v>
      </c>
      <c r="K246" s="228" t="s">
        <v>1</v>
      </c>
      <c r="L246" s="233"/>
      <c r="M246" s="234" t="s">
        <v>1</v>
      </c>
      <c r="N246" s="235" t="s">
        <v>42</v>
      </c>
      <c r="O246" s="71"/>
      <c r="P246" s="195">
        <f>O246*H246</f>
        <v>0</v>
      </c>
      <c r="Q246" s="195">
        <v>0</v>
      </c>
      <c r="R246" s="195">
        <f>Q246*H246</f>
        <v>0</v>
      </c>
      <c r="S246" s="195">
        <v>0</v>
      </c>
      <c r="T246" s="196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97" t="s">
        <v>164</v>
      </c>
      <c r="AT246" s="197" t="s">
        <v>174</v>
      </c>
      <c r="AU246" s="197" t="s">
        <v>86</v>
      </c>
      <c r="AY246" s="17" t="s">
        <v>138</v>
      </c>
      <c r="BE246" s="198">
        <f>IF(N246="základní",J246,0)</f>
        <v>0</v>
      </c>
      <c r="BF246" s="198">
        <f>IF(N246="snížená",J246,0)</f>
        <v>0</v>
      </c>
      <c r="BG246" s="198">
        <f>IF(N246="zákl. přenesená",J246,0)</f>
        <v>0</v>
      </c>
      <c r="BH246" s="198">
        <f>IF(N246="sníž. přenesená",J246,0)</f>
        <v>0</v>
      </c>
      <c r="BI246" s="198">
        <f>IF(N246="nulová",J246,0)</f>
        <v>0</v>
      </c>
      <c r="BJ246" s="17" t="s">
        <v>82</v>
      </c>
      <c r="BK246" s="198">
        <f>ROUND(I246*H246,2)</f>
        <v>0</v>
      </c>
      <c r="BL246" s="17" t="s">
        <v>92</v>
      </c>
      <c r="BM246" s="197" t="s">
        <v>467</v>
      </c>
    </row>
    <row r="247" spans="1:47" s="2" customFormat="1" ht="11.25">
      <c r="A247" s="34"/>
      <c r="B247" s="35"/>
      <c r="C247" s="36"/>
      <c r="D247" s="199" t="s">
        <v>145</v>
      </c>
      <c r="E247" s="36"/>
      <c r="F247" s="200" t="s">
        <v>971</v>
      </c>
      <c r="G247" s="36"/>
      <c r="H247" s="36"/>
      <c r="I247" s="201"/>
      <c r="J247" s="36"/>
      <c r="K247" s="36"/>
      <c r="L247" s="39"/>
      <c r="M247" s="202"/>
      <c r="N247" s="203"/>
      <c r="O247" s="71"/>
      <c r="P247" s="71"/>
      <c r="Q247" s="71"/>
      <c r="R247" s="71"/>
      <c r="S247" s="71"/>
      <c r="T247" s="72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T247" s="17" t="s">
        <v>145</v>
      </c>
      <c r="AU247" s="17" t="s">
        <v>86</v>
      </c>
    </row>
    <row r="248" spans="1:65" s="2" customFormat="1" ht="14.45" customHeight="1">
      <c r="A248" s="34"/>
      <c r="B248" s="35"/>
      <c r="C248" s="226" t="s">
        <v>321</v>
      </c>
      <c r="D248" s="226" t="s">
        <v>174</v>
      </c>
      <c r="E248" s="227" t="s">
        <v>972</v>
      </c>
      <c r="F248" s="228" t="s">
        <v>973</v>
      </c>
      <c r="G248" s="229" t="s">
        <v>257</v>
      </c>
      <c r="H248" s="230">
        <v>10</v>
      </c>
      <c r="I248" s="231"/>
      <c r="J248" s="232">
        <f>ROUND(I248*H248,2)</f>
        <v>0</v>
      </c>
      <c r="K248" s="228" t="s">
        <v>1</v>
      </c>
      <c r="L248" s="233"/>
      <c r="M248" s="234" t="s">
        <v>1</v>
      </c>
      <c r="N248" s="235" t="s">
        <v>42</v>
      </c>
      <c r="O248" s="71"/>
      <c r="P248" s="195">
        <f>O248*H248</f>
        <v>0</v>
      </c>
      <c r="Q248" s="195">
        <v>0</v>
      </c>
      <c r="R248" s="195">
        <f>Q248*H248</f>
        <v>0</v>
      </c>
      <c r="S248" s="195">
        <v>0</v>
      </c>
      <c r="T248" s="196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97" t="s">
        <v>164</v>
      </c>
      <c r="AT248" s="197" t="s">
        <v>174</v>
      </c>
      <c r="AU248" s="197" t="s">
        <v>86</v>
      </c>
      <c r="AY248" s="17" t="s">
        <v>138</v>
      </c>
      <c r="BE248" s="198">
        <f>IF(N248="základní",J248,0)</f>
        <v>0</v>
      </c>
      <c r="BF248" s="198">
        <f>IF(N248="snížená",J248,0)</f>
        <v>0</v>
      </c>
      <c r="BG248" s="198">
        <f>IF(N248="zákl. přenesená",J248,0)</f>
        <v>0</v>
      </c>
      <c r="BH248" s="198">
        <f>IF(N248="sníž. přenesená",J248,0)</f>
        <v>0</v>
      </c>
      <c r="BI248" s="198">
        <f>IF(N248="nulová",J248,0)</f>
        <v>0</v>
      </c>
      <c r="BJ248" s="17" t="s">
        <v>82</v>
      </c>
      <c r="BK248" s="198">
        <f>ROUND(I248*H248,2)</f>
        <v>0</v>
      </c>
      <c r="BL248" s="17" t="s">
        <v>92</v>
      </c>
      <c r="BM248" s="197" t="s">
        <v>478</v>
      </c>
    </row>
    <row r="249" spans="1:47" s="2" customFormat="1" ht="11.25">
      <c r="A249" s="34"/>
      <c r="B249" s="35"/>
      <c r="C249" s="36"/>
      <c r="D249" s="199" t="s">
        <v>145</v>
      </c>
      <c r="E249" s="36"/>
      <c r="F249" s="200" t="s">
        <v>973</v>
      </c>
      <c r="G249" s="36"/>
      <c r="H249" s="36"/>
      <c r="I249" s="201"/>
      <c r="J249" s="36"/>
      <c r="K249" s="36"/>
      <c r="L249" s="39"/>
      <c r="M249" s="202"/>
      <c r="N249" s="203"/>
      <c r="O249" s="71"/>
      <c r="P249" s="71"/>
      <c r="Q249" s="71"/>
      <c r="R249" s="71"/>
      <c r="S249" s="71"/>
      <c r="T249" s="72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T249" s="17" t="s">
        <v>145</v>
      </c>
      <c r="AU249" s="17" t="s">
        <v>86</v>
      </c>
    </row>
    <row r="250" spans="1:65" s="2" customFormat="1" ht="14.45" customHeight="1">
      <c r="A250" s="34"/>
      <c r="B250" s="35"/>
      <c r="C250" s="226" t="s">
        <v>480</v>
      </c>
      <c r="D250" s="226" t="s">
        <v>174</v>
      </c>
      <c r="E250" s="227" t="s">
        <v>974</v>
      </c>
      <c r="F250" s="228" t="s">
        <v>975</v>
      </c>
      <c r="G250" s="229" t="s">
        <v>257</v>
      </c>
      <c r="H250" s="230">
        <v>5</v>
      </c>
      <c r="I250" s="231"/>
      <c r="J250" s="232">
        <f>ROUND(I250*H250,2)</f>
        <v>0</v>
      </c>
      <c r="K250" s="228" t="s">
        <v>1</v>
      </c>
      <c r="L250" s="233"/>
      <c r="M250" s="234" t="s">
        <v>1</v>
      </c>
      <c r="N250" s="235" t="s">
        <v>42</v>
      </c>
      <c r="O250" s="71"/>
      <c r="P250" s="195">
        <f>O250*H250</f>
        <v>0</v>
      </c>
      <c r="Q250" s="195">
        <v>0</v>
      </c>
      <c r="R250" s="195">
        <f>Q250*H250</f>
        <v>0</v>
      </c>
      <c r="S250" s="195">
        <v>0</v>
      </c>
      <c r="T250" s="196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97" t="s">
        <v>164</v>
      </c>
      <c r="AT250" s="197" t="s">
        <v>174</v>
      </c>
      <c r="AU250" s="197" t="s">
        <v>86</v>
      </c>
      <c r="AY250" s="17" t="s">
        <v>138</v>
      </c>
      <c r="BE250" s="198">
        <f>IF(N250="základní",J250,0)</f>
        <v>0</v>
      </c>
      <c r="BF250" s="198">
        <f>IF(N250="snížená",J250,0)</f>
        <v>0</v>
      </c>
      <c r="BG250" s="198">
        <f>IF(N250="zákl. přenesená",J250,0)</f>
        <v>0</v>
      </c>
      <c r="BH250" s="198">
        <f>IF(N250="sníž. přenesená",J250,0)</f>
        <v>0</v>
      </c>
      <c r="BI250" s="198">
        <f>IF(N250="nulová",J250,0)</f>
        <v>0</v>
      </c>
      <c r="BJ250" s="17" t="s">
        <v>82</v>
      </c>
      <c r="BK250" s="198">
        <f>ROUND(I250*H250,2)</f>
        <v>0</v>
      </c>
      <c r="BL250" s="17" t="s">
        <v>92</v>
      </c>
      <c r="BM250" s="197" t="s">
        <v>483</v>
      </c>
    </row>
    <row r="251" spans="1:47" s="2" customFormat="1" ht="11.25">
      <c r="A251" s="34"/>
      <c r="B251" s="35"/>
      <c r="C251" s="36"/>
      <c r="D251" s="199" t="s">
        <v>145</v>
      </c>
      <c r="E251" s="36"/>
      <c r="F251" s="200" t="s">
        <v>975</v>
      </c>
      <c r="G251" s="36"/>
      <c r="H251" s="36"/>
      <c r="I251" s="201"/>
      <c r="J251" s="36"/>
      <c r="K251" s="36"/>
      <c r="L251" s="39"/>
      <c r="M251" s="202"/>
      <c r="N251" s="203"/>
      <c r="O251" s="71"/>
      <c r="P251" s="71"/>
      <c r="Q251" s="71"/>
      <c r="R251" s="71"/>
      <c r="S251" s="71"/>
      <c r="T251" s="72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T251" s="17" t="s">
        <v>145</v>
      </c>
      <c r="AU251" s="17" t="s">
        <v>86</v>
      </c>
    </row>
    <row r="252" spans="1:65" s="2" customFormat="1" ht="14.45" customHeight="1">
      <c r="A252" s="34"/>
      <c r="B252" s="35"/>
      <c r="C252" s="226" t="s">
        <v>326</v>
      </c>
      <c r="D252" s="226" t="s">
        <v>174</v>
      </c>
      <c r="E252" s="227" t="s">
        <v>976</v>
      </c>
      <c r="F252" s="228" t="s">
        <v>977</v>
      </c>
      <c r="G252" s="229" t="s">
        <v>257</v>
      </c>
      <c r="H252" s="230">
        <v>5</v>
      </c>
      <c r="I252" s="231"/>
      <c r="J252" s="232">
        <f>ROUND(I252*H252,2)</f>
        <v>0</v>
      </c>
      <c r="K252" s="228" t="s">
        <v>1</v>
      </c>
      <c r="L252" s="233"/>
      <c r="M252" s="234" t="s">
        <v>1</v>
      </c>
      <c r="N252" s="235" t="s">
        <v>42</v>
      </c>
      <c r="O252" s="71"/>
      <c r="P252" s="195">
        <f>O252*H252</f>
        <v>0</v>
      </c>
      <c r="Q252" s="195">
        <v>0</v>
      </c>
      <c r="R252" s="195">
        <f>Q252*H252</f>
        <v>0</v>
      </c>
      <c r="S252" s="195">
        <v>0</v>
      </c>
      <c r="T252" s="196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197" t="s">
        <v>164</v>
      </c>
      <c r="AT252" s="197" t="s">
        <v>174</v>
      </c>
      <c r="AU252" s="197" t="s">
        <v>86</v>
      </c>
      <c r="AY252" s="17" t="s">
        <v>138</v>
      </c>
      <c r="BE252" s="198">
        <f>IF(N252="základní",J252,0)</f>
        <v>0</v>
      </c>
      <c r="BF252" s="198">
        <f>IF(N252="snížená",J252,0)</f>
        <v>0</v>
      </c>
      <c r="BG252" s="198">
        <f>IF(N252="zákl. přenesená",J252,0)</f>
        <v>0</v>
      </c>
      <c r="BH252" s="198">
        <f>IF(N252="sníž. přenesená",J252,0)</f>
        <v>0</v>
      </c>
      <c r="BI252" s="198">
        <f>IF(N252="nulová",J252,0)</f>
        <v>0</v>
      </c>
      <c r="BJ252" s="17" t="s">
        <v>82</v>
      </c>
      <c r="BK252" s="198">
        <f>ROUND(I252*H252,2)</f>
        <v>0</v>
      </c>
      <c r="BL252" s="17" t="s">
        <v>92</v>
      </c>
      <c r="BM252" s="197" t="s">
        <v>487</v>
      </c>
    </row>
    <row r="253" spans="1:47" s="2" customFormat="1" ht="11.25">
      <c r="A253" s="34"/>
      <c r="B253" s="35"/>
      <c r="C253" s="36"/>
      <c r="D253" s="199" t="s">
        <v>145</v>
      </c>
      <c r="E253" s="36"/>
      <c r="F253" s="200" t="s">
        <v>977</v>
      </c>
      <c r="G253" s="36"/>
      <c r="H253" s="36"/>
      <c r="I253" s="201"/>
      <c r="J253" s="36"/>
      <c r="K253" s="36"/>
      <c r="L253" s="39"/>
      <c r="M253" s="202"/>
      <c r="N253" s="203"/>
      <c r="O253" s="71"/>
      <c r="P253" s="71"/>
      <c r="Q253" s="71"/>
      <c r="R253" s="71"/>
      <c r="S253" s="71"/>
      <c r="T253" s="72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T253" s="17" t="s">
        <v>145</v>
      </c>
      <c r="AU253" s="17" t="s">
        <v>86</v>
      </c>
    </row>
    <row r="254" spans="1:65" s="2" customFormat="1" ht="14.45" customHeight="1">
      <c r="A254" s="34"/>
      <c r="B254" s="35"/>
      <c r="C254" s="226" t="s">
        <v>659</v>
      </c>
      <c r="D254" s="226" t="s">
        <v>174</v>
      </c>
      <c r="E254" s="227" t="s">
        <v>978</v>
      </c>
      <c r="F254" s="228" t="s">
        <v>979</v>
      </c>
      <c r="G254" s="229" t="s">
        <v>257</v>
      </c>
      <c r="H254" s="230">
        <v>40</v>
      </c>
      <c r="I254" s="231"/>
      <c r="J254" s="232">
        <f>ROUND(I254*H254,2)</f>
        <v>0</v>
      </c>
      <c r="K254" s="228" t="s">
        <v>1</v>
      </c>
      <c r="L254" s="233"/>
      <c r="M254" s="234" t="s">
        <v>1</v>
      </c>
      <c r="N254" s="235" t="s">
        <v>42</v>
      </c>
      <c r="O254" s="71"/>
      <c r="P254" s="195">
        <f>O254*H254</f>
        <v>0</v>
      </c>
      <c r="Q254" s="195">
        <v>0</v>
      </c>
      <c r="R254" s="195">
        <f>Q254*H254</f>
        <v>0</v>
      </c>
      <c r="S254" s="195">
        <v>0</v>
      </c>
      <c r="T254" s="196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97" t="s">
        <v>164</v>
      </c>
      <c r="AT254" s="197" t="s">
        <v>174</v>
      </c>
      <c r="AU254" s="197" t="s">
        <v>86</v>
      </c>
      <c r="AY254" s="17" t="s">
        <v>138</v>
      </c>
      <c r="BE254" s="198">
        <f>IF(N254="základní",J254,0)</f>
        <v>0</v>
      </c>
      <c r="BF254" s="198">
        <f>IF(N254="snížená",J254,0)</f>
        <v>0</v>
      </c>
      <c r="BG254" s="198">
        <f>IF(N254="zákl. přenesená",J254,0)</f>
        <v>0</v>
      </c>
      <c r="BH254" s="198">
        <f>IF(N254="sníž. přenesená",J254,0)</f>
        <v>0</v>
      </c>
      <c r="BI254" s="198">
        <f>IF(N254="nulová",J254,0)</f>
        <v>0</v>
      </c>
      <c r="BJ254" s="17" t="s">
        <v>82</v>
      </c>
      <c r="BK254" s="198">
        <f>ROUND(I254*H254,2)</f>
        <v>0</v>
      </c>
      <c r="BL254" s="17" t="s">
        <v>92</v>
      </c>
      <c r="BM254" s="197" t="s">
        <v>662</v>
      </c>
    </row>
    <row r="255" spans="1:47" s="2" customFormat="1" ht="11.25">
      <c r="A255" s="34"/>
      <c r="B255" s="35"/>
      <c r="C255" s="36"/>
      <c r="D255" s="199" t="s">
        <v>145</v>
      </c>
      <c r="E255" s="36"/>
      <c r="F255" s="200" t="s">
        <v>979</v>
      </c>
      <c r="G255" s="36"/>
      <c r="H255" s="36"/>
      <c r="I255" s="201"/>
      <c r="J255" s="36"/>
      <c r="K255" s="36"/>
      <c r="L255" s="39"/>
      <c r="M255" s="202"/>
      <c r="N255" s="203"/>
      <c r="O255" s="71"/>
      <c r="P255" s="71"/>
      <c r="Q255" s="71"/>
      <c r="R255" s="71"/>
      <c r="S255" s="71"/>
      <c r="T255" s="72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T255" s="17" t="s">
        <v>145</v>
      </c>
      <c r="AU255" s="17" t="s">
        <v>86</v>
      </c>
    </row>
    <row r="256" spans="1:65" s="2" customFormat="1" ht="14.45" customHeight="1">
      <c r="A256" s="34"/>
      <c r="B256" s="35"/>
      <c r="C256" s="226" t="s">
        <v>331</v>
      </c>
      <c r="D256" s="226" t="s">
        <v>174</v>
      </c>
      <c r="E256" s="227" t="s">
        <v>980</v>
      </c>
      <c r="F256" s="228" t="s">
        <v>981</v>
      </c>
      <c r="G256" s="229" t="s">
        <v>257</v>
      </c>
      <c r="H256" s="230">
        <v>15</v>
      </c>
      <c r="I256" s="231"/>
      <c r="J256" s="232">
        <f>ROUND(I256*H256,2)</f>
        <v>0</v>
      </c>
      <c r="K256" s="228" t="s">
        <v>1</v>
      </c>
      <c r="L256" s="233"/>
      <c r="M256" s="234" t="s">
        <v>1</v>
      </c>
      <c r="N256" s="235" t="s">
        <v>42</v>
      </c>
      <c r="O256" s="71"/>
      <c r="P256" s="195">
        <f>O256*H256</f>
        <v>0</v>
      </c>
      <c r="Q256" s="195">
        <v>0</v>
      </c>
      <c r="R256" s="195">
        <f>Q256*H256</f>
        <v>0</v>
      </c>
      <c r="S256" s="195">
        <v>0</v>
      </c>
      <c r="T256" s="196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97" t="s">
        <v>164</v>
      </c>
      <c r="AT256" s="197" t="s">
        <v>174</v>
      </c>
      <c r="AU256" s="197" t="s">
        <v>86</v>
      </c>
      <c r="AY256" s="17" t="s">
        <v>138</v>
      </c>
      <c r="BE256" s="198">
        <f>IF(N256="základní",J256,0)</f>
        <v>0</v>
      </c>
      <c r="BF256" s="198">
        <f>IF(N256="snížená",J256,0)</f>
        <v>0</v>
      </c>
      <c r="BG256" s="198">
        <f>IF(N256="zákl. přenesená",J256,0)</f>
        <v>0</v>
      </c>
      <c r="BH256" s="198">
        <f>IF(N256="sníž. přenesená",J256,0)</f>
        <v>0</v>
      </c>
      <c r="BI256" s="198">
        <f>IF(N256="nulová",J256,0)</f>
        <v>0</v>
      </c>
      <c r="BJ256" s="17" t="s">
        <v>82</v>
      </c>
      <c r="BK256" s="198">
        <f>ROUND(I256*H256,2)</f>
        <v>0</v>
      </c>
      <c r="BL256" s="17" t="s">
        <v>92</v>
      </c>
      <c r="BM256" s="197" t="s">
        <v>665</v>
      </c>
    </row>
    <row r="257" spans="1:47" s="2" customFormat="1" ht="11.25">
      <c r="A257" s="34"/>
      <c r="B257" s="35"/>
      <c r="C257" s="36"/>
      <c r="D257" s="199" t="s">
        <v>145</v>
      </c>
      <c r="E257" s="36"/>
      <c r="F257" s="200" t="s">
        <v>981</v>
      </c>
      <c r="G257" s="36"/>
      <c r="H257" s="36"/>
      <c r="I257" s="201"/>
      <c r="J257" s="36"/>
      <c r="K257" s="36"/>
      <c r="L257" s="39"/>
      <c r="M257" s="202"/>
      <c r="N257" s="203"/>
      <c r="O257" s="71"/>
      <c r="P257" s="71"/>
      <c r="Q257" s="71"/>
      <c r="R257" s="71"/>
      <c r="S257" s="71"/>
      <c r="T257" s="72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T257" s="17" t="s">
        <v>145</v>
      </c>
      <c r="AU257" s="17" t="s">
        <v>86</v>
      </c>
    </row>
    <row r="258" spans="1:65" s="2" customFormat="1" ht="14.45" customHeight="1">
      <c r="A258" s="34"/>
      <c r="B258" s="35"/>
      <c r="C258" s="186" t="s">
        <v>666</v>
      </c>
      <c r="D258" s="186" t="s">
        <v>140</v>
      </c>
      <c r="E258" s="187" t="s">
        <v>982</v>
      </c>
      <c r="F258" s="188" t="s">
        <v>983</v>
      </c>
      <c r="G258" s="189" t="s">
        <v>257</v>
      </c>
      <c r="H258" s="190">
        <v>110</v>
      </c>
      <c r="I258" s="191"/>
      <c r="J258" s="192">
        <f>ROUND(I258*H258,2)</f>
        <v>0</v>
      </c>
      <c r="K258" s="188" t="s">
        <v>1</v>
      </c>
      <c r="L258" s="39"/>
      <c r="M258" s="193" t="s">
        <v>1</v>
      </c>
      <c r="N258" s="194" t="s">
        <v>42</v>
      </c>
      <c r="O258" s="71"/>
      <c r="P258" s="195">
        <f>O258*H258</f>
        <v>0</v>
      </c>
      <c r="Q258" s="195">
        <v>0</v>
      </c>
      <c r="R258" s="195">
        <f>Q258*H258</f>
        <v>0</v>
      </c>
      <c r="S258" s="195">
        <v>0</v>
      </c>
      <c r="T258" s="196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97" t="s">
        <v>92</v>
      </c>
      <c r="AT258" s="197" t="s">
        <v>140</v>
      </c>
      <c r="AU258" s="197" t="s">
        <v>86</v>
      </c>
      <c r="AY258" s="17" t="s">
        <v>138</v>
      </c>
      <c r="BE258" s="198">
        <f>IF(N258="základní",J258,0)</f>
        <v>0</v>
      </c>
      <c r="BF258" s="198">
        <f>IF(N258="snížená",J258,0)</f>
        <v>0</v>
      </c>
      <c r="BG258" s="198">
        <f>IF(N258="zákl. přenesená",J258,0)</f>
        <v>0</v>
      </c>
      <c r="BH258" s="198">
        <f>IF(N258="sníž. přenesená",J258,0)</f>
        <v>0</v>
      </c>
      <c r="BI258" s="198">
        <f>IF(N258="nulová",J258,0)</f>
        <v>0</v>
      </c>
      <c r="BJ258" s="17" t="s">
        <v>82</v>
      </c>
      <c r="BK258" s="198">
        <f>ROUND(I258*H258,2)</f>
        <v>0</v>
      </c>
      <c r="BL258" s="17" t="s">
        <v>92</v>
      </c>
      <c r="BM258" s="197" t="s">
        <v>668</v>
      </c>
    </row>
    <row r="259" spans="1:47" s="2" customFormat="1" ht="11.25">
      <c r="A259" s="34"/>
      <c r="B259" s="35"/>
      <c r="C259" s="36"/>
      <c r="D259" s="199" t="s">
        <v>145</v>
      </c>
      <c r="E259" s="36"/>
      <c r="F259" s="200" t="s">
        <v>983</v>
      </c>
      <c r="G259" s="36"/>
      <c r="H259" s="36"/>
      <c r="I259" s="201"/>
      <c r="J259" s="36"/>
      <c r="K259" s="36"/>
      <c r="L259" s="39"/>
      <c r="M259" s="202"/>
      <c r="N259" s="203"/>
      <c r="O259" s="71"/>
      <c r="P259" s="71"/>
      <c r="Q259" s="71"/>
      <c r="R259" s="71"/>
      <c r="S259" s="71"/>
      <c r="T259" s="72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T259" s="17" t="s">
        <v>145</v>
      </c>
      <c r="AU259" s="17" t="s">
        <v>86</v>
      </c>
    </row>
    <row r="260" spans="1:65" s="2" customFormat="1" ht="14.45" customHeight="1">
      <c r="A260" s="34"/>
      <c r="B260" s="35"/>
      <c r="C260" s="226" t="s">
        <v>336</v>
      </c>
      <c r="D260" s="226" t="s">
        <v>174</v>
      </c>
      <c r="E260" s="227" t="s">
        <v>960</v>
      </c>
      <c r="F260" s="228" t="s">
        <v>961</v>
      </c>
      <c r="G260" s="229" t="s">
        <v>157</v>
      </c>
      <c r="H260" s="230">
        <v>3</v>
      </c>
      <c r="I260" s="231"/>
      <c r="J260" s="232">
        <f>ROUND(I260*H260,2)</f>
        <v>0</v>
      </c>
      <c r="K260" s="228" t="s">
        <v>1</v>
      </c>
      <c r="L260" s="233"/>
      <c r="M260" s="234" t="s">
        <v>1</v>
      </c>
      <c r="N260" s="235" t="s">
        <v>42</v>
      </c>
      <c r="O260" s="71"/>
      <c r="P260" s="195">
        <f>O260*H260</f>
        <v>0</v>
      </c>
      <c r="Q260" s="195">
        <v>0</v>
      </c>
      <c r="R260" s="195">
        <f>Q260*H260</f>
        <v>0</v>
      </c>
      <c r="S260" s="195">
        <v>0</v>
      </c>
      <c r="T260" s="196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97" t="s">
        <v>164</v>
      </c>
      <c r="AT260" s="197" t="s">
        <v>174</v>
      </c>
      <c r="AU260" s="197" t="s">
        <v>86</v>
      </c>
      <c r="AY260" s="17" t="s">
        <v>138</v>
      </c>
      <c r="BE260" s="198">
        <f>IF(N260="základní",J260,0)</f>
        <v>0</v>
      </c>
      <c r="BF260" s="198">
        <f>IF(N260="snížená",J260,0)</f>
        <v>0</v>
      </c>
      <c r="BG260" s="198">
        <f>IF(N260="zákl. přenesená",J260,0)</f>
        <v>0</v>
      </c>
      <c r="BH260" s="198">
        <f>IF(N260="sníž. přenesená",J260,0)</f>
        <v>0</v>
      </c>
      <c r="BI260" s="198">
        <f>IF(N260="nulová",J260,0)</f>
        <v>0</v>
      </c>
      <c r="BJ260" s="17" t="s">
        <v>82</v>
      </c>
      <c r="BK260" s="198">
        <f>ROUND(I260*H260,2)</f>
        <v>0</v>
      </c>
      <c r="BL260" s="17" t="s">
        <v>92</v>
      </c>
      <c r="BM260" s="197" t="s">
        <v>671</v>
      </c>
    </row>
    <row r="261" spans="1:47" s="2" customFormat="1" ht="11.25">
      <c r="A261" s="34"/>
      <c r="B261" s="35"/>
      <c r="C261" s="36"/>
      <c r="D261" s="199" t="s">
        <v>145</v>
      </c>
      <c r="E261" s="36"/>
      <c r="F261" s="200" t="s">
        <v>961</v>
      </c>
      <c r="G261" s="36"/>
      <c r="H261" s="36"/>
      <c r="I261" s="201"/>
      <c r="J261" s="36"/>
      <c r="K261" s="36"/>
      <c r="L261" s="39"/>
      <c r="M261" s="202"/>
      <c r="N261" s="203"/>
      <c r="O261" s="71"/>
      <c r="P261" s="71"/>
      <c r="Q261" s="71"/>
      <c r="R261" s="71"/>
      <c r="S261" s="71"/>
      <c r="T261" s="72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T261" s="17" t="s">
        <v>145</v>
      </c>
      <c r="AU261" s="17" t="s">
        <v>86</v>
      </c>
    </row>
    <row r="262" spans="1:65" s="2" customFormat="1" ht="14.45" customHeight="1">
      <c r="A262" s="34"/>
      <c r="B262" s="35"/>
      <c r="C262" s="226" t="s">
        <v>672</v>
      </c>
      <c r="D262" s="226" t="s">
        <v>174</v>
      </c>
      <c r="E262" s="227" t="s">
        <v>984</v>
      </c>
      <c r="F262" s="228" t="s">
        <v>985</v>
      </c>
      <c r="G262" s="229" t="s">
        <v>157</v>
      </c>
      <c r="H262" s="230">
        <v>15</v>
      </c>
      <c r="I262" s="231"/>
      <c r="J262" s="232">
        <f>ROUND(I262*H262,2)</f>
        <v>0</v>
      </c>
      <c r="K262" s="228" t="s">
        <v>1</v>
      </c>
      <c r="L262" s="233"/>
      <c r="M262" s="234" t="s">
        <v>1</v>
      </c>
      <c r="N262" s="235" t="s">
        <v>42</v>
      </c>
      <c r="O262" s="71"/>
      <c r="P262" s="195">
        <f>O262*H262</f>
        <v>0</v>
      </c>
      <c r="Q262" s="195">
        <v>0</v>
      </c>
      <c r="R262" s="195">
        <f>Q262*H262</f>
        <v>0</v>
      </c>
      <c r="S262" s="195">
        <v>0</v>
      </c>
      <c r="T262" s="196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97" t="s">
        <v>164</v>
      </c>
      <c r="AT262" s="197" t="s">
        <v>174</v>
      </c>
      <c r="AU262" s="197" t="s">
        <v>86</v>
      </c>
      <c r="AY262" s="17" t="s">
        <v>138</v>
      </c>
      <c r="BE262" s="198">
        <f>IF(N262="základní",J262,0)</f>
        <v>0</v>
      </c>
      <c r="BF262" s="198">
        <f>IF(N262="snížená",J262,0)</f>
        <v>0</v>
      </c>
      <c r="BG262" s="198">
        <f>IF(N262="zákl. přenesená",J262,0)</f>
        <v>0</v>
      </c>
      <c r="BH262" s="198">
        <f>IF(N262="sníž. přenesená",J262,0)</f>
        <v>0</v>
      </c>
      <c r="BI262" s="198">
        <f>IF(N262="nulová",J262,0)</f>
        <v>0</v>
      </c>
      <c r="BJ262" s="17" t="s">
        <v>82</v>
      </c>
      <c r="BK262" s="198">
        <f>ROUND(I262*H262,2)</f>
        <v>0</v>
      </c>
      <c r="BL262" s="17" t="s">
        <v>92</v>
      </c>
      <c r="BM262" s="197" t="s">
        <v>674</v>
      </c>
    </row>
    <row r="263" spans="1:47" s="2" customFormat="1" ht="11.25">
      <c r="A263" s="34"/>
      <c r="B263" s="35"/>
      <c r="C263" s="36"/>
      <c r="D263" s="199" t="s">
        <v>145</v>
      </c>
      <c r="E263" s="36"/>
      <c r="F263" s="200" t="s">
        <v>985</v>
      </c>
      <c r="G263" s="36"/>
      <c r="H263" s="36"/>
      <c r="I263" s="201"/>
      <c r="J263" s="36"/>
      <c r="K263" s="36"/>
      <c r="L263" s="39"/>
      <c r="M263" s="202"/>
      <c r="N263" s="203"/>
      <c r="O263" s="71"/>
      <c r="P263" s="71"/>
      <c r="Q263" s="71"/>
      <c r="R263" s="71"/>
      <c r="S263" s="71"/>
      <c r="T263" s="72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T263" s="17" t="s">
        <v>145</v>
      </c>
      <c r="AU263" s="17" t="s">
        <v>86</v>
      </c>
    </row>
    <row r="264" spans="1:65" s="2" customFormat="1" ht="14.45" customHeight="1">
      <c r="A264" s="34"/>
      <c r="B264" s="35"/>
      <c r="C264" s="226" t="s">
        <v>343</v>
      </c>
      <c r="D264" s="226" t="s">
        <v>174</v>
      </c>
      <c r="E264" s="227" t="s">
        <v>986</v>
      </c>
      <c r="F264" s="228" t="s">
        <v>987</v>
      </c>
      <c r="G264" s="229" t="s">
        <v>157</v>
      </c>
      <c r="H264" s="230">
        <v>3</v>
      </c>
      <c r="I264" s="231"/>
      <c r="J264" s="232">
        <f>ROUND(I264*H264,2)</f>
        <v>0</v>
      </c>
      <c r="K264" s="228" t="s">
        <v>1</v>
      </c>
      <c r="L264" s="233"/>
      <c r="M264" s="234" t="s">
        <v>1</v>
      </c>
      <c r="N264" s="235" t="s">
        <v>42</v>
      </c>
      <c r="O264" s="71"/>
      <c r="P264" s="195">
        <f>O264*H264</f>
        <v>0</v>
      </c>
      <c r="Q264" s="195">
        <v>0</v>
      </c>
      <c r="R264" s="195">
        <f>Q264*H264</f>
        <v>0</v>
      </c>
      <c r="S264" s="195">
        <v>0</v>
      </c>
      <c r="T264" s="196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197" t="s">
        <v>164</v>
      </c>
      <c r="AT264" s="197" t="s">
        <v>174</v>
      </c>
      <c r="AU264" s="197" t="s">
        <v>86</v>
      </c>
      <c r="AY264" s="17" t="s">
        <v>138</v>
      </c>
      <c r="BE264" s="198">
        <f>IF(N264="základní",J264,0)</f>
        <v>0</v>
      </c>
      <c r="BF264" s="198">
        <f>IF(N264="snížená",J264,0)</f>
        <v>0</v>
      </c>
      <c r="BG264" s="198">
        <f>IF(N264="zákl. přenesená",J264,0)</f>
        <v>0</v>
      </c>
      <c r="BH264" s="198">
        <f>IF(N264="sníž. přenesená",J264,0)</f>
        <v>0</v>
      </c>
      <c r="BI264" s="198">
        <f>IF(N264="nulová",J264,0)</f>
        <v>0</v>
      </c>
      <c r="BJ264" s="17" t="s">
        <v>82</v>
      </c>
      <c r="BK264" s="198">
        <f>ROUND(I264*H264,2)</f>
        <v>0</v>
      </c>
      <c r="BL264" s="17" t="s">
        <v>92</v>
      </c>
      <c r="BM264" s="197" t="s">
        <v>677</v>
      </c>
    </row>
    <row r="265" spans="1:47" s="2" customFormat="1" ht="11.25">
      <c r="A265" s="34"/>
      <c r="B265" s="35"/>
      <c r="C265" s="36"/>
      <c r="D265" s="199" t="s">
        <v>145</v>
      </c>
      <c r="E265" s="36"/>
      <c r="F265" s="200" t="s">
        <v>987</v>
      </c>
      <c r="G265" s="36"/>
      <c r="H265" s="36"/>
      <c r="I265" s="201"/>
      <c r="J265" s="36"/>
      <c r="K265" s="36"/>
      <c r="L265" s="39"/>
      <c r="M265" s="202"/>
      <c r="N265" s="203"/>
      <c r="O265" s="71"/>
      <c r="P265" s="71"/>
      <c r="Q265" s="71"/>
      <c r="R265" s="71"/>
      <c r="S265" s="71"/>
      <c r="T265" s="72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T265" s="17" t="s">
        <v>145</v>
      </c>
      <c r="AU265" s="17" t="s">
        <v>86</v>
      </c>
    </row>
    <row r="266" spans="1:65" s="2" customFormat="1" ht="14.45" customHeight="1">
      <c r="A266" s="34"/>
      <c r="B266" s="35"/>
      <c r="C266" s="226" t="s">
        <v>678</v>
      </c>
      <c r="D266" s="226" t="s">
        <v>174</v>
      </c>
      <c r="E266" s="227" t="s">
        <v>964</v>
      </c>
      <c r="F266" s="228" t="s">
        <v>965</v>
      </c>
      <c r="G266" s="229" t="s">
        <v>157</v>
      </c>
      <c r="H266" s="230">
        <v>20</v>
      </c>
      <c r="I266" s="231"/>
      <c r="J266" s="232">
        <f>ROUND(I266*H266,2)</f>
        <v>0</v>
      </c>
      <c r="K266" s="228" t="s">
        <v>1</v>
      </c>
      <c r="L266" s="233"/>
      <c r="M266" s="234" t="s">
        <v>1</v>
      </c>
      <c r="N266" s="235" t="s">
        <v>42</v>
      </c>
      <c r="O266" s="71"/>
      <c r="P266" s="195">
        <f>O266*H266</f>
        <v>0</v>
      </c>
      <c r="Q266" s="195">
        <v>0</v>
      </c>
      <c r="R266" s="195">
        <f>Q266*H266</f>
        <v>0</v>
      </c>
      <c r="S266" s="195">
        <v>0</v>
      </c>
      <c r="T266" s="196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197" t="s">
        <v>164</v>
      </c>
      <c r="AT266" s="197" t="s">
        <v>174</v>
      </c>
      <c r="AU266" s="197" t="s">
        <v>86</v>
      </c>
      <c r="AY266" s="17" t="s">
        <v>138</v>
      </c>
      <c r="BE266" s="198">
        <f>IF(N266="základní",J266,0)</f>
        <v>0</v>
      </c>
      <c r="BF266" s="198">
        <f>IF(N266="snížená",J266,0)</f>
        <v>0</v>
      </c>
      <c r="BG266" s="198">
        <f>IF(N266="zákl. přenesená",J266,0)</f>
        <v>0</v>
      </c>
      <c r="BH266" s="198">
        <f>IF(N266="sníž. přenesená",J266,0)</f>
        <v>0</v>
      </c>
      <c r="BI266" s="198">
        <f>IF(N266="nulová",J266,0)</f>
        <v>0</v>
      </c>
      <c r="BJ266" s="17" t="s">
        <v>82</v>
      </c>
      <c r="BK266" s="198">
        <f>ROUND(I266*H266,2)</f>
        <v>0</v>
      </c>
      <c r="BL266" s="17" t="s">
        <v>92</v>
      </c>
      <c r="BM266" s="197" t="s">
        <v>680</v>
      </c>
    </row>
    <row r="267" spans="1:47" s="2" customFormat="1" ht="11.25">
      <c r="A267" s="34"/>
      <c r="B267" s="35"/>
      <c r="C267" s="36"/>
      <c r="D267" s="199" t="s">
        <v>145</v>
      </c>
      <c r="E267" s="36"/>
      <c r="F267" s="200" t="s">
        <v>965</v>
      </c>
      <c r="G267" s="36"/>
      <c r="H267" s="36"/>
      <c r="I267" s="201"/>
      <c r="J267" s="36"/>
      <c r="K267" s="36"/>
      <c r="L267" s="39"/>
      <c r="M267" s="202"/>
      <c r="N267" s="203"/>
      <c r="O267" s="71"/>
      <c r="P267" s="71"/>
      <c r="Q267" s="71"/>
      <c r="R267" s="71"/>
      <c r="S267" s="71"/>
      <c r="T267" s="72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T267" s="17" t="s">
        <v>145</v>
      </c>
      <c r="AU267" s="17" t="s">
        <v>86</v>
      </c>
    </row>
    <row r="268" spans="1:65" s="2" customFormat="1" ht="14.45" customHeight="1">
      <c r="A268" s="34"/>
      <c r="B268" s="35"/>
      <c r="C268" s="226" t="s">
        <v>350</v>
      </c>
      <c r="D268" s="226" t="s">
        <v>174</v>
      </c>
      <c r="E268" s="227" t="s">
        <v>966</v>
      </c>
      <c r="F268" s="228" t="s">
        <v>967</v>
      </c>
      <c r="G268" s="229" t="s">
        <v>157</v>
      </c>
      <c r="H268" s="230">
        <v>10</v>
      </c>
      <c r="I268" s="231"/>
      <c r="J268" s="232">
        <f>ROUND(I268*H268,2)</f>
        <v>0</v>
      </c>
      <c r="K268" s="228" t="s">
        <v>1</v>
      </c>
      <c r="L268" s="233"/>
      <c r="M268" s="234" t="s">
        <v>1</v>
      </c>
      <c r="N268" s="235" t="s">
        <v>42</v>
      </c>
      <c r="O268" s="71"/>
      <c r="P268" s="195">
        <f>O268*H268</f>
        <v>0</v>
      </c>
      <c r="Q268" s="195">
        <v>0</v>
      </c>
      <c r="R268" s="195">
        <f>Q268*H268</f>
        <v>0</v>
      </c>
      <c r="S268" s="195">
        <v>0</v>
      </c>
      <c r="T268" s="196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197" t="s">
        <v>164</v>
      </c>
      <c r="AT268" s="197" t="s">
        <v>174</v>
      </c>
      <c r="AU268" s="197" t="s">
        <v>86</v>
      </c>
      <c r="AY268" s="17" t="s">
        <v>138</v>
      </c>
      <c r="BE268" s="198">
        <f>IF(N268="základní",J268,0)</f>
        <v>0</v>
      </c>
      <c r="BF268" s="198">
        <f>IF(N268="snížená",J268,0)</f>
        <v>0</v>
      </c>
      <c r="BG268" s="198">
        <f>IF(N268="zákl. přenesená",J268,0)</f>
        <v>0</v>
      </c>
      <c r="BH268" s="198">
        <f>IF(N268="sníž. přenesená",J268,0)</f>
        <v>0</v>
      </c>
      <c r="BI268" s="198">
        <f>IF(N268="nulová",J268,0)</f>
        <v>0</v>
      </c>
      <c r="BJ268" s="17" t="s">
        <v>82</v>
      </c>
      <c r="BK268" s="198">
        <f>ROUND(I268*H268,2)</f>
        <v>0</v>
      </c>
      <c r="BL268" s="17" t="s">
        <v>92</v>
      </c>
      <c r="BM268" s="197" t="s">
        <v>683</v>
      </c>
    </row>
    <row r="269" spans="1:47" s="2" customFormat="1" ht="11.25">
      <c r="A269" s="34"/>
      <c r="B269" s="35"/>
      <c r="C269" s="36"/>
      <c r="D269" s="199" t="s">
        <v>145</v>
      </c>
      <c r="E269" s="36"/>
      <c r="F269" s="200" t="s">
        <v>967</v>
      </c>
      <c r="G269" s="36"/>
      <c r="H269" s="36"/>
      <c r="I269" s="201"/>
      <c r="J269" s="36"/>
      <c r="K269" s="36"/>
      <c r="L269" s="39"/>
      <c r="M269" s="202"/>
      <c r="N269" s="203"/>
      <c r="O269" s="71"/>
      <c r="P269" s="71"/>
      <c r="Q269" s="71"/>
      <c r="R269" s="71"/>
      <c r="S269" s="71"/>
      <c r="T269" s="72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T269" s="17" t="s">
        <v>145</v>
      </c>
      <c r="AU269" s="17" t="s">
        <v>86</v>
      </c>
    </row>
    <row r="270" spans="1:65" s="2" customFormat="1" ht="14.45" customHeight="1">
      <c r="A270" s="34"/>
      <c r="B270" s="35"/>
      <c r="C270" s="186" t="s">
        <v>686</v>
      </c>
      <c r="D270" s="186" t="s">
        <v>140</v>
      </c>
      <c r="E270" s="187" t="s">
        <v>988</v>
      </c>
      <c r="F270" s="188" t="s">
        <v>989</v>
      </c>
      <c r="G270" s="189" t="s">
        <v>157</v>
      </c>
      <c r="H270" s="190">
        <v>51</v>
      </c>
      <c r="I270" s="191"/>
      <c r="J270" s="192">
        <f>ROUND(I270*H270,2)</f>
        <v>0</v>
      </c>
      <c r="K270" s="188" t="s">
        <v>1</v>
      </c>
      <c r="L270" s="39"/>
      <c r="M270" s="193" t="s">
        <v>1</v>
      </c>
      <c r="N270" s="194" t="s">
        <v>42</v>
      </c>
      <c r="O270" s="71"/>
      <c r="P270" s="195">
        <f>O270*H270</f>
        <v>0</v>
      </c>
      <c r="Q270" s="195">
        <v>0</v>
      </c>
      <c r="R270" s="195">
        <f>Q270*H270</f>
        <v>0</v>
      </c>
      <c r="S270" s="195">
        <v>0</v>
      </c>
      <c r="T270" s="196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197" t="s">
        <v>92</v>
      </c>
      <c r="AT270" s="197" t="s">
        <v>140</v>
      </c>
      <c r="AU270" s="197" t="s">
        <v>86</v>
      </c>
      <c r="AY270" s="17" t="s">
        <v>138</v>
      </c>
      <c r="BE270" s="198">
        <f>IF(N270="základní",J270,0)</f>
        <v>0</v>
      </c>
      <c r="BF270" s="198">
        <f>IF(N270="snížená",J270,0)</f>
        <v>0</v>
      </c>
      <c r="BG270" s="198">
        <f>IF(N270="zákl. přenesená",J270,0)</f>
        <v>0</v>
      </c>
      <c r="BH270" s="198">
        <f>IF(N270="sníž. přenesená",J270,0)</f>
        <v>0</v>
      </c>
      <c r="BI270" s="198">
        <f>IF(N270="nulová",J270,0)</f>
        <v>0</v>
      </c>
      <c r="BJ270" s="17" t="s">
        <v>82</v>
      </c>
      <c r="BK270" s="198">
        <f>ROUND(I270*H270,2)</f>
        <v>0</v>
      </c>
      <c r="BL270" s="17" t="s">
        <v>92</v>
      </c>
      <c r="BM270" s="197" t="s">
        <v>689</v>
      </c>
    </row>
    <row r="271" spans="1:47" s="2" customFormat="1" ht="11.25">
      <c r="A271" s="34"/>
      <c r="B271" s="35"/>
      <c r="C271" s="36"/>
      <c r="D271" s="199" t="s">
        <v>145</v>
      </c>
      <c r="E271" s="36"/>
      <c r="F271" s="200" t="s">
        <v>989</v>
      </c>
      <c r="G271" s="36"/>
      <c r="H271" s="36"/>
      <c r="I271" s="201"/>
      <c r="J271" s="36"/>
      <c r="K271" s="36"/>
      <c r="L271" s="39"/>
      <c r="M271" s="202"/>
      <c r="N271" s="203"/>
      <c r="O271" s="71"/>
      <c r="P271" s="71"/>
      <c r="Q271" s="71"/>
      <c r="R271" s="71"/>
      <c r="S271" s="71"/>
      <c r="T271" s="72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T271" s="17" t="s">
        <v>145</v>
      </c>
      <c r="AU271" s="17" t="s">
        <v>86</v>
      </c>
    </row>
    <row r="272" spans="1:65" s="2" customFormat="1" ht="14.45" customHeight="1">
      <c r="A272" s="34"/>
      <c r="B272" s="35"/>
      <c r="C272" s="226" t="s">
        <v>356</v>
      </c>
      <c r="D272" s="226" t="s">
        <v>174</v>
      </c>
      <c r="E272" s="227" t="s">
        <v>990</v>
      </c>
      <c r="F272" s="228" t="s">
        <v>991</v>
      </c>
      <c r="G272" s="229" t="s">
        <v>157</v>
      </c>
      <c r="H272" s="230">
        <v>140</v>
      </c>
      <c r="I272" s="231"/>
      <c r="J272" s="232">
        <f>ROUND(I272*H272,2)</f>
        <v>0</v>
      </c>
      <c r="K272" s="228" t="s">
        <v>1</v>
      </c>
      <c r="L272" s="233"/>
      <c r="M272" s="234" t="s">
        <v>1</v>
      </c>
      <c r="N272" s="235" t="s">
        <v>42</v>
      </c>
      <c r="O272" s="71"/>
      <c r="P272" s="195">
        <f>O272*H272</f>
        <v>0</v>
      </c>
      <c r="Q272" s="195">
        <v>0</v>
      </c>
      <c r="R272" s="195">
        <f>Q272*H272</f>
        <v>0</v>
      </c>
      <c r="S272" s="195">
        <v>0</v>
      </c>
      <c r="T272" s="196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197" t="s">
        <v>164</v>
      </c>
      <c r="AT272" s="197" t="s">
        <v>174</v>
      </c>
      <c r="AU272" s="197" t="s">
        <v>86</v>
      </c>
      <c r="AY272" s="17" t="s">
        <v>138</v>
      </c>
      <c r="BE272" s="198">
        <f>IF(N272="základní",J272,0)</f>
        <v>0</v>
      </c>
      <c r="BF272" s="198">
        <f>IF(N272="snížená",J272,0)</f>
        <v>0</v>
      </c>
      <c r="BG272" s="198">
        <f>IF(N272="zákl. přenesená",J272,0)</f>
        <v>0</v>
      </c>
      <c r="BH272" s="198">
        <f>IF(N272="sníž. přenesená",J272,0)</f>
        <v>0</v>
      </c>
      <c r="BI272" s="198">
        <f>IF(N272="nulová",J272,0)</f>
        <v>0</v>
      </c>
      <c r="BJ272" s="17" t="s">
        <v>82</v>
      </c>
      <c r="BK272" s="198">
        <f>ROUND(I272*H272,2)</f>
        <v>0</v>
      </c>
      <c r="BL272" s="17" t="s">
        <v>92</v>
      </c>
      <c r="BM272" s="197" t="s">
        <v>692</v>
      </c>
    </row>
    <row r="273" spans="1:47" s="2" customFormat="1" ht="11.25">
      <c r="A273" s="34"/>
      <c r="B273" s="35"/>
      <c r="C273" s="36"/>
      <c r="D273" s="199" t="s">
        <v>145</v>
      </c>
      <c r="E273" s="36"/>
      <c r="F273" s="200" t="s">
        <v>991</v>
      </c>
      <c r="G273" s="36"/>
      <c r="H273" s="36"/>
      <c r="I273" s="201"/>
      <c r="J273" s="36"/>
      <c r="K273" s="36"/>
      <c r="L273" s="39"/>
      <c r="M273" s="202"/>
      <c r="N273" s="203"/>
      <c r="O273" s="71"/>
      <c r="P273" s="71"/>
      <c r="Q273" s="71"/>
      <c r="R273" s="71"/>
      <c r="S273" s="71"/>
      <c r="T273" s="72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T273" s="17" t="s">
        <v>145</v>
      </c>
      <c r="AU273" s="17" t="s">
        <v>86</v>
      </c>
    </row>
    <row r="274" spans="1:65" s="2" customFormat="1" ht="14.45" customHeight="1">
      <c r="A274" s="34"/>
      <c r="B274" s="35"/>
      <c r="C274" s="186" t="s">
        <v>695</v>
      </c>
      <c r="D274" s="186" t="s">
        <v>140</v>
      </c>
      <c r="E274" s="187" t="s">
        <v>992</v>
      </c>
      <c r="F274" s="188" t="s">
        <v>993</v>
      </c>
      <c r="G274" s="189" t="s">
        <v>157</v>
      </c>
      <c r="H274" s="190">
        <v>140</v>
      </c>
      <c r="I274" s="191"/>
      <c r="J274" s="192">
        <f>ROUND(I274*H274,2)</f>
        <v>0</v>
      </c>
      <c r="K274" s="188" t="s">
        <v>1</v>
      </c>
      <c r="L274" s="39"/>
      <c r="M274" s="193" t="s">
        <v>1</v>
      </c>
      <c r="N274" s="194" t="s">
        <v>42</v>
      </c>
      <c r="O274" s="71"/>
      <c r="P274" s="195">
        <f>O274*H274</f>
        <v>0</v>
      </c>
      <c r="Q274" s="195">
        <v>0</v>
      </c>
      <c r="R274" s="195">
        <f>Q274*H274</f>
        <v>0</v>
      </c>
      <c r="S274" s="195">
        <v>0</v>
      </c>
      <c r="T274" s="196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197" t="s">
        <v>92</v>
      </c>
      <c r="AT274" s="197" t="s">
        <v>140</v>
      </c>
      <c r="AU274" s="197" t="s">
        <v>86</v>
      </c>
      <c r="AY274" s="17" t="s">
        <v>138</v>
      </c>
      <c r="BE274" s="198">
        <f>IF(N274="základní",J274,0)</f>
        <v>0</v>
      </c>
      <c r="BF274" s="198">
        <f>IF(N274="snížená",J274,0)</f>
        <v>0</v>
      </c>
      <c r="BG274" s="198">
        <f>IF(N274="zákl. přenesená",J274,0)</f>
        <v>0</v>
      </c>
      <c r="BH274" s="198">
        <f>IF(N274="sníž. přenesená",J274,0)</f>
        <v>0</v>
      </c>
      <c r="BI274" s="198">
        <f>IF(N274="nulová",J274,0)</f>
        <v>0</v>
      </c>
      <c r="BJ274" s="17" t="s">
        <v>82</v>
      </c>
      <c r="BK274" s="198">
        <f>ROUND(I274*H274,2)</f>
        <v>0</v>
      </c>
      <c r="BL274" s="17" t="s">
        <v>92</v>
      </c>
      <c r="BM274" s="197" t="s">
        <v>698</v>
      </c>
    </row>
    <row r="275" spans="1:47" s="2" customFormat="1" ht="11.25">
      <c r="A275" s="34"/>
      <c r="B275" s="35"/>
      <c r="C275" s="36"/>
      <c r="D275" s="199" t="s">
        <v>145</v>
      </c>
      <c r="E275" s="36"/>
      <c r="F275" s="200" t="s">
        <v>993</v>
      </c>
      <c r="G275" s="36"/>
      <c r="H275" s="36"/>
      <c r="I275" s="201"/>
      <c r="J275" s="36"/>
      <c r="K275" s="36"/>
      <c r="L275" s="39"/>
      <c r="M275" s="202"/>
      <c r="N275" s="203"/>
      <c r="O275" s="71"/>
      <c r="P275" s="71"/>
      <c r="Q275" s="71"/>
      <c r="R275" s="71"/>
      <c r="S275" s="71"/>
      <c r="T275" s="72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T275" s="17" t="s">
        <v>145</v>
      </c>
      <c r="AU275" s="17" t="s">
        <v>86</v>
      </c>
    </row>
    <row r="276" spans="2:63" s="12" customFormat="1" ht="22.9" customHeight="1">
      <c r="B276" s="170"/>
      <c r="C276" s="171"/>
      <c r="D276" s="172" t="s">
        <v>76</v>
      </c>
      <c r="E276" s="184" t="s">
        <v>841</v>
      </c>
      <c r="F276" s="184" t="s">
        <v>853</v>
      </c>
      <c r="G276" s="171"/>
      <c r="H276" s="171"/>
      <c r="I276" s="174"/>
      <c r="J276" s="185">
        <f>BK276</f>
        <v>0</v>
      </c>
      <c r="K276" s="171"/>
      <c r="L276" s="176"/>
      <c r="M276" s="177"/>
      <c r="N276" s="178"/>
      <c r="O276" s="178"/>
      <c r="P276" s="179">
        <f>SUM(P277:P284)</f>
        <v>0</v>
      </c>
      <c r="Q276" s="178"/>
      <c r="R276" s="179">
        <f>SUM(R277:R284)</f>
        <v>0</v>
      </c>
      <c r="S276" s="178"/>
      <c r="T276" s="180">
        <f>SUM(T277:T284)</f>
        <v>0</v>
      </c>
      <c r="AR276" s="181" t="s">
        <v>82</v>
      </c>
      <c r="AT276" s="182" t="s">
        <v>76</v>
      </c>
      <c r="AU276" s="182" t="s">
        <v>82</v>
      </c>
      <c r="AY276" s="181" t="s">
        <v>138</v>
      </c>
      <c r="BK276" s="183">
        <f>SUM(BK277:BK284)</f>
        <v>0</v>
      </c>
    </row>
    <row r="277" spans="1:65" s="2" customFormat="1" ht="14.45" customHeight="1">
      <c r="A277" s="34"/>
      <c r="B277" s="35"/>
      <c r="C277" s="186" t="s">
        <v>362</v>
      </c>
      <c r="D277" s="186" t="s">
        <v>140</v>
      </c>
      <c r="E277" s="187" t="s">
        <v>994</v>
      </c>
      <c r="F277" s="188" t="s">
        <v>995</v>
      </c>
      <c r="G277" s="189" t="s">
        <v>342</v>
      </c>
      <c r="H277" s="190">
        <v>120</v>
      </c>
      <c r="I277" s="191"/>
      <c r="J277" s="192">
        <f>ROUND(I277*H277,2)</f>
        <v>0</v>
      </c>
      <c r="K277" s="188" t="s">
        <v>1</v>
      </c>
      <c r="L277" s="39"/>
      <c r="M277" s="193" t="s">
        <v>1</v>
      </c>
      <c r="N277" s="194" t="s">
        <v>42</v>
      </c>
      <c r="O277" s="71"/>
      <c r="P277" s="195">
        <f>O277*H277</f>
        <v>0</v>
      </c>
      <c r="Q277" s="195">
        <v>0</v>
      </c>
      <c r="R277" s="195">
        <f>Q277*H277</f>
        <v>0</v>
      </c>
      <c r="S277" s="195">
        <v>0</v>
      </c>
      <c r="T277" s="196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197" t="s">
        <v>92</v>
      </c>
      <c r="AT277" s="197" t="s">
        <v>140</v>
      </c>
      <c r="AU277" s="197" t="s">
        <v>86</v>
      </c>
      <c r="AY277" s="17" t="s">
        <v>138</v>
      </c>
      <c r="BE277" s="198">
        <f>IF(N277="základní",J277,0)</f>
        <v>0</v>
      </c>
      <c r="BF277" s="198">
        <f>IF(N277="snížená",J277,0)</f>
        <v>0</v>
      </c>
      <c r="BG277" s="198">
        <f>IF(N277="zákl. přenesená",J277,0)</f>
        <v>0</v>
      </c>
      <c r="BH277" s="198">
        <f>IF(N277="sníž. přenesená",J277,0)</f>
        <v>0</v>
      </c>
      <c r="BI277" s="198">
        <f>IF(N277="nulová",J277,0)</f>
        <v>0</v>
      </c>
      <c r="BJ277" s="17" t="s">
        <v>82</v>
      </c>
      <c r="BK277" s="198">
        <f>ROUND(I277*H277,2)</f>
        <v>0</v>
      </c>
      <c r="BL277" s="17" t="s">
        <v>92</v>
      </c>
      <c r="BM277" s="197" t="s">
        <v>701</v>
      </c>
    </row>
    <row r="278" spans="1:47" s="2" customFormat="1" ht="11.25">
      <c r="A278" s="34"/>
      <c r="B278" s="35"/>
      <c r="C278" s="36"/>
      <c r="D278" s="199" t="s">
        <v>145</v>
      </c>
      <c r="E278" s="36"/>
      <c r="F278" s="200" t="s">
        <v>995</v>
      </c>
      <c r="G278" s="36"/>
      <c r="H278" s="36"/>
      <c r="I278" s="201"/>
      <c r="J278" s="36"/>
      <c r="K278" s="36"/>
      <c r="L278" s="39"/>
      <c r="M278" s="202"/>
      <c r="N278" s="203"/>
      <c r="O278" s="71"/>
      <c r="P278" s="71"/>
      <c r="Q278" s="71"/>
      <c r="R278" s="71"/>
      <c r="S278" s="71"/>
      <c r="T278" s="72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T278" s="17" t="s">
        <v>145</v>
      </c>
      <c r="AU278" s="17" t="s">
        <v>86</v>
      </c>
    </row>
    <row r="279" spans="1:65" s="2" customFormat="1" ht="14.45" customHeight="1">
      <c r="A279" s="34"/>
      <c r="B279" s="35"/>
      <c r="C279" s="186" t="s">
        <v>996</v>
      </c>
      <c r="D279" s="186" t="s">
        <v>140</v>
      </c>
      <c r="E279" s="187" t="s">
        <v>997</v>
      </c>
      <c r="F279" s="188" t="s">
        <v>863</v>
      </c>
      <c r="G279" s="189" t="s">
        <v>263</v>
      </c>
      <c r="H279" s="190">
        <v>1</v>
      </c>
      <c r="I279" s="191"/>
      <c r="J279" s="192">
        <f>ROUND(I279*H279,2)</f>
        <v>0</v>
      </c>
      <c r="K279" s="188" t="s">
        <v>1</v>
      </c>
      <c r="L279" s="39"/>
      <c r="M279" s="193" t="s">
        <v>1</v>
      </c>
      <c r="N279" s="194" t="s">
        <v>42</v>
      </c>
      <c r="O279" s="71"/>
      <c r="P279" s="195">
        <f>O279*H279</f>
        <v>0</v>
      </c>
      <c r="Q279" s="195">
        <v>0</v>
      </c>
      <c r="R279" s="195">
        <f>Q279*H279</f>
        <v>0</v>
      </c>
      <c r="S279" s="195">
        <v>0</v>
      </c>
      <c r="T279" s="196">
        <f>S279*H279</f>
        <v>0</v>
      </c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R279" s="197" t="s">
        <v>92</v>
      </c>
      <c r="AT279" s="197" t="s">
        <v>140</v>
      </c>
      <c r="AU279" s="197" t="s">
        <v>86</v>
      </c>
      <c r="AY279" s="17" t="s">
        <v>138</v>
      </c>
      <c r="BE279" s="198">
        <f>IF(N279="základní",J279,0)</f>
        <v>0</v>
      </c>
      <c r="BF279" s="198">
        <f>IF(N279="snížená",J279,0)</f>
        <v>0</v>
      </c>
      <c r="BG279" s="198">
        <f>IF(N279="zákl. přenesená",J279,0)</f>
        <v>0</v>
      </c>
      <c r="BH279" s="198">
        <f>IF(N279="sníž. přenesená",J279,0)</f>
        <v>0</v>
      </c>
      <c r="BI279" s="198">
        <f>IF(N279="nulová",J279,0)</f>
        <v>0</v>
      </c>
      <c r="BJ279" s="17" t="s">
        <v>82</v>
      </c>
      <c r="BK279" s="198">
        <f>ROUND(I279*H279,2)</f>
        <v>0</v>
      </c>
      <c r="BL279" s="17" t="s">
        <v>92</v>
      </c>
      <c r="BM279" s="197" t="s">
        <v>998</v>
      </c>
    </row>
    <row r="280" spans="1:47" s="2" customFormat="1" ht="11.25">
      <c r="A280" s="34"/>
      <c r="B280" s="35"/>
      <c r="C280" s="36"/>
      <c r="D280" s="199" t="s">
        <v>145</v>
      </c>
      <c r="E280" s="36"/>
      <c r="F280" s="200" t="s">
        <v>863</v>
      </c>
      <c r="G280" s="36"/>
      <c r="H280" s="36"/>
      <c r="I280" s="201"/>
      <c r="J280" s="36"/>
      <c r="K280" s="36"/>
      <c r="L280" s="39"/>
      <c r="M280" s="202"/>
      <c r="N280" s="203"/>
      <c r="O280" s="71"/>
      <c r="P280" s="71"/>
      <c r="Q280" s="71"/>
      <c r="R280" s="71"/>
      <c r="S280" s="71"/>
      <c r="T280" s="72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T280" s="17" t="s">
        <v>145</v>
      </c>
      <c r="AU280" s="17" t="s">
        <v>86</v>
      </c>
    </row>
    <row r="281" spans="1:65" s="2" customFormat="1" ht="14.45" customHeight="1">
      <c r="A281" s="34"/>
      <c r="B281" s="35"/>
      <c r="C281" s="186" t="s">
        <v>366</v>
      </c>
      <c r="D281" s="186" t="s">
        <v>140</v>
      </c>
      <c r="E281" s="187" t="s">
        <v>999</v>
      </c>
      <c r="F281" s="188" t="s">
        <v>1000</v>
      </c>
      <c r="G281" s="189" t="s">
        <v>1001</v>
      </c>
      <c r="H281" s="190">
        <v>4</v>
      </c>
      <c r="I281" s="191"/>
      <c r="J281" s="192">
        <f>ROUND(I281*H281,2)</f>
        <v>0</v>
      </c>
      <c r="K281" s="188" t="s">
        <v>1</v>
      </c>
      <c r="L281" s="39"/>
      <c r="M281" s="193" t="s">
        <v>1</v>
      </c>
      <c r="N281" s="194" t="s">
        <v>42</v>
      </c>
      <c r="O281" s="71"/>
      <c r="P281" s="195">
        <f>O281*H281</f>
        <v>0</v>
      </c>
      <c r="Q281" s="195">
        <v>0</v>
      </c>
      <c r="R281" s="195">
        <f>Q281*H281</f>
        <v>0</v>
      </c>
      <c r="S281" s="195">
        <v>0</v>
      </c>
      <c r="T281" s="196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197" t="s">
        <v>92</v>
      </c>
      <c r="AT281" s="197" t="s">
        <v>140</v>
      </c>
      <c r="AU281" s="197" t="s">
        <v>86</v>
      </c>
      <c r="AY281" s="17" t="s">
        <v>138</v>
      </c>
      <c r="BE281" s="198">
        <f>IF(N281="základní",J281,0)</f>
        <v>0</v>
      </c>
      <c r="BF281" s="198">
        <f>IF(N281="snížená",J281,0)</f>
        <v>0</v>
      </c>
      <c r="BG281" s="198">
        <f>IF(N281="zákl. přenesená",J281,0)</f>
        <v>0</v>
      </c>
      <c r="BH281" s="198">
        <f>IF(N281="sníž. přenesená",J281,0)</f>
        <v>0</v>
      </c>
      <c r="BI281" s="198">
        <f>IF(N281="nulová",J281,0)</f>
        <v>0</v>
      </c>
      <c r="BJ281" s="17" t="s">
        <v>82</v>
      </c>
      <c r="BK281" s="198">
        <f>ROUND(I281*H281,2)</f>
        <v>0</v>
      </c>
      <c r="BL281" s="17" t="s">
        <v>92</v>
      </c>
      <c r="BM281" s="197" t="s">
        <v>1002</v>
      </c>
    </row>
    <row r="282" spans="1:47" s="2" customFormat="1" ht="11.25">
      <c r="A282" s="34"/>
      <c r="B282" s="35"/>
      <c r="C282" s="36"/>
      <c r="D282" s="199" t="s">
        <v>145</v>
      </c>
      <c r="E282" s="36"/>
      <c r="F282" s="200" t="s">
        <v>1000</v>
      </c>
      <c r="G282" s="36"/>
      <c r="H282" s="36"/>
      <c r="I282" s="201"/>
      <c r="J282" s="36"/>
      <c r="K282" s="36"/>
      <c r="L282" s="39"/>
      <c r="M282" s="202"/>
      <c r="N282" s="203"/>
      <c r="O282" s="71"/>
      <c r="P282" s="71"/>
      <c r="Q282" s="71"/>
      <c r="R282" s="71"/>
      <c r="S282" s="71"/>
      <c r="T282" s="72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T282" s="17" t="s">
        <v>145</v>
      </c>
      <c r="AU282" s="17" t="s">
        <v>86</v>
      </c>
    </row>
    <row r="283" spans="1:65" s="2" customFormat="1" ht="14.45" customHeight="1">
      <c r="A283" s="34"/>
      <c r="B283" s="35"/>
      <c r="C283" s="186" t="s">
        <v>1003</v>
      </c>
      <c r="D283" s="186" t="s">
        <v>140</v>
      </c>
      <c r="E283" s="187" t="s">
        <v>1004</v>
      </c>
      <c r="F283" s="188" t="s">
        <v>1005</v>
      </c>
      <c r="G283" s="189" t="s">
        <v>1001</v>
      </c>
      <c r="H283" s="190">
        <v>4</v>
      </c>
      <c r="I283" s="191"/>
      <c r="J283" s="192">
        <f>ROUND(I283*H283,2)</f>
        <v>0</v>
      </c>
      <c r="K283" s="188" t="s">
        <v>1</v>
      </c>
      <c r="L283" s="39"/>
      <c r="M283" s="193" t="s">
        <v>1</v>
      </c>
      <c r="N283" s="194" t="s">
        <v>42</v>
      </c>
      <c r="O283" s="71"/>
      <c r="P283" s="195">
        <f>O283*H283</f>
        <v>0</v>
      </c>
      <c r="Q283" s="195">
        <v>0</v>
      </c>
      <c r="R283" s="195">
        <f>Q283*H283</f>
        <v>0</v>
      </c>
      <c r="S283" s="195">
        <v>0</v>
      </c>
      <c r="T283" s="196">
        <f>S283*H283</f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197" t="s">
        <v>92</v>
      </c>
      <c r="AT283" s="197" t="s">
        <v>140</v>
      </c>
      <c r="AU283" s="197" t="s">
        <v>86</v>
      </c>
      <c r="AY283" s="17" t="s">
        <v>138</v>
      </c>
      <c r="BE283" s="198">
        <f>IF(N283="základní",J283,0)</f>
        <v>0</v>
      </c>
      <c r="BF283" s="198">
        <f>IF(N283="snížená",J283,0)</f>
        <v>0</v>
      </c>
      <c r="BG283" s="198">
        <f>IF(N283="zákl. přenesená",J283,0)</f>
        <v>0</v>
      </c>
      <c r="BH283" s="198">
        <f>IF(N283="sníž. přenesená",J283,0)</f>
        <v>0</v>
      </c>
      <c r="BI283" s="198">
        <f>IF(N283="nulová",J283,0)</f>
        <v>0</v>
      </c>
      <c r="BJ283" s="17" t="s">
        <v>82</v>
      </c>
      <c r="BK283" s="198">
        <f>ROUND(I283*H283,2)</f>
        <v>0</v>
      </c>
      <c r="BL283" s="17" t="s">
        <v>92</v>
      </c>
      <c r="BM283" s="197" t="s">
        <v>1006</v>
      </c>
    </row>
    <row r="284" spans="1:47" s="2" customFormat="1" ht="11.25">
      <c r="A284" s="34"/>
      <c r="B284" s="35"/>
      <c r="C284" s="36"/>
      <c r="D284" s="199" t="s">
        <v>145</v>
      </c>
      <c r="E284" s="36"/>
      <c r="F284" s="200" t="s">
        <v>1005</v>
      </c>
      <c r="G284" s="36"/>
      <c r="H284" s="36"/>
      <c r="I284" s="201"/>
      <c r="J284" s="36"/>
      <c r="K284" s="36"/>
      <c r="L284" s="39"/>
      <c r="M284" s="250"/>
      <c r="N284" s="251"/>
      <c r="O284" s="252"/>
      <c r="P284" s="252"/>
      <c r="Q284" s="252"/>
      <c r="R284" s="252"/>
      <c r="S284" s="252"/>
      <c r="T284" s="253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T284" s="17" t="s">
        <v>145</v>
      </c>
      <c r="AU284" s="17" t="s">
        <v>86</v>
      </c>
    </row>
    <row r="285" spans="1:31" s="2" customFormat="1" ht="6.95" customHeight="1">
      <c r="A285" s="34"/>
      <c r="B285" s="54"/>
      <c r="C285" s="55"/>
      <c r="D285" s="55"/>
      <c r="E285" s="55"/>
      <c r="F285" s="55"/>
      <c r="G285" s="55"/>
      <c r="H285" s="55"/>
      <c r="I285" s="55"/>
      <c r="J285" s="55"/>
      <c r="K285" s="55"/>
      <c r="L285" s="39"/>
      <c r="M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</row>
  </sheetData>
  <sheetProtection algorithmName="SHA-512" hashValue="kqt0PWmFu1PV9vwRWTuqMXF1b7ulH+LJ9avzDsUoNmdNR3jdHXHqoOIMRI4oBDG+tS/eWuDulKf7j1MXVIQGeQ==" saltValue="58F4Lw/Tark3HGX/QFP5lhRMIy15aXobki9iZ/xViEXaWprujELxuMfI0v5tUlA7qBVuYBdh0YwycDcgr1xG/Q==" spinCount="100000" sheet="1" objects="1" scenarios="1" formatColumns="0" formatRows="0" autoFilter="0"/>
  <autoFilter ref="C122:K284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7" t="s">
        <v>97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86</v>
      </c>
    </row>
    <row r="4" spans="2:46" s="1" customFormat="1" ht="24.95" customHeight="1">
      <c r="B4" s="20"/>
      <c r="D4" s="110" t="s">
        <v>98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295" t="str">
        <f>'Rekapitulace stavby'!K6</f>
        <v>Stavební úpravy laboratoří - SVÚ Praha Lysolaje</v>
      </c>
      <c r="F7" s="296"/>
      <c r="G7" s="296"/>
      <c r="H7" s="296"/>
      <c r="L7" s="20"/>
    </row>
    <row r="8" spans="1:31" s="2" customFormat="1" ht="12" customHeight="1">
      <c r="A8" s="34"/>
      <c r="B8" s="39"/>
      <c r="C8" s="34"/>
      <c r="D8" s="112" t="s">
        <v>99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7" t="s">
        <v>1007</v>
      </c>
      <c r="F9" s="298"/>
      <c r="G9" s="298"/>
      <c r="H9" s="298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34</v>
      </c>
      <c r="G12" s="34"/>
      <c r="H12" s="34"/>
      <c r="I12" s="112" t="s">
        <v>22</v>
      </c>
      <c r="J12" s="114" t="str">
        <f>'Rekapitulace stavby'!AN8</f>
        <v>19. 8. 2020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tr">
        <f>IF('Rekapitulace stavby'!E11="","",'Rekapitulace stavby'!E11)</f>
        <v>Státní veterinární ústav Praha</v>
      </c>
      <c r="F15" s="34"/>
      <c r="G15" s="34"/>
      <c r="H15" s="34"/>
      <c r="I15" s="112" t="s">
        <v>27</v>
      </c>
      <c r="J15" s="11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28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9" t="str">
        <f>'Rekapitulace stavby'!E14</f>
        <v>Vyplň údaj</v>
      </c>
      <c r="F18" s="300"/>
      <c r="G18" s="300"/>
      <c r="H18" s="300"/>
      <c r="I18" s="112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30</v>
      </c>
      <c r="E20" s="34"/>
      <c r="F20" s="34"/>
      <c r="G20" s="34"/>
      <c r="H20" s="34"/>
      <c r="I20" s="112" t="s">
        <v>25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>Prostor 008</v>
      </c>
      <c r="F21" s="34"/>
      <c r="G21" s="34"/>
      <c r="H21" s="34"/>
      <c r="I21" s="112" t="s">
        <v>27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33</v>
      </c>
      <c r="E23" s="34"/>
      <c r="F23" s="34"/>
      <c r="G23" s="34"/>
      <c r="H23" s="34"/>
      <c r="I23" s="112" t="s">
        <v>25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27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1" t="s">
        <v>1</v>
      </c>
      <c r="F27" s="301"/>
      <c r="G27" s="301"/>
      <c r="H27" s="301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37</v>
      </c>
      <c r="E30" s="34"/>
      <c r="F30" s="34"/>
      <c r="G30" s="34"/>
      <c r="H30" s="34"/>
      <c r="I30" s="34"/>
      <c r="J30" s="120">
        <f>ROUND(J121,2)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39</v>
      </c>
      <c r="G32" s="34"/>
      <c r="H32" s="34"/>
      <c r="I32" s="121" t="s">
        <v>38</v>
      </c>
      <c r="J32" s="121" t="s">
        <v>40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41</v>
      </c>
      <c r="E33" s="112" t="s">
        <v>42</v>
      </c>
      <c r="F33" s="123">
        <f>ROUND((SUM(BE121:BE138)),2)</f>
        <v>0</v>
      </c>
      <c r="G33" s="34"/>
      <c r="H33" s="34"/>
      <c r="I33" s="124">
        <v>0.21</v>
      </c>
      <c r="J33" s="123">
        <f>ROUND(((SUM(BE121:BE138))*I33),2)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43</v>
      </c>
      <c r="F34" s="123">
        <f>ROUND((SUM(BF121:BF138)),2)</f>
        <v>0</v>
      </c>
      <c r="G34" s="34"/>
      <c r="H34" s="34"/>
      <c r="I34" s="124">
        <v>0.15</v>
      </c>
      <c r="J34" s="123">
        <f>ROUND(((SUM(BF121:BF138))*I34),2)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44</v>
      </c>
      <c r="F35" s="123">
        <f>ROUND((SUM(BG121:BG138)),2)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45</v>
      </c>
      <c r="F36" s="123">
        <f>ROUND((SUM(BH121:BH138)),2)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46</v>
      </c>
      <c r="F37" s="123">
        <f>ROUND((SUM(BI121:BI138)),2)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47</v>
      </c>
      <c r="E39" s="127"/>
      <c r="F39" s="127"/>
      <c r="G39" s="128" t="s">
        <v>48</v>
      </c>
      <c r="H39" s="129" t="s">
        <v>49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50</v>
      </c>
      <c r="E50" s="133"/>
      <c r="F50" s="133"/>
      <c r="G50" s="132" t="s">
        <v>51</v>
      </c>
      <c r="H50" s="133"/>
      <c r="I50" s="133"/>
      <c r="J50" s="133"/>
      <c r="K50" s="133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4" t="s">
        <v>52</v>
      </c>
      <c r="E61" s="135"/>
      <c r="F61" s="136" t="s">
        <v>53</v>
      </c>
      <c r="G61" s="134" t="s">
        <v>52</v>
      </c>
      <c r="H61" s="135"/>
      <c r="I61" s="135"/>
      <c r="J61" s="137" t="s">
        <v>53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2" t="s">
        <v>54</v>
      </c>
      <c r="E65" s="138"/>
      <c r="F65" s="138"/>
      <c r="G65" s="132" t="s">
        <v>55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4" t="s">
        <v>52</v>
      </c>
      <c r="E76" s="135"/>
      <c r="F76" s="136" t="s">
        <v>53</v>
      </c>
      <c r="G76" s="134" t="s">
        <v>52</v>
      </c>
      <c r="H76" s="135"/>
      <c r="I76" s="135"/>
      <c r="J76" s="137" t="s">
        <v>53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101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2" t="str">
        <f>E7</f>
        <v>Stavební úpravy laboratoří - SVÚ Praha Lysolaje</v>
      </c>
      <c r="F85" s="303"/>
      <c r="G85" s="303"/>
      <c r="H85" s="303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99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54" t="str">
        <f>E9</f>
        <v>VRN - Vedlejší rozpočtové náklady</v>
      </c>
      <c r="F87" s="304"/>
      <c r="G87" s="304"/>
      <c r="H87" s="304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19. 8. 2020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>Státní veterinární ústav Praha</v>
      </c>
      <c r="G91" s="36"/>
      <c r="H91" s="36"/>
      <c r="I91" s="29" t="s">
        <v>30</v>
      </c>
      <c r="J91" s="32" t="str">
        <f>E21</f>
        <v>Prostor 008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102</v>
      </c>
      <c r="D94" s="144"/>
      <c r="E94" s="144"/>
      <c r="F94" s="144"/>
      <c r="G94" s="144"/>
      <c r="H94" s="144"/>
      <c r="I94" s="144"/>
      <c r="J94" s="145" t="s">
        <v>103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104</v>
      </c>
      <c r="D96" s="36"/>
      <c r="E96" s="36"/>
      <c r="F96" s="36"/>
      <c r="G96" s="36"/>
      <c r="H96" s="36"/>
      <c r="I96" s="36"/>
      <c r="J96" s="84">
        <f>J121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105</v>
      </c>
    </row>
    <row r="97" spans="2:12" s="9" customFormat="1" ht="24.95" customHeight="1">
      <c r="B97" s="147"/>
      <c r="C97" s="148"/>
      <c r="D97" s="149" t="s">
        <v>1007</v>
      </c>
      <c r="E97" s="150"/>
      <c r="F97" s="150"/>
      <c r="G97" s="150"/>
      <c r="H97" s="150"/>
      <c r="I97" s="150"/>
      <c r="J97" s="151">
        <f>J122</f>
        <v>0</v>
      </c>
      <c r="K97" s="148"/>
      <c r="L97" s="152"/>
    </row>
    <row r="98" spans="2:12" s="10" customFormat="1" ht="19.9" customHeight="1">
      <c r="B98" s="153"/>
      <c r="C98" s="154"/>
      <c r="D98" s="155" t="s">
        <v>1008</v>
      </c>
      <c r="E98" s="156"/>
      <c r="F98" s="156"/>
      <c r="G98" s="156"/>
      <c r="H98" s="156"/>
      <c r="I98" s="156"/>
      <c r="J98" s="157">
        <f>J123</f>
        <v>0</v>
      </c>
      <c r="K98" s="154"/>
      <c r="L98" s="158"/>
    </row>
    <row r="99" spans="2:12" s="10" customFormat="1" ht="19.9" customHeight="1">
      <c r="B99" s="153"/>
      <c r="C99" s="154"/>
      <c r="D99" s="155" t="s">
        <v>1009</v>
      </c>
      <c r="E99" s="156"/>
      <c r="F99" s="156"/>
      <c r="G99" s="156"/>
      <c r="H99" s="156"/>
      <c r="I99" s="156"/>
      <c r="J99" s="157">
        <f>J128</f>
        <v>0</v>
      </c>
      <c r="K99" s="154"/>
      <c r="L99" s="158"/>
    </row>
    <row r="100" spans="2:12" s="10" customFormat="1" ht="19.9" customHeight="1">
      <c r="B100" s="153"/>
      <c r="C100" s="154"/>
      <c r="D100" s="155" t="s">
        <v>1010</v>
      </c>
      <c r="E100" s="156"/>
      <c r="F100" s="156"/>
      <c r="G100" s="156"/>
      <c r="H100" s="156"/>
      <c r="I100" s="156"/>
      <c r="J100" s="157">
        <f>J131</f>
        <v>0</v>
      </c>
      <c r="K100" s="154"/>
      <c r="L100" s="158"/>
    </row>
    <row r="101" spans="2:12" s="10" customFormat="1" ht="19.9" customHeight="1">
      <c r="B101" s="153"/>
      <c r="C101" s="154"/>
      <c r="D101" s="155" t="s">
        <v>1011</v>
      </c>
      <c r="E101" s="156"/>
      <c r="F101" s="156"/>
      <c r="G101" s="156"/>
      <c r="H101" s="156"/>
      <c r="I101" s="156"/>
      <c r="J101" s="157">
        <f>J136</f>
        <v>0</v>
      </c>
      <c r="K101" s="154"/>
      <c r="L101" s="158"/>
    </row>
    <row r="102" spans="1:31" s="2" customFormat="1" ht="21.75" customHeight="1">
      <c r="A102" s="34"/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pans="1:31" s="2" customFormat="1" ht="6.95" customHeight="1">
      <c r="A103" s="34"/>
      <c r="B103" s="54"/>
      <c r="C103" s="55"/>
      <c r="D103" s="55"/>
      <c r="E103" s="55"/>
      <c r="F103" s="55"/>
      <c r="G103" s="55"/>
      <c r="H103" s="55"/>
      <c r="I103" s="55"/>
      <c r="J103" s="55"/>
      <c r="K103" s="55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7" spans="1:31" s="2" customFormat="1" ht="6.95" customHeight="1">
      <c r="A107" s="34"/>
      <c r="B107" s="56"/>
      <c r="C107" s="57"/>
      <c r="D107" s="57"/>
      <c r="E107" s="57"/>
      <c r="F107" s="57"/>
      <c r="G107" s="57"/>
      <c r="H107" s="57"/>
      <c r="I107" s="57"/>
      <c r="J107" s="57"/>
      <c r="K107" s="57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24.95" customHeight="1">
      <c r="A108" s="34"/>
      <c r="B108" s="35"/>
      <c r="C108" s="23" t="s">
        <v>123</v>
      </c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6.95" customHeight="1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2" customHeight="1">
      <c r="A110" s="34"/>
      <c r="B110" s="35"/>
      <c r="C110" s="29" t="s">
        <v>16</v>
      </c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6.5" customHeight="1">
      <c r="A111" s="34"/>
      <c r="B111" s="35"/>
      <c r="C111" s="36"/>
      <c r="D111" s="36"/>
      <c r="E111" s="302" t="str">
        <f>E7</f>
        <v>Stavební úpravy laboratoří - SVÚ Praha Lysolaje</v>
      </c>
      <c r="F111" s="303"/>
      <c r="G111" s="303"/>
      <c r="H111" s="303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99</v>
      </c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6.5" customHeight="1">
      <c r="A113" s="34"/>
      <c r="B113" s="35"/>
      <c r="C113" s="36"/>
      <c r="D113" s="36"/>
      <c r="E113" s="254" t="str">
        <f>E9</f>
        <v>VRN - Vedlejší rozpočtové náklady</v>
      </c>
      <c r="F113" s="304"/>
      <c r="G113" s="304"/>
      <c r="H113" s="304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5" customHeight="1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20</v>
      </c>
      <c r="D115" s="36"/>
      <c r="E115" s="36"/>
      <c r="F115" s="27" t="str">
        <f>F12</f>
        <v xml:space="preserve"> </v>
      </c>
      <c r="G115" s="36"/>
      <c r="H115" s="36"/>
      <c r="I115" s="29" t="s">
        <v>22</v>
      </c>
      <c r="J115" s="66" t="str">
        <f>IF(J12="","",J12)</f>
        <v>19. 8. 2020</v>
      </c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5.2" customHeight="1">
      <c r="A117" s="34"/>
      <c r="B117" s="35"/>
      <c r="C117" s="29" t="s">
        <v>24</v>
      </c>
      <c r="D117" s="36"/>
      <c r="E117" s="36"/>
      <c r="F117" s="27" t="str">
        <f>E15</f>
        <v>Státní veterinární ústav Praha</v>
      </c>
      <c r="G117" s="36"/>
      <c r="H117" s="36"/>
      <c r="I117" s="29" t="s">
        <v>30</v>
      </c>
      <c r="J117" s="32" t="str">
        <f>E21</f>
        <v>Prostor 008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5.2" customHeight="1">
      <c r="A118" s="34"/>
      <c r="B118" s="35"/>
      <c r="C118" s="29" t="s">
        <v>28</v>
      </c>
      <c r="D118" s="36"/>
      <c r="E118" s="36"/>
      <c r="F118" s="27" t="str">
        <f>IF(E18="","",E18)</f>
        <v>Vyplň údaj</v>
      </c>
      <c r="G118" s="36"/>
      <c r="H118" s="36"/>
      <c r="I118" s="29" t="s">
        <v>33</v>
      </c>
      <c r="J118" s="32" t="str">
        <f>E24</f>
        <v xml:space="preserve"> 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0.35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11" customFormat="1" ht="29.25" customHeight="1">
      <c r="A120" s="159"/>
      <c r="B120" s="160"/>
      <c r="C120" s="161" t="s">
        <v>124</v>
      </c>
      <c r="D120" s="162" t="s">
        <v>62</v>
      </c>
      <c r="E120" s="162" t="s">
        <v>58</v>
      </c>
      <c r="F120" s="162" t="s">
        <v>59</v>
      </c>
      <c r="G120" s="162" t="s">
        <v>125</v>
      </c>
      <c r="H120" s="162" t="s">
        <v>126</v>
      </c>
      <c r="I120" s="162" t="s">
        <v>127</v>
      </c>
      <c r="J120" s="162" t="s">
        <v>103</v>
      </c>
      <c r="K120" s="163" t="s">
        <v>128</v>
      </c>
      <c r="L120" s="164"/>
      <c r="M120" s="75" t="s">
        <v>1</v>
      </c>
      <c r="N120" s="76" t="s">
        <v>41</v>
      </c>
      <c r="O120" s="76" t="s">
        <v>129</v>
      </c>
      <c r="P120" s="76" t="s">
        <v>130</v>
      </c>
      <c r="Q120" s="76" t="s">
        <v>131</v>
      </c>
      <c r="R120" s="76" t="s">
        <v>132</v>
      </c>
      <c r="S120" s="76" t="s">
        <v>133</v>
      </c>
      <c r="T120" s="77" t="s">
        <v>134</v>
      </c>
      <c r="U120" s="159"/>
      <c r="V120" s="159"/>
      <c r="W120" s="159"/>
      <c r="X120" s="159"/>
      <c r="Y120" s="159"/>
      <c r="Z120" s="159"/>
      <c r="AA120" s="159"/>
      <c r="AB120" s="159"/>
      <c r="AC120" s="159"/>
      <c r="AD120" s="159"/>
      <c r="AE120" s="159"/>
    </row>
    <row r="121" spans="1:63" s="2" customFormat="1" ht="22.9" customHeight="1">
      <c r="A121" s="34"/>
      <c r="B121" s="35"/>
      <c r="C121" s="82" t="s">
        <v>135</v>
      </c>
      <c r="D121" s="36"/>
      <c r="E121" s="36"/>
      <c r="F121" s="36"/>
      <c r="G121" s="36"/>
      <c r="H121" s="36"/>
      <c r="I121" s="36"/>
      <c r="J121" s="165">
        <f>BK121</f>
        <v>0</v>
      </c>
      <c r="K121" s="36"/>
      <c r="L121" s="39"/>
      <c r="M121" s="78"/>
      <c r="N121" s="166"/>
      <c r="O121" s="79"/>
      <c r="P121" s="167">
        <f>P122</f>
        <v>0</v>
      </c>
      <c r="Q121" s="79"/>
      <c r="R121" s="167">
        <f>R122</f>
        <v>0</v>
      </c>
      <c r="S121" s="79"/>
      <c r="T121" s="168">
        <f>T122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7" t="s">
        <v>76</v>
      </c>
      <c r="AU121" s="17" t="s">
        <v>105</v>
      </c>
      <c r="BK121" s="169">
        <f>BK122</f>
        <v>0</v>
      </c>
    </row>
    <row r="122" spans="2:63" s="12" customFormat="1" ht="25.9" customHeight="1">
      <c r="B122" s="170"/>
      <c r="C122" s="171"/>
      <c r="D122" s="172" t="s">
        <v>76</v>
      </c>
      <c r="E122" s="173" t="s">
        <v>95</v>
      </c>
      <c r="F122" s="173" t="s">
        <v>96</v>
      </c>
      <c r="G122" s="171"/>
      <c r="H122" s="171"/>
      <c r="I122" s="174"/>
      <c r="J122" s="175">
        <f>BK122</f>
        <v>0</v>
      </c>
      <c r="K122" s="171"/>
      <c r="L122" s="176"/>
      <c r="M122" s="177"/>
      <c r="N122" s="178"/>
      <c r="O122" s="178"/>
      <c r="P122" s="179">
        <f>P123+P128+P131+P136</f>
        <v>0</v>
      </c>
      <c r="Q122" s="178"/>
      <c r="R122" s="179">
        <f>R123+R128+R131+R136</f>
        <v>0</v>
      </c>
      <c r="S122" s="178"/>
      <c r="T122" s="180">
        <f>T123+T128+T131+T136</f>
        <v>0</v>
      </c>
      <c r="AR122" s="181" t="s">
        <v>167</v>
      </c>
      <c r="AT122" s="182" t="s">
        <v>76</v>
      </c>
      <c r="AU122" s="182" t="s">
        <v>77</v>
      </c>
      <c r="AY122" s="181" t="s">
        <v>138</v>
      </c>
      <c r="BK122" s="183">
        <f>BK123+BK128+BK131+BK136</f>
        <v>0</v>
      </c>
    </row>
    <row r="123" spans="2:63" s="12" customFormat="1" ht="22.9" customHeight="1">
      <c r="B123" s="170"/>
      <c r="C123" s="171"/>
      <c r="D123" s="172" t="s">
        <v>76</v>
      </c>
      <c r="E123" s="184" t="s">
        <v>1012</v>
      </c>
      <c r="F123" s="184" t="s">
        <v>1013</v>
      </c>
      <c r="G123" s="171"/>
      <c r="H123" s="171"/>
      <c r="I123" s="174"/>
      <c r="J123" s="185">
        <f>BK123</f>
        <v>0</v>
      </c>
      <c r="K123" s="171"/>
      <c r="L123" s="176"/>
      <c r="M123" s="177"/>
      <c r="N123" s="178"/>
      <c r="O123" s="178"/>
      <c r="P123" s="179">
        <f>SUM(P124:P127)</f>
        <v>0</v>
      </c>
      <c r="Q123" s="178"/>
      <c r="R123" s="179">
        <f>SUM(R124:R127)</f>
        <v>0</v>
      </c>
      <c r="S123" s="178"/>
      <c r="T123" s="180">
        <f>SUM(T124:T127)</f>
        <v>0</v>
      </c>
      <c r="AR123" s="181" t="s">
        <v>167</v>
      </c>
      <c r="AT123" s="182" t="s">
        <v>76</v>
      </c>
      <c r="AU123" s="182" t="s">
        <v>82</v>
      </c>
      <c r="AY123" s="181" t="s">
        <v>138</v>
      </c>
      <c r="BK123" s="183">
        <f>SUM(BK124:BK127)</f>
        <v>0</v>
      </c>
    </row>
    <row r="124" spans="1:65" s="2" customFormat="1" ht="14.45" customHeight="1">
      <c r="A124" s="34"/>
      <c r="B124" s="35"/>
      <c r="C124" s="186" t="s">
        <v>82</v>
      </c>
      <c r="D124" s="186" t="s">
        <v>140</v>
      </c>
      <c r="E124" s="187" t="s">
        <v>1014</v>
      </c>
      <c r="F124" s="188" t="s">
        <v>1015</v>
      </c>
      <c r="G124" s="189" t="s">
        <v>263</v>
      </c>
      <c r="H124" s="190">
        <v>1</v>
      </c>
      <c r="I124" s="191"/>
      <c r="J124" s="192">
        <f>ROUND(I124*H124,2)</f>
        <v>0</v>
      </c>
      <c r="K124" s="188" t="s">
        <v>1016</v>
      </c>
      <c r="L124" s="39"/>
      <c r="M124" s="193" t="s">
        <v>1</v>
      </c>
      <c r="N124" s="194" t="s">
        <v>42</v>
      </c>
      <c r="O124" s="71"/>
      <c r="P124" s="195">
        <f>O124*H124</f>
        <v>0</v>
      </c>
      <c r="Q124" s="195">
        <v>0</v>
      </c>
      <c r="R124" s="195">
        <f>Q124*H124</f>
        <v>0</v>
      </c>
      <c r="S124" s="195">
        <v>0</v>
      </c>
      <c r="T124" s="196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97" t="s">
        <v>92</v>
      </c>
      <c r="AT124" s="197" t="s">
        <v>140</v>
      </c>
      <c r="AU124" s="197" t="s">
        <v>86</v>
      </c>
      <c r="AY124" s="17" t="s">
        <v>138</v>
      </c>
      <c r="BE124" s="198">
        <f>IF(N124="základní",J124,0)</f>
        <v>0</v>
      </c>
      <c r="BF124" s="198">
        <f>IF(N124="snížená",J124,0)</f>
        <v>0</v>
      </c>
      <c r="BG124" s="198">
        <f>IF(N124="zákl. přenesená",J124,0)</f>
        <v>0</v>
      </c>
      <c r="BH124" s="198">
        <f>IF(N124="sníž. přenesená",J124,0)</f>
        <v>0</v>
      </c>
      <c r="BI124" s="198">
        <f>IF(N124="nulová",J124,0)</f>
        <v>0</v>
      </c>
      <c r="BJ124" s="17" t="s">
        <v>82</v>
      </c>
      <c r="BK124" s="198">
        <f>ROUND(I124*H124,2)</f>
        <v>0</v>
      </c>
      <c r="BL124" s="17" t="s">
        <v>92</v>
      </c>
      <c r="BM124" s="197" t="s">
        <v>86</v>
      </c>
    </row>
    <row r="125" spans="1:47" s="2" customFormat="1" ht="11.25">
      <c r="A125" s="34"/>
      <c r="B125" s="35"/>
      <c r="C125" s="36"/>
      <c r="D125" s="199" t="s">
        <v>145</v>
      </c>
      <c r="E125" s="36"/>
      <c r="F125" s="200" t="s">
        <v>1015</v>
      </c>
      <c r="G125" s="36"/>
      <c r="H125" s="36"/>
      <c r="I125" s="201"/>
      <c r="J125" s="36"/>
      <c r="K125" s="36"/>
      <c r="L125" s="39"/>
      <c r="M125" s="202"/>
      <c r="N125" s="203"/>
      <c r="O125" s="71"/>
      <c r="P125" s="71"/>
      <c r="Q125" s="71"/>
      <c r="R125" s="71"/>
      <c r="S125" s="71"/>
      <c r="T125" s="72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7" t="s">
        <v>145</v>
      </c>
      <c r="AU125" s="17" t="s">
        <v>86</v>
      </c>
    </row>
    <row r="126" spans="1:65" s="2" customFormat="1" ht="14.45" customHeight="1">
      <c r="A126" s="34"/>
      <c r="B126" s="35"/>
      <c r="C126" s="186" t="s">
        <v>86</v>
      </c>
      <c r="D126" s="186" t="s">
        <v>140</v>
      </c>
      <c r="E126" s="187" t="s">
        <v>1017</v>
      </c>
      <c r="F126" s="188" t="s">
        <v>1018</v>
      </c>
      <c r="G126" s="189" t="s">
        <v>263</v>
      </c>
      <c r="H126" s="190">
        <v>1</v>
      </c>
      <c r="I126" s="191"/>
      <c r="J126" s="192">
        <f>ROUND(I126*H126,2)</f>
        <v>0</v>
      </c>
      <c r="K126" s="188" t="s">
        <v>1016</v>
      </c>
      <c r="L126" s="39"/>
      <c r="M126" s="193" t="s">
        <v>1</v>
      </c>
      <c r="N126" s="194" t="s">
        <v>42</v>
      </c>
      <c r="O126" s="71"/>
      <c r="P126" s="195">
        <f>O126*H126</f>
        <v>0</v>
      </c>
      <c r="Q126" s="195">
        <v>0</v>
      </c>
      <c r="R126" s="195">
        <f>Q126*H126</f>
        <v>0</v>
      </c>
      <c r="S126" s="195">
        <v>0</v>
      </c>
      <c r="T126" s="196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97" t="s">
        <v>92</v>
      </c>
      <c r="AT126" s="197" t="s">
        <v>140</v>
      </c>
      <c r="AU126" s="197" t="s">
        <v>86</v>
      </c>
      <c r="AY126" s="17" t="s">
        <v>138</v>
      </c>
      <c r="BE126" s="198">
        <f>IF(N126="základní",J126,0)</f>
        <v>0</v>
      </c>
      <c r="BF126" s="198">
        <f>IF(N126="snížená",J126,0)</f>
        <v>0</v>
      </c>
      <c r="BG126" s="198">
        <f>IF(N126="zákl. přenesená",J126,0)</f>
        <v>0</v>
      </c>
      <c r="BH126" s="198">
        <f>IF(N126="sníž. přenesená",J126,0)</f>
        <v>0</v>
      </c>
      <c r="BI126" s="198">
        <f>IF(N126="nulová",J126,0)</f>
        <v>0</v>
      </c>
      <c r="BJ126" s="17" t="s">
        <v>82</v>
      </c>
      <c r="BK126" s="198">
        <f>ROUND(I126*H126,2)</f>
        <v>0</v>
      </c>
      <c r="BL126" s="17" t="s">
        <v>92</v>
      </c>
      <c r="BM126" s="197" t="s">
        <v>92</v>
      </c>
    </row>
    <row r="127" spans="1:47" s="2" customFormat="1" ht="11.25">
      <c r="A127" s="34"/>
      <c r="B127" s="35"/>
      <c r="C127" s="36"/>
      <c r="D127" s="199" t="s">
        <v>145</v>
      </c>
      <c r="E127" s="36"/>
      <c r="F127" s="200" t="s">
        <v>1018</v>
      </c>
      <c r="G127" s="36"/>
      <c r="H127" s="36"/>
      <c r="I127" s="201"/>
      <c r="J127" s="36"/>
      <c r="K127" s="36"/>
      <c r="L127" s="39"/>
      <c r="M127" s="202"/>
      <c r="N127" s="203"/>
      <c r="O127" s="71"/>
      <c r="P127" s="71"/>
      <c r="Q127" s="71"/>
      <c r="R127" s="71"/>
      <c r="S127" s="71"/>
      <c r="T127" s="72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145</v>
      </c>
      <c r="AU127" s="17" t="s">
        <v>86</v>
      </c>
    </row>
    <row r="128" spans="2:63" s="12" customFormat="1" ht="22.9" customHeight="1">
      <c r="B128" s="170"/>
      <c r="C128" s="171"/>
      <c r="D128" s="172" t="s">
        <v>76</v>
      </c>
      <c r="E128" s="184" t="s">
        <v>1019</v>
      </c>
      <c r="F128" s="184" t="s">
        <v>1020</v>
      </c>
      <c r="G128" s="171"/>
      <c r="H128" s="171"/>
      <c r="I128" s="174"/>
      <c r="J128" s="185">
        <f>BK128</f>
        <v>0</v>
      </c>
      <c r="K128" s="171"/>
      <c r="L128" s="176"/>
      <c r="M128" s="177"/>
      <c r="N128" s="178"/>
      <c r="O128" s="178"/>
      <c r="P128" s="179">
        <f>SUM(P129:P130)</f>
        <v>0</v>
      </c>
      <c r="Q128" s="178"/>
      <c r="R128" s="179">
        <f>SUM(R129:R130)</f>
        <v>0</v>
      </c>
      <c r="S128" s="178"/>
      <c r="T128" s="180">
        <f>SUM(T129:T130)</f>
        <v>0</v>
      </c>
      <c r="AR128" s="181" t="s">
        <v>167</v>
      </c>
      <c r="AT128" s="182" t="s">
        <v>76</v>
      </c>
      <c r="AU128" s="182" t="s">
        <v>82</v>
      </c>
      <c r="AY128" s="181" t="s">
        <v>138</v>
      </c>
      <c r="BK128" s="183">
        <f>SUM(BK129:BK130)</f>
        <v>0</v>
      </c>
    </row>
    <row r="129" spans="1:65" s="2" customFormat="1" ht="14.45" customHeight="1">
      <c r="A129" s="34"/>
      <c r="B129" s="35"/>
      <c r="C129" s="186" t="s">
        <v>89</v>
      </c>
      <c r="D129" s="186" t="s">
        <v>140</v>
      </c>
      <c r="E129" s="187" t="s">
        <v>1021</v>
      </c>
      <c r="F129" s="188" t="s">
        <v>1020</v>
      </c>
      <c r="G129" s="189" t="s">
        <v>263</v>
      </c>
      <c r="H129" s="190">
        <v>1</v>
      </c>
      <c r="I129" s="191"/>
      <c r="J129" s="192">
        <f>ROUND(I129*H129,2)</f>
        <v>0</v>
      </c>
      <c r="K129" s="188" t="s">
        <v>1016</v>
      </c>
      <c r="L129" s="39"/>
      <c r="M129" s="193" t="s">
        <v>1</v>
      </c>
      <c r="N129" s="194" t="s">
        <v>42</v>
      </c>
      <c r="O129" s="71"/>
      <c r="P129" s="195">
        <f>O129*H129</f>
        <v>0</v>
      </c>
      <c r="Q129" s="195">
        <v>0</v>
      </c>
      <c r="R129" s="195">
        <f>Q129*H129</f>
        <v>0</v>
      </c>
      <c r="S129" s="195">
        <v>0</v>
      </c>
      <c r="T129" s="196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97" t="s">
        <v>92</v>
      </c>
      <c r="AT129" s="197" t="s">
        <v>140</v>
      </c>
      <c r="AU129" s="197" t="s">
        <v>86</v>
      </c>
      <c r="AY129" s="17" t="s">
        <v>138</v>
      </c>
      <c r="BE129" s="198">
        <f>IF(N129="základní",J129,0)</f>
        <v>0</v>
      </c>
      <c r="BF129" s="198">
        <f>IF(N129="snížená",J129,0)</f>
        <v>0</v>
      </c>
      <c r="BG129" s="198">
        <f>IF(N129="zákl. přenesená",J129,0)</f>
        <v>0</v>
      </c>
      <c r="BH129" s="198">
        <f>IF(N129="sníž. přenesená",J129,0)</f>
        <v>0</v>
      </c>
      <c r="BI129" s="198">
        <f>IF(N129="nulová",J129,0)</f>
        <v>0</v>
      </c>
      <c r="BJ129" s="17" t="s">
        <v>82</v>
      </c>
      <c r="BK129" s="198">
        <f>ROUND(I129*H129,2)</f>
        <v>0</v>
      </c>
      <c r="BL129" s="17" t="s">
        <v>92</v>
      </c>
      <c r="BM129" s="197" t="s">
        <v>158</v>
      </c>
    </row>
    <row r="130" spans="1:47" s="2" customFormat="1" ht="11.25">
      <c r="A130" s="34"/>
      <c r="B130" s="35"/>
      <c r="C130" s="36"/>
      <c r="D130" s="199" t="s">
        <v>145</v>
      </c>
      <c r="E130" s="36"/>
      <c r="F130" s="200" t="s">
        <v>1020</v>
      </c>
      <c r="G130" s="36"/>
      <c r="H130" s="36"/>
      <c r="I130" s="201"/>
      <c r="J130" s="36"/>
      <c r="K130" s="36"/>
      <c r="L130" s="39"/>
      <c r="M130" s="202"/>
      <c r="N130" s="203"/>
      <c r="O130" s="71"/>
      <c r="P130" s="71"/>
      <c r="Q130" s="71"/>
      <c r="R130" s="71"/>
      <c r="S130" s="71"/>
      <c r="T130" s="72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145</v>
      </c>
      <c r="AU130" s="17" t="s">
        <v>86</v>
      </c>
    </row>
    <row r="131" spans="2:63" s="12" customFormat="1" ht="22.9" customHeight="1">
      <c r="B131" s="170"/>
      <c r="C131" s="171"/>
      <c r="D131" s="172" t="s">
        <v>76</v>
      </c>
      <c r="E131" s="184" t="s">
        <v>1022</v>
      </c>
      <c r="F131" s="184" t="s">
        <v>1023</v>
      </c>
      <c r="G131" s="171"/>
      <c r="H131" s="171"/>
      <c r="I131" s="174"/>
      <c r="J131" s="185">
        <f>BK131</f>
        <v>0</v>
      </c>
      <c r="K131" s="171"/>
      <c r="L131" s="176"/>
      <c r="M131" s="177"/>
      <c r="N131" s="178"/>
      <c r="O131" s="178"/>
      <c r="P131" s="179">
        <f>SUM(P132:P135)</f>
        <v>0</v>
      </c>
      <c r="Q131" s="178"/>
      <c r="R131" s="179">
        <f>SUM(R132:R135)</f>
        <v>0</v>
      </c>
      <c r="S131" s="178"/>
      <c r="T131" s="180">
        <f>SUM(T132:T135)</f>
        <v>0</v>
      </c>
      <c r="AR131" s="181" t="s">
        <v>167</v>
      </c>
      <c r="AT131" s="182" t="s">
        <v>76</v>
      </c>
      <c r="AU131" s="182" t="s">
        <v>82</v>
      </c>
      <c r="AY131" s="181" t="s">
        <v>138</v>
      </c>
      <c r="BK131" s="183">
        <f>SUM(BK132:BK135)</f>
        <v>0</v>
      </c>
    </row>
    <row r="132" spans="1:65" s="2" customFormat="1" ht="14.45" customHeight="1">
      <c r="A132" s="34"/>
      <c r="B132" s="35"/>
      <c r="C132" s="186" t="s">
        <v>92</v>
      </c>
      <c r="D132" s="186" t="s">
        <v>140</v>
      </c>
      <c r="E132" s="187" t="s">
        <v>1024</v>
      </c>
      <c r="F132" s="188" t="s">
        <v>1023</v>
      </c>
      <c r="G132" s="189" t="s">
        <v>263</v>
      </c>
      <c r="H132" s="190">
        <v>1</v>
      </c>
      <c r="I132" s="191"/>
      <c r="J132" s="192">
        <f>ROUND(I132*H132,2)</f>
        <v>0</v>
      </c>
      <c r="K132" s="188" t="s">
        <v>1016</v>
      </c>
      <c r="L132" s="39"/>
      <c r="M132" s="193" t="s">
        <v>1</v>
      </c>
      <c r="N132" s="194" t="s">
        <v>42</v>
      </c>
      <c r="O132" s="71"/>
      <c r="P132" s="195">
        <f>O132*H132</f>
        <v>0</v>
      </c>
      <c r="Q132" s="195">
        <v>0</v>
      </c>
      <c r="R132" s="195">
        <f>Q132*H132</f>
        <v>0</v>
      </c>
      <c r="S132" s="195">
        <v>0</v>
      </c>
      <c r="T132" s="196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7" t="s">
        <v>92</v>
      </c>
      <c r="AT132" s="197" t="s">
        <v>140</v>
      </c>
      <c r="AU132" s="197" t="s">
        <v>86</v>
      </c>
      <c r="AY132" s="17" t="s">
        <v>138</v>
      </c>
      <c r="BE132" s="198">
        <f>IF(N132="základní",J132,0)</f>
        <v>0</v>
      </c>
      <c r="BF132" s="198">
        <f>IF(N132="snížená",J132,0)</f>
        <v>0</v>
      </c>
      <c r="BG132" s="198">
        <f>IF(N132="zákl. přenesená",J132,0)</f>
        <v>0</v>
      </c>
      <c r="BH132" s="198">
        <f>IF(N132="sníž. přenesená",J132,0)</f>
        <v>0</v>
      </c>
      <c r="BI132" s="198">
        <f>IF(N132="nulová",J132,0)</f>
        <v>0</v>
      </c>
      <c r="BJ132" s="17" t="s">
        <v>82</v>
      </c>
      <c r="BK132" s="198">
        <f>ROUND(I132*H132,2)</f>
        <v>0</v>
      </c>
      <c r="BL132" s="17" t="s">
        <v>92</v>
      </c>
      <c r="BM132" s="197" t="s">
        <v>164</v>
      </c>
    </row>
    <row r="133" spans="1:47" s="2" customFormat="1" ht="11.25">
      <c r="A133" s="34"/>
      <c r="B133" s="35"/>
      <c r="C133" s="36"/>
      <c r="D133" s="199" t="s">
        <v>145</v>
      </c>
      <c r="E133" s="36"/>
      <c r="F133" s="200" t="s">
        <v>1023</v>
      </c>
      <c r="G133" s="36"/>
      <c r="H133" s="36"/>
      <c r="I133" s="201"/>
      <c r="J133" s="36"/>
      <c r="K133" s="36"/>
      <c r="L133" s="39"/>
      <c r="M133" s="202"/>
      <c r="N133" s="203"/>
      <c r="O133" s="71"/>
      <c r="P133" s="71"/>
      <c r="Q133" s="71"/>
      <c r="R133" s="71"/>
      <c r="S133" s="71"/>
      <c r="T133" s="72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145</v>
      </c>
      <c r="AU133" s="17" t="s">
        <v>86</v>
      </c>
    </row>
    <row r="134" spans="1:65" s="2" customFormat="1" ht="14.45" customHeight="1">
      <c r="A134" s="34"/>
      <c r="B134" s="35"/>
      <c r="C134" s="186" t="s">
        <v>167</v>
      </c>
      <c r="D134" s="186" t="s">
        <v>140</v>
      </c>
      <c r="E134" s="187" t="s">
        <v>1025</v>
      </c>
      <c r="F134" s="188" t="s">
        <v>1026</v>
      </c>
      <c r="G134" s="189" t="s">
        <v>263</v>
      </c>
      <c r="H134" s="190">
        <v>1</v>
      </c>
      <c r="I134" s="191"/>
      <c r="J134" s="192">
        <f>ROUND(I134*H134,2)</f>
        <v>0</v>
      </c>
      <c r="K134" s="188" t="s">
        <v>1016</v>
      </c>
      <c r="L134" s="39"/>
      <c r="M134" s="193" t="s">
        <v>1</v>
      </c>
      <c r="N134" s="194" t="s">
        <v>42</v>
      </c>
      <c r="O134" s="71"/>
      <c r="P134" s="195">
        <f>O134*H134</f>
        <v>0</v>
      </c>
      <c r="Q134" s="195">
        <v>0</v>
      </c>
      <c r="R134" s="195">
        <f>Q134*H134</f>
        <v>0</v>
      </c>
      <c r="S134" s="195">
        <v>0</v>
      </c>
      <c r="T134" s="196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7" t="s">
        <v>92</v>
      </c>
      <c r="AT134" s="197" t="s">
        <v>140</v>
      </c>
      <c r="AU134" s="197" t="s">
        <v>86</v>
      </c>
      <c r="AY134" s="17" t="s">
        <v>138</v>
      </c>
      <c r="BE134" s="198">
        <f>IF(N134="základní",J134,0)</f>
        <v>0</v>
      </c>
      <c r="BF134" s="198">
        <f>IF(N134="snížená",J134,0)</f>
        <v>0</v>
      </c>
      <c r="BG134" s="198">
        <f>IF(N134="zákl. přenesená",J134,0)</f>
        <v>0</v>
      </c>
      <c r="BH134" s="198">
        <f>IF(N134="sníž. přenesená",J134,0)</f>
        <v>0</v>
      </c>
      <c r="BI134" s="198">
        <f>IF(N134="nulová",J134,0)</f>
        <v>0</v>
      </c>
      <c r="BJ134" s="17" t="s">
        <v>82</v>
      </c>
      <c r="BK134" s="198">
        <f>ROUND(I134*H134,2)</f>
        <v>0</v>
      </c>
      <c r="BL134" s="17" t="s">
        <v>92</v>
      </c>
      <c r="BM134" s="197" t="s">
        <v>171</v>
      </c>
    </row>
    <row r="135" spans="1:47" s="2" customFormat="1" ht="11.25">
      <c r="A135" s="34"/>
      <c r="B135" s="35"/>
      <c r="C135" s="36"/>
      <c r="D135" s="199" t="s">
        <v>145</v>
      </c>
      <c r="E135" s="36"/>
      <c r="F135" s="200" t="s">
        <v>1026</v>
      </c>
      <c r="G135" s="36"/>
      <c r="H135" s="36"/>
      <c r="I135" s="201"/>
      <c r="J135" s="36"/>
      <c r="K135" s="36"/>
      <c r="L135" s="39"/>
      <c r="M135" s="202"/>
      <c r="N135" s="203"/>
      <c r="O135" s="71"/>
      <c r="P135" s="71"/>
      <c r="Q135" s="71"/>
      <c r="R135" s="71"/>
      <c r="S135" s="71"/>
      <c r="T135" s="72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145</v>
      </c>
      <c r="AU135" s="17" t="s">
        <v>86</v>
      </c>
    </row>
    <row r="136" spans="2:63" s="12" customFormat="1" ht="22.9" customHeight="1">
      <c r="B136" s="170"/>
      <c r="C136" s="171"/>
      <c r="D136" s="172" t="s">
        <v>76</v>
      </c>
      <c r="E136" s="184" t="s">
        <v>1027</v>
      </c>
      <c r="F136" s="184" t="s">
        <v>1028</v>
      </c>
      <c r="G136" s="171"/>
      <c r="H136" s="171"/>
      <c r="I136" s="174"/>
      <c r="J136" s="185">
        <f>BK136</f>
        <v>0</v>
      </c>
      <c r="K136" s="171"/>
      <c r="L136" s="176"/>
      <c r="M136" s="177"/>
      <c r="N136" s="178"/>
      <c r="O136" s="178"/>
      <c r="P136" s="179">
        <f>SUM(P137:P138)</f>
        <v>0</v>
      </c>
      <c r="Q136" s="178"/>
      <c r="R136" s="179">
        <f>SUM(R137:R138)</f>
        <v>0</v>
      </c>
      <c r="S136" s="178"/>
      <c r="T136" s="180">
        <f>SUM(T137:T138)</f>
        <v>0</v>
      </c>
      <c r="AR136" s="181" t="s">
        <v>167</v>
      </c>
      <c r="AT136" s="182" t="s">
        <v>76</v>
      </c>
      <c r="AU136" s="182" t="s">
        <v>82</v>
      </c>
      <c r="AY136" s="181" t="s">
        <v>138</v>
      </c>
      <c r="BK136" s="183">
        <f>SUM(BK137:BK138)</f>
        <v>0</v>
      </c>
    </row>
    <row r="137" spans="1:65" s="2" customFormat="1" ht="14.45" customHeight="1">
      <c r="A137" s="34"/>
      <c r="B137" s="35"/>
      <c r="C137" s="186" t="s">
        <v>158</v>
      </c>
      <c r="D137" s="186" t="s">
        <v>140</v>
      </c>
      <c r="E137" s="187" t="s">
        <v>1029</v>
      </c>
      <c r="F137" s="188" t="s">
        <v>1030</v>
      </c>
      <c r="G137" s="189" t="s">
        <v>263</v>
      </c>
      <c r="H137" s="190">
        <v>1</v>
      </c>
      <c r="I137" s="191"/>
      <c r="J137" s="192">
        <f>ROUND(I137*H137,2)</f>
        <v>0</v>
      </c>
      <c r="K137" s="188" t="s">
        <v>1016</v>
      </c>
      <c r="L137" s="39"/>
      <c r="M137" s="193" t="s">
        <v>1</v>
      </c>
      <c r="N137" s="194" t="s">
        <v>42</v>
      </c>
      <c r="O137" s="71"/>
      <c r="P137" s="195">
        <f>O137*H137</f>
        <v>0</v>
      </c>
      <c r="Q137" s="195">
        <v>0</v>
      </c>
      <c r="R137" s="195">
        <f>Q137*H137</f>
        <v>0</v>
      </c>
      <c r="S137" s="195">
        <v>0</v>
      </c>
      <c r="T137" s="196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7" t="s">
        <v>92</v>
      </c>
      <c r="AT137" s="197" t="s">
        <v>140</v>
      </c>
      <c r="AU137" s="197" t="s">
        <v>86</v>
      </c>
      <c r="AY137" s="17" t="s">
        <v>138</v>
      </c>
      <c r="BE137" s="198">
        <f>IF(N137="základní",J137,0)</f>
        <v>0</v>
      </c>
      <c r="BF137" s="198">
        <f>IF(N137="snížená",J137,0)</f>
        <v>0</v>
      </c>
      <c r="BG137" s="198">
        <f>IF(N137="zákl. přenesená",J137,0)</f>
        <v>0</v>
      </c>
      <c r="BH137" s="198">
        <f>IF(N137="sníž. přenesená",J137,0)</f>
        <v>0</v>
      </c>
      <c r="BI137" s="198">
        <f>IF(N137="nulová",J137,0)</f>
        <v>0</v>
      </c>
      <c r="BJ137" s="17" t="s">
        <v>82</v>
      </c>
      <c r="BK137" s="198">
        <f>ROUND(I137*H137,2)</f>
        <v>0</v>
      </c>
      <c r="BL137" s="17" t="s">
        <v>92</v>
      </c>
      <c r="BM137" s="197" t="s">
        <v>177</v>
      </c>
    </row>
    <row r="138" spans="1:47" s="2" customFormat="1" ht="11.25">
      <c r="A138" s="34"/>
      <c r="B138" s="35"/>
      <c r="C138" s="36"/>
      <c r="D138" s="199" t="s">
        <v>145</v>
      </c>
      <c r="E138" s="36"/>
      <c r="F138" s="200" t="s">
        <v>1031</v>
      </c>
      <c r="G138" s="36"/>
      <c r="H138" s="36"/>
      <c r="I138" s="201"/>
      <c r="J138" s="36"/>
      <c r="K138" s="36"/>
      <c r="L138" s="39"/>
      <c r="M138" s="250"/>
      <c r="N138" s="251"/>
      <c r="O138" s="252"/>
      <c r="P138" s="252"/>
      <c r="Q138" s="252"/>
      <c r="R138" s="252"/>
      <c r="S138" s="252"/>
      <c r="T138" s="253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7" t="s">
        <v>145</v>
      </c>
      <c r="AU138" s="17" t="s">
        <v>86</v>
      </c>
    </row>
    <row r="139" spans="1:31" s="2" customFormat="1" ht="6.95" customHeight="1">
      <c r="A139" s="34"/>
      <c r="B139" s="54"/>
      <c r="C139" s="55"/>
      <c r="D139" s="55"/>
      <c r="E139" s="55"/>
      <c r="F139" s="55"/>
      <c r="G139" s="55"/>
      <c r="H139" s="55"/>
      <c r="I139" s="55"/>
      <c r="J139" s="55"/>
      <c r="K139" s="55"/>
      <c r="L139" s="39"/>
      <c r="M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</row>
  </sheetData>
  <sheetProtection algorithmName="SHA-512" hashValue="69tkjrkrJR+piwmk9fqKY6L38D8vgXGFtxQnVKK4bXj4M+1NITWbxi/3Ul6S7+r5RqDJeTOtQLaHS5V2HknEUg==" saltValue="sJBSiHudh7OEf9mvTcXKP62h88dz4t9H/mF1K2ZTX/khG+N48DIRqtlr0V0eYexgEPL6SVj/Mu+DmLADnCK6KA==" spinCount="100000" sheet="1" objects="1" scenarios="1" formatColumns="0" formatRows="0" autoFilter="0"/>
  <autoFilter ref="C120:K138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Jannike Genc Sklenarova</dc:creator>
  <cp:keywords/>
  <dc:description/>
  <cp:lastModifiedBy>Jannike Genc Sklenářová</cp:lastModifiedBy>
  <dcterms:created xsi:type="dcterms:W3CDTF">2020-08-19T03:06:43Z</dcterms:created>
  <dcterms:modified xsi:type="dcterms:W3CDTF">2020-08-19T03:07:25Z</dcterms:modified>
  <cp:category/>
  <cp:version/>
  <cp:contentType/>
  <cp:contentStatus/>
</cp:coreProperties>
</file>