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activeTab="0"/>
  </bookViews>
  <sheets>
    <sheet name="Rekapitulace stavby" sheetId="1" r:id="rId1"/>
    <sheet name="00 - Vedlejší rozpočtové ..." sheetId="2" r:id="rId2"/>
    <sheet name="01 - Oprava" sheetId="3" r:id="rId3"/>
  </sheets>
  <definedNames>
    <definedName name="_xlnm._FilterDatabase" localSheetId="1" hidden="1">'00 - Vedlejší rozpočtové ...'!$C$79:$K$90</definedName>
    <definedName name="_xlnm._FilterDatabase" localSheetId="2" hidden="1">'01 - Oprava'!$C$82:$K$168</definedName>
    <definedName name="_xlnm.Print_Area" localSheetId="1">'00 - Vedlejší rozpočtové ...'!$C$4:$J$39,'00 - Vedlejší rozpočtové ...'!$C$45:$J$61,'00 - Vedlejší rozpočtové ...'!$C$67:$K$90</definedName>
    <definedName name="_xlnm.Print_Area" localSheetId="2">'01 - Oprava'!$C$4:$J$39,'01 - Oprava'!$C$45:$J$64,'01 - Oprava'!$C$70:$K$168</definedName>
    <definedName name="_xlnm.Print_Area" localSheetId="0">'Rekapitulace stavby'!$D$4:$AO$36,'Rekapitulace stavby'!$C$42:$AQ$57</definedName>
    <definedName name="_xlnm.Print_Titles" localSheetId="0">'Rekapitulace stavby'!$52:$52</definedName>
    <definedName name="_xlnm.Print_Titles" localSheetId="1">'00 - Vedlejší rozpočtové ...'!$79:$79</definedName>
    <definedName name="_xlnm.Print_Titles" localSheetId="2">'01 - Oprava'!$82:$82</definedName>
  </definedNames>
  <calcPr calcId="152511"/>
</workbook>
</file>

<file path=xl/sharedStrings.xml><?xml version="1.0" encoding="utf-8"?>
<sst xmlns="http://schemas.openxmlformats.org/spreadsheetml/2006/main" count="1238" uniqueCount="242">
  <si>
    <t>Export Komplet</t>
  </si>
  <si>
    <t>VZ</t>
  </si>
  <si>
    <t>2.0</t>
  </si>
  <si>
    <t>ZAMOK</t>
  </si>
  <si>
    <t>False</t>
  </si>
  <si>
    <t>{58a53fe5-9d1e-4d03-a748-f9fd6bb97718}</t>
  </si>
  <si>
    <t>0,01</t>
  </si>
  <si>
    <t>21</t>
  </si>
  <si>
    <t>15</t>
  </si>
  <si>
    <t>REKAPITULACE STAVBY</t>
  </si>
  <si>
    <t>v ---  níže se nacházejí doplnkové a pomocné údaje k sestavám  --- v</t>
  </si>
  <si>
    <t>Návod na vyplnění</t>
  </si>
  <si>
    <t>0,001</t>
  </si>
  <si>
    <t>Kód:</t>
  </si>
  <si>
    <t>20-08-01</t>
  </si>
  <si>
    <t>Měnit lze pouze buňky se žlutým podbarvením!
1) v Rekapitulaci stavby vyplňte údaje o Uchazeči (přenesou se do ostatních sestav i v jiných listech)
2) na vybraných listech vyplňte v sestavě Soupis prací ceny u položek</t>
  </si>
  <si>
    <t>Stavba:</t>
  </si>
  <si>
    <t>VD Seč, oprava říms a ŽB desek pod uzávěry spodních výpustí na návodní straně</t>
  </si>
  <si>
    <t>KSO:</t>
  </si>
  <si>
    <t/>
  </si>
  <si>
    <t>CC-CZ:</t>
  </si>
  <si>
    <t>Místo:</t>
  </si>
  <si>
    <t xml:space="preserve"> </t>
  </si>
  <si>
    <t>Datum:</t>
  </si>
  <si>
    <t>7. 7. 2020</t>
  </si>
  <si>
    <t>Zadavatel:</t>
  </si>
  <si>
    <t>IČ:</t>
  </si>
  <si>
    <t>70890005</t>
  </si>
  <si>
    <t>Povodí Labe, státní podnik</t>
  </si>
  <si>
    <t>DIČ:</t>
  </si>
  <si>
    <t>CZ70890005</t>
  </si>
  <si>
    <t>Uchazeč:</t>
  </si>
  <si>
    <t>Vyplň údaj</t>
  </si>
  <si>
    <t>Projektant:</t>
  </si>
  <si>
    <t>True</t>
  </si>
  <si>
    <t>Zpracovatel:</t>
  </si>
  <si>
    <t>04373863</t>
  </si>
  <si>
    <t>Ing. Vít Pučálek</t>
  </si>
  <si>
    <t>CZ8208233528</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</si>
  <si>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</si>
  <si>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</si>
  <si>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</si>
  <si>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</si>
  <si>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</si>
  <si>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</si>
  <si>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</si>
  <si>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</si>
  <si>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</si>
  <si>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</si>
  <si>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</si>
  <si>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</si>
  <si>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</si>
  <si>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</si>
  <si>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</si>
  <si>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</si>
  <si>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</si>
  <si>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</si>
  <si>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</si>
  <si>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</si>
  <si>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</si>
  <si>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</si>
  <si>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</si>
  <si>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</si>
  <si>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</si>
  <si>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</si>
  <si>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</si>
  <si>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</si>
  <si>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</si>
  <si>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</si>
  <si>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</si>
  <si>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</si>
  <si>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</si>
  <si>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</si>
  <si>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</si>
  <si>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</si>
  <si>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</si>
  <si>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</si>
  <si>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</si>
  <si>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</si>
  <si>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</si>
  <si>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t>
  </si>
  <si>
    <t>Vedlejší rozpočtové náklady</t>
  </si>
  <si>
    <t>STA</t>
  </si>
  <si>
    <t>1</t>
  </si>
  <si>
    <t>{f6ec3a7d-b494-46e1-896e-1df0d92a95dd}</t>
  </si>
  <si>
    <t>2</t>
  </si>
  <si>
    <t>01</t>
  </si>
  <si>
    <t>Oprava</t>
  </si>
  <si>
    <t>{d9eaa269-1d05-4a9f-b0f5-1cb06e998f0b}</t>
  </si>
  <si>
    <t>KRYCÍ LIST SOUPISU PRACÍ</t>
  </si>
  <si>
    <t>Objekt:</t>
  </si>
  <si>
    <t>00 - Vedlejší rozpočtové náklady</t>
  </si>
  <si>
    <t>REKAPITULACE ČLENĚNÍ SOUPISU PRACÍ</t>
  </si>
  <si>
    <t>Kód dílu - Popis</t>
  </si>
  <si>
    <t>Cena celkem [CZK]</t>
  </si>
  <si>
    <t>-1</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</si>
  <si>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</si>
  <si>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</si>
  <si>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</si>
  <si>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</si>
  <si>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</si>
  <si>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</si>
  <si>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</si>
  <si>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</si>
  <si>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</si>
  <si>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</si>
  <si>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</si>
  <si>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</si>
  <si>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</si>
  <si>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</si>
  <si>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</si>
  <si>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5</t>
  </si>
  <si>
    <t>ROZPOCET</t>
  </si>
  <si>
    <t>K</t>
  </si>
  <si>
    <t>R01</t>
  </si>
  <si>
    <t>Zkoušky sanovaných betonových konstrukcí</t>
  </si>
  <si>
    <t>soubor</t>
  </si>
  <si>
    <t>4</t>
  </si>
  <si>
    <t>1686092846</t>
  </si>
  <si>
    <t>P</t>
  </si>
  <si>
    <t>Poznámka k položce:
- dle kontrolního zkušebního plánu</t>
  </si>
  <si>
    <t>8</t>
  </si>
  <si>
    <t>R02</t>
  </si>
  <si>
    <t>Zajištění souhlasů se zvláštním užíváním komunikací</t>
  </si>
  <si>
    <t>1464270524</t>
  </si>
  <si>
    <t>9</t>
  </si>
  <si>
    <t>R03</t>
  </si>
  <si>
    <t>Zajištění dopravně inženýrských opatření</t>
  </si>
  <si>
    <t>858020953</t>
  </si>
  <si>
    <t>Poznámka k položce:
- zajištění dopravně inženýrských opatření
- zajištění zřízení a likvidace dopravního značení včetně případné světelné signalizace
- zajištění vydání dopravně inženýrského rozhodnutí</t>
  </si>
  <si>
    <t>10</t>
  </si>
  <si>
    <t>R04</t>
  </si>
  <si>
    <t>Vyhotovení plánu bezpečnosti a ochrany zdraví při práci</t>
  </si>
  <si>
    <t>1089124277</t>
  </si>
  <si>
    <t>R05</t>
  </si>
  <si>
    <t>Zajištění fotodokumentace veškerých konstrukcí, i těch, které budou v průběhu výstavby skryty a zakryty</t>
  </si>
  <si>
    <t>-382060255</t>
  </si>
  <si>
    <t>6</t>
  </si>
  <si>
    <t>R06</t>
  </si>
  <si>
    <t>Zajištění průběžné evidence odpadů</t>
  </si>
  <si>
    <t>383420502</t>
  </si>
  <si>
    <t>7</t>
  </si>
  <si>
    <t>R07</t>
  </si>
  <si>
    <t>Aktualizace kontrolního zkušebního plánu stavby</t>
  </si>
  <si>
    <t>-2136291769</t>
  </si>
  <si>
    <t>01 - Oprava</t>
  </si>
  <si>
    <t>HSV - Práce a dodávky HSV</t>
  </si>
  <si>
    <t xml:space="preserve">    9 - Ostatní konstrukce a práce, bourání</t>
  </si>
  <si>
    <t xml:space="preserve">    997 - Přesun sutě</t>
  </si>
  <si>
    <t xml:space="preserve">    998 - Přesun hmot</t>
  </si>
  <si>
    <t>HSV</t>
  </si>
  <si>
    <t>Práce a dodávky HSV</t>
  </si>
  <si>
    <t>Ostatní konstrukce a práce, bourání</t>
  </si>
  <si>
    <t>R901</t>
  </si>
  <si>
    <t>Příprava staveniště</t>
  </si>
  <si>
    <t>479979055</t>
  </si>
  <si>
    <t>Poznámka k položce:
- zřízení a provoz dočasného lešení nad hladinu vody včetně kotvení do návodního líce hráze
- po celou dobu stavby v rámci všech etap výstavby</t>
  </si>
  <si>
    <t>985112112</t>
  </si>
  <si>
    <t>Odsekání degradovaného betonu stěn, tloušťky přes 10 do 30 mm</t>
  </si>
  <si>
    <t>m2</t>
  </si>
  <si>
    <t>CS ÚRS 2020 01</t>
  </si>
  <si>
    <t>724902944</t>
  </si>
  <si>
    <t>PSC</t>
  </si>
  <si>
    <t xml:space="preserve">Poznámka k souboru cen:
1. V ceně -2111 až -2133 jsou započteny i náklady na odstranění degradovaného betonu ručním pneumatickým kladivem s dočištěním k obnažení betonářské výztuže a jejím ručním očištěním.
</t>
  </si>
  <si>
    <t>VV</t>
  </si>
  <si>
    <t>"strojovna - 30%"10</t>
  </si>
  <si>
    <t>"balkón nad výpustí - 30%"2*12</t>
  </si>
  <si>
    <t>"balkón nad vodárenským odběrem - 30%"6</t>
  </si>
  <si>
    <t>Součet</t>
  </si>
  <si>
    <t>3</t>
  </si>
  <si>
    <t>985112192</t>
  </si>
  <si>
    <t>Odsekání degradovaného betonu Příplatek k cenám za práci ve stísněném prostoru</t>
  </si>
  <si>
    <t>-1743740449</t>
  </si>
  <si>
    <t>985121223</t>
  </si>
  <si>
    <t>Tryskání degradovaného betonu líce kleneb a podhledů vodou pod tlakem přes 1 250 do 2 500 barů</t>
  </si>
  <si>
    <t>-1292429796</t>
  </si>
  <si>
    <t xml:space="preserve">Poznámka k souboru cen: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
</t>
  </si>
  <si>
    <t>"strojovna"34</t>
  </si>
  <si>
    <t>"balkón nad výpustí"2*40</t>
  </si>
  <si>
    <t>"balkón nad vodárenským odběrem"19</t>
  </si>
  <si>
    <t>985132111</t>
  </si>
  <si>
    <t>Očištění ploch líce kleneb a podhledů tlakovou vodou</t>
  </si>
  <si>
    <t>-1221172044</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</si>
  <si>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</si>
  <si>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985323112</t>
  </si>
  <si>
    <t>Spojovací můstek reprofilovaného betonu na cementové bázi, tloušťky 2 mm</t>
  </si>
  <si>
    <t>596112146</t>
  </si>
  <si>
    <t>985323911</t>
  </si>
  <si>
    <t>Spojovací můstek reprofilovaného betonu Příplatek k cenám za práci ve stísněném prostoru</t>
  </si>
  <si>
    <t>-639054518</t>
  </si>
  <si>
    <t>985311213</t>
  </si>
  <si>
    <t>Reprofilace betonu sanačními maltami na cementové bázi ručně líce kleneb a podhledů, tloušťky přes 20 do 30 mm</t>
  </si>
  <si>
    <t>1230861861</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</si>
  <si>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</si>
  <si>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985311911</t>
  </si>
  <si>
    <t>Reprofilace betonu sanačními maltami na cementové bázi ručně Příplatek k cenám za práci ve stísněném prostoru</t>
  </si>
  <si>
    <t>-1471792413</t>
  </si>
  <si>
    <t>985312123</t>
  </si>
  <si>
    <t>Stěrka k vyrovnání ploch reprofilovaného betonu líce kleneb a podhledů, tloušťky přes 3 do 4 mm</t>
  </si>
  <si>
    <t>-1136734270</t>
  </si>
  <si>
    <t xml:space="preserve">Poznámka k souboru cen:
1. V cenách nejsou započteny náklady na ochranný nátěr, které se oceňují souborem cen 985 32-4 Ochranný nátěr betonu.
</t>
  </si>
  <si>
    <t>11</t>
  </si>
  <si>
    <t>985312191</t>
  </si>
  <si>
    <t>Stěrka k vyrovnání ploch reprofilovaného betonu Příplatek k cenám za práci ve stísněném prostoru</t>
  </si>
  <si>
    <t>-980802738</t>
  </si>
  <si>
    <t>12</t>
  </si>
  <si>
    <t>985324211</t>
  </si>
  <si>
    <t>Ochranný nátěr betonu akrylátový dvojnásobný s impregnací (OS-B)</t>
  </si>
  <si>
    <t>1170230012</t>
  </si>
  <si>
    <t>13</t>
  </si>
  <si>
    <t>985324911</t>
  </si>
  <si>
    <t>Ochranný nátěr betonu Příplatek k cenám za práci ve stísněném prostoru</t>
  </si>
  <si>
    <t>361378900</t>
  </si>
  <si>
    <t>997</t>
  </si>
  <si>
    <t>Přesun sutě</t>
  </si>
  <si>
    <t>14</t>
  </si>
  <si>
    <t>997002511</t>
  </si>
  <si>
    <t>Vodorovné přemístění suti a vybouraných hmot bez naložení, se složením a hrubým urovnáním na vzdálenost do 1 km</t>
  </si>
  <si>
    <t>t</t>
  </si>
  <si>
    <t>-1932498237</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</si>
  <si>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</si>
  <si>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997002519</t>
  </si>
  <si>
    <t>Vodorovné přemístění suti a vybouraných hmot bez naložení, se složením a hrubým urovnáním Příplatek k ceně za každý další i započatý 1 km přes 1 km</t>
  </si>
  <si>
    <t>393439749</t>
  </si>
  <si>
    <t>12,615*20 'Přepočtené koeficientem množství</t>
  </si>
  <si>
    <t>16</t>
  </si>
  <si>
    <t>997013601</t>
  </si>
  <si>
    <t>Poplatek za uložení stavebního odpadu na skládce (skládkovné) z prostého betonu zatříděného do Katalogu odpadů pod kódem 17 01 01</t>
  </si>
  <si>
    <t>718382145</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</si>
  <si>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</si>
  <si>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18</t>
  </si>
  <si>
    <t>997321211</t>
  </si>
  <si>
    <t>Svislá doprava suti a vybouraných hmot s naložením do dopravního zařízení a s vyprázdněním dopravního zařízení na hromadu nebo do dopravního prostředku na výšku do 4 m</t>
  </si>
  <si>
    <t>-80212464</t>
  </si>
  <si>
    <t xml:space="preserve">Poznámka k souboru cen:
1. Výška svislé dopravy je svislá vzdálenost mezi místem nakládání do zařízení pro svislou dopravu a místem, kde se toto zařízení vyprazdňuje.
2. Ceny nelze použít pro pouhé shazování suti nebo vybouraných hmot z jakékoliv výšky bez užití dopravního zařízení; náklady na toto shazování jsou započteny v cenách souboru cen 960 . . -12 Bourání konstrukcí vodních staveb a 978 02-71 Odstranění poškozených cementových omítek.
</t>
  </si>
  <si>
    <t>998</t>
  </si>
  <si>
    <t>Přesun hmot</t>
  </si>
  <si>
    <t>17</t>
  </si>
  <si>
    <t>998331011</t>
  </si>
  <si>
    <t>Přesun hmot pro nádrže dopravní vzdálenost do 500 m</t>
  </si>
  <si>
    <t>-229860038</t>
  </si>
  <si>
    <t xml:space="preserve">Poznámka k souboru cen:
1. Ceny jsou určeny pro jakoukoliv konstrukčně-materiálovou charakteristiku.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</si>
</sst>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applyNumberFormat="0" applyFill="0" applyBorder="0" applyAlignment="0" applyProtection="0"/>
  </cellStyleXfs>
  <cellXfs count="28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1" fillId="4" borderId="13" xfId="0" applyFont="1" applyFill="1" applyBorder="1" applyAlignment="1" applyProtection="1">
      <alignment horizontal="center" vertical="center"/>
      <protection/>
    </xf>
    <xf numFmtId="0" fontId="22" fillId="0" borderId="14"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8"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8"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2" xfId="0" applyNumberFormat="1" applyFont="1" applyBorder="1" applyAlignment="1" applyProtection="1">
      <alignment vertical="center"/>
      <protection/>
    </xf>
    <xf numFmtId="0" fontId="6"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locked="0"/>
    </xf>
    <xf numFmtId="0" fontId="21"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0" xfId="0" applyBorder="1" applyAlignment="1" applyProtection="1">
      <alignment vertical="center"/>
      <protection/>
    </xf>
    <xf numFmtId="166" fontId="31" fillId="0" borderId="10" xfId="0" applyNumberFormat="1" applyFont="1" applyBorder="1" applyAlignment="1" applyProtection="1">
      <alignment/>
      <protection/>
    </xf>
    <xf numFmtId="166" fontId="31" fillId="0" borderId="11" xfId="0" applyNumberFormat="1" applyFont="1" applyBorder="1" applyAlignment="1" applyProtection="1">
      <alignment/>
      <protection/>
    </xf>
    <xf numFmtId="4" fontId="32"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8"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8"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2"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22" fillId="2" borderId="19" xfId="0" applyFont="1" applyFill="1" applyBorder="1" applyAlignment="1" applyProtection="1">
      <alignment horizontal="left" vertical="center"/>
      <protection locked="0"/>
    </xf>
    <xf numFmtId="0" fontId="2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2" fillId="0" borderId="20" xfId="0" applyNumberFormat="1" applyFont="1" applyBorder="1" applyAlignment="1" applyProtection="1">
      <alignment vertical="center"/>
      <protection/>
    </xf>
    <xf numFmtId="166" fontId="22" fillId="0" borderId="21" xfId="0" applyNumberFormat="1"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0" fontId="9" fillId="0" borderId="20" xfId="0" applyFont="1" applyBorder="1" applyAlignment="1" applyProtection="1">
      <alignment vertical="center"/>
      <protection locked="0"/>
    </xf>
    <xf numFmtId="4" fontId="9" fillId="0" borderId="20" xfId="0" applyNumberFormat="1" applyFont="1" applyBorder="1" applyAlignment="1" applyProtection="1">
      <alignment vertical="center"/>
      <protection/>
    </xf>
    <xf numFmtId="0" fontId="9" fillId="0" borderId="3" xfId="0" applyFont="1" applyBorder="1" applyAlignment="1">
      <alignmen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0" fillId="0" borderId="18"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6"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272"/>
      <c r="AS2" s="272"/>
      <c r="AT2" s="272"/>
      <c r="AU2" s="272"/>
      <c r="AV2" s="272"/>
      <c r="AW2" s="272"/>
      <c r="AX2" s="272"/>
      <c r="AY2" s="272"/>
      <c r="AZ2" s="272"/>
      <c r="BA2" s="272"/>
      <c r="BB2" s="272"/>
      <c r="BC2" s="272"/>
      <c r="BD2" s="272"/>
      <c r="BE2" s="272"/>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36" t="s">
        <v>14</v>
      </c>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1"/>
      <c r="AQ5" s="21"/>
      <c r="AR5" s="19"/>
      <c r="BE5" s="233" t="s">
        <v>15</v>
      </c>
      <c r="BS5" s="16" t="s">
        <v>6</v>
      </c>
    </row>
    <row r="6" spans="2:71" s="1" customFormat="1" ht="36.95" customHeight="1">
      <c r="B6" s="20"/>
      <c r="C6" s="21"/>
      <c r="D6" s="27" t="s">
        <v>16</v>
      </c>
      <c r="E6" s="21"/>
      <c r="F6" s="21"/>
      <c r="G6" s="21"/>
      <c r="H6" s="21"/>
      <c r="I6" s="21"/>
      <c r="J6" s="21"/>
      <c r="K6" s="238" t="s">
        <v>17</v>
      </c>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1"/>
      <c r="AQ6" s="21"/>
      <c r="AR6" s="19"/>
      <c r="BE6" s="234"/>
      <c r="BS6" s="16" t="s">
        <v>6</v>
      </c>
    </row>
    <row r="7" spans="2:71" s="1" customFormat="1" ht="12" customHeight="1">
      <c r="B7" s="20"/>
      <c r="C7" s="21"/>
      <c r="D7" s="28"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20</v>
      </c>
      <c r="AL7" s="21"/>
      <c r="AM7" s="21"/>
      <c r="AN7" s="26" t="s">
        <v>19</v>
      </c>
      <c r="AO7" s="21"/>
      <c r="AP7" s="21"/>
      <c r="AQ7" s="21"/>
      <c r="AR7" s="19"/>
      <c r="BE7" s="234"/>
      <c r="BS7" s="16" t="s">
        <v>6</v>
      </c>
    </row>
    <row r="8" spans="2:71" s="1" customFormat="1" ht="12" customHeight="1">
      <c r="B8" s="20"/>
      <c r="C8" s="21"/>
      <c r="D8" s="28"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23</v>
      </c>
      <c r="AL8" s="21"/>
      <c r="AM8" s="21"/>
      <c r="AN8" s="29" t="s">
        <v>24</v>
      </c>
      <c r="AO8" s="21"/>
      <c r="AP8" s="21"/>
      <c r="AQ8" s="21"/>
      <c r="AR8" s="19"/>
      <c r="BE8" s="234"/>
      <c r="BS8" s="16" t="s">
        <v>6</v>
      </c>
    </row>
    <row r="9" spans="2:71" s="1" customFormat="1" ht="14.4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234"/>
      <c r="BS9" s="16" t="s">
        <v>6</v>
      </c>
    </row>
    <row r="10" spans="2:71" s="1" customFormat="1" ht="12" customHeight="1">
      <c r="B10" s="20"/>
      <c r="C10" s="21"/>
      <c r="D10" s="28"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26</v>
      </c>
      <c r="AL10" s="21"/>
      <c r="AM10" s="21"/>
      <c r="AN10" s="26" t="s">
        <v>27</v>
      </c>
      <c r="AO10" s="21"/>
      <c r="AP10" s="21"/>
      <c r="AQ10" s="21"/>
      <c r="AR10" s="19"/>
      <c r="BE10" s="234"/>
      <c r="BS10" s="16" t="s">
        <v>6</v>
      </c>
    </row>
    <row r="11" spans="2:71" s="1" customFormat="1" ht="18.4" customHeight="1">
      <c r="B11" s="20"/>
      <c r="C11" s="21"/>
      <c r="D11" s="21"/>
      <c r="E11" s="26" t="s">
        <v>28</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29</v>
      </c>
      <c r="AL11" s="21"/>
      <c r="AM11" s="21"/>
      <c r="AN11" s="26" t="s">
        <v>30</v>
      </c>
      <c r="AO11" s="21"/>
      <c r="AP11" s="21"/>
      <c r="AQ11" s="21"/>
      <c r="AR11" s="19"/>
      <c r="BE11" s="234"/>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234"/>
      <c r="BS12" s="16" t="s">
        <v>6</v>
      </c>
    </row>
    <row r="13" spans="2:71" s="1" customFormat="1" ht="12" customHeight="1">
      <c r="B13" s="20"/>
      <c r="C13" s="21"/>
      <c r="D13" s="28" t="s">
        <v>31</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26</v>
      </c>
      <c r="AL13" s="21"/>
      <c r="AM13" s="21"/>
      <c r="AN13" s="30" t="s">
        <v>32</v>
      </c>
      <c r="AO13" s="21"/>
      <c r="AP13" s="21"/>
      <c r="AQ13" s="21"/>
      <c r="AR13" s="19"/>
      <c r="BE13" s="234"/>
      <c r="BS13" s="16" t="s">
        <v>6</v>
      </c>
    </row>
    <row r="14" spans="2:71" ht="12.75">
      <c r="B14" s="20"/>
      <c r="C14" s="21"/>
      <c r="D14" s="21"/>
      <c r="E14" s="239" t="s">
        <v>32</v>
      </c>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8" t="s">
        <v>29</v>
      </c>
      <c r="AL14" s="21"/>
      <c r="AM14" s="21"/>
      <c r="AN14" s="30" t="s">
        <v>32</v>
      </c>
      <c r="AO14" s="21"/>
      <c r="AP14" s="21"/>
      <c r="AQ14" s="21"/>
      <c r="AR14" s="19"/>
      <c r="BE14" s="234"/>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234"/>
      <c r="BS15" s="16" t="s">
        <v>4</v>
      </c>
    </row>
    <row r="16" spans="2:71" s="1" customFormat="1" ht="12" customHeight="1">
      <c r="B16" s="20"/>
      <c r="C16" s="21"/>
      <c r="D16" s="28" t="s">
        <v>33</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26</v>
      </c>
      <c r="AL16" s="21"/>
      <c r="AM16" s="21"/>
      <c r="AN16" s="26" t="s">
        <v>19</v>
      </c>
      <c r="AO16" s="21"/>
      <c r="AP16" s="21"/>
      <c r="AQ16" s="21"/>
      <c r="AR16" s="19"/>
      <c r="BE16" s="234"/>
      <c r="BS16" s="16" t="s">
        <v>4</v>
      </c>
    </row>
    <row r="17" spans="2:71" s="1" customFormat="1" ht="18.4" customHeight="1">
      <c r="B17" s="20"/>
      <c r="C17" s="21"/>
      <c r="D17" s="21"/>
      <c r="E17" s="26" t="s">
        <v>22</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29</v>
      </c>
      <c r="AL17" s="21"/>
      <c r="AM17" s="21"/>
      <c r="AN17" s="26" t="s">
        <v>19</v>
      </c>
      <c r="AO17" s="21"/>
      <c r="AP17" s="21"/>
      <c r="AQ17" s="21"/>
      <c r="AR17" s="19"/>
      <c r="BE17" s="234"/>
      <c r="BS17" s="16" t="s">
        <v>34</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234"/>
      <c r="BS18" s="16" t="s">
        <v>6</v>
      </c>
    </row>
    <row r="19" spans="2:71" s="1" customFormat="1" ht="12" customHeight="1">
      <c r="B19" s="20"/>
      <c r="C19" s="21"/>
      <c r="D19" s="28" t="s">
        <v>35</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26</v>
      </c>
      <c r="AL19" s="21"/>
      <c r="AM19" s="21"/>
      <c r="AN19" s="26" t="s">
        <v>36</v>
      </c>
      <c r="AO19" s="21"/>
      <c r="AP19" s="21"/>
      <c r="AQ19" s="21"/>
      <c r="AR19" s="19"/>
      <c r="BE19" s="234"/>
      <c r="BS19" s="16" t="s">
        <v>6</v>
      </c>
    </row>
    <row r="20" spans="2:71" s="1" customFormat="1" ht="18.4" customHeight="1">
      <c r="B20" s="20"/>
      <c r="C20" s="21"/>
      <c r="D20" s="21"/>
      <c r="E20" s="26" t="s">
        <v>37</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29</v>
      </c>
      <c r="AL20" s="21"/>
      <c r="AM20" s="21"/>
      <c r="AN20" s="26" t="s">
        <v>38</v>
      </c>
      <c r="AO20" s="21"/>
      <c r="AP20" s="21"/>
      <c r="AQ20" s="21"/>
      <c r="AR20" s="19"/>
      <c r="BE20" s="234"/>
      <c r="BS20" s="16" t="s">
        <v>4</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234"/>
    </row>
    <row r="22" spans="2:57" s="1" customFormat="1" ht="12" customHeight="1">
      <c r="B22" s="20"/>
      <c r="C22" s="21"/>
      <c r="D22" s="28" t="s">
        <v>39</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234"/>
    </row>
    <row r="23" spans="2:57" s="1" customFormat="1" ht="47.25" customHeight="1">
      <c r="B23" s="20"/>
      <c r="C23" s="21"/>
      <c r="D23" s="21"/>
      <c r="E23" s="241" t="s">
        <v>40</v>
      </c>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1"/>
      <c r="AP23" s="21"/>
      <c r="AQ23" s="21"/>
      <c r="AR23" s="19"/>
      <c r="BE23" s="234"/>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234"/>
    </row>
    <row r="25" spans="2:57" s="1" customFormat="1" ht="6.95"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234"/>
    </row>
    <row r="26" spans="1:57" s="2" customFormat="1" ht="25.9" customHeight="1">
      <c r="A26" s="33"/>
      <c r="B26" s="34"/>
      <c r="C26" s="35"/>
      <c r="D26" s="36" t="s">
        <v>41</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242">
        <f>ROUND(AG54,2)</f>
        <v>0</v>
      </c>
      <c r="AL26" s="243"/>
      <c r="AM26" s="243"/>
      <c r="AN26" s="243"/>
      <c r="AO26" s="243"/>
      <c r="AP26" s="35"/>
      <c r="AQ26" s="35"/>
      <c r="AR26" s="38"/>
      <c r="BE26" s="234"/>
    </row>
    <row r="27" spans="1:57" s="2" customFormat="1" ht="6.95" customHeight="1">
      <c r="A27" s="33"/>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8"/>
      <c r="BE27" s="234"/>
    </row>
    <row r="28" spans="1:57" s="2" customFormat="1" ht="12.75">
      <c r="A28" s="33"/>
      <c r="B28" s="34"/>
      <c r="C28" s="35"/>
      <c r="D28" s="35"/>
      <c r="E28" s="35"/>
      <c r="F28" s="35"/>
      <c r="G28" s="35"/>
      <c r="H28" s="35"/>
      <c r="I28" s="35"/>
      <c r="J28" s="35"/>
      <c r="K28" s="35"/>
      <c r="L28" s="244" t="s">
        <v>42</v>
      </c>
      <c r="M28" s="244"/>
      <c r="N28" s="244"/>
      <c r="O28" s="244"/>
      <c r="P28" s="244"/>
      <c r="Q28" s="35"/>
      <c r="R28" s="35"/>
      <c r="S28" s="35"/>
      <c r="T28" s="35"/>
      <c r="U28" s="35"/>
      <c r="V28" s="35"/>
      <c r="W28" s="244" t="s">
        <v>43</v>
      </c>
      <c r="X28" s="244"/>
      <c r="Y28" s="244"/>
      <c r="Z28" s="244"/>
      <c r="AA28" s="244"/>
      <c r="AB28" s="244"/>
      <c r="AC28" s="244"/>
      <c r="AD28" s="244"/>
      <c r="AE28" s="244"/>
      <c r="AF28" s="35"/>
      <c r="AG28" s="35"/>
      <c r="AH28" s="35"/>
      <c r="AI28" s="35"/>
      <c r="AJ28" s="35"/>
      <c r="AK28" s="244" t="s">
        <v>44</v>
      </c>
      <c r="AL28" s="244"/>
      <c r="AM28" s="244"/>
      <c r="AN28" s="244"/>
      <c r="AO28" s="244"/>
      <c r="AP28" s="35"/>
      <c r="AQ28" s="35"/>
      <c r="AR28" s="38"/>
      <c r="BE28" s="234"/>
    </row>
    <row r="29" spans="2:57" s="3" customFormat="1" ht="14.45" customHeight="1">
      <c r="B29" s="39"/>
      <c r="C29" s="40"/>
      <c r="D29" s="28" t="s">
        <v>45</v>
      </c>
      <c r="E29" s="40"/>
      <c r="F29" s="28" t="s">
        <v>46</v>
      </c>
      <c r="G29" s="40"/>
      <c r="H29" s="40"/>
      <c r="I29" s="40"/>
      <c r="J29" s="40"/>
      <c r="K29" s="40"/>
      <c r="L29" s="247">
        <v>0.21</v>
      </c>
      <c r="M29" s="246"/>
      <c r="N29" s="246"/>
      <c r="O29" s="246"/>
      <c r="P29" s="246"/>
      <c r="Q29" s="40"/>
      <c r="R29" s="40"/>
      <c r="S29" s="40"/>
      <c r="T29" s="40"/>
      <c r="U29" s="40"/>
      <c r="V29" s="40"/>
      <c r="W29" s="245">
        <f>ROUND(AZ54,2)</f>
        <v>0</v>
      </c>
      <c r="X29" s="246"/>
      <c r="Y29" s="246"/>
      <c r="Z29" s="246"/>
      <c r="AA29" s="246"/>
      <c r="AB29" s="246"/>
      <c r="AC29" s="246"/>
      <c r="AD29" s="246"/>
      <c r="AE29" s="246"/>
      <c r="AF29" s="40"/>
      <c r="AG29" s="40"/>
      <c r="AH29" s="40"/>
      <c r="AI29" s="40"/>
      <c r="AJ29" s="40"/>
      <c r="AK29" s="245">
        <f>ROUND(AV54,2)</f>
        <v>0</v>
      </c>
      <c r="AL29" s="246"/>
      <c r="AM29" s="246"/>
      <c r="AN29" s="246"/>
      <c r="AO29" s="246"/>
      <c r="AP29" s="40"/>
      <c r="AQ29" s="40"/>
      <c r="AR29" s="41"/>
      <c r="BE29" s="235"/>
    </row>
    <row r="30" spans="2:57" s="3" customFormat="1" ht="14.45" customHeight="1">
      <c r="B30" s="39"/>
      <c r="C30" s="40"/>
      <c r="D30" s="40"/>
      <c r="E30" s="40"/>
      <c r="F30" s="28" t="s">
        <v>47</v>
      </c>
      <c r="G30" s="40"/>
      <c r="H30" s="40"/>
      <c r="I30" s="40"/>
      <c r="J30" s="40"/>
      <c r="K30" s="40"/>
      <c r="L30" s="247">
        <v>0.15</v>
      </c>
      <c r="M30" s="246"/>
      <c r="N30" s="246"/>
      <c r="O30" s="246"/>
      <c r="P30" s="246"/>
      <c r="Q30" s="40"/>
      <c r="R30" s="40"/>
      <c r="S30" s="40"/>
      <c r="T30" s="40"/>
      <c r="U30" s="40"/>
      <c r="V30" s="40"/>
      <c r="W30" s="245">
        <f>ROUND(BA54,2)</f>
        <v>0</v>
      </c>
      <c r="X30" s="246"/>
      <c r="Y30" s="246"/>
      <c r="Z30" s="246"/>
      <c r="AA30" s="246"/>
      <c r="AB30" s="246"/>
      <c r="AC30" s="246"/>
      <c r="AD30" s="246"/>
      <c r="AE30" s="246"/>
      <c r="AF30" s="40"/>
      <c r="AG30" s="40"/>
      <c r="AH30" s="40"/>
      <c r="AI30" s="40"/>
      <c r="AJ30" s="40"/>
      <c r="AK30" s="245">
        <f>ROUND(AW54,2)</f>
        <v>0</v>
      </c>
      <c r="AL30" s="246"/>
      <c r="AM30" s="246"/>
      <c r="AN30" s="246"/>
      <c r="AO30" s="246"/>
      <c r="AP30" s="40"/>
      <c r="AQ30" s="40"/>
      <c r="AR30" s="41"/>
      <c r="BE30" s="235"/>
    </row>
    <row r="31" spans="2:57" s="3" customFormat="1" ht="14.45" customHeight="1" hidden="1">
      <c r="B31" s="39"/>
      <c r="C31" s="40"/>
      <c r="D31" s="40"/>
      <c r="E31" s="40"/>
      <c r="F31" s="28" t="s">
        <v>48</v>
      </c>
      <c r="G31" s="40"/>
      <c r="H31" s="40"/>
      <c r="I31" s="40"/>
      <c r="J31" s="40"/>
      <c r="K31" s="40"/>
      <c r="L31" s="247">
        <v>0.21</v>
      </c>
      <c r="M31" s="246"/>
      <c r="N31" s="246"/>
      <c r="O31" s="246"/>
      <c r="P31" s="246"/>
      <c r="Q31" s="40"/>
      <c r="R31" s="40"/>
      <c r="S31" s="40"/>
      <c r="T31" s="40"/>
      <c r="U31" s="40"/>
      <c r="V31" s="40"/>
      <c r="W31" s="245">
        <f>ROUND(BB54,2)</f>
        <v>0</v>
      </c>
      <c r="X31" s="246"/>
      <c r="Y31" s="246"/>
      <c r="Z31" s="246"/>
      <c r="AA31" s="246"/>
      <c r="AB31" s="246"/>
      <c r="AC31" s="246"/>
      <c r="AD31" s="246"/>
      <c r="AE31" s="246"/>
      <c r="AF31" s="40"/>
      <c r="AG31" s="40"/>
      <c r="AH31" s="40"/>
      <c r="AI31" s="40"/>
      <c r="AJ31" s="40"/>
      <c r="AK31" s="245">
        <v>0</v>
      </c>
      <c r="AL31" s="246"/>
      <c r="AM31" s="246"/>
      <c r="AN31" s="246"/>
      <c r="AO31" s="246"/>
      <c r="AP31" s="40"/>
      <c r="AQ31" s="40"/>
      <c r="AR31" s="41"/>
      <c r="BE31" s="235"/>
    </row>
    <row r="32" spans="2:57" s="3" customFormat="1" ht="14.45" customHeight="1" hidden="1">
      <c r="B32" s="39"/>
      <c r="C32" s="40"/>
      <c r="D32" s="40"/>
      <c r="E32" s="40"/>
      <c r="F32" s="28" t="s">
        <v>49</v>
      </c>
      <c r="G32" s="40"/>
      <c r="H32" s="40"/>
      <c r="I32" s="40"/>
      <c r="J32" s="40"/>
      <c r="K32" s="40"/>
      <c r="L32" s="247">
        <v>0.15</v>
      </c>
      <c r="M32" s="246"/>
      <c r="N32" s="246"/>
      <c r="O32" s="246"/>
      <c r="P32" s="246"/>
      <c r="Q32" s="40"/>
      <c r="R32" s="40"/>
      <c r="S32" s="40"/>
      <c r="T32" s="40"/>
      <c r="U32" s="40"/>
      <c r="V32" s="40"/>
      <c r="W32" s="245">
        <f>ROUND(BC54,2)</f>
        <v>0</v>
      </c>
      <c r="X32" s="246"/>
      <c r="Y32" s="246"/>
      <c r="Z32" s="246"/>
      <c r="AA32" s="246"/>
      <c r="AB32" s="246"/>
      <c r="AC32" s="246"/>
      <c r="AD32" s="246"/>
      <c r="AE32" s="246"/>
      <c r="AF32" s="40"/>
      <c r="AG32" s="40"/>
      <c r="AH32" s="40"/>
      <c r="AI32" s="40"/>
      <c r="AJ32" s="40"/>
      <c r="AK32" s="245">
        <v>0</v>
      </c>
      <c r="AL32" s="246"/>
      <c r="AM32" s="246"/>
      <c r="AN32" s="246"/>
      <c r="AO32" s="246"/>
      <c r="AP32" s="40"/>
      <c r="AQ32" s="40"/>
      <c r="AR32" s="41"/>
      <c r="BE32" s="235"/>
    </row>
    <row r="33" spans="2:44" s="3" customFormat="1" ht="14.45" customHeight="1" hidden="1">
      <c r="B33" s="39"/>
      <c r="C33" s="40"/>
      <c r="D33" s="40"/>
      <c r="E33" s="40"/>
      <c r="F33" s="28" t="s">
        <v>50</v>
      </c>
      <c r="G33" s="40"/>
      <c r="H33" s="40"/>
      <c r="I33" s="40"/>
      <c r="J33" s="40"/>
      <c r="K33" s="40"/>
      <c r="L33" s="247">
        <v>0</v>
      </c>
      <c r="M33" s="246"/>
      <c r="N33" s="246"/>
      <c r="O33" s="246"/>
      <c r="P33" s="246"/>
      <c r="Q33" s="40"/>
      <c r="R33" s="40"/>
      <c r="S33" s="40"/>
      <c r="T33" s="40"/>
      <c r="U33" s="40"/>
      <c r="V33" s="40"/>
      <c r="W33" s="245">
        <f>ROUND(BD54,2)</f>
        <v>0</v>
      </c>
      <c r="X33" s="246"/>
      <c r="Y33" s="246"/>
      <c r="Z33" s="246"/>
      <c r="AA33" s="246"/>
      <c r="AB33" s="246"/>
      <c r="AC33" s="246"/>
      <c r="AD33" s="246"/>
      <c r="AE33" s="246"/>
      <c r="AF33" s="40"/>
      <c r="AG33" s="40"/>
      <c r="AH33" s="40"/>
      <c r="AI33" s="40"/>
      <c r="AJ33" s="40"/>
      <c r="AK33" s="245">
        <v>0</v>
      </c>
      <c r="AL33" s="246"/>
      <c r="AM33" s="246"/>
      <c r="AN33" s="246"/>
      <c r="AO33" s="246"/>
      <c r="AP33" s="40"/>
      <c r="AQ33" s="40"/>
      <c r="AR33" s="41"/>
    </row>
    <row r="34" spans="1:57" s="2" customFormat="1" ht="6.95" customHeight="1">
      <c r="A34" s="33"/>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8"/>
      <c r="BE34" s="33"/>
    </row>
    <row r="35" spans="1:57" s="2" customFormat="1" ht="25.9" customHeight="1">
      <c r="A35" s="33"/>
      <c r="B35" s="34"/>
      <c r="C35" s="42"/>
      <c r="D35" s="43" t="s">
        <v>51</v>
      </c>
      <c r="E35" s="44"/>
      <c r="F35" s="44"/>
      <c r="G35" s="44"/>
      <c r="H35" s="44"/>
      <c r="I35" s="44"/>
      <c r="J35" s="44"/>
      <c r="K35" s="44"/>
      <c r="L35" s="44"/>
      <c r="M35" s="44"/>
      <c r="N35" s="44"/>
      <c r="O35" s="44"/>
      <c r="P35" s="44"/>
      <c r="Q35" s="44"/>
      <c r="R35" s="44"/>
      <c r="S35" s="44"/>
      <c r="T35" s="45" t="s">
        <v>52</v>
      </c>
      <c r="U35" s="44"/>
      <c r="V35" s="44"/>
      <c r="W35" s="44"/>
      <c r="X35" s="248" t="s">
        <v>53</v>
      </c>
      <c r="Y35" s="249"/>
      <c r="Z35" s="249"/>
      <c r="AA35" s="249"/>
      <c r="AB35" s="249"/>
      <c r="AC35" s="44"/>
      <c r="AD35" s="44"/>
      <c r="AE35" s="44"/>
      <c r="AF35" s="44"/>
      <c r="AG35" s="44"/>
      <c r="AH35" s="44"/>
      <c r="AI35" s="44"/>
      <c r="AJ35" s="44"/>
      <c r="AK35" s="250">
        <f>SUM(AK26:AK33)</f>
        <v>0</v>
      </c>
      <c r="AL35" s="249"/>
      <c r="AM35" s="249"/>
      <c r="AN35" s="249"/>
      <c r="AO35" s="251"/>
      <c r="AP35" s="42"/>
      <c r="AQ35" s="42"/>
      <c r="AR35" s="38"/>
      <c r="BE35" s="33"/>
    </row>
    <row r="36" spans="1:57" s="2" customFormat="1" ht="6.95" customHeight="1">
      <c r="A36" s="33"/>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8"/>
      <c r="BE36" s="33"/>
    </row>
    <row r="37" spans="1:57" s="2" customFormat="1" ht="6.95" customHeight="1">
      <c r="A37" s="33"/>
      <c r="B37" s="46"/>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38"/>
      <c r="BE37" s="33"/>
    </row>
    <row r="41" spans="1:57" s="2" customFormat="1" ht="6.95" customHeight="1">
      <c r="A41" s="33"/>
      <c r="B41" s="48"/>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38"/>
      <c r="BE41" s="33"/>
    </row>
    <row r="42" spans="1:57" s="2" customFormat="1" ht="24.95" customHeight="1">
      <c r="A42" s="33"/>
      <c r="B42" s="34"/>
      <c r="C42" s="22" t="s">
        <v>54</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8"/>
      <c r="BE42" s="33"/>
    </row>
    <row r="43" spans="1:57" s="2" customFormat="1" ht="6.95" customHeight="1">
      <c r="A43" s="33"/>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8"/>
      <c r="BE43" s="33"/>
    </row>
    <row r="44" spans="2:44" s="4" customFormat="1" ht="12" customHeight="1">
      <c r="B44" s="50"/>
      <c r="C44" s="28" t="s">
        <v>13</v>
      </c>
      <c r="D44" s="51"/>
      <c r="E44" s="51"/>
      <c r="F44" s="51"/>
      <c r="G44" s="51"/>
      <c r="H44" s="51"/>
      <c r="I44" s="51"/>
      <c r="J44" s="51"/>
      <c r="K44" s="51"/>
      <c r="L44" s="51" t="str">
        <f>K5</f>
        <v>20-08-01</v>
      </c>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2"/>
    </row>
    <row r="45" spans="2:44" s="5" customFormat="1" ht="36.95" customHeight="1">
      <c r="B45" s="53"/>
      <c r="C45" s="54" t="s">
        <v>16</v>
      </c>
      <c r="D45" s="55"/>
      <c r="E45" s="55"/>
      <c r="F45" s="55"/>
      <c r="G45" s="55"/>
      <c r="H45" s="55"/>
      <c r="I45" s="55"/>
      <c r="J45" s="55"/>
      <c r="K45" s="55"/>
      <c r="L45" s="252" t="str">
        <f>K6</f>
        <v>VD Seč, oprava říms a ŽB desek pod uzávěry spodních výpustí na návodní straně</v>
      </c>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55"/>
      <c r="AQ45" s="55"/>
      <c r="AR45" s="56"/>
    </row>
    <row r="46" spans="1:57" s="2" customFormat="1" ht="6.95" customHeight="1">
      <c r="A46" s="33"/>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8"/>
      <c r="BE46" s="33"/>
    </row>
    <row r="47" spans="1:57" s="2" customFormat="1" ht="12" customHeight="1">
      <c r="A47" s="33"/>
      <c r="B47" s="34"/>
      <c r="C47" s="28" t="s">
        <v>21</v>
      </c>
      <c r="D47" s="35"/>
      <c r="E47" s="35"/>
      <c r="F47" s="35"/>
      <c r="G47" s="35"/>
      <c r="H47" s="35"/>
      <c r="I47" s="35"/>
      <c r="J47" s="35"/>
      <c r="K47" s="35"/>
      <c r="L47" s="57" t="str">
        <f>IF(K8="","",K8)</f>
        <v xml:space="preserve"> </v>
      </c>
      <c r="M47" s="35"/>
      <c r="N47" s="35"/>
      <c r="O47" s="35"/>
      <c r="P47" s="35"/>
      <c r="Q47" s="35"/>
      <c r="R47" s="35"/>
      <c r="S47" s="35"/>
      <c r="T47" s="35"/>
      <c r="U47" s="35"/>
      <c r="V47" s="35"/>
      <c r="W47" s="35"/>
      <c r="X47" s="35"/>
      <c r="Y47" s="35"/>
      <c r="Z47" s="35"/>
      <c r="AA47" s="35"/>
      <c r="AB47" s="35"/>
      <c r="AC47" s="35"/>
      <c r="AD47" s="35"/>
      <c r="AE47" s="35"/>
      <c r="AF47" s="35"/>
      <c r="AG47" s="35"/>
      <c r="AH47" s="35"/>
      <c r="AI47" s="28" t="s">
        <v>23</v>
      </c>
      <c r="AJ47" s="35"/>
      <c r="AK47" s="35"/>
      <c r="AL47" s="35"/>
      <c r="AM47" s="254" t="str">
        <f>IF(AN8="","",AN8)</f>
        <v>7. 7. 2020</v>
      </c>
      <c r="AN47" s="254"/>
      <c r="AO47" s="35"/>
      <c r="AP47" s="35"/>
      <c r="AQ47" s="35"/>
      <c r="AR47" s="38"/>
      <c r="BE47" s="33"/>
    </row>
    <row r="48" spans="1:57" s="2" customFormat="1" ht="6.95" customHeight="1">
      <c r="A48" s="33"/>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8"/>
      <c r="BE48" s="33"/>
    </row>
    <row r="49" spans="1:57" s="2" customFormat="1" ht="15.2" customHeight="1">
      <c r="A49" s="33"/>
      <c r="B49" s="34"/>
      <c r="C49" s="28" t="s">
        <v>25</v>
      </c>
      <c r="D49" s="35"/>
      <c r="E49" s="35"/>
      <c r="F49" s="35"/>
      <c r="G49" s="35"/>
      <c r="H49" s="35"/>
      <c r="I49" s="35"/>
      <c r="J49" s="35"/>
      <c r="K49" s="35"/>
      <c r="L49" s="51" t="str">
        <f>IF(E11="","",E11)</f>
        <v>Povodí Labe, státní podnik</v>
      </c>
      <c r="M49" s="35"/>
      <c r="N49" s="35"/>
      <c r="O49" s="35"/>
      <c r="P49" s="35"/>
      <c r="Q49" s="35"/>
      <c r="R49" s="35"/>
      <c r="S49" s="35"/>
      <c r="T49" s="35"/>
      <c r="U49" s="35"/>
      <c r="V49" s="35"/>
      <c r="W49" s="35"/>
      <c r="X49" s="35"/>
      <c r="Y49" s="35"/>
      <c r="Z49" s="35"/>
      <c r="AA49" s="35"/>
      <c r="AB49" s="35"/>
      <c r="AC49" s="35"/>
      <c r="AD49" s="35"/>
      <c r="AE49" s="35"/>
      <c r="AF49" s="35"/>
      <c r="AG49" s="35"/>
      <c r="AH49" s="35"/>
      <c r="AI49" s="28" t="s">
        <v>33</v>
      </c>
      <c r="AJ49" s="35"/>
      <c r="AK49" s="35"/>
      <c r="AL49" s="35"/>
      <c r="AM49" s="255" t="str">
        <f>IF(E17="","",E17)</f>
        <v xml:space="preserve"> </v>
      </c>
      <c r="AN49" s="256"/>
      <c r="AO49" s="256"/>
      <c r="AP49" s="256"/>
      <c r="AQ49" s="35"/>
      <c r="AR49" s="38"/>
      <c r="AS49" s="257" t="s">
        <v>55</v>
      </c>
      <c r="AT49" s="258"/>
      <c r="AU49" s="59"/>
      <c r="AV49" s="59"/>
      <c r="AW49" s="59"/>
      <c r="AX49" s="59"/>
      <c r="AY49" s="59"/>
      <c r="AZ49" s="59"/>
      <c r="BA49" s="59"/>
      <c r="BB49" s="59"/>
      <c r="BC49" s="59"/>
      <c r="BD49" s="60"/>
      <c r="BE49" s="33"/>
    </row>
    <row r="50" spans="1:57" s="2" customFormat="1" ht="15.2" customHeight="1">
      <c r="A50" s="33"/>
      <c r="B50" s="34"/>
      <c r="C50" s="28" t="s">
        <v>31</v>
      </c>
      <c r="D50" s="35"/>
      <c r="E50" s="35"/>
      <c r="F50" s="35"/>
      <c r="G50" s="35"/>
      <c r="H50" s="35"/>
      <c r="I50" s="35"/>
      <c r="J50" s="35"/>
      <c r="K50" s="35"/>
      <c r="L50" s="51" t="str">
        <f>IF(E14="Vyplň údaj","",E14)</f>
        <v/>
      </c>
      <c r="M50" s="35"/>
      <c r="N50" s="35"/>
      <c r="O50" s="35"/>
      <c r="P50" s="35"/>
      <c r="Q50" s="35"/>
      <c r="R50" s="35"/>
      <c r="S50" s="35"/>
      <c r="T50" s="35"/>
      <c r="U50" s="35"/>
      <c r="V50" s="35"/>
      <c r="W50" s="35"/>
      <c r="X50" s="35"/>
      <c r="Y50" s="35"/>
      <c r="Z50" s="35"/>
      <c r="AA50" s="35"/>
      <c r="AB50" s="35"/>
      <c r="AC50" s="35"/>
      <c r="AD50" s="35"/>
      <c r="AE50" s="35"/>
      <c r="AF50" s="35"/>
      <c r="AG50" s="35"/>
      <c r="AH50" s="35"/>
      <c r="AI50" s="28" t="s">
        <v>35</v>
      </c>
      <c r="AJ50" s="35"/>
      <c r="AK50" s="35"/>
      <c r="AL50" s="35"/>
      <c r="AM50" s="255" t="str">
        <f>IF(E20="","",E20)</f>
        <v>Ing. Vít Pučálek</v>
      </c>
      <c r="AN50" s="256"/>
      <c r="AO50" s="256"/>
      <c r="AP50" s="256"/>
      <c r="AQ50" s="35"/>
      <c r="AR50" s="38"/>
      <c r="AS50" s="259"/>
      <c r="AT50" s="260"/>
      <c r="AU50" s="61"/>
      <c r="AV50" s="61"/>
      <c r="AW50" s="61"/>
      <c r="AX50" s="61"/>
      <c r="AY50" s="61"/>
      <c r="AZ50" s="61"/>
      <c r="BA50" s="61"/>
      <c r="BB50" s="61"/>
      <c r="BC50" s="61"/>
      <c r="BD50" s="62"/>
      <c r="BE50" s="33"/>
    </row>
    <row r="51" spans="1:57" s="2" customFormat="1" ht="10.9" customHeight="1">
      <c r="A51" s="33"/>
      <c r="B51" s="34"/>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8"/>
      <c r="AS51" s="261"/>
      <c r="AT51" s="262"/>
      <c r="AU51" s="63"/>
      <c r="AV51" s="63"/>
      <c r="AW51" s="63"/>
      <c r="AX51" s="63"/>
      <c r="AY51" s="63"/>
      <c r="AZ51" s="63"/>
      <c r="BA51" s="63"/>
      <c r="BB51" s="63"/>
      <c r="BC51" s="63"/>
      <c r="BD51" s="64"/>
      <c r="BE51" s="33"/>
    </row>
    <row r="52" spans="1:57" s="2" customFormat="1" ht="29.25" customHeight="1">
      <c r="A52" s="33"/>
      <c r="B52" s="34"/>
      <c r="C52" s="263" t="s">
        <v>56</v>
      </c>
      <c r="D52" s="264"/>
      <c r="E52" s="264"/>
      <c r="F52" s="264"/>
      <c r="G52" s="264"/>
      <c r="H52" s="65"/>
      <c r="I52" s="265" t="s">
        <v>57</v>
      </c>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6" t="s">
        <v>58</v>
      </c>
      <c r="AH52" s="264"/>
      <c r="AI52" s="264"/>
      <c r="AJ52" s="264"/>
      <c r="AK52" s="264"/>
      <c r="AL52" s="264"/>
      <c r="AM52" s="264"/>
      <c r="AN52" s="265" t="s">
        <v>59</v>
      </c>
      <c r="AO52" s="264"/>
      <c r="AP52" s="264"/>
      <c r="AQ52" s="66" t="s">
        <v>60</v>
      </c>
      <c r="AR52" s="38"/>
      <c r="AS52" s="67" t="s">
        <v>61</v>
      </c>
      <c r="AT52" s="68" t="s">
        <v>62</v>
      </c>
      <c r="AU52" s="68" t="s">
        <v>63</v>
      </c>
      <c r="AV52" s="68" t="s">
        <v>64</v>
      </c>
      <c r="AW52" s="68" t="s">
        <v>65</v>
      </c>
      <c r="AX52" s="68" t="s">
        <v>66</v>
      </c>
      <c r="AY52" s="68" t="s">
        <v>67</v>
      </c>
      <c r="AZ52" s="68" t="s">
        <v>68</v>
      </c>
      <c r="BA52" s="68" t="s">
        <v>69</v>
      </c>
      <c r="BB52" s="68" t="s">
        <v>70</v>
      </c>
      <c r="BC52" s="68" t="s">
        <v>71</v>
      </c>
      <c r="BD52" s="69" t="s">
        <v>72</v>
      </c>
      <c r="BE52" s="33"/>
    </row>
    <row r="53" spans="1:57" s="2" customFormat="1" ht="10.9" customHeight="1">
      <c r="A53" s="33"/>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8"/>
      <c r="AS53" s="70"/>
      <c r="AT53" s="71"/>
      <c r="AU53" s="71"/>
      <c r="AV53" s="71"/>
      <c r="AW53" s="71"/>
      <c r="AX53" s="71"/>
      <c r="AY53" s="71"/>
      <c r="AZ53" s="71"/>
      <c r="BA53" s="71"/>
      <c r="BB53" s="71"/>
      <c r="BC53" s="71"/>
      <c r="BD53" s="72"/>
      <c r="BE53" s="33"/>
    </row>
    <row r="54" spans="2:90" s="6" customFormat="1" ht="32.45" customHeight="1">
      <c r="B54" s="73"/>
      <c r="C54" s="74" t="s">
        <v>73</v>
      </c>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270">
        <f>ROUND(SUM(AG55:AG56),2)</f>
        <v>0</v>
      </c>
      <c r="AH54" s="270"/>
      <c r="AI54" s="270"/>
      <c r="AJ54" s="270"/>
      <c r="AK54" s="270"/>
      <c r="AL54" s="270"/>
      <c r="AM54" s="270"/>
      <c r="AN54" s="271">
        <f>SUM(AG54,AT54)</f>
        <v>0</v>
      </c>
      <c r="AO54" s="271"/>
      <c r="AP54" s="271"/>
      <c r="AQ54" s="77" t="s">
        <v>19</v>
      </c>
      <c r="AR54" s="78"/>
      <c r="AS54" s="79">
        <f>ROUND(SUM(AS55:AS56),2)</f>
        <v>0</v>
      </c>
      <c r="AT54" s="80">
        <f>ROUND(SUM(AV54:AW54),2)</f>
        <v>0</v>
      </c>
      <c r="AU54" s="81">
        <f>ROUND(SUM(AU55:AU56),5)</f>
        <v>0</v>
      </c>
      <c r="AV54" s="80">
        <f>ROUND(AZ54*L29,2)</f>
        <v>0</v>
      </c>
      <c r="AW54" s="80">
        <f>ROUND(BA54*L30,2)</f>
        <v>0</v>
      </c>
      <c r="AX54" s="80">
        <f>ROUND(BB54*L29,2)</f>
        <v>0</v>
      </c>
      <c r="AY54" s="80">
        <f>ROUND(BC54*L30,2)</f>
        <v>0</v>
      </c>
      <c r="AZ54" s="80">
        <f>ROUND(SUM(AZ55:AZ56),2)</f>
        <v>0</v>
      </c>
      <c r="BA54" s="80">
        <f>ROUND(SUM(BA55:BA56),2)</f>
        <v>0</v>
      </c>
      <c r="BB54" s="80">
        <f>ROUND(SUM(BB55:BB56),2)</f>
        <v>0</v>
      </c>
      <c r="BC54" s="80">
        <f>ROUND(SUM(BC55:BC56),2)</f>
        <v>0</v>
      </c>
      <c r="BD54" s="82">
        <f>ROUND(SUM(BD55:BD56),2)</f>
        <v>0</v>
      </c>
      <c r="BS54" s="83" t="s">
        <v>74</v>
      </c>
      <c r="BT54" s="83" t="s">
        <v>75</v>
      </c>
      <c r="BU54" s="84" t="s">
        <v>76</v>
      </c>
      <c r="BV54" s="83" t="s">
        <v>77</v>
      </c>
      <c r="BW54" s="83" t="s">
        <v>5</v>
      </c>
      <c r="BX54" s="83" t="s">
        <v>78</v>
      </c>
      <c r="CL54" s="83" t="s">
        <v>19</v>
      </c>
    </row>
    <row r="55" spans="1:91" s="7" customFormat="1" ht="16.5" customHeight="1">
      <c r="A55" s="85" t="s">
        <v>79</v>
      </c>
      <c r="B55" s="86"/>
      <c r="C55" s="87"/>
      <c r="D55" s="269" t="s">
        <v>80</v>
      </c>
      <c r="E55" s="269"/>
      <c r="F55" s="269"/>
      <c r="G55" s="269"/>
      <c r="H55" s="269"/>
      <c r="I55" s="88"/>
      <c r="J55" s="269" t="s">
        <v>81</v>
      </c>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7">
        <f>'00 - Vedlejší rozpočtové ...'!J30</f>
        <v>0</v>
      </c>
      <c r="AH55" s="268"/>
      <c r="AI55" s="268"/>
      <c r="AJ55" s="268"/>
      <c r="AK55" s="268"/>
      <c r="AL55" s="268"/>
      <c r="AM55" s="268"/>
      <c r="AN55" s="267">
        <f>SUM(AG55,AT55)</f>
        <v>0</v>
      </c>
      <c r="AO55" s="268"/>
      <c r="AP55" s="268"/>
      <c r="AQ55" s="89" t="s">
        <v>82</v>
      </c>
      <c r="AR55" s="90"/>
      <c r="AS55" s="91">
        <v>0</v>
      </c>
      <c r="AT55" s="92">
        <f>ROUND(SUM(AV55:AW55),2)</f>
        <v>0</v>
      </c>
      <c r="AU55" s="93">
        <f>'00 - Vedlejší rozpočtové ...'!P80</f>
        <v>0</v>
      </c>
      <c r="AV55" s="92">
        <f>'00 - Vedlejší rozpočtové ...'!J33</f>
        <v>0</v>
      </c>
      <c r="AW55" s="92">
        <f>'00 - Vedlejší rozpočtové ...'!J34</f>
        <v>0</v>
      </c>
      <c r="AX55" s="92">
        <f>'00 - Vedlejší rozpočtové ...'!J35</f>
        <v>0</v>
      </c>
      <c r="AY55" s="92">
        <f>'00 - Vedlejší rozpočtové ...'!J36</f>
        <v>0</v>
      </c>
      <c r="AZ55" s="92">
        <f>'00 - Vedlejší rozpočtové ...'!F33</f>
        <v>0</v>
      </c>
      <c r="BA55" s="92">
        <f>'00 - Vedlejší rozpočtové ...'!F34</f>
        <v>0</v>
      </c>
      <c r="BB55" s="92">
        <f>'00 - Vedlejší rozpočtové ...'!F35</f>
        <v>0</v>
      </c>
      <c r="BC55" s="92">
        <f>'00 - Vedlejší rozpočtové ...'!F36</f>
        <v>0</v>
      </c>
      <c r="BD55" s="94">
        <f>'00 - Vedlejší rozpočtové ...'!F37</f>
        <v>0</v>
      </c>
      <c r="BT55" s="95" t="s">
        <v>83</v>
      </c>
      <c r="BV55" s="95" t="s">
        <v>77</v>
      </c>
      <c r="BW55" s="95" t="s">
        <v>84</v>
      </c>
      <c r="BX55" s="95" t="s">
        <v>5</v>
      </c>
      <c r="CL55" s="95" t="s">
        <v>19</v>
      </c>
      <c r="CM55" s="95" t="s">
        <v>85</v>
      </c>
    </row>
    <row r="56" spans="1:91" s="7" customFormat="1" ht="16.5" customHeight="1">
      <c r="A56" s="85" t="s">
        <v>79</v>
      </c>
      <c r="B56" s="86"/>
      <c r="C56" s="87"/>
      <c r="D56" s="269" t="s">
        <v>86</v>
      </c>
      <c r="E56" s="269"/>
      <c r="F56" s="269"/>
      <c r="G56" s="269"/>
      <c r="H56" s="269"/>
      <c r="I56" s="88"/>
      <c r="J56" s="269" t="s">
        <v>87</v>
      </c>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7">
        <f>'01 - Oprava'!J30</f>
        <v>0</v>
      </c>
      <c r="AH56" s="268"/>
      <c r="AI56" s="268"/>
      <c r="AJ56" s="268"/>
      <c r="AK56" s="268"/>
      <c r="AL56" s="268"/>
      <c r="AM56" s="268"/>
      <c r="AN56" s="267">
        <f>SUM(AG56,AT56)</f>
        <v>0</v>
      </c>
      <c r="AO56" s="268"/>
      <c r="AP56" s="268"/>
      <c r="AQ56" s="89" t="s">
        <v>82</v>
      </c>
      <c r="AR56" s="90"/>
      <c r="AS56" s="96">
        <v>0</v>
      </c>
      <c r="AT56" s="97">
        <f>ROUND(SUM(AV56:AW56),2)</f>
        <v>0</v>
      </c>
      <c r="AU56" s="98">
        <f>'01 - Oprava'!P83</f>
        <v>0</v>
      </c>
      <c r="AV56" s="97">
        <f>'01 - Oprava'!J33</f>
        <v>0</v>
      </c>
      <c r="AW56" s="97">
        <f>'01 - Oprava'!J34</f>
        <v>0</v>
      </c>
      <c r="AX56" s="97">
        <f>'01 - Oprava'!J35</f>
        <v>0</v>
      </c>
      <c r="AY56" s="97">
        <f>'01 - Oprava'!J36</f>
        <v>0</v>
      </c>
      <c r="AZ56" s="97">
        <f>'01 - Oprava'!F33</f>
        <v>0</v>
      </c>
      <c r="BA56" s="97">
        <f>'01 - Oprava'!F34</f>
        <v>0</v>
      </c>
      <c r="BB56" s="97">
        <f>'01 - Oprava'!F35</f>
        <v>0</v>
      </c>
      <c r="BC56" s="97">
        <f>'01 - Oprava'!F36</f>
        <v>0</v>
      </c>
      <c r="BD56" s="99">
        <f>'01 - Oprava'!F37</f>
        <v>0</v>
      </c>
      <c r="BT56" s="95" t="s">
        <v>83</v>
      </c>
      <c r="BV56" s="95" t="s">
        <v>77</v>
      </c>
      <c r="BW56" s="95" t="s">
        <v>88</v>
      </c>
      <c r="BX56" s="95" t="s">
        <v>5</v>
      </c>
      <c r="CL56" s="95" t="s">
        <v>19</v>
      </c>
      <c r="CM56" s="95" t="s">
        <v>85</v>
      </c>
    </row>
    <row r="57" spans="1:57" s="2" customFormat="1" ht="30" customHeight="1">
      <c r="A57" s="33"/>
      <c r="B57" s="34"/>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8"/>
      <c r="AS57" s="33"/>
      <c r="AT57" s="33"/>
      <c r="AU57" s="33"/>
      <c r="AV57" s="33"/>
      <c r="AW57" s="33"/>
      <c r="AX57" s="33"/>
      <c r="AY57" s="33"/>
      <c r="AZ57" s="33"/>
      <c r="BA57" s="33"/>
      <c r="BB57" s="33"/>
      <c r="BC57" s="33"/>
      <c r="BD57" s="33"/>
      <c r="BE57" s="33"/>
    </row>
    <row r="58" spans="1:57" s="2" customFormat="1" ht="6.95" customHeight="1">
      <c r="A58" s="33"/>
      <c r="B58" s="46"/>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38"/>
      <c r="AS58" s="33"/>
      <c r="AT58" s="33"/>
      <c r="AU58" s="33"/>
      <c r="AV58" s="33"/>
      <c r="AW58" s="33"/>
      <c r="AX58" s="33"/>
      <c r="AY58" s="33"/>
      <c r="AZ58" s="33"/>
      <c r="BA58" s="33"/>
      <c r="BB58" s="33"/>
      <c r="BC58" s="33"/>
      <c r="BD58" s="33"/>
      <c r="BE58" s="33"/>
    </row>
  </sheetData>
  <sheetProtection algorithmName="SHA-512" hashValue="NFadgAoKirqiSxYc6x0ZJMETV6zOu+/0MB/a83Ze6miQ+pNGI0oTS79Ha00W3I8WzwvL0WiJwpi43wKEJ2ZtcA==" saltValue="HjH2+dwIX+H5HwbXk7izBxwFuEH74puAf/SCtnuE1Gk4Zaoa2T7X87begTttSBrOitwdjDra3HDT7UaKSz4bhA==" spinCount="100000" sheet="1" objects="1" scenarios="1" formatColumns="0" formatRows="0"/>
  <mergeCells count="46">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00 - Vedlejší rozpočtové ...'!C2" display="/"/>
    <hyperlink ref="A56" location="'01 - Oprava'!C2" display="/"/>
  </hyperlinks>
  <printOptions/>
  <pageMargins left="0.39375" right="0.39375" top="0.39375" bottom="0.39375" header="0" footer="0"/>
  <pageSetup blackAndWhite="1" fitToHeight="100" fitToWidth="1" horizontalDpi="600" verticalDpi="600" orientation="landscape" paperSize="9" scale="9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9" width="20.140625" style="10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0"/>
      <c r="L2" s="272"/>
      <c r="M2" s="272"/>
      <c r="N2" s="272"/>
      <c r="O2" s="272"/>
      <c r="P2" s="272"/>
      <c r="Q2" s="272"/>
      <c r="R2" s="272"/>
      <c r="S2" s="272"/>
      <c r="T2" s="272"/>
      <c r="U2" s="272"/>
      <c r="V2" s="272"/>
      <c r="AT2" s="16" t="s">
        <v>84</v>
      </c>
    </row>
    <row r="3" spans="2:46" s="1" customFormat="1" ht="6.95" customHeight="1">
      <c r="B3" s="101"/>
      <c r="C3" s="102"/>
      <c r="D3" s="102"/>
      <c r="E3" s="102"/>
      <c r="F3" s="102"/>
      <c r="G3" s="102"/>
      <c r="H3" s="102"/>
      <c r="I3" s="103"/>
      <c r="J3" s="102"/>
      <c r="K3" s="102"/>
      <c r="L3" s="19"/>
      <c r="AT3" s="16" t="s">
        <v>85</v>
      </c>
    </row>
    <row r="4" spans="2:46" s="1" customFormat="1" ht="24.95" customHeight="1">
      <c r="B4" s="19"/>
      <c r="D4" s="104" t="s">
        <v>89</v>
      </c>
      <c r="I4" s="100"/>
      <c r="L4" s="19"/>
      <c r="M4" s="105" t="s">
        <v>10</v>
      </c>
      <c r="AT4" s="16" t="s">
        <v>4</v>
      </c>
    </row>
    <row r="5" spans="2:12" s="1" customFormat="1" ht="6.95" customHeight="1">
      <c r="B5" s="19"/>
      <c r="I5" s="100"/>
      <c r="L5" s="19"/>
    </row>
    <row r="6" spans="2:12" s="1" customFormat="1" ht="12" customHeight="1">
      <c r="B6" s="19"/>
      <c r="D6" s="106" t="s">
        <v>16</v>
      </c>
      <c r="I6" s="100"/>
      <c r="L6" s="19"/>
    </row>
    <row r="7" spans="2:12" s="1" customFormat="1" ht="16.5" customHeight="1">
      <c r="B7" s="19"/>
      <c r="E7" s="273" t="str">
        <f>'Rekapitulace stavby'!K6</f>
        <v>VD Seč, oprava říms a ŽB desek pod uzávěry spodních výpustí na návodní straně</v>
      </c>
      <c r="F7" s="274"/>
      <c r="G7" s="274"/>
      <c r="H7" s="274"/>
      <c r="I7" s="100"/>
      <c r="L7" s="19"/>
    </row>
    <row r="8" spans="1:31" s="2" customFormat="1" ht="12" customHeight="1">
      <c r="A8" s="33"/>
      <c r="B8" s="38"/>
      <c r="C8" s="33"/>
      <c r="D8" s="106" t="s">
        <v>90</v>
      </c>
      <c r="E8" s="33"/>
      <c r="F8" s="33"/>
      <c r="G8" s="33"/>
      <c r="H8" s="33"/>
      <c r="I8" s="107"/>
      <c r="J8" s="33"/>
      <c r="K8" s="33"/>
      <c r="L8" s="108"/>
      <c r="S8" s="33"/>
      <c r="T8" s="33"/>
      <c r="U8" s="33"/>
      <c r="V8" s="33"/>
      <c r="W8" s="33"/>
      <c r="X8" s="33"/>
      <c r="Y8" s="33"/>
      <c r="Z8" s="33"/>
      <c r="AA8" s="33"/>
      <c r="AB8" s="33"/>
      <c r="AC8" s="33"/>
      <c r="AD8" s="33"/>
      <c r="AE8" s="33"/>
    </row>
    <row r="9" spans="1:31" s="2" customFormat="1" ht="16.5" customHeight="1">
      <c r="A9" s="33"/>
      <c r="B9" s="38"/>
      <c r="C9" s="33"/>
      <c r="D9" s="33"/>
      <c r="E9" s="275" t="s">
        <v>91</v>
      </c>
      <c r="F9" s="276"/>
      <c r="G9" s="276"/>
      <c r="H9" s="276"/>
      <c r="I9" s="107"/>
      <c r="J9" s="33"/>
      <c r="K9" s="33"/>
      <c r="L9" s="108"/>
      <c r="S9" s="33"/>
      <c r="T9" s="33"/>
      <c r="U9" s="33"/>
      <c r="V9" s="33"/>
      <c r="W9" s="33"/>
      <c r="X9" s="33"/>
      <c r="Y9" s="33"/>
      <c r="Z9" s="33"/>
      <c r="AA9" s="33"/>
      <c r="AB9" s="33"/>
      <c r="AC9" s="33"/>
      <c r="AD9" s="33"/>
      <c r="AE9" s="33"/>
    </row>
    <row r="10" spans="1:31" s="2" customFormat="1" ht="11.25">
      <c r="A10" s="33"/>
      <c r="B10" s="38"/>
      <c r="C10" s="33"/>
      <c r="D10" s="33"/>
      <c r="E10" s="33"/>
      <c r="F10" s="33"/>
      <c r="G10" s="33"/>
      <c r="H10" s="33"/>
      <c r="I10" s="107"/>
      <c r="J10" s="33"/>
      <c r="K10" s="33"/>
      <c r="L10" s="108"/>
      <c r="S10" s="33"/>
      <c r="T10" s="33"/>
      <c r="U10" s="33"/>
      <c r="V10" s="33"/>
      <c r="W10" s="33"/>
      <c r="X10" s="33"/>
      <c r="Y10" s="33"/>
      <c r="Z10" s="33"/>
      <c r="AA10" s="33"/>
      <c r="AB10" s="33"/>
      <c r="AC10" s="33"/>
      <c r="AD10" s="33"/>
      <c r="AE10" s="33"/>
    </row>
    <row r="11" spans="1:31" s="2" customFormat="1" ht="12" customHeight="1">
      <c r="A11" s="33"/>
      <c r="B11" s="38"/>
      <c r="C11" s="33"/>
      <c r="D11" s="106" t="s">
        <v>18</v>
      </c>
      <c r="E11" s="33"/>
      <c r="F11" s="109" t="s">
        <v>19</v>
      </c>
      <c r="G11" s="33"/>
      <c r="H11" s="33"/>
      <c r="I11" s="110" t="s">
        <v>20</v>
      </c>
      <c r="J11" s="109" t="s">
        <v>19</v>
      </c>
      <c r="K11" s="33"/>
      <c r="L11" s="108"/>
      <c r="S11" s="33"/>
      <c r="T11" s="33"/>
      <c r="U11" s="33"/>
      <c r="V11" s="33"/>
      <c r="W11" s="33"/>
      <c r="X11" s="33"/>
      <c r="Y11" s="33"/>
      <c r="Z11" s="33"/>
      <c r="AA11" s="33"/>
      <c r="AB11" s="33"/>
      <c r="AC11" s="33"/>
      <c r="AD11" s="33"/>
      <c r="AE11" s="33"/>
    </row>
    <row r="12" spans="1:31" s="2" customFormat="1" ht="12" customHeight="1">
      <c r="A12" s="33"/>
      <c r="B12" s="38"/>
      <c r="C12" s="33"/>
      <c r="D12" s="106" t="s">
        <v>21</v>
      </c>
      <c r="E12" s="33"/>
      <c r="F12" s="109" t="s">
        <v>22</v>
      </c>
      <c r="G12" s="33"/>
      <c r="H12" s="33"/>
      <c r="I12" s="110" t="s">
        <v>23</v>
      </c>
      <c r="J12" s="111" t="str">
        <f>'Rekapitulace stavby'!AN8</f>
        <v>7. 7. 2020</v>
      </c>
      <c r="K12" s="33"/>
      <c r="L12" s="108"/>
      <c r="S12" s="33"/>
      <c r="T12" s="33"/>
      <c r="U12" s="33"/>
      <c r="V12" s="33"/>
      <c r="W12" s="33"/>
      <c r="X12" s="33"/>
      <c r="Y12" s="33"/>
      <c r="Z12" s="33"/>
      <c r="AA12" s="33"/>
      <c r="AB12" s="33"/>
      <c r="AC12" s="33"/>
      <c r="AD12" s="33"/>
      <c r="AE12" s="33"/>
    </row>
    <row r="13" spans="1:31" s="2" customFormat="1" ht="10.9" customHeight="1">
      <c r="A13" s="33"/>
      <c r="B13" s="38"/>
      <c r="C13" s="33"/>
      <c r="D13" s="33"/>
      <c r="E13" s="33"/>
      <c r="F13" s="33"/>
      <c r="G13" s="33"/>
      <c r="H13" s="33"/>
      <c r="I13" s="107"/>
      <c r="J13" s="33"/>
      <c r="K13" s="33"/>
      <c r="L13" s="108"/>
      <c r="S13" s="33"/>
      <c r="T13" s="33"/>
      <c r="U13" s="33"/>
      <c r="V13" s="33"/>
      <c r="W13" s="33"/>
      <c r="X13" s="33"/>
      <c r="Y13" s="33"/>
      <c r="Z13" s="33"/>
      <c r="AA13" s="33"/>
      <c r="AB13" s="33"/>
      <c r="AC13" s="33"/>
      <c r="AD13" s="33"/>
      <c r="AE13" s="33"/>
    </row>
    <row r="14" spans="1:31" s="2" customFormat="1" ht="12" customHeight="1">
      <c r="A14" s="33"/>
      <c r="B14" s="38"/>
      <c r="C14" s="33"/>
      <c r="D14" s="106" t="s">
        <v>25</v>
      </c>
      <c r="E14" s="33"/>
      <c r="F14" s="33"/>
      <c r="G14" s="33"/>
      <c r="H14" s="33"/>
      <c r="I14" s="110" t="s">
        <v>26</v>
      </c>
      <c r="J14" s="109" t="s">
        <v>27</v>
      </c>
      <c r="K14" s="33"/>
      <c r="L14" s="108"/>
      <c r="S14" s="33"/>
      <c r="T14" s="33"/>
      <c r="U14" s="33"/>
      <c r="V14" s="33"/>
      <c r="W14" s="33"/>
      <c r="X14" s="33"/>
      <c r="Y14" s="33"/>
      <c r="Z14" s="33"/>
      <c r="AA14" s="33"/>
      <c r="AB14" s="33"/>
      <c r="AC14" s="33"/>
      <c r="AD14" s="33"/>
      <c r="AE14" s="33"/>
    </row>
    <row r="15" spans="1:31" s="2" customFormat="1" ht="18" customHeight="1">
      <c r="A15" s="33"/>
      <c r="B15" s="38"/>
      <c r="C15" s="33"/>
      <c r="D15" s="33"/>
      <c r="E15" s="109" t="s">
        <v>28</v>
      </c>
      <c r="F15" s="33"/>
      <c r="G15" s="33"/>
      <c r="H15" s="33"/>
      <c r="I15" s="110" t="s">
        <v>29</v>
      </c>
      <c r="J15" s="109" t="s">
        <v>30</v>
      </c>
      <c r="K15" s="33"/>
      <c r="L15" s="108"/>
      <c r="S15" s="33"/>
      <c r="T15" s="33"/>
      <c r="U15" s="33"/>
      <c r="V15" s="33"/>
      <c r="W15" s="33"/>
      <c r="X15" s="33"/>
      <c r="Y15" s="33"/>
      <c r="Z15" s="33"/>
      <c r="AA15" s="33"/>
      <c r="AB15" s="33"/>
      <c r="AC15" s="33"/>
      <c r="AD15" s="33"/>
      <c r="AE15" s="33"/>
    </row>
    <row r="16" spans="1:31" s="2" customFormat="1" ht="6.95" customHeight="1">
      <c r="A16" s="33"/>
      <c r="B16" s="38"/>
      <c r="C16" s="33"/>
      <c r="D16" s="33"/>
      <c r="E16" s="33"/>
      <c r="F16" s="33"/>
      <c r="G16" s="33"/>
      <c r="H16" s="33"/>
      <c r="I16" s="107"/>
      <c r="J16" s="33"/>
      <c r="K16" s="33"/>
      <c r="L16" s="108"/>
      <c r="S16" s="33"/>
      <c r="T16" s="33"/>
      <c r="U16" s="33"/>
      <c r="V16" s="33"/>
      <c r="W16" s="33"/>
      <c r="X16" s="33"/>
      <c r="Y16" s="33"/>
      <c r="Z16" s="33"/>
      <c r="AA16" s="33"/>
      <c r="AB16" s="33"/>
      <c r="AC16" s="33"/>
      <c r="AD16" s="33"/>
      <c r="AE16" s="33"/>
    </row>
    <row r="17" spans="1:31" s="2" customFormat="1" ht="12" customHeight="1">
      <c r="A17" s="33"/>
      <c r="B17" s="38"/>
      <c r="C17" s="33"/>
      <c r="D17" s="106" t="s">
        <v>31</v>
      </c>
      <c r="E17" s="33"/>
      <c r="F17" s="33"/>
      <c r="G17" s="33"/>
      <c r="H17" s="33"/>
      <c r="I17" s="110" t="s">
        <v>26</v>
      </c>
      <c r="J17" s="29" t="str">
        <f>'Rekapitulace stavby'!AN13</f>
        <v>Vyplň údaj</v>
      </c>
      <c r="K17" s="33"/>
      <c r="L17" s="108"/>
      <c r="S17" s="33"/>
      <c r="T17" s="33"/>
      <c r="U17" s="33"/>
      <c r="V17" s="33"/>
      <c r="W17" s="33"/>
      <c r="X17" s="33"/>
      <c r="Y17" s="33"/>
      <c r="Z17" s="33"/>
      <c r="AA17" s="33"/>
      <c r="AB17" s="33"/>
      <c r="AC17" s="33"/>
      <c r="AD17" s="33"/>
      <c r="AE17" s="33"/>
    </row>
    <row r="18" spans="1:31" s="2" customFormat="1" ht="18" customHeight="1">
      <c r="A18" s="33"/>
      <c r="B18" s="38"/>
      <c r="C18" s="33"/>
      <c r="D18" s="33"/>
      <c r="E18" s="277" t="str">
        <f>'Rekapitulace stavby'!E14</f>
        <v>Vyplň údaj</v>
      </c>
      <c r="F18" s="278"/>
      <c r="G18" s="278"/>
      <c r="H18" s="278"/>
      <c r="I18" s="110" t="s">
        <v>29</v>
      </c>
      <c r="J18" s="29" t="str">
        <f>'Rekapitulace stavby'!AN14</f>
        <v>Vyplň údaj</v>
      </c>
      <c r="K18" s="33"/>
      <c r="L18" s="108"/>
      <c r="S18" s="33"/>
      <c r="T18" s="33"/>
      <c r="U18" s="33"/>
      <c r="V18" s="33"/>
      <c r="W18" s="33"/>
      <c r="X18" s="33"/>
      <c r="Y18" s="33"/>
      <c r="Z18" s="33"/>
      <c r="AA18" s="33"/>
      <c r="AB18" s="33"/>
      <c r="AC18" s="33"/>
      <c r="AD18" s="33"/>
      <c r="AE18" s="33"/>
    </row>
    <row r="19" spans="1:31" s="2" customFormat="1" ht="6.95" customHeight="1">
      <c r="A19" s="33"/>
      <c r="B19" s="38"/>
      <c r="C19" s="33"/>
      <c r="D19" s="33"/>
      <c r="E19" s="33"/>
      <c r="F19" s="33"/>
      <c r="G19" s="33"/>
      <c r="H19" s="33"/>
      <c r="I19" s="107"/>
      <c r="J19" s="33"/>
      <c r="K19" s="33"/>
      <c r="L19" s="108"/>
      <c r="S19" s="33"/>
      <c r="T19" s="33"/>
      <c r="U19" s="33"/>
      <c r="V19" s="33"/>
      <c r="W19" s="33"/>
      <c r="X19" s="33"/>
      <c r="Y19" s="33"/>
      <c r="Z19" s="33"/>
      <c r="AA19" s="33"/>
      <c r="AB19" s="33"/>
      <c r="AC19" s="33"/>
      <c r="AD19" s="33"/>
      <c r="AE19" s="33"/>
    </row>
    <row r="20" spans="1:31" s="2" customFormat="1" ht="12" customHeight="1">
      <c r="A20" s="33"/>
      <c r="B20" s="38"/>
      <c r="C20" s="33"/>
      <c r="D20" s="106" t="s">
        <v>33</v>
      </c>
      <c r="E20" s="33"/>
      <c r="F20" s="33"/>
      <c r="G20" s="33"/>
      <c r="H20" s="33"/>
      <c r="I20" s="110" t="s">
        <v>26</v>
      </c>
      <c r="J20" s="109" t="str">
        <f>IF('Rekapitulace stavby'!AN16="","",'Rekapitulace stavby'!AN16)</f>
        <v/>
      </c>
      <c r="K20" s="33"/>
      <c r="L20" s="108"/>
      <c r="S20" s="33"/>
      <c r="T20" s="33"/>
      <c r="U20" s="33"/>
      <c r="V20" s="33"/>
      <c r="W20" s="33"/>
      <c r="X20" s="33"/>
      <c r="Y20" s="33"/>
      <c r="Z20" s="33"/>
      <c r="AA20" s="33"/>
      <c r="AB20" s="33"/>
      <c r="AC20" s="33"/>
      <c r="AD20" s="33"/>
      <c r="AE20" s="33"/>
    </row>
    <row r="21" spans="1:31" s="2" customFormat="1" ht="18" customHeight="1">
      <c r="A21" s="33"/>
      <c r="B21" s="38"/>
      <c r="C21" s="33"/>
      <c r="D21" s="33"/>
      <c r="E21" s="109" t="str">
        <f>IF('Rekapitulace stavby'!E17="","",'Rekapitulace stavby'!E17)</f>
        <v xml:space="preserve"> </v>
      </c>
      <c r="F21" s="33"/>
      <c r="G21" s="33"/>
      <c r="H21" s="33"/>
      <c r="I21" s="110" t="s">
        <v>29</v>
      </c>
      <c r="J21" s="109" t="str">
        <f>IF('Rekapitulace stavby'!AN17="","",'Rekapitulace stavby'!AN17)</f>
        <v/>
      </c>
      <c r="K21" s="33"/>
      <c r="L21" s="108"/>
      <c r="S21" s="33"/>
      <c r="T21" s="33"/>
      <c r="U21" s="33"/>
      <c r="V21" s="33"/>
      <c r="W21" s="33"/>
      <c r="X21" s="33"/>
      <c r="Y21" s="33"/>
      <c r="Z21" s="33"/>
      <c r="AA21" s="33"/>
      <c r="AB21" s="33"/>
      <c r="AC21" s="33"/>
      <c r="AD21" s="33"/>
      <c r="AE21" s="33"/>
    </row>
    <row r="22" spans="1:31" s="2" customFormat="1" ht="6.95" customHeight="1">
      <c r="A22" s="33"/>
      <c r="B22" s="38"/>
      <c r="C22" s="33"/>
      <c r="D22" s="33"/>
      <c r="E22" s="33"/>
      <c r="F22" s="33"/>
      <c r="G22" s="33"/>
      <c r="H22" s="33"/>
      <c r="I22" s="107"/>
      <c r="J22" s="33"/>
      <c r="K22" s="33"/>
      <c r="L22" s="108"/>
      <c r="S22" s="33"/>
      <c r="T22" s="33"/>
      <c r="U22" s="33"/>
      <c r="V22" s="33"/>
      <c r="W22" s="33"/>
      <c r="X22" s="33"/>
      <c r="Y22" s="33"/>
      <c r="Z22" s="33"/>
      <c r="AA22" s="33"/>
      <c r="AB22" s="33"/>
      <c r="AC22" s="33"/>
      <c r="AD22" s="33"/>
      <c r="AE22" s="33"/>
    </row>
    <row r="23" spans="1:31" s="2" customFormat="1" ht="12" customHeight="1">
      <c r="A23" s="33"/>
      <c r="B23" s="38"/>
      <c r="C23" s="33"/>
      <c r="D23" s="106" t="s">
        <v>35</v>
      </c>
      <c r="E23" s="33"/>
      <c r="F23" s="33"/>
      <c r="G23" s="33"/>
      <c r="H23" s="33"/>
      <c r="I23" s="110" t="s">
        <v>26</v>
      </c>
      <c r="J23" s="109" t="s">
        <v>36</v>
      </c>
      <c r="K23" s="33"/>
      <c r="L23" s="108"/>
      <c r="S23" s="33"/>
      <c r="T23" s="33"/>
      <c r="U23" s="33"/>
      <c r="V23" s="33"/>
      <c r="W23" s="33"/>
      <c r="X23" s="33"/>
      <c r="Y23" s="33"/>
      <c r="Z23" s="33"/>
      <c r="AA23" s="33"/>
      <c r="AB23" s="33"/>
      <c r="AC23" s="33"/>
      <c r="AD23" s="33"/>
      <c r="AE23" s="33"/>
    </row>
    <row r="24" spans="1:31" s="2" customFormat="1" ht="18" customHeight="1">
      <c r="A24" s="33"/>
      <c r="B24" s="38"/>
      <c r="C24" s="33"/>
      <c r="D24" s="33"/>
      <c r="E24" s="109" t="s">
        <v>37</v>
      </c>
      <c r="F24" s="33"/>
      <c r="G24" s="33"/>
      <c r="H24" s="33"/>
      <c r="I24" s="110" t="s">
        <v>29</v>
      </c>
      <c r="J24" s="109" t="s">
        <v>38</v>
      </c>
      <c r="K24" s="33"/>
      <c r="L24" s="108"/>
      <c r="S24" s="33"/>
      <c r="T24" s="33"/>
      <c r="U24" s="33"/>
      <c r="V24" s="33"/>
      <c r="W24" s="33"/>
      <c r="X24" s="33"/>
      <c r="Y24" s="33"/>
      <c r="Z24" s="33"/>
      <c r="AA24" s="33"/>
      <c r="AB24" s="33"/>
      <c r="AC24" s="33"/>
      <c r="AD24" s="33"/>
      <c r="AE24" s="33"/>
    </row>
    <row r="25" spans="1:31" s="2" customFormat="1" ht="6.95" customHeight="1">
      <c r="A25" s="33"/>
      <c r="B25" s="38"/>
      <c r="C25" s="33"/>
      <c r="D25" s="33"/>
      <c r="E25" s="33"/>
      <c r="F25" s="33"/>
      <c r="G25" s="33"/>
      <c r="H25" s="33"/>
      <c r="I25" s="107"/>
      <c r="J25" s="33"/>
      <c r="K25" s="33"/>
      <c r="L25" s="108"/>
      <c r="S25" s="33"/>
      <c r="T25" s="33"/>
      <c r="U25" s="33"/>
      <c r="V25" s="33"/>
      <c r="W25" s="33"/>
      <c r="X25" s="33"/>
      <c r="Y25" s="33"/>
      <c r="Z25" s="33"/>
      <c r="AA25" s="33"/>
      <c r="AB25" s="33"/>
      <c r="AC25" s="33"/>
      <c r="AD25" s="33"/>
      <c r="AE25" s="33"/>
    </row>
    <row r="26" spans="1:31" s="2" customFormat="1" ht="12" customHeight="1">
      <c r="A26" s="33"/>
      <c r="B26" s="38"/>
      <c r="C26" s="33"/>
      <c r="D26" s="106" t="s">
        <v>39</v>
      </c>
      <c r="E26" s="33"/>
      <c r="F26" s="33"/>
      <c r="G26" s="33"/>
      <c r="H26" s="33"/>
      <c r="I26" s="107"/>
      <c r="J26" s="33"/>
      <c r="K26" s="33"/>
      <c r="L26" s="108"/>
      <c r="S26" s="33"/>
      <c r="T26" s="33"/>
      <c r="U26" s="33"/>
      <c r="V26" s="33"/>
      <c r="W26" s="33"/>
      <c r="X26" s="33"/>
      <c r="Y26" s="33"/>
      <c r="Z26" s="33"/>
      <c r="AA26" s="33"/>
      <c r="AB26" s="33"/>
      <c r="AC26" s="33"/>
      <c r="AD26" s="33"/>
      <c r="AE26" s="33"/>
    </row>
    <row r="27" spans="1:31" s="8" customFormat="1" ht="16.5" customHeight="1">
      <c r="A27" s="112"/>
      <c r="B27" s="113"/>
      <c r="C27" s="112"/>
      <c r="D27" s="112"/>
      <c r="E27" s="279" t="s">
        <v>19</v>
      </c>
      <c r="F27" s="279"/>
      <c r="G27" s="279"/>
      <c r="H27" s="279"/>
      <c r="I27" s="114"/>
      <c r="J27" s="112"/>
      <c r="K27" s="112"/>
      <c r="L27" s="115"/>
      <c r="S27" s="112"/>
      <c r="T27" s="112"/>
      <c r="U27" s="112"/>
      <c r="V27" s="112"/>
      <c r="W27" s="112"/>
      <c r="X27" s="112"/>
      <c r="Y27" s="112"/>
      <c r="Z27" s="112"/>
      <c r="AA27" s="112"/>
      <c r="AB27" s="112"/>
      <c r="AC27" s="112"/>
      <c r="AD27" s="112"/>
      <c r="AE27" s="112"/>
    </row>
    <row r="28" spans="1:31" s="2" customFormat="1" ht="6.95" customHeight="1">
      <c r="A28" s="33"/>
      <c r="B28" s="38"/>
      <c r="C28" s="33"/>
      <c r="D28" s="33"/>
      <c r="E28" s="33"/>
      <c r="F28" s="33"/>
      <c r="G28" s="33"/>
      <c r="H28" s="33"/>
      <c r="I28" s="107"/>
      <c r="J28" s="33"/>
      <c r="K28" s="33"/>
      <c r="L28" s="108"/>
      <c r="S28" s="33"/>
      <c r="T28" s="33"/>
      <c r="U28" s="33"/>
      <c r="V28" s="33"/>
      <c r="W28" s="33"/>
      <c r="X28" s="33"/>
      <c r="Y28" s="33"/>
      <c r="Z28" s="33"/>
      <c r="AA28" s="33"/>
      <c r="AB28" s="33"/>
      <c r="AC28" s="33"/>
      <c r="AD28" s="33"/>
      <c r="AE28" s="33"/>
    </row>
    <row r="29" spans="1:31" s="2" customFormat="1" ht="6.95" customHeight="1">
      <c r="A29" s="33"/>
      <c r="B29" s="38"/>
      <c r="C29" s="33"/>
      <c r="D29" s="116"/>
      <c r="E29" s="116"/>
      <c r="F29" s="116"/>
      <c r="G29" s="116"/>
      <c r="H29" s="116"/>
      <c r="I29" s="117"/>
      <c r="J29" s="116"/>
      <c r="K29" s="116"/>
      <c r="L29" s="108"/>
      <c r="S29" s="33"/>
      <c r="T29" s="33"/>
      <c r="U29" s="33"/>
      <c r="V29" s="33"/>
      <c r="W29" s="33"/>
      <c r="X29" s="33"/>
      <c r="Y29" s="33"/>
      <c r="Z29" s="33"/>
      <c r="AA29" s="33"/>
      <c r="AB29" s="33"/>
      <c r="AC29" s="33"/>
      <c r="AD29" s="33"/>
      <c r="AE29" s="33"/>
    </row>
    <row r="30" spans="1:31" s="2" customFormat="1" ht="25.35" customHeight="1">
      <c r="A30" s="33"/>
      <c r="B30" s="38"/>
      <c r="C30" s="33"/>
      <c r="D30" s="118" t="s">
        <v>41</v>
      </c>
      <c r="E30" s="33"/>
      <c r="F30" s="33"/>
      <c r="G30" s="33"/>
      <c r="H30" s="33"/>
      <c r="I30" s="107"/>
      <c r="J30" s="119">
        <f>ROUND(J80,2)</f>
        <v>0</v>
      </c>
      <c r="K30" s="33"/>
      <c r="L30" s="108"/>
      <c r="S30" s="33"/>
      <c r="T30" s="33"/>
      <c r="U30" s="33"/>
      <c r="V30" s="33"/>
      <c r="W30" s="33"/>
      <c r="X30" s="33"/>
      <c r="Y30" s="33"/>
      <c r="Z30" s="33"/>
      <c r="AA30" s="33"/>
      <c r="AB30" s="33"/>
      <c r="AC30" s="33"/>
      <c r="AD30" s="33"/>
      <c r="AE30" s="33"/>
    </row>
    <row r="31" spans="1:31" s="2" customFormat="1" ht="6.95" customHeight="1">
      <c r="A31" s="33"/>
      <c r="B31" s="38"/>
      <c r="C31" s="33"/>
      <c r="D31" s="116"/>
      <c r="E31" s="116"/>
      <c r="F31" s="116"/>
      <c r="G31" s="116"/>
      <c r="H31" s="116"/>
      <c r="I31" s="117"/>
      <c r="J31" s="116"/>
      <c r="K31" s="116"/>
      <c r="L31" s="108"/>
      <c r="S31" s="33"/>
      <c r="T31" s="33"/>
      <c r="U31" s="33"/>
      <c r="V31" s="33"/>
      <c r="W31" s="33"/>
      <c r="X31" s="33"/>
      <c r="Y31" s="33"/>
      <c r="Z31" s="33"/>
      <c r="AA31" s="33"/>
      <c r="AB31" s="33"/>
      <c r="AC31" s="33"/>
      <c r="AD31" s="33"/>
      <c r="AE31" s="33"/>
    </row>
    <row r="32" spans="1:31" s="2" customFormat="1" ht="14.45" customHeight="1">
      <c r="A32" s="33"/>
      <c r="B32" s="38"/>
      <c r="C32" s="33"/>
      <c r="D32" s="33"/>
      <c r="E32" s="33"/>
      <c r="F32" s="120" t="s">
        <v>43</v>
      </c>
      <c r="G32" s="33"/>
      <c r="H32" s="33"/>
      <c r="I32" s="121" t="s">
        <v>42</v>
      </c>
      <c r="J32" s="120" t="s">
        <v>44</v>
      </c>
      <c r="K32" s="33"/>
      <c r="L32" s="108"/>
      <c r="S32" s="33"/>
      <c r="T32" s="33"/>
      <c r="U32" s="33"/>
      <c r="V32" s="33"/>
      <c r="W32" s="33"/>
      <c r="X32" s="33"/>
      <c r="Y32" s="33"/>
      <c r="Z32" s="33"/>
      <c r="AA32" s="33"/>
      <c r="AB32" s="33"/>
      <c r="AC32" s="33"/>
      <c r="AD32" s="33"/>
      <c r="AE32" s="33"/>
    </row>
    <row r="33" spans="1:31" s="2" customFormat="1" ht="14.45" customHeight="1">
      <c r="A33" s="33"/>
      <c r="B33" s="38"/>
      <c r="C33" s="33"/>
      <c r="D33" s="122" t="s">
        <v>45</v>
      </c>
      <c r="E33" s="106" t="s">
        <v>46</v>
      </c>
      <c r="F33" s="123">
        <f>ROUND((SUM(BE80:BE90)),2)</f>
        <v>0</v>
      </c>
      <c r="G33" s="33"/>
      <c r="H33" s="33"/>
      <c r="I33" s="124">
        <v>0.21</v>
      </c>
      <c r="J33" s="123">
        <f>ROUND(((SUM(BE80:BE90))*I33),2)</f>
        <v>0</v>
      </c>
      <c r="K33" s="33"/>
      <c r="L33" s="108"/>
      <c r="S33" s="33"/>
      <c r="T33" s="33"/>
      <c r="U33" s="33"/>
      <c r="V33" s="33"/>
      <c r="W33" s="33"/>
      <c r="X33" s="33"/>
      <c r="Y33" s="33"/>
      <c r="Z33" s="33"/>
      <c r="AA33" s="33"/>
      <c r="AB33" s="33"/>
      <c r="AC33" s="33"/>
      <c r="AD33" s="33"/>
      <c r="AE33" s="33"/>
    </row>
    <row r="34" spans="1:31" s="2" customFormat="1" ht="14.45" customHeight="1">
      <c r="A34" s="33"/>
      <c r="B34" s="38"/>
      <c r="C34" s="33"/>
      <c r="D34" s="33"/>
      <c r="E34" s="106" t="s">
        <v>47</v>
      </c>
      <c r="F34" s="123">
        <f>ROUND((SUM(BF80:BF90)),2)</f>
        <v>0</v>
      </c>
      <c r="G34" s="33"/>
      <c r="H34" s="33"/>
      <c r="I34" s="124">
        <v>0.15</v>
      </c>
      <c r="J34" s="123">
        <f>ROUND(((SUM(BF80:BF90))*I34),2)</f>
        <v>0</v>
      </c>
      <c r="K34" s="33"/>
      <c r="L34" s="108"/>
      <c r="S34" s="33"/>
      <c r="T34" s="33"/>
      <c r="U34" s="33"/>
      <c r="V34" s="33"/>
      <c r="W34" s="33"/>
      <c r="X34" s="33"/>
      <c r="Y34" s="33"/>
      <c r="Z34" s="33"/>
      <c r="AA34" s="33"/>
      <c r="AB34" s="33"/>
      <c r="AC34" s="33"/>
      <c r="AD34" s="33"/>
      <c r="AE34" s="33"/>
    </row>
    <row r="35" spans="1:31" s="2" customFormat="1" ht="14.45" customHeight="1" hidden="1">
      <c r="A35" s="33"/>
      <c r="B35" s="38"/>
      <c r="C35" s="33"/>
      <c r="D35" s="33"/>
      <c r="E35" s="106" t="s">
        <v>48</v>
      </c>
      <c r="F35" s="123">
        <f>ROUND((SUM(BG80:BG90)),2)</f>
        <v>0</v>
      </c>
      <c r="G35" s="33"/>
      <c r="H35" s="33"/>
      <c r="I35" s="124">
        <v>0.21</v>
      </c>
      <c r="J35" s="123">
        <f>0</f>
        <v>0</v>
      </c>
      <c r="K35" s="33"/>
      <c r="L35" s="108"/>
      <c r="S35" s="33"/>
      <c r="T35" s="33"/>
      <c r="U35" s="33"/>
      <c r="V35" s="33"/>
      <c r="W35" s="33"/>
      <c r="X35" s="33"/>
      <c r="Y35" s="33"/>
      <c r="Z35" s="33"/>
      <c r="AA35" s="33"/>
      <c r="AB35" s="33"/>
      <c r="AC35" s="33"/>
      <c r="AD35" s="33"/>
      <c r="AE35" s="33"/>
    </row>
    <row r="36" spans="1:31" s="2" customFormat="1" ht="14.45" customHeight="1" hidden="1">
      <c r="A36" s="33"/>
      <c r="B36" s="38"/>
      <c r="C36" s="33"/>
      <c r="D36" s="33"/>
      <c r="E36" s="106" t="s">
        <v>49</v>
      </c>
      <c r="F36" s="123">
        <f>ROUND((SUM(BH80:BH90)),2)</f>
        <v>0</v>
      </c>
      <c r="G36" s="33"/>
      <c r="H36" s="33"/>
      <c r="I36" s="124">
        <v>0.15</v>
      </c>
      <c r="J36" s="123">
        <f>0</f>
        <v>0</v>
      </c>
      <c r="K36" s="33"/>
      <c r="L36" s="108"/>
      <c r="S36" s="33"/>
      <c r="T36" s="33"/>
      <c r="U36" s="33"/>
      <c r="V36" s="33"/>
      <c r="W36" s="33"/>
      <c r="X36" s="33"/>
      <c r="Y36" s="33"/>
      <c r="Z36" s="33"/>
      <c r="AA36" s="33"/>
      <c r="AB36" s="33"/>
      <c r="AC36" s="33"/>
      <c r="AD36" s="33"/>
      <c r="AE36" s="33"/>
    </row>
    <row r="37" spans="1:31" s="2" customFormat="1" ht="14.45" customHeight="1" hidden="1">
      <c r="A37" s="33"/>
      <c r="B37" s="38"/>
      <c r="C37" s="33"/>
      <c r="D37" s="33"/>
      <c r="E37" s="106" t="s">
        <v>50</v>
      </c>
      <c r="F37" s="123">
        <f>ROUND((SUM(BI80:BI90)),2)</f>
        <v>0</v>
      </c>
      <c r="G37" s="33"/>
      <c r="H37" s="33"/>
      <c r="I37" s="124">
        <v>0</v>
      </c>
      <c r="J37" s="123">
        <f>0</f>
        <v>0</v>
      </c>
      <c r="K37" s="33"/>
      <c r="L37" s="108"/>
      <c r="S37" s="33"/>
      <c r="T37" s="33"/>
      <c r="U37" s="33"/>
      <c r="V37" s="33"/>
      <c r="W37" s="33"/>
      <c r="X37" s="33"/>
      <c r="Y37" s="33"/>
      <c r="Z37" s="33"/>
      <c r="AA37" s="33"/>
      <c r="AB37" s="33"/>
      <c r="AC37" s="33"/>
      <c r="AD37" s="33"/>
      <c r="AE37" s="33"/>
    </row>
    <row r="38" spans="1:31" s="2" customFormat="1" ht="6.95" customHeight="1">
      <c r="A38" s="33"/>
      <c r="B38" s="38"/>
      <c r="C38" s="33"/>
      <c r="D38" s="33"/>
      <c r="E38" s="33"/>
      <c r="F38" s="33"/>
      <c r="G38" s="33"/>
      <c r="H38" s="33"/>
      <c r="I38" s="107"/>
      <c r="J38" s="33"/>
      <c r="K38" s="33"/>
      <c r="L38" s="108"/>
      <c r="S38" s="33"/>
      <c r="T38" s="33"/>
      <c r="U38" s="33"/>
      <c r="V38" s="33"/>
      <c r="W38" s="33"/>
      <c r="X38" s="33"/>
      <c r="Y38" s="33"/>
      <c r="Z38" s="33"/>
      <c r="AA38" s="33"/>
      <c r="AB38" s="33"/>
      <c r="AC38" s="33"/>
      <c r="AD38" s="33"/>
      <c r="AE38" s="33"/>
    </row>
    <row r="39" spans="1:31" s="2" customFormat="1" ht="25.35" customHeight="1">
      <c r="A39" s="33"/>
      <c r="B39" s="38"/>
      <c r="C39" s="125"/>
      <c r="D39" s="126" t="s">
        <v>51</v>
      </c>
      <c r="E39" s="127"/>
      <c r="F39" s="127"/>
      <c r="G39" s="128" t="s">
        <v>52</v>
      </c>
      <c r="H39" s="129" t="s">
        <v>53</v>
      </c>
      <c r="I39" s="130"/>
      <c r="J39" s="131">
        <f>SUM(J30:J37)</f>
        <v>0</v>
      </c>
      <c r="K39" s="132"/>
      <c r="L39" s="108"/>
      <c r="S39" s="33"/>
      <c r="T39" s="33"/>
      <c r="U39" s="33"/>
      <c r="V39" s="33"/>
      <c r="W39" s="33"/>
      <c r="X39" s="33"/>
      <c r="Y39" s="33"/>
      <c r="Z39" s="33"/>
      <c r="AA39" s="33"/>
      <c r="AB39" s="33"/>
      <c r="AC39" s="33"/>
      <c r="AD39" s="33"/>
      <c r="AE39" s="33"/>
    </row>
    <row r="40" spans="1:31" s="2" customFormat="1" ht="14.45" customHeight="1">
      <c r="A40" s="33"/>
      <c r="B40" s="133"/>
      <c r="C40" s="134"/>
      <c r="D40" s="134"/>
      <c r="E40" s="134"/>
      <c r="F40" s="134"/>
      <c r="G40" s="134"/>
      <c r="H40" s="134"/>
      <c r="I40" s="135"/>
      <c r="J40" s="134"/>
      <c r="K40" s="134"/>
      <c r="L40" s="108"/>
      <c r="S40" s="33"/>
      <c r="T40" s="33"/>
      <c r="U40" s="33"/>
      <c r="V40" s="33"/>
      <c r="W40" s="33"/>
      <c r="X40" s="33"/>
      <c r="Y40" s="33"/>
      <c r="Z40" s="33"/>
      <c r="AA40" s="33"/>
      <c r="AB40" s="33"/>
      <c r="AC40" s="33"/>
      <c r="AD40" s="33"/>
      <c r="AE40" s="33"/>
    </row>
    <row r="44" spans="1:31" s="2" customFormat="1" ht="6.95" customHeight="1">
      <c r="A44" s="33"/>
      <c r="B44" s="136"/>
      <c r="C44" s="137"/>
      <c r="D44" s="137"/>
      <c r="E44" s="137"/>
      <c r="F44" s="137"/>
      <c r="G44" s="137"/>
      <c r="H44" s="137"/>
      <c r="I44" s="138"/>
      <c r="J44" s="137"/>
      <c r="K44" s="137"/>
      <c r="L44" s="108"/>
      <c r="S44" s="33"/>
      <c r="T44" s="33"/>
      <c r="U44" s="33"/>
      <c r="V44" s="33"/>
      <c r="W44" s="33"/>
      <c r="X44" s="33"/>
      <c r="Y44" s="33"/>
      <c r="Z44" s="33"/>
      <c r="AA44" s="33"/>
      <c r="AB44" s="33"/>
      <c r="AC44" s="33"/>
      <c r="AD44" s="33"/>
      <c r="AE44" s="33"/>
    </row>
    <row r="45" spans="1:31" s="2" customFormat="1" ht="24.95" customHeight="1">
      <c r="A45" s="33"/>
      <c r="B45" s="34"/>
      <c r="C45" s="22" t="s">
        <v>92</v>
      </c>
      <c r="D45" s="35"/>
      <c r="E45" s="35"/>
      <c r="F45" s="35"/>
      <c r="G45" s="35"/>
      <c r="H45" s="35"/>
      <c r="I45" s="107"/>
      <c r="J45" s="35"/>
      <c r="K45" s="35"/>
      <c r="L45" s="108"/>
      <c r="S45" s="33"/>
      <c r="T45" s="33"/>
      <c r="U45" s="33"/>
      <c r="V45" s="33"/>
      <c r="W45" s="33"/>
      <c r="X45" s="33"/>
      <c r="Y45" s="33"/>
      <c r="Z45" s="33"/>
      <c r="AA45" s="33"/>
      <c r="AB45" s="33"/>
      <c r="AC45" s="33"/>
      <c r="AD45" s="33"/>
      <c r="AE45" s="33"/>
    </row>
    <row r="46" spans="1:31" s="2" customFormat="1" ht="6.95" customHeight="1">
      <c r="A46" s="33"/>
      <c r="B46" s="34"/>
      <c r="C46" s="35"/>
      <c r="D46" s="35"/>
      <c r="E46" s="35"/>
      <c r="F46" s="35"/>
      <c r="G46" s="35"/>
      <c r="H46" s="35"/>
      <c r="I46" s="107"/>
      <c r="J46" s="35"/>
      <c r="K46" s="35"/>
      <c r="L46" s="108"/>
      <c r="S46" s="33"/>
      <c r="T46" s="33"/>
      <c r="U46" s="33"/>
      <c r="V46" s="33"/>
      <c r="W46" s="33"/>
      <c r="X46" s="33"/>
      <c r="Y46" s="33"/>
      <c r="Z46" s="33"/>
      <c r="AA46" s="33"/>
      <c r="AB46" s="33"/>
      <c r="AC46" s="33"/>
      <c r="AD46" s="33"/>
      <c r="AE46" s="33"/>
    </row>
    <row r="47" spans="1:31" s="2" customFormat="1" ht="12" customHeight="1">
      <c r="A47" s="33"/>
      <c r="B47" s="34"/>
      <c r="C47" s="28" t="s">
        <v>16</v>
      </c>
      <c r="D47" s="35"/>
      <c r="E47" s="35"/>
      <c r="F47" s="35"/>
      <c r="G47" s="35"/>
      <c r="H47" s="35"/>
      <c r="I47" s="107"/>
      <c r="J47" s="35"/>
      <c r="K47" s="35"/>
      <c r="L47" s="108"/>
      <c r="S47" s="33"/>
      <c r="T47" s="33"/>
      <c r="U47" s="33"/>
      <c r="V47" s="33"/>
      <c r="W47" s="33"/>
      <c r="X47" s="33"/>
      <c r="Y47" s="33"/>
      <c r="Z47" s="33"/>
      <c r="AA47" s="33"/>
      <c r="AB47" s="33"/>
      <c r="AC47" s="33"/>
      <c r="AD47" s="33"/>
      <c r="AE47" s="33"/>
    </row>
    <row r="48" spans="1:31" s="2" customFormat="1" ht="16.5" customHeight="1">
      <c r="A48" s="33"/>
      <c r="B48" s="34"/>
      <c r="C48" s="35"/>
      <c r="D48" s="35"/>
      <c r="E48" s="280" t="str">
        <f>E7</f>
        <v>VD Seč, oprava říms a ŽB desek pod uzávěry spodních výpustí na návodní straně</v>
      </c>
      <c r="F48" s="281"/>
      <c r="G48" s="281"/>
      <c r="H48" s="281"/>
      <c r="I48" s="107"/>
      <c r="J48" s="35"/>
      <c r="K48" s="35"/>
      <c r="L48" s="108"/>
      <c r="S48" s="33"/>
      <c r="T48" s="33"/>
      <c r="U48" s="33"/>
      <c r="V48" s="33"/>
      <c r="W48" s="33"/>
      <c r="X48" s="33"/>
      <c r="Y48" s="33"/>
      <c r="Z48" s="33"/>
      <c r="AA48" s="33"/>
      <c r="AB48" s="33"/>
      <c r="AC48" s="33"/>
      <c r="AD48" s="33"/>
      <c r="AE48" s="33"/>
    </row>
    <row r="49" spans="1:31" s="2" customFormat="1" ht="12" customHeight="1">
      <c r="A49" s="33"/>
      <c r="B49" s="34"/>
      <c r="C49" s="28" t="s">
        <v>90</v>
      </c>
      <c r="D49" s="35"/>
      <c r="E49" s="35"/>
      <c r="F49" s="35"/>
      <c r="G49" s="35"/>
      <c r="H49" s="35"/>
      <c r="I49" s="107"/>
      <c r="J49" s="35"/>
      <c r="K49" s="35"/>
      <c r="L49" s="108"/>
      <c r="S49" s="33"/>
      <c r="T49" s="33"/>
      <c r="U49" s="33"/>
      <c r="V49" s="33"/>
      <c r="W49" s="33"/>
      <c r="X49" s="33"/>
      <c r="Y49" s="33"/>
      <c r="Z49" s="33"/>
      <c r="AA49" s="33"/>
      <c r="AB49" s="33"/>
      <c r="AC49" s="33"/>
      <c r="AD49" s="33"/>
      <c r="AE49" s="33"/>
    </row>
    <row r="50" spans="1:31" s="2" customFormat="1" ht="16.5" customHeight="1">
      <c r="A50" s="33"/>
      <c r="B50" s="34"/>
      <c r="C50" s="35"/>
      <c r="D50" s="35"/>
      <c r="E50" s="252" t="str">
        <f>E9</f>
        <v>00 - Vedlejší rozpočtové náklady</v>
      </c>
      <c r="F50" s="282"/>
      <c r="G50" s="282"/>
      <c r="H50" s="282"/>
      <c r="I50" s="107"/>
      <c r="J50" s="35"/>
      <c r="K50" s="35"/>
      <c r="L50" s="108"/>
      <c r="S50" s="33"/>
      <c r="T50" s="33"/>
      <c r="U50" s="33"/>
      <c r="V50" s="33"/>
      <c r="W50" s="33"/>
      <c r="X50" s="33"/>
      <c r="Y50" s="33"/>
      <c r="Z50" s="33"/>
      <c r="AA50" s="33"/>
      <c r="AB50" s="33"/>
      <c r="AC50" s="33"/>
      <c r="AD50" s="33"/>
      <c r="AE50" s="33"/>
    </row>
    <row r="51" spans="1:31" s="2" customFormat="1" ht="6.95" customHeight="1">
      <c r="A51" s="33"/>
      <c r="B51" s="34"/>
      <c r="C51" s="35"/>
      <c r="D51" s="35"/>
      <c r="E51" s="35"/>
      <c r="F51" s="35"/>
      <c r="G51" s="35"/>
      <c r="H51" s="35"/>
      <c r="I51" s="107"/>
      <c r="J51" s="35"/>
      <c r="K51" s="35"/>
      <c r="L51" s="108"/>
      <c r="S51" s="33"/>
      <c r="T51" s="33"/>
      <c r="U51" s="33"/>
      <c r="V51" s="33"/>
      <c r="W51" s="33"/>
      <c r="X51" s="33"/>
      <c r="Y51" s="33"/>
      <c r="Z51" s="33"/>
      <c r="AA51" s="33"/>
      <c r="AB51" s="33"/>
      <c r="AC51" s="33"/>
      <c r="AD51" s="33"/>
      <c r="AE51" s="33"/>
    </row>
    <row r="52" spans="1:31" s="2" customFormat="1" ht="12" customHeight="1">
      <c r="A52" s="33"/>
      <c r="B52" s="34"/>
      <c r="C52" s="28" t="s">
        <v>21</v>
      </c>
      <c r="D52" s="35"/>
      <c r="E52" s="35"/>
      <c r="F52" s="26" t="str">
        <f>F12</f>
        <v xml:space="preserve"> </v>
      </c>
      <c r="G52" s="35"/>
      <c r="H52" s="35"/>
      <c r="I52" s="110" t="s">
        <v>23</v>
      </c>
      <c r="J52" s="58" t="str">
        <f>IF(J12="","",J12)</f>
        <v>7. 7. 2020</v>
      </c>
      <c r="K52" s="35"/>
      <c r="L52" s="108"/>
      <c r="S52" s="33"/>
      <c r="T52" s="33"/>
      <c r="U52" s="33"/>
      <c r="V52" s="33"/>
      <c r="W52" s="33"/>
      <c r="X52" s="33"/>
      <c r="Y52" s="33"/>
      <c r="Z52" s="33"/>
      <c r="AA52" s="33"/>
      <c r="AB52" s="33"/>
      <c r="AC52" s="33"/>
      <c r="AD52" s="33"/>
      <c r="AE52" s="33"/>
    </row>
    <row r="53" spans="1:31" s="2" customFormat="1" ht="6.95" customHeight="1">
      <c r="A53" s="33"/>
      <c r="B53" s="34"/>
      <c r="C53" s="35"/>
      <c r="D53" s="35"/>
      <c r="E53" s="35"/>
      <c r="F53" s="35"/>
      <c r="G53" s="35"/>
      <c r="H53" s="35"/>
      <c r="I53" s="107"/>
      <c r="J53" s="35"/>
      <c r="K53" s="35"/>
      <c r="L53" s="108"/>
      <c r="S53" s="33"/>
      <c r="T53" s="33"/>
      <c r="U53" s="33"/>
      <c r="V53" s="33"/>
      <c r="W53" s="33"/>
      <c r="X53" s="33"/>
      <c r="Y53" s="33"/>
      <c r="Z53" s="33"/>
      <c r="AA53" s="33"/>
      <c r="AB53" s="33"/>
      <c r="AC53" s="33"/>
      <c r="AD53" s="33"/>
      <c r="AE53" s="33"/>
    </row>
    <row r="54" spans="1:31" s="2" customFormat="1" ht="15.2" customHeight="1">
      <c r="A54" s="33"/>
      <c r="B54" s="34"/>
      <c r="C54" s="28" t="s">
        <v>25</v>
      </c>
      <c r="D54" s="35"/>
      <c r="E54" s="35"/>
      <c r="F54" s="26" t="str">
        <f>E15</f>
        <v>Povodí Labe, státní podnik</v>
      </c>
      <c r="G54" s="35"/>
      <c r="H54" s="35"/>
      <c r="I54" s="110" t="s">
        <v>33</v>
      </c>
      <c r="J54" s="31" t="str">
        <f>E21</f>
        <v xml:space="preserve"> </v>
      </c>
      <c r="K54" s="35"/>
      <c r="L54" s="108"/>
      <c r="S54" s="33"/>
      <c r="T54" s="33"/>
      <c r="U54" s="33"/>
      <c r="V54" s="33"/>
      <c r="W54" s="33"/>
      <c r="X54" s="33"/>
      <c r="Y54" s="33"/>
      <c r="Z54" s="33"/>
      <c r="AA54" s="33"/>
      <c r="AB54" s="33"/>
      <c r="AC54" s="33"/>
      <c r="AD54" s="33"/>
      <c r="AE54" s="33"/>
    </row>
    <row r="55" spans="1:31" s="2" customFormat="1" ht="15.2" customHeight="1">
      <c r="A55" s="33"/>
      <c r="B55" s="34"/>
      <c r="C55" s="28" t="s">
        <v>31</v>
      </c>
      <c r="D55" s="35"/>
      <c r="E55" s="35"/>
      <c r="F55" s="26" t="str">
        <f>IF(E18="","",E18)</f>
        <v>Vyplň údaj</v>
      </c>
      <c r="G55" s="35"/>
      <c r="H55" s="35"/>
      <c r="I55" s="110" t="s">
        <v>35</v>
      </c>
      <c r="J55" s="31" t="str">
        <f>E24</f>
        <v>Ing. Vít Pučálek</v>
      </c>
      <c r="K55" s="35"/>
      <c r="L55" s="108"/>
      <c r="S55" s="33"/>
      <c r="T55" s="33"/>
      <c r="U55" s="33"/>
      <c r="V55" s="33"/>
      <c r="W55" s="33"/>
      <c r="X55" s="33"/>
      <c r="Y55" s="33"/>
      <c r="Z55" s="33"/>
      <c r="AA55" s="33"/>
      <c r="AB55" s="33"/>
      <c r="AC55" s="33"/>
      <c r="AD55" s="33"/>
      <c r="AE55" s="33"/>
    </row>
    <row r="56" spans="1:31" s="2" customFormat="1" ht="10.35" customHeight="1">
      <c r="A56" s="33"/>
      <c r="B56" s="34"/>
      <c r="C56" s="35"/>
      <c r="D56" s="35"/>
      <c r="E56" s="35"/>
      <c r="F56" s="35"/>
      <c r="G56" s="35"/>
      <c r="H56" s="35"/>
      <c r="I56" s="107"/>
      <c r="J56" s="35"/>
      <c r="K56" s="35"/>
      <c r="L56" s="108"/>
      <c r="S56" s="33"/>
      <c r="T56" s="33"/>
      <c r="U56" s="33"/>
      <c r="V56" s="33"/>
      <c r="W56" s="33"/>
      <c r="X56" s="33"/>
      <c r="Y56" s="33"/>
      <c r="Z56" s="33"/>
      <c r="AA56" s="33"/>
      <c r="AB56" s="33"/>
      <c r="AC56" s="33"/>
      <c r="AD56" s="33"/>
      <c r="AE56" s="33"/>
    </row>
    <row r="57" spans="1:31" s="2" customFormat="1" ht="29.25" customHeight="1">
      <c r="A57" s="33"/>
      <c r="B57" s="34"/>
      <c r="C57" s="139" t="s">
        <v>93</v>
      </c>
      <c r="D57" s="140"/>
      <c r="E57" s="140"/>
      <c r="F57" s="140"/>
      <c r="G57" s="140"/>
      <c r="H57" s="140"/>
      <c r="I57" s="141"/>
      <c r="J57" s="142" t="s">
        <v>94</v>
      </c>
      <c r="K57" s="140"/>
      <c r="L57" s="108"/>
      <c r="S57" s="33"/>
      <c r="T57" s="33"/>
      <c r="U57" s="33"/>
      <c r="V57" s="33"/>
      <c r="W57" s="33"/>
      <c r="X57" s="33"/>
      <c r="Y57" s="33"/>
      <c r="Z57" s="33"/>
      <c r="AA57" s="33"/>
      <c r="AB57" s="33"/>
      <c r="AC57" s="33"/>
      <c r="AD57" s="33"/>
      <c r="AE57" s="33"/>
    </row>
    <row r="58" spans="1:31" s="2" customFormat="1" ht="10.35" customHeight="1">
      <c r="A58" s="33"/>
      <c r="B58" s="34"/>
      <c r="C58" s="35"/>
      <c r="D58" s="35"/>
      <c r="E58" s="35"/>
      <c r="F58" s="35"/>
      <c r="G58" s="35"/>
      <c r="H58" s="35"/>
      <c r="I58" s="107"/>
      <c r="J58" s="35"/>
      <c r="K58" s="35"/>
      <c r="L58" s="108"/>
      <c r="S58" s="33"/>
      <c r="T58" s="33"/>
      <c r="U58" s="33"/>
      <c r="V58" s="33"/>
      <c r="W58" s="33"/>
      <c r="X58" s="33"/>
      <c r="Y58" s="33"/>
      <c r="Z58" s="33"/>
      <c r="AA58" s="33"/>
      <c r="AB58" s="33"/>
      <c r="AC58" s="33"/>
      <c r="AD58" s="33"/>
      <c r="AE58" s="33"/>
    </row>
    <row r="59" spans="1:47" s="2" customFormat="1" ht="22.9" customHeight="1">
      <c r="A59" s="33"/>
      <c r="B59" s="34"/>
      <c r="C59" s="143" t="s">
        <v>73</v>
      </c>
      <c r="D59" s="35"/>
      <c r="E59" s="35"/>
      <c r="F59" s="35"/>
      <c r="G59" s="35"/>
      <c r="H59" s="35"/>
      <c r="I59" s="107"/>
      <c r="J59" s="76">
        <f>J80</f>
        <v>0</v>
      </c>
      <c r="K59" s="35"/>
      <c r="L59" s="108"/>
      <c r="S59" s="33"/>
      <c r="T59" s="33"/>
      <c r="U59" s="33"/>
      <c r="V59" s="33"/>
      <c r="W59" s="33"/>
      <c r="X59" s="33"/>
      <c r="Y59" s="33"/>
      <c r="Z59" s="33"/>
      <c r="AA59" s="33"/>
      <c r="AB59" s="33"/>
      <c r="AC59" s="33"/>
      <c r="AD59" s="33"/>
      <c r="AE59" s="33"/>
      <c r="AU59" s="16" t="s">
        <v>95</v>
      </c>
    </row>
    <row r="60" spans="2:12" s="9" customFormat="1" ht="24.95" customHeight="1">
      <c r="B60" s="144"/>
      <c r="C60" s="145"/>
      <c r="D60" s="146" t="s">
        <v>96</v>
      </c>
      <c r="E60" s="147"/>
      <c r="F60" s="147"/>
      <c r="G60" s="147"/>
      <c r="H60" s="147"/>
      <c r="I60" s="148"/>
      <c r="J60" s="149">
        <f>J81</f>
        <v>0</v>
      </c>
      <c r="K60" s="145"/>
      <c r="L60" s="150"/>
    </row>
    <row r="61" spans="1:31" s="2" customFormat="1" ht="21.75" customHeight="1">
      <c r="A61" s="33"/>
      <c r="B61" s="34"/>
      <c r="C61" s="35"/>
      <c r="D61" s="35"/>
      <c r="E61" s="35"/>
      <c r="F61" s="35"/>
      <c r="G61" s="35"/>
      <c r="H61" s="35"/>
      <c r="I61" s="107"/>
      <c r="J61" s="35"/>
      <c r="K61" s="35"/>
      <c r="L61" s="108"/>
      <c r="S61" s="33"/>
      <c r="T61" s="33"/>
      <c r="U61" s="33"/>
      <c r="V61" s="33"/>
      <c r="W61" s="33"/>
      <c r="X61" s="33"/>
      <c r="Y61" s="33"/>
      <c r="Z61" s="33"/>
      <c r="AA61" s="33"/>
      <c r="AB61" s="33"/>
      <c r="AC61" s="33"/>
      <c r="AD61" s="33"/>
      <c r="AE61" s="33"/>
    </row>
    <row r="62" spans="1:31" s="2" customFormat="1" ht="6.95" customHeight="1">
      <c r="A62" s="33"/>
      <c r="B62" s="46"/>
      <c r="C62" s="47"/>
      <c r="D62" s="47"/>
      <c r="E62" s="47"/>
      <c r="F62" s="47"/>
      <c r="G62" s="47"/>
      <c r="H62" s="47"/>
      <c r="I62" s="135"/>
      <c r="J62" s="47"/>
      <c r="K62" s="47"/>
      <c r="L62" s="108"/>
      <c r="S62" s="33"/>
      <c r="T62" s="33"/>
      <c r="U62" s="33"/>
      <c r="V62" s="33"/>
      <c r="W62" s="33"/>
      <c r="X62" s="33"/>
      <c r="Y62" s="33"/>
      <c r="Z62" s="33"/>
      <c r="AA62" s="33"/>
      <c r="AB62" s="33"/>
      <c r="AC62" s="33"/>
      <c r="AD62" s="33"/>
      <c r="AE62" s="33"/>
    </row>
    <row r="66" spans="1:31" s="2" customFormat="1" ht="6.95" customHeight="1">
      <c r="A66" s="33"/>
      <c r="B66" s="48"/>
      <c r="C66" s="49"/>
      <c r="D66" s="49"/>
      <c r="E66" s="49"/>
      <c r="F66" s="49"/>
      <c r="G66" s="49"/>
      <c r="H66" s="49"/>
      <c r="I66" s="138"/>
      <c r="J66" s="49"/>
      <c r="K66" s="49"/>
      <c r="L66" s="108"/>
      <c r="S66" s="33"/>
      <c r="T66" s="33"/>
      <c r="U66" s="33"/>
      <c r="V66" s="33"/>
      <c r="W66" s="33"/>
      <c r="X66" s="33"/>
      <c r="Y66" s="33"/>
      <c r="Z66" s="33"/>
      <c r="AA66" s="33"/>
      <c r="AB66" s="33"/>
      <c r="AC66" s="33"/>
      <c r="AD66" s="33"/>
      <c r="AE66" s="33"/>
    </row>
    <row r="67" spans="1:31" s="2" customFormat="1" ht="24.95" customHeight="1">
      <c r="A67" s="33"/>
      <c r="B67" s="34"/>
      <c r="C67" s="22" t="s">
        <v>97</v>
      </c>
      <c r="D67" s="35"/>
      <c r="E67" s="35"/>
      <c r="F67" s="35"/>
      <c r="G67" s="35"/>
      <c r="H67" s="35"/>
      <c r="I67" s="107"/>
      <c r="J67" s="35"/>
      <c r="K67" s="35"/>
      <c r="L67" s="108"/>
      <c r="S67" s="33"/>
      <c r="T67" s="33"/>
      <c r="U67" s="33"/>
      <c r="V67" s="33"/>
      <c r="W67" s="33"/>
      <c r="X67" s="33"/>
      <c r="Y67" s="33"/>
      <c r="Z67" s="33"/>
      <c r="AA67" s="33"/>
      <c r="AB67" s="33"/>
      <c r="AC67" s="33"/>
      <c r="AD67" s="33"/>
      <c r="AE67" s="33"/>
    </row>
    <row r="68" spans="1:31" s="2" customFormat="1" ht="6.95" customHeight="1">
      <c r="A68" s="33"/>
      <c r="B68" s="34"/>
      <c r="C68" s="35"/>
      <c r="D68" s="35"/>
      <c r="E68" s="35"/>
      <c r="F68" s="35"/>
      <c r="G68" s="35"/>
      <c r="H68" s="35"/>
      <c r="I68" s="107"/>
      <c r="J68" s="35"/>
      <c r="K68" s="35"/>
      <c r="L68" s="108"/>
      <c r="S68" s="33"/>
      <c r="T68" s="33"/>
      <c r="U68" s="33"/>
      <c r="V68" s="33"/>
      <c r="W68" s="33"/>
      <c r="X68" s="33"/>
      <c r="Y68" s="33"/>
      <c r="Z68" s="33"/>
      <c r="AA68" s="33"/>
      <c r="AB68" s="33"/>
      <c r="AC68" s="33"/>
      <c r="AD68" s="33"/>
      <c r="AE68" s="33"/>
    </row>
    <row r="69" spans="1:31" s="2" customFormat="1" ht="12" customHeight="1">
      <c r="A69" s="33"/>
      <c r="B69" s="34"/>
      <c r="C69" s="28" t="s">
        <v>16</v>
      </c>
      <c r="D69" s="35"/>
      <c r="E69" s="35"/>
      <c r="F69" s="35"/>
      <c r="G69" s="35"/>
      <c r="H69" s="35"/>
      <c r="I69" s="107"/>
      <c r="J69" s="35"/>
      <c r="K69" s="35"/>
      <c r="L69" s="108"/>
      <c r="S69" s="33"/>
      <c r="T69" s="33"/>
      <c r="U69" s="33"/>
      <c r="V69" s="33"/>
      <c r="W69" s="33"/>
      <c r="X69" s="33"/>
      <c r="Y69" s="33"/>
      <c r="Z69" s="33"/>
      <c r="AA69" s="33"/>
      <c r="AB69" s="33"/>
      <c r="AC69" s="33"/>
      <c r="AD69" s="33"/>
      <c r="AE69" s="33"/>
    </row>
    <row r="70" spans="1:31" s="2" customFormat="1" ht="16.5" customHeight="1">
      <c r="A70" s="33"/>
      <c r="B70" s="34"/>
      <c r="C70" s="35"/>
      <c r="D70" s="35"/>
      <c r="E70" s="280" t="str">
        <f>E7</f>
        <v>VD Seč, oprava říms a ŽB desek pod uzávěry spodních výpustí na návodní straně</v>
      </c>
      <c r="F70" s="281"/>
      <c r="G70" s="281"/>
      <c r="H70" s="281"/>
      <c r="I70" s="107"/>
      <c r="J70" s="35"/>
      <c r="K70" s="35"/>
      <c r="L70" s="108"/>
      <c r="S70" s="33"/>
      <c r="T70" s="33"/>
      <c r="U70" s="33"/>
      <c r="V70" s="33"/>
      <c r="W70" s="33"/>
      <c r="X70" s="33"/>
      <c r="Y70" s="33"/>
      <c r="Z70" s="33"/>
      <c r="AA70" s="33"/>
      <c r="AB70" s="33"/>
      <c r="AC70" s="33"/>
      <c r="AD70" s="33"/>
      <c r="AE70" s="33"/>
    </row>
    <row r="71" spans="1:31" s="2" customFormat="1" ht="12" customHeight="1">
      <c r="A71" s="33"/>
      <c r="B71" s="34"/>
      <c r="C71" s="28" t="s">
        <v>90</v>
      </c>
      <c r="D71" s="35"/>
      <c r="E71" s="35"/>
      <c r="F71" s="35"/>
      <c r="G71" s="35"/>
      <c r="H71" s="35"/>
      <c r="I71" s="107"/>
      <c r="J71" s="35"/>
      <c r="K71" s="35"/>
      <c r="L71" s="108"/>
      <c r="S71" s="33"/>
      <c r="T71" s="33"/>
      <c r="U71" s="33"/>
      <c r="V71" s="33"/>
      <c r="W71" s="33"/>
      <c r="X71" s="33"/>
      <c r="Y71" s="33"/>
      <c r="Z71" s="33"/>
      <c r="AA71" s="33"/>
      <c r="AB71" s="33"/>
      <c r="AC71" s="33"/>
      <c r="AD71" s="33"/>
      <c r="AE71" s="33"/>
    </row>
    <row r="72" spans="1:31" s="2" customFormat="1" ht="16.5" customHeight="1">
      <c r="A72" s="33"/>
      <c r="B72" s="34"/>
      <c r="C72" s="35"/>
      <c r="D72" s="35"/>
      <c r="E72" s="252" t="str">
        <f>E9</f>
        <v>00 - Vedlejší rozpočtové náklady</v>
      </c>
      <c r="F72" s="282"/>
      <c r="G72" s="282"/>
      <c r="H72" s="282"/>
      <c r="I72" s="107"/>
      <c r="J72" s="35"/>
      <c r="K72" s="35"/>
      <c r="L72" s="108"/>
      <c r="S72" s="33"/>
      <c r="T72" s="33"/>
      <c r="U72" s="33"/>
      <c r="V72" s="33"/>
      <c r="W72" s="33"/>
      <c r="X72" s="33"/>
      <c r="Y72" s="33"/>
      <c r="Z72" s="33"/>
      <c r="AA72" s="33"/>
      <c r="AB72" s="33"/>
      <c r="AC72" s="33"/>
      <c r="AD72" s="33"/>
      <c r="AE72" s="33"/>
    </row>
    <row r="73" spans="1:31" s="2" customFormat="1" ht="6.95" customHeight="1">
      <c r="A73" s="33"/>
      <c r="B73" s="34"/>
      <c r="C73" s="35"/>
      <c r="D73" s="35"/>
      <c r="E73" s="35"/>
      <c r="F73" s="35"/>
      <c r="G73" s="35"/>
      <c r="H73" s="35"/>
      <c r="I73" s="107"/>
      <c r="J73" s="35"/>
      <c r="K73" s="35"/>
      <c r="L73" s="108"/>
      <c r="S73" s="33"/>
      <c r="T73" s="33"/>
      <c r="U73" s="33"/>
      <c r="V73" s="33"/>
      <c r="W73" s="33"/>
      <c r="X73" s="33"/>
      <c r="Y73" s="33"/>
      <c r="Z73" s="33"/>
      <c r="AA73" s="33"/>
      <c r="AB73" s="33"/>
      <c r="AC73" s="33"/>
      <c r="AD73" s="33"/>
      <c r="AE73" s="33"/>
    </row>
    <row r="74" spans="1:31" s="2" customFormat="1" ht="12" customHeight="1">
      <c r="A74" s="33"/>
      <c r="B74" s="34"/>
      <c r="C74" s="28" t="s">
        <v>21</v>
      </c>
      <c r="D74" s="35"/>
      <c r="E74" s="35"/>
      <c r="F74" s="26" t="str">
        <f>F12</f>
        <v xml:space="preserve"> </v>
      </c>
      <c r="G74" s="35"/>
      <c r="H74" s="35"/>
      <c r="I74" s="110" t="s">
        <v>23</v>
      </c>
      <c r="J74" s="58" t="str">
        <f>IF(J12="","",J12)</f>
        <v>7. 7. 2020</v>
      </c>
      <c r="K74" s="35"/>
      <c r="L74" s="108"/>
      <c r="S74" s="33"/>
      <c r="T74" s="33"/>
      <c r="U74" s="33"/>
      <c r="V74" s="33"/>
      <c r="W74" s="33"/>
      <c r="X74" s="33"/>
      <c r="Y74" s="33"/>
      <c r="Z74" s="33"/>
      <c r="AA74" s="33"/>
      <c r="AB74" s="33"/>
      <c r="AC74" s="33"/>
      <c r="AD74" s="33"/>
      <c r="AE74" s="33"/>
    </row>
    <row r="75" spans="1:31" s="2" customFormat="1" ht="6.95" customHeight="1">
      <c r="A75" s="33"/>
      <c r="B75" s="34"/>
      <c r="C75" s="35"/>
      <c r="D75" s="35"/>
      <c r="E75" s="35"/>
      <c r="F75" s="35"/>
      <c r="G75" s="35"/>
      <c r="H75" s="35"/>
      <c r="I75" s="107"/>
      <c r="J75" s="35"/>
      <c r="K75" s="35"/>
      <c r="L75" s="108"/>
      <c r="S75" s="33"/>
      <c r="T75" s="33"/>
      <c r="U75" s="33"/>
      <c r="V75" s="33"/>
      <c r="W75" s="33"/>
      <c r="X75" s="33"/>
      <c r="Y75" s="33"/>
      <c r="Z75" s="33"/>
      <c r="AA75" s="33"/>
      <c r="AB75" s="33"/>
      <c r="AC75" s="33"/>
      <c r="AD75" s="33"/>
      <c r="AE75" s="33"/>
    </row>
    <row r="76" spans="1:31" s="2" customFormat="1" ht="15.2" customHeight="1">
      <c r="A76" s="33"/>
      <c r="B76" s="34"/>
      <c r="C76" s="28" t="s">
        <v>25</v>
      </c>
      <c r="D76" s="35"/>
      <c r="E76" s="35"/>
      <c r="F76" s="26" t="str">
        <f>E15</f>
        <v>Povodí Labe, státní podnik</v>
      </c>
      <c r="G76" s="35"/>
      <c r="H76" s="35"/>
      <c r="I76" s="110" t="s">
        <v>33</v>
      </c>
      <c r="J76" s="31" t="str">
        <f>E21</f>
        <v xml:space="preserve"> </v>
      </c>
      <c r="K76" s="35"/>
      <c r="L76" s="108"/>
      <c r="S76" s="33"/>
      <c r="T76" s="33"/>
      <c r="U76" s="33"/>
      <c r="V76" s="33"/>
      <c r="W76" s="33"/>
      <c r="X76" s="33"/>
      <c r="Y76" s="33"/>
      <c r="Z76" s="33"/>
      <c r="AA76" s="33"/>
      <c r="AB76" s="33"/>
      <c r="AC76" s="33"/>
      <c r="AD76" s="33"/>
      <c r="AE76" s="33"/>
    </row>
    <row r="77" spans="1:31" s="2" customFormat="1" ht="15.2" customHeight="1">
      <c r="A77" s="33"/>
      <c r="B77" s="34"/>
      <c r="C77" s="28" t="s">
        <v>31</v>
      </c>
      <c r="D77" s="35"/>
      <c r="E77" s="35"/>
      <c r="F77" s="26" t="str">
        <f>IF(E18="","",E18)</f>
        <v>Vyplň údaj</v>
      </c>
      <c r="G77" s="35"/>
      <c r="H77" s="35"/>
      <c r="I77" s="110" t="s">
        <v>35</v>
      </c>
      <c r="J77" s="31" t="str">
        <f>E24</f>
        <v>Ing. Vít Pučálek</v>
      </c>
      <c r="K77" s="35"/>
      <c r="L77" s="108"/>
      <c r="S77" s="33"/>
      <c r="T77" s="33"/>
      <c r="U77" s="33"/>
      <c r="V77" s="33"/>
      <c r="W77" s="33"/>
      <c r="X77" s="33"/>
      <c r="Y77" s="33"/>
      <c r="Z77" s="33"/>
      <c r="AA77" s="33"/>
      <c r="AB77" s="33"/>
      <c r="AC77" s="33"/>
      <c r="AD77" s="33"/>
      <c r="AE77" s="33"/>
    </row>
    <row r="78" spans="1:31" s="2" customFormat="1" ht="10.35" customHeight="1">
      <c r="A78" s="33"/>
      <c r="B78" s="34"/>
      <c r="C78" s="35"/>
      <c r="D78" s="35"/>
      <c r="E78" s="35"/>
      <c r="F78" s="35"/>
      <c r="G78" s="35"/>
      <c r="H78" s="35"/>
      <c r="I78" s="107"/>
      <c r="J78" s="35"/>
      <c r="K78" s="35"/>
      <c r="L78" s="108"/>
      <c r="S78" s="33"/>
      <c r="T78" s="33"/>
      <c r="U78" s="33"/>
      <c r="V78" s="33"/>
      <c r="W78" s="33"/>
      <c r="X78" s="33"/>
      <c r="Y78" s="33"/>
      <c r="Z78" s="33"/>
      <c r="AA78" s="33"/>
      <c r="AB78" s="33"/>
      <c r="AC78" s="33"/>
      <c r="AD78" s="33"/>
      <c r="AE78" s="33"/>
    </row>
    <row r="79" spans="1:31" s="10" customFormat="1" ht="29.25" customHeight="1">
      <c r="A79" s="151"/>
      <c r="B79" s="152"/>
      <c r="C79" s="153" t="s">
        <v>98</v>
      </c>
      <c r="D79" s="154" t="s">
        <v>60</v>
      </c>
      <c r="E79" s="154" t="s">
        <v>56</v>
      </c>
      <c r="F79" s="154" t="s">
        <v>57</v>
      </c>
      <c r="G79" s="154" t="s">
        <v>99</v>
      </c>
      <c r="H79" s="154" t="s">
        <v>100</v>
      </c>
      <c r="I79" s="155" t="s">
        <v>101</v>
      </c>
      <c r="J79" s="154" t="s">
        <v>94</v>
      </c>
      <c r="K79" s="156" t="s">
        <v>102</v>
      </c>
      <c r="L79" s="157"/>
      <c r="M79" s="67" t="s">
        <v>19</v>
      </c>
      <c r="N79" s="68" t="s">
        <v>45</v>
      </c>
      <c r="O79" s="68" t="s">
        <v>103</v>
      </c>
      <c r="P79" s="68" t="s">
        <v>104</v>
      </c>
      <c r="Q79" s="68" t="s">
        <v>105</v>
      </c>
      <c r="R79" s="68" t="s">
        <v>106</v>
      </c>
      <c r="S79" s="68" t="s">
        <v>107</v>
      </c>
      <c r="T79" s="69" t="s">
        <v>108</v>
      </c>
      <c r="U79" s="151"/>
      <c r="V79" s="151"/>
      <c r="W79" s="151"/>
      <c r="X79" s="151"/>
      <c r="Y79" s="151"/>
      <c r="Z79" s="151"/>
      <c r="AA79" s="151"/>
      <c r="AB79" s="151"/>
      <c r="AC79" s="151"/>
      <c r="AD79" s="151"/>
      <c r="AE79" s="151"/>
    </row>
    <row r="80" spans="1:63" s="2" customFormat="1" ht="22.9" customHeight="1">
      <c r="A80" s="33"/>
      <c r="B80" s="34"/>
      <c r="C80" s="74" t="s">
        <v>109</v>
      </c>
      <c r="D80" s="35"/>
      <c r="E80" s="35"/>
      <c r="F80" s="35"/>
      <c r="G80" s="35"/>
      <c r="H80" s="35"/>
      <c r="I80" s="107"/>
      <c r="J80" s="158">
        <f>BK80</f>
        <v>0</v>
      </c>
      <c r="K80" s="35"/>
      <c r="L80" s="38"/>
      <c r="M80" s="70"/>
      <c r="N80" s="159"/>
      <c r="O80" s="71"/>
      <c r="P80" s="160">
        <f>P81</f>
        <v>0</v>
      </c>
      <c r="Q80" s="71"/>
      <c r="R80" s="160">
        <f>R81</f>
        <v>0</v>
      </c>
      <c r="S80" s="71"/>
      <c r="T80" s="161">
        <f>T81</f>
        <v>0</v>
      </c>
      <c r="U80" s="33"/>
      <c r="V80" s="33"/>
      <c r="W80" s="33"/>
      <c r="X80" s="33"/>
      <c r="Y80" s="33"/>
      <c r="Z80" s="33"/>
      <c r="AA80" s="33"/>
      <c r="AB80" s="33"/>
      <c r="AC80" s="33"/>
      <c r="AD80" s="33"/>
      <c r="AE80" s="33"/>
      <c r="AT80" s="16" t="s">
        <v>74</v>
      </c>
      <c r="AU80" s="16" t="s">
        <v>95</v>
      </c>
      <c r="BK80" s="162">
        <f>BK81</f>
        <v>0</v>
      </c>
    </row>
    <row r="81" spans="2:63" s="11" customFormat="1" ht="25.9" customHeight="1">
      <c r="B81" s="163"/>
      <c r="C81" s="164"/>
      <c r="D81" s="165" t="s">
        <v>74</v>
      </c>
      <c r="E81" s="166" t="s">
        <v>110</v>
      </c>
      <c r="F81" s="166" t="s">
        <v>81</v>
      </c>
      <c r="G81" s="164"/>
      <c r="H81" s="164"/>
      <c r="I81" s="167"/>
      <c r="J81" s="168">
        <f>BK81</f>
        <v>0</v>
      </c>
      <c r="K81" s="164"/>
      <c r="L81" s="169"/>
      <c r="M81" s="170"/>
      <c r="N81" s="171"/>
      <c r="O81" s="171"/>
      <c r="P81" s="172">
        <f>SUM(P82:P90)</f>
        <v>0</v>
      </c>
      <c r="Q81" s="171"/>
      <c r="R81" s="172">
        <f>SUM(R82:R90)</f>
        <v>0</v>
      </c>
      <c r="S81" s="171"/>
      <c r="T81" s="173">
        <f>SUM(T82:T90)</f>
        <v>0</v>
      </c>
      <c r="AR81" s="174" t="s">
        <v>111</v>
      </c>
      <c r="AT81" s="175" t="s">
        <v>74</v>
      </c>
      <c r="AU81" s="175" t="s">
        <v>75</v>
      </c>
      <c r="AY81" s="174" t="s">
        <v>112</v>
      </c>
      <c r="BK81" s="176">
        <f>SUM(BK82:BK90)</f>
        <v>0</v>
      </c>
    </row>
    <row r="82" spans="1:65" s="2" customFormat="1" ht="14.45" customHeight="1">
      <c r="A82" s="33"/>
      <c r="B82" s="34"/>
      <c r="C82" s="177" t="s">
        <v>83</v>
      </c>
      <c r="D82" s="177" t="s">
        <v>113</v>
      </c>
      <c r="E82" s="178" t="s">
        <v>114</v>
      </c>
      <c r="F82" s="179" t="s">
        <v>115</v>
      </c>
      <c r="G82" s="180" t="s">
        <v>116</v>
      </c>
      <c r="H82" s="181">
        <v>1</v>
      </c>
      <c r="I82" s="182"/>
      <c r="J82" s="183">
        <f>ROUND(I82*H82,2)</f>
        <v>0</v>
      </c>
      <c r="K82" s="179" t="s">
        <v>19</v>
      </c>
      <c r="L82" s="38"/>
      <c r="M82" s="184" t="s">
        <v>19</v>
      </c>
      <c r="N82" s="185" t="s">
        <v>46</v>
      </c>
      <c r="O82" s="63"/>
      <c r="P82" s="186">
        <f>O82*H82</f>
        <v>0</v>
      </c>
      <c r="Q82" s="186">
        <v>0</v>
      </c>
      <c r="R82" s="186">
        <f>Q82*H82</f>
        <v>0</v>
      </c>
      <c r="S82" s="186">
        <v>0</v>
      </c>
      <c r="T82" s="187">
        <f>S82*H82</f>
        <v>0</v>
      </c>
      <c r="U82" s="33"/>
      <c r="V82" s="33"/>
      <c r="W82" s="33"/>
      <c r="X82" s="33"/>
      <c r="Y82" s="33"/>
      <c r="Z82" s="33"/>
      <c r="AA82" s="33"/>
      <c r="AB82" s="33"/>
      <c r="AC82" s="33"/>
      <c r="AD82" s="33"/>
      <c r="AE82" s="33"/>
      <c r="AR82" s="188" t="s">
        <v>117</v>
      </c>
      <c r="AT82" s="188" t="s">
        <v>113</v>
      </c>
      <c r="AU82" s="188" t="s">
        <v>83</v>
      </c>
      <c r="AY82" s="16" t="s">
        <v>112</v>
      </c>
      <c r="BE82" s="189">
        <f>IF(N82="základní",J82,0)</f>
        <v>0</v>
      </c>
      <c r="BF82" s="189">
        <f>IF(N82="snížená",J82,0)</f>
        <v>0</v>
      </c>
      <c r="BG82" s="189">
        <f>IF(N82="zákl. přenesená",J82,0)</f>
        <v>0</v>
      </c>
      <c r="BH82" s="189">
        <f>IF(N82="sníž. přenesená",J82,0)</f>
        <v>0</v>
      </c>
      <c r="BI82" s="189">
        <f>IF(N82="nulová",J82,0)</f>
        <v>0</v>
      </c>
      <c r="BJ82" s="16" t="s">
        <v>83</v>
      </c>
      <c r="BK82" s="189">
        <f>ROUND(I82*H82,2)</f>
        <v>0</v>
      </c>
      <c r="BL82" s="16" t="s">
        <v>117</v>
      </c>
      <c r="BM82" s="188" t="s">
        <v>118</v>
      </c>
    </row>
    <row r="83" spans="1:47" s="2" customFormat="1" ht="19.5">
      <c r="A83" s="33"/>
      <c r="B83" s="34"/>
      <c r="C83" s="35"/>
      <c r="D83" s="190" t="s">
        <v>119</v>
      </c>
      <c r="E83" s="35"/>
      <c r="F83" s="191" t="s">
        <v>120</v>
      </c>
      <c r="G83" s="35"/>
      <c r="H83" s="35"/>
      <c r="I83" s="107"/>
      <c r="J83" s="35"/>
      <c r="K83" s="35"/>
      <c r="L83" s="38"/>
      <c r="M83" s="192"/>
      <c r="N83" s="193"/>
      <c r="O83" s="63"/>
      <c r="P83" s="63"/>
      <c r="Q83" s="63"/>
      <c r="R83" s="63"/>
      <c r="S83" s="63"/>
      <c r="T83" s="64"/>
      <c r="U83" s="33"/>
      <c r="V83" s="33"/>
      <c r="W83" s="33"/>
      <c r="X83" s="33"/>
      <c r="Y83" s="33"/>
      <c r="Z83" s="33"/>
      <c r="AA83" s="33"/>
      <c r="AB83" s="33"/>
      <c r="AC83" s="33"/>
      <c r="AD83" s="33"/>
      <c r="AE83" s="33"/>
      <c r="AT83" s="16" t="s">
        <v>119</v>
      </c>
      <c r="AU83" s="16" t="s">
        <v>83</v>
      </c>
    </row>
    <row r="84" spans="1:65" s="2" customFormat="1" ht="14.45" customHeight="1">
      <c r="A84" s="33"/>
      <c r="B84" s="34"/>
      <c r="C84" s="177" t="s">
        <v>121</v>
      </c>
      <c r="D84" s="177" t="s">
        <v>113</v>
      </c>
      <c r="E84" s="178" t="s">
        <v>122</v>
      </c>
      <c r="F84" s="179" t="s">
        <v>123</v>
      </c>
      <c r="G84" s="180" t="s">
        <v>116</v>
      </c>
      <c r="H84" s="181">
        <v>1</v>
      </c>
      <c r="I84" s="182"/>
      <c r="J84" s="183">
        <f>ROUND(I84*H84,2)</f>
        <v>0</v>
      </c>
      <c r="K84" s="179" t="s">
        <v>19</v>
      </c>
      <c r="L84" s="38"/>
      <c r="M84" s="184" t="s">
        <v>19</v>
      </c>
      <c r="N84" s="185" t="s">
        <v>46</v>
      </c>
      <c r="O84" s="63"/>
      <c r="P84" s="186">
        <f>O84*H84</f>
        <v>0</v>
      </c>
      <c r="Q84" s="186">
        <v>0</v>
      </c>
      <c r="R84" s="186">
        <f>Q84*H84</f>
        <v>0</v>
      </c>
      <c r="S84" s="186">
        <v>0</v>
      </c>
      <c r="T84" s="187">
        <f>S84*H84</f>
        <v>0</v>
      </c>
      <c r="U84" s="33"/>
      <c r="V84" s="33"/>
      <c r="W84" s="33"/>
      <c r="X84" s="33"/>
      <c r="Y84" s="33"/>
      <c r="Z84" s="33"/>
      <c r="AA84" s="33"/>
      <c r="AB84" s="33"/>
      <c r="AC84" s="33"/>
      <c r="AD84" s="33"/>
      <c r="AE84" s="33"/>
      <c r="AR84" s="188" t="s">
        <v>117</v>
      </c>
      <c r="AT84" s="188" t="s">
        <v>113</v>
      </c>
      <c r="AU84" s="188" t="s">
        <v>83</v>
      </c>
      <c r="AY84" s="16" t="s">
        <v>112</v>
      </c>
      <c r="BE84" s="189">
        <f>IF(N84="základní",J84,0)</f>
        <v>0</v>
      </c>
      <c r="BF84" s="189">
        <f>IF(N84="snížená",J84,0)</f>
        <v>0</v>
      </c>
      <c r="BG84" s="189">
        <f>IF(N84="zákl. přenesená",J84,0)</f>
        <v>0</v>
      </c>
      <c r="BH84" s="189">
        <f>IF(N84="sníž. přenesená",J84,0)</f>
        <v>0</v>
      </c>
      <c r="BI84" s="189">
        <f>IF(N84="nulová",J84,0)</f>
        <v>0</v>
      </c>
      <c r="BJ84" s="16" t="s">
        <v>83</v>
      </c>
      <c r="BK84" s="189">
        <f>ROUND(I84*H84,2)</f>
        <v>0</v>
      </c>
      <c r="BL84" s="16" t="s">
        <v>117</v>
      </c>
      <c r="BM84" s="188" t="s">
        <v>124</v>
      </c>
    </row>
    <row r="85" spans="1:65" s="2" customFormat="1" ht="14.45" customHeight="1">
      <c r="A85" s="33"/>
      <c r="B85" s="34"/>
      <c r="C85" s="177" t="s">
        <v>125</v>
      </c>
      <c r="D85" s="177" t="s">
        <v>113</v>
      </c>
      <c r="E85" s="178" t="s">
        <v>126</v>
      </c>
      <c r="F85" s="179" t="s">
        <v>127</v>
      </c>
      <c r="G85" s="180" t="s">
        <v>116</v>
      </c>
      <c r="H85" s="181">
        <v>1</v>
      </c>
      <c r="I85" s="182"/>
      <c r="J85" s="183">
        <f>ROUND(I85*H85,2)</f>
        <v>0</v>
      </c>
      <c r="K85" s="179" t="s">
        <v>19</v>
      </c>
      <c r="L85" s="38"/>
      <c r="M85" s="184" t="s">
        <v>19</v>
      </c>
      <c r="N85" s="185" t="s">
        <v>46</v>
      </c>
      <c r="O85" s="63"/>
      <c r="P85" s="186">
        <f>O85*H85</f>
        <v>0</v>
      </c>
      <c r="Q85" s="186">
        <v>0</v>
      </c>
      <c r="R85" s="186">
        <f>Q85*H85</f>
        <v>0</v>
      </c>
      <c r="S85" s="186">
        <v>0</v>
      </c>
      <c r="T85" s="187">
        <f>S85*H85</f>
        <v>0</v>
      </c>
      <c r="U85" s="33"/>
      <c r="V85" s="33"/>
      <c r="W85" s="33"/>
      <c r="X85" s="33"/>
      <c r="Y85" s="33"/>
      <c r="Z85" s="33"/>
      <c r="AA85" s="33"/>
      <c r="AB85" s="33"/>
      <c r="AC85" s="33"/>
      <c r="AD85" s="33"/>
      <c r="AE85" s="33"/>
      <c r="AR85" s="188" t="s">
        <v>117</v>
      </c>
      <c r="AT85" s="188" t="s">
        <v>113</v>
      </c>
      <c r="AU85" s="188" t="s">
        <v>83</v>
      </c>
      <c r="AY85" s="16" t="s">
        <v>112</v>
      </c>
      <c r="BE85" s="189">
        <f>IF(N85="základní",J85,0)</f>
        <v>0</v>
      </c>
      <c r="BF85" s="189">
        <f>IF(N85="snížená",J85,0)</f>
        <v>0</v>
      </c>
      <c r="BG85" s="189">
        <f>IF(N85="zákl. přenesená",J85,0)</f>
        <v>0</v>
      </c>
      <c r="BH85" s="189">
        <f>IF(N85="sníž. přenesená",J85,0)</f>
        <v>0</v>
      </c>
      <c r="BI85" s="189">
        <f>IF(N85="nulová",J85,0)</f>
        <v>0</v>
      </c>
      <c r="BJ85" s="16" t="s">
        <v>83</v>
      </c>
      <c r="BK85" s="189">
        <f>ROUND(I85*H85,2)</f>
        <v>0</v>
      </c>
      <c r="BL85" s="16" t="s">
        <v>117</v>
      </c>
      <c r="BM85" s="188" t="s">
        <v>128</v>
      </c>
    </row>
    <row r="86" spans="1:47" s="2" customFormat="1" ht="39">
      <c r="A86" s="33"/>
      <c r="B86" s="34"/>
      <c r="C86" s="35"/>
      <c r="D86" s="190" t="s">
        <v>119</v>
      </c>
      <c r="E86" s="35"/>
      <c r="F86" s="191" t="s">
        <v>129</v>
      </c>
      <c r="G86" s="35"/>
      <c r="H86" s="35"/>
      <c r="I86" s="107"/>
      <c r="J86" s="35"/>
      <c r="K86" s="35"/>
      <c r="L86" s="38"/>
      <c r="M86" s="192"/>
      <c r="N86" s="193"/>
      <c r="O86" s="63"/>
      <c r="P86" s="63"/>
      <c r="Q86" s="63"/>
      <c r="R86" s="63"/>
      <c r="S86" s="63"/>
      <c r="T86" s="64"/>
      <c r="U86" s="33"/>
      <c r="V86" s="33"/>
      <c r="W86" s="33"/>
      <c r="X86" s="33"/>
      <c r="Y86" s="33"/>
      <c r="Z86" s="33"/>
      <c r="AA86" s="33"/>
      <c r="AB86" s="33"/>
      <c r="AC86" s="33"/>
      <c r="AD86" s="33"/>
      <c r="AE86" s="33"/>
      <c r="AT86" s="16" t="s">
        <v>119</v>
      </c>
      <c r="AU86" s="16" t="s">
        <v>83</v>
      </c>
    </row>
    <row r="87" spans="1:65" s="2" customFormat="1" ht="14.45" customHeight="1">
      <c r="A87" s="33"/>
      <c r="B87" s="34"/>
      <c r="C87" s="177" t="s">
        <v>130</v>
      </c>
      <c r="D87" s="177" t="s">
        <v>113</v>
      </c>
      <c r="E87" s="178" t="s">
        <v>131</v>
      </c>
      <c r="F87" s="179" t="s">
        <v>132</v>
      </c>
      <c r="G87" s="180" t="s">
        <v>116</v>
      </c>
      <c r="H87" s="181">
        <v>1</v>
      </c>
      <c r="I87" s="182"/>
      <c r="J87" s="183">
        <f>ROUND(I87*H87,2)</f>
        <v>0</v>
      </c>
      <c r="K87" s="179" t="s">
        <v>19</v>
      </c>
      <c r="L87" s="38"/>
      <c r="M87" s="184" t="s">
        <v>19</v>
      </c>
      <c r="N87" s="185" t="s">
        <v>46</v>
      </c>
      <c r="O87" s="63"/>
      <c r="P87" s="186">
        <f>O87*H87</f>
        <v>0</v>
      </c>
      <c r="Q87" s="186">
        <v>0</v>
      </c>
      <c r="R87" s="186">
        <f>Q87*H87</f>
        <v>0</v>
      </c>
      <c r="S87" s="186">
        <v>0</v>
      </c>
      <c r="T87" s="187">
        <f>S87*H87</f>
        <v>0</v>
      </c>
      <c r="U87" s="33"/>
      <c r="V87" s="33"/>
      <c r="W87" s="33"/>
      <c r="X87" s="33"/>
      <c r="Y87" s="33"/>
      <c r="Z87" s="33"/>
      <c r="AA87" s="33"/>
      <c r="AB87" s="33"/>
      <c r="AC87" s="33"/>
      <c r="AD87" s="33"/>
      <c r="AE87" s="33"/>
      <c r="AR87" s="188" t="s">
        <v>117</v>
      </c>
      <c r="AT87" s="188" t="s">
        <v>113</v>
      </c>
      <c r="AU87" s="188" t="s">
        <v>83</v>
      </c>
      <c r="AY87" s="16" t="s">
        <v>112</v>
      </c>
      <c r="BE87" s="189">
        <f>IF(N87="základní",J87,0)</f>
        <v>0</v>
      </c>
      <c r="BF87" s="189">
        <f>IF(N87="snížená",J87,0)</f>
        <v>0</v>
      </c>
      <c r="BG87" s="189">
        <f>IF(N87="zákl. přenesená",J87,0)</f>
        <v>0</v>
      </c>
      <c r="BH87" s="189">
        <f>IF(N87="sníž. přenesená",J87,0)</f>
        <v>0</v>
      </c>
      <c r="BI87" s="189">
        <f>IF(N87="nulová",J87,0)</f>
        <v>0</v>
      </c>
      <c r="BJ87" s="16" t="s">
        <v>83</v>
      </c>
      <c r="BK87" s="189">
        <f>ROUND(I87*H87,2)</f>
        <v>0</v>
      </c>
      <c r="BL87" s="16" t="s">
        <v>117</v>
      </c>
      <c r="BM87" s="188" t="s">
        <v>133</v>
      </c>
    </row>
    <row r="88" spans="1:65" s="2" customFormat="1" ht="14.45" customHeight="1">
      <c r="A88" s="33"/>
      <c r="B88" s="34"/>
      <c r="C88" s="177" t="s">
        <v>111</v>
      </c>
      <c r="D88" s="177" t="s">
        <v>113</v>
      </c>
      <c r="E88" s="178" t="s">
        <v>134</v>
      </c>
      <c r="F88" s="179" t="s">
        <v>135</v>
      </c>
      <c r="G88" s="180" t="s">
        <v>116</v>
      </c>
      <c r="H88" s="181">
        <v>1</v>
      </c>
      <c r="I88" s="182"/>
      <c r="J88" s="183">
        <f>ROUND(I88*H88,2)</f>
        <v>0</v>
      </c>
      <c r="K88" s="179" t="s">
        <v>19</v>
      </c>
      <c r="L88" s="38"/>
      <c r="M88" s="184" t="s">
        <v>19</v>
      </c>
      <c r="N88" s="185" t="s">
        <v>46</v>
      </c>
      <c r="O88" s="63"/>
      <c r="P88" s="186">
        <f>O88*H88</f>
        <v>0</v>
      </c>
      <c r="Q88" s="186">
        <v>0</v>
      </c>
      <c r="R88" s="186">
        <f>Q88*H88</f>
        <v>0</v>
      </c>
      <c r="S88" s="186">
        <v>0</v>
      </c>
      <c r="T88" s="187">
        <f>S88*H88</f>
        <v>0</v>
      </c>
      <c r="U88" s="33"/>
      <c r="V88" s="33"/>
      <c r="W88" s="33"/>
      <c r="X88" s="33"/>
      <c r="Y88" s="33"/>
      <c r="Z88" s="33"/>
      <c r="AA88" s="33"/>
      <c r="AB88" s="33"/>
      <c r="AC88" s="33"/>
      <c r="AD88" s="33"/>
      <c r="AE88" s="33"/>
      <c r="AR88" s="188" t="s">
        <v>117</v>
      </c>
      <c r="AT88" s="188" t="s">
        <v>113</v>
      </c>
      <c r="AU88" s="188" t="s">
        <v>83</v>
      </c>
      <c r="AY88" s="16" t="s">
        <v>112</v>
      </c>
      <c r="BE88" s="189">
        <f>IF(N88="základní",J88,0)</f>
        <v>0</v>
      </c>
      <c r="BF88" s="189">
        <f>IF(N88="snížená",J88,0)</f>
        <v>0</v>
      </c>
      <c r="BG88" s="189">
        <f>IF(N88="zákl. přenesená",J88,0)</f>
        <v>0</v>
      </c>
      <c r="BH88" s="189">
        <f>IF(N88="sníž. přenesená",J88,0)</f>
        <v>0</v>
      </c>
      <c r="BI88" s="189">
        <f>IF(N88="nulová",J88,0)</f>
        <v>0</v>
      </c>
      <c r="BJ88" s="16" t="s">
        <v>83</v>
      </c>
      <c r="BK88" s="189">
        <f>ROUND(I88*H88,2)</f>
        <v>0</v>
      </c>
      <c r="BL88" s="16" t="s">
        <v>117</v>
      </c>
      <c r="BM88" s="188" t="s">
        <v>136</v>
      </c>
    </row>
    <row r="89" spans="1:65" s="2" customFormat="1" ht="14.45" customHeight="1">
      <c r="A89" s="33"/>
      <c r="B89" s="34"/>
      <c r="C89" s="177" t="s">
        <v>137</v>
      </c>
      <c r="D89" s="177" t="s">
        <v>113</v>
      </c>
      <c r="E89" s="178" t="s">
        <v>138</v>
      </c>
      <c r="F89" s="179" t="s">
        <v>139</v>
      </c>
      <c r="G89" s="180" t="s">
        <v>116</v>
      </c>
      <c r="H89" s="181">
        <v>1</v>
      </c>
      <c r="I89" s="182"/>
      <c r="J89" s="183">
        <f>ROUND(I89*H89,2)</f>
        <v>0</v>
      </c>
      <c r="K89" s="179" t="s">
        <v>19</v>
      </c>
      <c r="L89" s="38"/>
      <c r="M89" s="184" t="s">
        <v>19</v>
      </c>
      <c r="N89" s="185" t="s">
        <v>46</v>
      </c>
      <c r="O89" s="63"/>
      <c r="P89" s="186">
        <f>O89*H89</f>
        <v>0</v>
      </c>
      <c r="Q89" s="186">
        <v>0</v>
      </c>
      <c r="R89" s="186">
        <f>Q89*H89</f>
        <v>0</v>
      </c>
      <c r="S89" s="186">
        <v>0</v>
      </c>
      <c r="T89" s="187">
        <f>S89*H89</f>
        <v>0</v>
      </c>
      <c r="U89" s="33"/>
      <c r="V89" s="33"/>
      <c r="W89" s="33"/>
      <c r="X89" s="33"/>
      <c r="Y89" s="33"/>
      <c r="Z89" s="33"/>
      <c r="AA89" s="33"/>
      <c r="AB89" s="33"/>
      <c r="AC89" s="33"/>
      <c r="AD89" s="33"/>
      <c r="AE89" s="33"/>
      <c r="AR89" s="188" t="s">
        <v>117</v>
      </c>
      <c r="AT89" s="188" t="s">
        <v>113</v>
      </c>
      <c r="AU89" s="188" t="s">
        <v>83</v>
      </c>
      <c r="AY89" s="16" t="s">
        <v>112</v>
      </c>
      <c r="BE89" s="189">
        <f>IF(N89="základní",J89,0)</f>
        <v>0</v>
      </c>
      <c r="BF89" s="189">
        <f>IF(N89="snížená",J89,0)</f>
        <v>0</v>
      </c>
      <c r="BG89" s="189">
        <f>IF(N89="zákl. přenesená",J89,0)</f>
        <v>0</v>
      </c>
      <c r="BH89" s="189">
        <f>IF(N89="sníž. přenesená",J89,0)</f>
        <v>0</v>
      </c>
      <c r="BI89" s="189">
        <f>IF(N89="nulová",J89,0)</f>
        <v>0</v>
      </c>
      <c r="BJ89" s="16" t="s">
        <v>83</v>
      </c>
      <c r="BK89" s="189">
        <f>ROUND(I89*H89,2)</f>
        <v>0</v>
      </c>
      <c r="BL89" s="16" t="s">
        <v>117</v>
      </c>
      <c r="BM89" s="188" t="s">
        <v>140</v>
      </c>
    </row>
    <row r="90" spans="1:65" s="2" customFormat="1" ht="14.45" customHeight="1">
      <c r="A90" s="33"/>
      <c r="B90" s="34"/>
      <c r="C90" s="177" t="s">
        <v>141</v>
      </c>
      <c r="D90" s="177" t="s">
        <v>113</v>
      </c>
      <c r="E90" s="178" t="s">
        <v>142</v>
      </c>
      <c r="F90" s="179" t="s">
        <v>143</v>
      </c>
      <c r="G90" s="180" t="s">
        <v>116</v>
      </c>
      <c r="H90" s="181">
        <v>1</v>
      </c>
      <c r="I90" s="182"/>
      <c r="J90" s="183">
        <f>ROUND(I90*H90,2)</f>
        <v>0</v>
      </c>
      <c r="K90" s="179" t="s">
        <v>19</v>
      </c>
      <c r="L90" s="38"/>
      <c r="M90" s="194" t="s">
        <v>19</v>
      </c>
      <c r="N90" s="195" t="s">
        <v>46</v>
      </c>
      <c r="O90" s="196"/>
      <c r="P90" s="197">
        <f>O90*H90</f>
        <v>0</v>
      </c>
      <c r="Q90" s="197">
        <v>0</v>
      </c>
      <c r="R90" s="197">
        <f>Q90*H90</f>
        <v>0</v>
      </c>
      <c r="S90" s="197">
        <v>0</v>
      </c>
      <c r="T90" s="198">
        <f>S90*H90</f>
        <v>0</v>
      </c>
      <c r="U90" s="33"/>
      <c r="V90" s="33"/>
      <c r="W90" s="33"/>
      <c r="X90" s="33"/>
      <c r="Y90" s="33"/>
      <c r="Z90" s="33"/>
      <c r="AA90" s="33"/>
      <c r="AB90" s="33"/>
      <c r="AC90" s="33"/>
      <c r="AD90" s="33"/>
      <c r="AE90" s="33"/>
      <c r="AR90" s="188" t="s">
        <v>117</v>
      </c>
      <c r="AT90" s="188" t="s">
        <v>113</v>
      </c>
      <c r="AU90" s="188" t="s">
        <v>83</v>
      </c>
      <c r="AY90" s="16" t="s">
        <v>112</v>
      </c>
      <c r="BE90" s="189">
        <f>IF(N90="základní",J90,0)</f>
        <v>0</v>
      </c>
      <c r="BF90" s="189">
        <f>IF(N90="snížená",J90,0)</f>
        <v>0</v>
      </c>
      <c r="BG90" s="189">
        <f>IF(N90="zákl. přenesená",J90,0)</f>
        <v>0</v>
      </c>
      <c r="BH90" s="189">
        <f>IF(N90="sníž. přenesená",J90,0)</f>
        <v>0</v>
      </c>
      <c r="BI90" s="189">
        <f>IF(N90="nulová",J90,0)</f>
        <v>0</v>
      </c>
      <c r="BJ90" s="16" t="s">
        <v>83</v>
      </c>
      <c r="BK90" s="189">
        <f>ROUND(I90*H90,2)</f>
        <v>0</v>
      </c>
      <c r="BL90" s="16" t="s">
        <v>117</v>
      </c>
      <c r="BM90" s="188" t="s">
        <v>144</v>
      </c>
    </row>
    <row r="91" spans="1:31" s="2" customFormat="1" ht="6.95" customHeight="1">
      <c r="A91" s="33"/>
      <c r="B91" s="46"/>
      <c r="C91" s="47"/>
      <c r="D91" s="47"/>
      <c r="E91" s="47"/>
      <c r="F91" s="47"/>
      <c r="G91" s="47"/>
      <c r="H91" s="47"/>
      <c r="I91" s="135"/>
      <c r="J91" s="47"/>
      <c r="K91" s="47"/>
      <c r="L91" s="38"/>
      <c r="M91" s="33"/>
      <c r="O91" s="33"/>
      <c r="P91" s="33"/>
      <c r="Q91" s="33"/>
      <c r="R91" s="33"/>
      <c r="S91" s="33"/>
      <c r="T91" s="33"/>
      <c r="U91" s="33"/>
      <c r="V91" s="33"/>
      <c r="W91" s="33"/>
      <c r="X91" s="33"/>
      <c r="Y91" s="33"/>
      <c r="Z91" s="33"/>
      <c r="AA91" s="33"/>
      <c r="AB91" s="33"/>
      <c r="AC91" s="33"/>
      <c r="AD91" s="33"/>
      <c r="AE91" s="33"/>
    </row>
  </sheetData>
  <sheetProtection algorithmName="SHA-512" hashValue="DcIL1kfr3sxbuDqKMCX1nV5MGMrZpgfv+czwGYVTWiRF3YEePsxMjxX7kKzMfG/BW2P/E07gYzmkODpjfntdOw==" saltValue="HYoL9H/89MN7x65ACLpNjii0wYR2+eB7U0NcdXgkMFxNgTCW4TCeWeJCicKfahDyrjbvqnt+1fo0H9Ma9bNTHA==" spinCount="100000" sheet="1" objects="1" scenarios="1" formatColumns="0" formatRows="0" autoFilter="0"/>
  <autoFilter ref="C79:K90"/>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85"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9" width="20.140625" style="10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0"/>
      <c r="L2" s="272"/>
      <c r="M2" s="272"/>
      <c r="N2" s="272"/>
      <c r="O2" s="272"/>
      <c r="P2" s="272"/>
      <c r="Q2" s="272"/>
      <c r="R2" s="272"/>
      <c r="S2" s="272"/>
      <c r="T2" s="272"/>
      <c r="U2" s="272"/>
      <c r="V2" s="272"/>
      <c r="AT2" s="16" t="s">
        <v>88</v>
      </c>
    </row>
    <row r="3" spans="2:46" s="1" customFormat="1" ht="6.95" customHeight="1">
      <c r="B3" s="101"/>
      <c r="C3" s="102"/>
      <c r="D3" s="102"/>
      <c r="E3" s="102"/>
      <c r="F3" s="102"/>
      <c r="G3" s="102"/>
      <c r="H3" s="102"/>
      <c r="I3" s="103"/>
      <c r="J3" s="102"/>
      <c r="K3" s="102"/>
      <c r="L3" s="19"/>
      <c r="AT3" s="16" t="s">
        <v>85</v>
      </c>
    </row>
    <row r="4" spans="2:46" s="1" customFormat="1" ht="24.95" customHeight="1">
      <c r="B4" s="19"/>
      <c r="D4" s="104" t="s">
        <v>89</v>
      </c>
      <c r="I4" s="100"/>
      <c r="L4" s="19"/>
      <c r="M4" s="105" t="s">
        <v>10</v>
      </c>
      <c r="AT4" s="16" t="s">
        <v>4</v>
      </c>
    </row>
    <row r="5" spans="2:12" s="1" customFormat="1" ht="6.95" customHeight="1">
      <c r="B5" s="19"/>
      <c r="I5" s="100"/>
      <c r="L5" s="19"/>
    </row>
    <row r="6" spans="2:12" s="1" customFormat="1" ht="12" customHeight="1">
      <c r="B6" s="19"/>
      <c r="D6" s="106" t="s">
        <v>16</v>
      </c>
      <c r="I6" s="100"/>
      <c r="L6" s="19"/>
    </row>
    <row r="7" spans="2:12" s="1" customFormat="1" ht="16.5" customHeight="1">
      <c r="B7" s="19"/>
      <c r="E7" s="273" t="str">
        <f>'Rekapitulace stavby'!K6</f>
        <v>VD Seč, oprava říms a ŽB desek pod uzávěry spodních výpustí na návodní straně</v>
      </c>
      <c r="F7" s="274"/>
      <c r="G7" s="274"/>
      <c r="H7" s="274"/>
      <c r="I7" s="100"/>
      <c r="L7" s="19"/>
    </row>
    <row r="8" spans="1:31" s="2" customFormat="1" ht="12" customHeight="1">
      <c r="A8" s="33"/>
      <c r="B8" s="38"/>
      <c r="C8" s="33"/>
      <c r="D8" s="106" t="s">
        <v>90</v>
      </c>
      <c r="E8" s="33"/>
      <c r="F8" s="33"/>
      <c r="G8" s="33"/>
      <c r="H8" s="33"/>
      <c r="I8" s="107"/>
      <c r="J8" s="33"/>
      <c r="K8" s="33"/>
      <c r="L8" s="108"/>
      <c r="S8" s="33"/>
      <c r="T8" s="33"/>
      <c r="U8" s="33"/>
      <c r="V8" s="33"/>
      <c r="W8" s="33"/>
      <c r="X8" s="33"/>
      <c r="Y8" s="33"/>
      <c r="Z8" s="33"/>
      <c r="AA8" s="33"/>
      <c r="AB8" s="33"/>
      <c r="AC8" s="33"/>
      <c r="AD8" s="33"/>
      <c r="AE8" s="33"/>
    </row>
    <row r="9" spans="1:31" s="2" customFormat="1" ht="16.5" customHeight="1">
      <c r="A9" s="33"/>
      <c r="B9" s="38"/>
      <c r="C9" s="33"/>
      <c r="D9" s="33"/>
      <c r="E9" s="275" t="s">
        <v>145</v>
      </c>
      <c r="F9" s="276"/>
      <c r="G9" s="276"/>
      <c r="H9" s="276"/>
      <c r="I9" s="107"/>
      <c r="J9" s="33"/>
      <c r="K9" s="33"/>
      <c r="L9" s="108"/>
      <c r="S9" s="33"/>
      <c r="T9" s="33"/>
      <c r="U9" s="33"/>
      <c r="V9" s="33"/>
      <c r="W9" s="33"/>
      <c r="X9" s="33"/>
      <c r="Y9" s="33"/>
      <c r="Z9" s="33"/>
      <c r="AA9" s="33"/>
      <c r="AB9" s="33"/>
      <c r="AC9" s="33"/>
      <c r="AD9" s="33"/>
      <c r="AE9" s="33"/>
    </row>
    <row r="10" spans="1:31" s="2" customFormat="1" ht="11.25">
      <c r="A10" s="33"/>
      <c r="B10" s="38"/>
      <c r="C10" s="33"/>
      <c r="D10" s="33"/>
      <c r="E10" s="33"/>
      <c r="F10" s="33"/>
      <c r="G10" s="33"/>
      <c r="H10" s="33"/>
      <c r="I10" s="107"/>
      <c r="J10" s="33"/>
      <c r="K10" s="33"/>
      <c r="L10" s="108"/>
      <c r="S10" s="33"/>
      <c r="T10" s="33"/>
      <c r="U10" s="33"/>
      <c r="V10" s="33"/>
      <c r="W10" s="33"/>
      <c r="X10" s="33"/>
      <c r="Y10" s="33"/>
      <c r="Z10" s="33"/>
      <c r="AA10" s="33"/>
      <c r="AB10" s="33"/>
      <c r="AC10" s="33"/>
      <c r="AD10" s="33"/>
      <c r="AE10" s="33"/>
    </row>
    <row r="11" spans="1:31" s="2" customFormat="1" ht="12" customHeight="1">
      <c r="A11" s="33"/>
      <c r="B11" s="38"/>
      <c r="C11" s="33"/>
      <c r="D11" s="106" t="s">
        <v>18</v>
      </c>
      <c r="E11" s="33"/>
      <c r="F11" s="109" t="s">
        <v>19</v>
      </c>
      <c r="G11" s="33"/>
      <c r="H11" s="33"/>
      <c r="I11" s="110" t="s">
        <v>20</v>
      </c>
      <c r="J11" s="109" t="s">
        <v>19</v>
      </c>
      <c r="K11" s="33"/>
      <c r="L11" s="108"/>
      <c r="S11" s="33"/>
      <c r="T11" s="33"/>
      <c r="U11" s="33"/>
      <c r="V11" s="33"/>
      <c r="W11" s="33"/>
      <c r="X11" s="33"/>
      <c r="Y11" s="33"/>
      <c r="Z11" s="33"/>
      <c r="AA11" s="33"/>
      <c r="AB11" s="33"/>
      <c r="AC11" s="33"/>
      <c r="AD11" s="33"/>
      <c r="AE11" s="33"/>
    </row>
    <row r="12" spans="1:31" s="2" customFormat="1" ht="12" customHeight="1">
      <c r="A12" s="33"/>
      <c r="B12" s="38"/>
      <c r="C12" s="33"/>
      <c r="D12" s="106" t="s">
        <v>21</v>
      </c>
      <c r="E12" s="33"/>
      <c r="F12" s="109" t="s">
        <v>22</v>
      </c>
      <c r="G12" s="33"/>
      <c r="H12" s="33"/>
      <c r="I12" s="110" t="s">
        <v>23</v>
      </c>
      <c r="J12" s="111" t="str">
        <f>'Rekapitulace stavby'!AN8</f>
        <v>7. 7. 2020</v>
      </c>
      <c r="K12" s="33"/>
      <c r="L12" s="108"/>
      <c r="S12" s="33"/>
      <c r="T12" s="33"/>
      <c r="U12" s="33"/>
      <c r="V12" s="33"/>
      <c r="W12" s="33"/>
      <c r="X12" s="33"/>
      <c r="Y12" s="33"/>
      <c r="Z12" s="33"/>
      <c r="AA12" s="33"/>
      <c r="AB12" s="33"/>
      <c r="AC12" s="33"/>
      <c r="AD12" s="33"/>
      <c r="AE12" s="33"/>
    </row>
    <row r="13" spans="1:31" s="2" customFormat="1" ht="10.9" customHeight="1">
      <c r="A13" s="33"/>
      <c r="B13" s="38"/>
      <c r="C13" s="33"/>
      <c r="D13" s="33"/>
      <c r="E13" s="33"/>
      <c r="F13" s="33"/>
      <c r="G13" s="33"/>
      <c r="H13" s="33"/>
      <c r="I13" s="107"/>
      <c r="J13" s="33"/>
      <c r="K13" s="33"/>
      <c r="L13" s="108"/>
      <c r="S13" s="33"/>
      <c r="T13" s="33"/>
      <c r="U13" s="33"/>
      <c r="V13" s="33"/>
      <c r="W13" s="33"/>
      <c r="X13" s="33"/>
      <c r="Y13" s="33"/>
      <c r="Z13" s="33"/>
      <c r="AA13" s="33"/>
      <c r="AB13" s="33"/>
      <c r="AC13" s="33"/>
      <c r="AD13" s="33"/>
      <c r="AE13" s="33"/>
    </row>
    <row r="14" spans="1:31" s="2" customFormat="1" ht="12" customHeight="1">
      <c r="A14" s="33"/>
      <c r="B14" s="38"/>
      <c r="C14" s="33"/>
      <c r="D14" s="106" t="s">
        <v>25</v>
      </c>
      <c r="E14" s="33"/>
      <c r="F14" s="33"/>
      <c r="G14" s="33"/>
      <c r="H14" s="33"/>
      <c r="I14" s="110" t="s">
        <v>26</v>
      </c>
      <c r="J14" s="109" t="s">
        <v>27</v>
      </c>
      <c r="K14" s="33"/>
      <c r="L14" s="108"/>
      <c r="S14" s="33"/>
      <c r="T14" s="33"/>
      <c r="U14" s="33"/>
      <c r="V14" s="33"/>
      <c r="W14" s="33"/>
      <c r="X14" s="33"/>
      <c r="Y14" s="33"/>
      <c r="Z14" s="33"/>
      <c r="AA14" s="33"/>
      <c r="AB14" s="33"/>
      <c r="AC14" s="33"/>
      <c r="AD14" s="33"/>
      <c r="AE14" s="33"/>
    </row>
    <row r="15" spans="1:31" s="2" customFormat="1" ht="18" customHeight="1">
      <c r="A15" s="33"/>
      <c r="B15" s="38"/>
      <c r="C15" s="33"/>
      <c r="D15" s="33"/>
      <c r="E15" s="109" t="s">
        <v>28</v>
      </c>
      <c r="F15" s="33"/>
      <c r="G15" s="33"/>
      <c r="H15" s="33"/>
      <c r="I15" s="110" t="s">
        <v>29</v>
      </c>
      <c r="J15" s="109" t="s">
        <v>30</v>
      </c>
      <c r="K15" s="33"/>
      <c r="L15" s="108"/>
      <c r="S15" s="33"/>
      <c r="T15" s="33"/>
      <c r="U15" s="33"/>
      <c r="V15" s="33"/>
      <c r="W15" s="33"/>
      <c r="X15" s="33"/>
      <c r="Y15" s="33"/>
      <c r="Z15" s="33"/>
      <c r="AA15" s="33"/>
      <c r="AB15" s="33"/>
      <c r="AC15" s="33"/>
      <c r="AD15" s="33"/>
      <c r="AE15" s="33"/>
    </row>
    <row r="16" spans="1:31" s="2" customFormat="1" ht="6.95" customHeight="1">
      <c r="A16" s="33"/>
      <c r="B16" s="38"/>
      <c r="C16" s="33"/>
      <c r="D16" s="33"/>
      <c r="E16" s="33"/>
      <c r="F16" s="33"/>
      <c r="G16" s="33"/>
      <c r="H16" s="33"/>
      <c r="I16" s="107"/>
      <c r="J16" s="33"/>
      <c r="K16" s="33"/>
      <c r="L16" s="108"/>
      <c r="S16" s="33"/>
      <c r="T16" s="33"/>
      <c r="U16" s="33"/>
      <c r="V16" s="33"/>
      <c r="W16" s="33"/>
      <c r="X16" s="33"/>
      <c r="Y16" s="33"/>
      <c r="Z16" s="33"/>
      <c r="AA16" s="33"/>
      <c r="AB16" s="33"/>
      <c r="AC16" s="33"/>
      <c r="AD16" s="33"/>
      <c r="AE16" s="33"/>
    </row>
    <row r="17" spans="1:31" s="2" customFormat="1" ht="12" customHeight="1">
      <c r="A17" s="33"/>
      <c r="B17" s="38"/>
      <c r="C17" s="33"/>
      <c r="D17" s="106" t="s">
        <v>31</v>
      </c>
      <c r="E17" s="33"/>
      <c r="F17" s="33"/>
      <c r="G17" s="33"/>
      <c r="H17" s="33"/>
      <c r="I17" s="110" t="s">
        <v>26</v>
      </c>
      <c r="J17" s="29" t="str">
        <f>'Rekapitulace stavby'!AN13</f>
        <v>Vyplň údaj</v>
      </c>
      <c r="K17" s="33"/>
      <c r="L17" s="108"/>
      <c r="S17" s="33"/>
      <c r="T17" s="33"/>
      <c r="U17" s="33"/>
      <c r="V17" s="33"/>
      <c r="W17" s="33"/>
      <c r="X17" s="33"/>
      <c r="Y17" s="33"/>
      <c r="Z17" s="33"/>
      <c r="AA17" s="33"/>
      <c r="AB17" s="33"/>
      <c r="AC17" s="33"/>
      <c r="AD17" s="33"/>
      <c r="AE17" s="33"/>
    </row>
    <row r="18" spans="1:31" s="2" customFormat="1" ht="18" customHeight="1">
      <c r="A18" s="33"/>
      <c r="B18" s="38"/>
      <c r="C18" s="33"/>
      <c r="D18" s="33"/>
      <c r="E18" s="277" t="str">
        <f>'Rekapitulace stavby'!E14</f>
        <v>Vyplň údaj</v>
      </c>
      <c r="F18" s="278"/>
      <c r="G18" s="278"/>
      <c r="H18" s="278"/>
      <c r="I18" s="110" t="s">
        <v>29</v>
      </c>
      <c r="J18" s="29" t="str">
        <f>'Rekapitulace stavby'!AN14</f>
        <v>Vyplň údaj</v>
      </c>
      <c r="K18" s="33"/>
      <c r="L18" s="108"/>
      <c r="S18" s="33"/>
      <c r="T18" s="33"/>
      <c r="U18" s="33"/>
      <c r="V18" s="33"/>
      <c r="W18" s="33"/>
      <c r="X18" s="33"/>
      <c r="Y18" s="33"/>
      <c r="Z18" s="33"/>
      <c r="AA18" s="33"/>
      <c r="AB18" s="33"/>
      <c r="AC18" s="33"/>
      <c r="AD18" s="33"/>
      <c r="AE18" s="33"/>
    </row>
    <row r="19" spans="1:31" s="2" customFormat="1" ht="6.95" customHeight="1">
      <c r="A19" s="33"/>
      <c r="B19" s="38"/>
      <c r="C19" s="33"/>
      <c r="D19" s="33"/>
      <c r="E19" s="33"/>
      <c r="F19" s="33"/>
      <c r="G19" s="33"/>
      <c r="H19" s="33"/>
      <c r="I19" s="107"/>
      <c r="J19" s="33"/>
      <c r="K19" s="33"/>
      <c r="L19" s="108"/>
      <c r="S19" s="33"/>
      <c r="T19" s="33"/>
      <c r="U19" s="33"/>
      <c r="V19" s="33"/>
      <c r="W19" s="33"/>
      <c r="X19" s="33"/>
      <c r="Y19" s="33"/>
      <c r="Z19" s="33"/>
      <c r="AA19" s="33"/>
      <c r="AB19" s="33"/>
      <c r="AC19" s="33"/>
      <c r="AD19" s="33"/>
      <c r="AE19" s="33"/>
    </row>
    <row r="20" spans="1:31" s="2" customFormat="1" ht="12" customHeight="1">
      <c r="A20" s="33"/>
      <c r="B20" s="38"/>
      <c r="C20" s="33"/>
      <c r="D20" s="106" t="s">
        <v>33</v>
      </c>
      <c r="E20" s="33"/>
      <c r="F20" s="33"/>
      <c r="G20" s="33"/>
      <c r="H20" s="33"/>
      <c r="I20" s="110" t="s">
        <v>26</v>
      </c>
      <c r="J20" s="109" t="str">
        <f>IF('Rekapitulace stavby'!AN16="","",'Rekapitulace stavby'!AN16)</f>
        <v/>
      </c>
      <c r="K20" s="33"/>
      <c r="L20" s="108"/>
      <c r="S20" s="33"/>
      <c r="T20" s="33"/>
      <c r="U20" s="33"/>
      <c r="V20" s="33"/>
      <c r="W20" s="33"/>
      <c r="X20" s="33"/>
      <c r="Y20" s="33"/>
      <c r="Z20" s="33"/>
      <c r="AA20" s="33"/>
      <c r="AB20" s="33"/>
      <c r="AC20" s="33"/>
      <c r="AD20" s="33"/>
      <c r="AE20" s="33"/>
    </row>
    <row r="21" spans="1:31" s="2" customFormat="1" ht="18" customHeight="1">
      <c r="A21" s="33"/>
      <c r="B21" s="38"/>
      <c r="C21" s="33"/>
      <c r="D21" s="33"/>
      <c r="E21" s="109" t="str">
        <f>IF('Rekapitulace stavby'!E17="","",'Rekapitulace stavby'!E17)</f>
        <v xml:space="preserve"> </v>
      </c>
      <c r="F21" s="33"/>
      <c r="G21" s="33"/>
      <c r="H21" s="33"/>
      <c r="I21" s="110" t="s">
        <v>29</v>
      </c>
      <c r="J21" s="109" t="str">
        <f>IF('Rekapitulace stavby'!AN17="","",'Rekapitulace stavby'!AN17)</f>
        <v/>
      </c>
      <c r="K21" s="33"/>
      <c r="L21" s="108"/>
      <c r="S21" s="33"/>
      <c r="T21" s="33"/>
      <c r="U21" s="33"/>
      <c r="V21" s="33"/>
      <c r="W21" s="33"/>
      <c r="X21" s="33"/>
      <c r="Y21" s="33"/>
      <c r="Z21" s="33"/>
      <c r="AA21" s="33"/>
      <c r="AB21" s="33"/>
      <c r="AC21" s="33"/>
      <c r="AD21" s="33"/>
      <c r="AE21" s="33"/>
    </row>
    <row r="22" spans="1:31" s="2" customFormat="1" ht="6.95" customHeight="1">
      <c r="A22" s="33"/>
      <c r="B22" s="38"/>
      <c r="C22" s="33"/>
      <c r="D22" s="33"/>
      <c r="E22" s="33"/>
      <c r="F22" s="33"/>
      <c r="G22" s="33"/>
      <c r="H22" s="33"/>
      <c r="I22" s="107"/>
      <c r="J22" s="33"/>
      <c r="K22" s="33"/>
      <c r="L22" s="108"/>
      <c r="S22" s="33"/>
      <c r="T22" s="33"/>
      <c r="U22" s="33"/>
      <c r="V22" s="33"/>
      <c r="W22" s="33"/>
      <c r="X22" s="33"/>
      <c r="Y22" s="33"/>
      <c r="Z22" s="33"/>
      <c r="AA22" s="33"/>
      <c r="AB22" s="33"/>
      <c r="AC22" s="33"/>
      <c r="AD22" s="33"/>
      <c r="AE22" s="33"/>
    </row>
    <row r="23" spans="1:31" s="2" customFormat="1" ht="12" customHeight="1">
      <c r="A23" s="33"/>
      <c r="B23" s="38"/>
      <c r="C23" s="33"/>
      <c r="D23" s="106" t="s">
        <v>35</v>
      </c>
      <c r="E23" s="33"/>
      <c r="F23" s="33"/>
      <c r="G23" s="33"/>
      <c r="H23" s="33"/>
      <c r="I23" s="110" t="s">
        <v>26</v>
      </c>
      <c r="J23" s="109" t="s">
        <v>36</v>
      </c>
      <c r="K23" s="33"/>
      <c r="L23" s="108"/>
      <c r="S23" s="33"/>
      <c r="T23" s="33"/>
      <c r="U23" s="33"/>
      <c r="V23" s="33"/>
      <c r="W23" s="33"/>
      <c r="X23" s="33"/>
      <c r="Y23" s="33"/>
      <c r="Z23" s="33"/>
      <c r="AA23" s="33"/>
      <c r="AB23" s="33"/>
      <c r="AC23" s="33"/>
      <c r="AD23" s="33"/>
      <c r="AE23" s="33"/>
    </row>
    <row r="24" spans="1:31" s="2" customFormat="1" ht="18" customHeight="1">
      <c r="A24" s="33"/>
      <c r="B24" s="38"/>
      <c r="C24" s="33"/>
      <c r="D24" s="33"/>
      <c r="E24" s="109" t="s">
        <v>37</v>
      </c>
      <c r="F24" s="33"/>
      <c r="G24" s="33"/>
      <c r="H24" s="33"/>
      <c r="I24" s="110" t="s">
        <v>29</v>
      </c>
      <c r="J24" s="109" t="s">
        <v>38</v>
      </c>
      <c r="K24" s="33"/>
      <c r="L24" s="108"/>
      <c r="S24" s="33"/>
      <c r="T24" s="33"/>
      <c r="U24" s="33"/>
      <c r="V24" s="33"/>
      <c r="W24" s="33"/>
      <c r="X24" s="33"/>
      <c r="Y24" s="33"/>
      <c r="Z24" s="33"/>
      <c r="AA24" s="33"/>
      <c r="AB24" s="33"/>
      <c r="AC24" s="33"/>
      <c r="AD24" s="33"/>
      <c r="AE24" s="33"/>
    </row>
    <row r="25" spans="1:31" s="2" customFormat="1" ht="6.95" customHeight="1">
      <c r="A25" s="33"/>
      <c r="B25" s="38"/>
      <c r="C25" s="33"/>
      <c r="D25" s="33"/>
      <c r="E25" s="33"/>
      <c r="F25" s="33"/>
      <c r="G25" s="33"/>
      <c r="H25" s="33"/>
      <c r="I25" s="107"/>
      <c r="J25" s="33"/>
      <c r="K25" s="33"/>
      <c r="L25" s="108"/>
      <c r="S25" s="33"/>
      <c r="T25" s="33"/>
      <c r="U25" s="33"/>
      <c r="V25" s="33"/>
      <c r="W25" s="33"/>
      <c r="X25" s="33"/>
      <c r="Y25" s="33"/>
      <c r="Z25" s="33"/>
      <c r="AA25" s="33"/>
      <c r="AB25" s="33"/>
      <c r="AC25" s="33"/>
      <c r="AD25" s="33"/>
      <c r="AE25" s="33"/>
    </row>
    <row r="26" spans="1:31" s="2" customFormat="1" ht="12" customHeight="1">
      <c r="A26" s="33"/>
      <c r="B26" s="38"/>
      <c r="C26" s="33"/>
      <c r="D26" s="106" t="s">
        <v>39</v>
      </c>
      <c r="E26" s="33"/>
      <c r="F26" s="33"/>
      <c r="G26" s="33"/>
      <c r="H26" s="33"/>
      <c r="I26" s="107"/>
      <c r="J26" s="33"/>
      <c r="K26" s="33"/>
      <c r="L26" s="108"/>
      <c r="S26" s="33"/>
      <c r="T26" s="33"/>
      <c r="U26" s="33"/>
      <c r="V26" s="33"/>
      <c r="W26" s="33"/>
      <c r="X26" s="33"/>
      <c r="Y26" s="33"/>
      <c r="Z26" s="33"/>
      <c r="AA26" s="33"/>
      <c r="AB26" s="33"/>
      <c r="AC26" s="33"/>
      <c r="AD26" s="33"/>
      <c r="AE26" s="33"/>
    </row>
    <row r="27" spans="1:31" s="8" customFormat="1" ht="16.5" customHeight="1">
      <c r="A27" s="112"/>
      <c r="B27" s="113"/>
      <c r="C27" s="112"/>
      <c r="D27" s="112"/>
      <c r="E27" s="279" t="s">
        <v>19</v>
      </c>
      <c r="F27" s="279"/>
      <c r="G27" s="279"/>
      <c r="H27" s="279"/>
      <c r="I27" s="114"/>
      <c r="J27" s="112"/>
      <c r="K27" s="112"/>
      <c r="L27" s="115"/>
      <c r="S27" s="112"/>
      <c r="T27" s="112"/>
      <c r="U27" s="112"/>
      <c r="V27" s="112"/>
      <c r="W27" s="112"/>
      <c r="X27" s="112"/>
      <c r="Y27" s="112"/>
      <c r="Z27" s="112"/>
      <c r="AA27" s="112"/>
      <c r="AB27" s="112"/>
      <c r="AC27" s="112"/>
      <c r="AD27" s="112"/>
      <c r="AE27" s="112"/>
    </row>
    <row r="28" spans="1:31" s="2" customFormat="1" ht="6.95" customHeight="1">
      <c r="A28" s="33"/>
      <c r="B28" s="38"/>
      <c r="C28" s="33"/>
      <c r="D28" s="33"/>
      <c r="E28" s="33"/>
      <c r="F28" s="33"/>
      <c r="G28" s="33"/>
      <c r="H28" s="33"/>
      <c r="I28" s="107"/>
      <c r="J28" s="33"/>
      <c r="K28" s="33"/>
      <c r="L28" s="108"/>
      <c r="S28" s="33"/>
      <c r="T28" s="33"/>
      <c r="U28" s="33"/>
      <c r="V28" s="33"/>
      <c r="W28" s="33"/>
      <c r="X28" s="33"/>
      <c r="Y28" s="33"/>
      <c r="Z28" s="33"/>
      <c r="AA28" s="33"/>
      <c r="AB28" s="33"/>
      <c r="AC28" s="33"/>
      <c r="AD28" s="33"/>
      <c r="AE28" s="33"/>
    </row>
    <row r="29" spans="1:31" s="2" customFormat="1" ht="6.95" customHeight="1">
      <c r="A29" s="33"/>
      <c r="B29" s="38"/>
      <c r="C29" s="33"/>
      <c r="D29" s="116"/>
      <c r="E29" s="116"/>
      <c r="F29" s="116"/>
      <c r="G29" s="116"/>
      <c r="H29" s="116"/>
      <c r="I29" s="117"/>
      <c r="J29" s="116"/>
      <c r="K29" s="116"/>
      <c r="L29" s="108"/>
      <c r="S29" s="33"/>
      <c r="T29" s="33"/>
      <c r="U29" s="33"/>
      <c r="V29" s="33"/>
      <c r="W29" s="33"/>
      <c r="X29" s="33"/>
      <c r="Y29" s="33"/>
      <c r="Z29" s="33"/>
      <c r="AA29" s="33"/>
      <c r="AB29" s="33"/>
      <c r="AC29" s="33"/>
      <c r="AD29" s="33"/>
      <c r="AE29" s="33"/>
    </row>
    <row r="30" spans="1:31" s="2" customFormat="1" ht="25.35" customHeight="1">
      <c r="A30" s="33"/>
      <c r="B30" s="38"/>
      <c r="C30" s="33"/>
      <c r="D30" s="118" t="s">
        <v>41</v>
      </c>
      <c r="E30" s="33"/>
      <c r="F30" s="33"/>
      <c r="G30" s="33"/>
      <c r="H30" s="33"/>
      <c r="I30" s="107"/>
      <c r="J30" s="119">
        <f>ROUND(J83,2)</f>
        <v>0</v>
      </c>
      <c r="K30" s="33"/>
      <c r="L30" s="108"/>
      <c r="S30" s="33"/>
      <c r="T30" s="33"/>
      <c r="U30" s="33"/>
      <c r="V30" s="33"/>
      <c r="W30" s="33"/>
      <c r="X30" s="33"/>
      <c r="Y30" s="33"/>
      <c r="Z30" s="33"/>
      <c r="AA30" s="33"/>
      <c r="AB30" s="33"/>
      <c r="AC30" s="33"/>
      <c r="AD30" s="33"/>
      <c r="AE30" s="33"/>
    </row>
    <row r="31" spans="1:31" s="2" customFormat="1" ht="6.95" customHeight="1">
      <c r="A31" s="33"/>
      <c r="B31" s="38"/>
      <c r="C31" s="33"/>
      <c r="D31" s="116"/>
      <c r="E31" s="116"/>
      <c r="F31" s="116"/>
      <c r="G31" s="116"/>
      <c r="H31" s="116"/>
      <c r="I31" s="117"/>
      <c r="J31" s="116"/>
      <c r="K31" s="116"/>
      <c r="L31" s="108"/>
      <c r="S31" s="33"/>
      <c r="T31" s="33"/>
      <c r="U31" s="33"/>
      <c r="V31" s="33"/>
      <c r="W31" s="33"/>
      <c r="X31" s="33"/>
      <c r="Y31" s="33"/>
      <c r="Z31" s="33"/>
      <c r="AA31" s="33"/>
      <c r="AB31" s="33"/>
      <c r="AC31" s="33"/>
      <c r="AD31" s="33"/>
      <c r="AE31" s="33"/>
    </row>
    <row r="32" spans="1:31" s="2" customFormat="1" ht="14.45" customHeight="1">
      <c r="A32" s="33"/>
      <c r="B32" s="38"/>
      <c r="C32" s="33"/>
      <c r="D32" s="33"/>
      <c r="E32" s="33"/>
      <c r="F32" s="120" t="s">
        <v>43</v>
      </c>
      <c r="G32" s="33"/>
      <c r="H32" s="33"/>
      <c r="I32" s="121" t="s">
        <v>42</v>
      </c>
      <c r="J32" s="120" t="s">
        <v>44</v>
      </c>
      <c r="K32" s="33"/>
      <c r="L32" s="108"/>
      <c r="S32" s="33"/>
      <c r="T32" s="33"/>
      <c r="U32" s="33"/>
      <c r="V32" s="33"/>
      <c r="W32" s="33"/>
      <c r="X32" s="33"/>
      <c r="Y32" s="33"/>
      <c r="Z32" s="33"/>
      <c r="AA32" s="33"/>
      <c r="AB32" s="33"/>
      <c r="AC32" s="33"/>
      <c r="AD32" s="33"/>
      <c r="AE32" s="33"/>
    </row>
    <row r="33" spans="1:31" s="2" customFormat="1" ht="14.45" customHeight="1">
      <c r="A33" s="33"/>
      <c r="B33" s="38"/>
      <c r="C33" s="33"/>
      <c r="D33" s="122" t="s">
        <v>45</v>
      </c>
      <c r="E33" s="106" t="s">
        <v>46</v>
      </c>
      <c r="F33" s="123">
        <f>ROUND((SUM(BE83:BE168)),2)</f>
        <v>0</v>
      </c>
      <c r="G33" s="33"/>
      <c r="H33" s="33"/>
      <c r="I33" s="124">
        <v>0.21</v>
      </c>
      <c r="J33" s="123">
        <f>ROUND(((SUM(BE83:BE168))*I33),2)</f>
        <v>0</v>
      </c>
      <c r="K33" s="33"/>
      <c r="L33" s="108"/>
      <c r="S33" s="33"/>
      <c r="T33" s="33"/>
      <c r="U33" s="33"/>
      <c r="V33" s="33"/>
      <c r="W33" s="33"/>
      <c r="X33" s="33"/>
      <c r="Y33" s="33"/>
      <c r="Z33" s="33"/>
      <c r="AA33" s="33"/>
      <c r="AB33" s="33"/>
      <c r="AC33" s="33"/>
      <c r="AD33" s="33"/>
      <c r="AE33" s="33"/>
    </row>
    <row r="34" spans="1:31" s="2" customFormat="1" ht="14.45" customHeight="1">
      <c r="A34" s="33"/>
      <c r="B34" s="38"/>
      <c r="C34" s="33"/>
      <c r="D34" s="33"/>
      <c r="E34" s="106" t="s">
        <v>47</v>
      </c>
      <c r="F34" s="123">
        <f>ROUND((SUM(BF83:BF168)),2)</f>
        <v>0</v>
      </c>
      <c r="G34" s="33"/>
      <c r="H34" s="33"/>
      <c r="I34" s="124">
        <v>0.15</v>
      </c>
      <c r="J34" s="123">
        <f>ROUND(((SUM(BF83:BF168))*I34),2)</f>
        <v>0</v>
      </c>
      <c r="K34" s="33"/>
      <c r="L34" s="108"/>
      <c r="S34" s="33"/>
      <c r="T34" s="33"/>
      <c r="U34" s="33"/>
      <c r="V34" s="33"/>
      <c r="W34" s="33"/>
      <c r="X34" s="33"/>
      <c r="Y34" s="33"/>
      <c r="Z34" s="33"/>
      <c r="AA34" s="33"/>
      <c r="AB34" s="33"/>
      <c r="AC34" s="33"/>
      <c r="AD34" s="33"/>
      <c r="AE34" s="33"/>
    </row>
    <row r="35" spans="1:31" s="2" customFormat="1" ht="14.45" customHeight="1" hidden="1">
      <c r="A35" s="33"/>
      <c r="B35" s="38"/>
      <c r="C35" s="33"/>
      <c r="D35" s="33"/>
      <c r="E35" s="106" t="s">
        <v>48</v>
      </c>
      <c r="F35" s="123">
        <f>ROUND((SUM(BG83:BG168)),2)</f>
        <v>0</v>
      </c>
      <c r="G35" s="33"/>
      <c r="H35" s="33"/>
      <c r="I35" s="124">
        <v>0.21</v>
      </c>
      <c r="J35" s="123">
        <f>0</f>
        <v>0</v>
      </c>
      <c r="K35" s="33"/>
      <c r="L35" s="108"/>
      <c r="S35" s="33"/>
      <c r="T35" s="33"/>
      <c r="U35" s="33"/>
      <c r="V35" s="33"/>
      <c r="W35" s="33"/>
      <c r="X35" s="33"/>
      <c r="Y35" s="33"/>
      <c r="Z35" s="33"/>
      <c r="AA35" s="33"/>
      <c r="AB35" s="33"/>
      <c r="AC35" s="33"/>
      <c r="AD35" s="33"/>
      <c r="AE35" s="33"/>
    </row>
    <row r="36" spans="1:31" s="2" customFormat="1" ht="14.45" customHeight="1" hidden="1">
      <c r="A36" s="33"/>
      <c r="B36" s="38"/>
      <c r="C36" s="33"/>
      <c r="D36" s="33"/>
      <c r="E36" s="106" t="s">
        <v>49</v>
      </c>
      <c r="F36" s="123">
        <f>ROUND((SUM(BH83:BH168)),2)</f>
        <v>0</v>
      </c>
      <c r="G36" s="33"/>
      <c r="H36" s="33"/>
      <c r="I36" s="124">
        <v>0.15</v>
      </c>
      <c r="J36" s="123">
        <f>0</f>
        <v>0</v>
      </c>
      <c r="K36" s="33"/>
      <c r="L36" s="108"/>
      <c r="S36" s="33"/>
      <c r="T36" s="33"/>
      <c r="U36" s="33"/>
      <c r="V36" s="33"/>
      <c r="W36" s="33"/>
      <c r="X36" s="33"/>
      <c r="Y36" s="33"/>
      <c r="Z36" s="33"/>
      <c r="AA36" s="33"/>
      <c r="AB36" s="33"/>
      <c r="AC36" s="33"/>
      <c r="AD36" s="33"/>
      <c r="AE36" s="33"/>
    </row>
    <row r="37" spans="1:31" s="2" customFormat="1" ht="14.45" customHeight="1" hidden="1">
      <c r="A37" s="33"/>
      <c r="B37" s="38"/>
      <c r="C37" s="33"/>
      <c r="D37" s="33"/>
      <c r="E37" s="106" t="s">
        <v>50</v>
      </c>
      <c r="F37" s="123">
        <f>ROUND((SUM(BI83:BI168)),2)</f>
        <v>0</v>
      </c>
      <c r="G37" s="33"/>
      <c r="H37" s="33"/>
      <c r="I37" s="124">
        <v>0</v>
      </c>
      <c r="J37" s="123">
        <f>0</f>
        <v>0</v>
      </c>
      <c r="K37" s="33"/>
      <c r="L37" s="108"/>
      <c r="S37" s="33"/>
      <c r="T37" s="33"/>
      <c r="U37" s="33"/>
      <c r="V37" s="33"/>
      <c r="W37" s="33"/>
      <c r="X37" s="33"/>
      <c r="Y37" s="33"/>
      <c r="Z37" s="33"/>
      <c r="AA37" s="33"/>
      <c r="AB37" s="33"/>
      <c r="AC37" s="33"/>
      <c r="AD37" s="33"/>
      <c r="AE37" s="33"/>
    </row>
    <row r="38" spans="1:31" s="2" customFormat="1" ht="6.95" customHeight="1">
      <c r="A38" s="33"/>
      <c r="B38" s="38"/>
      <c r="C38" s="33"/>
      <c r="D38" s="33"/>
      <c r="E38" s="33"/>
      <c r="F38" s="33"/>
      <c r="G38" s="33"/>
      <c r="H38" s="33"/>
      <c r="I38" s="107"/>
      <c r="J38" s="33"/>
      <c r="K38" s="33"/>
      <c r="L38" s="108"/>
      <c r="S38" s="33"/>
      <c r="T38" s="33"/>
      <c r="U38" s="33"/>
      <c r="V38" s="33"/>
      <c r="W38" s="33"/>
      <c r="X38" s="33"/>
      <c r="Y38" s="33"/>
      <c r="Z38" s="33"/>
      <c r="AA38" s="33"/>
      <c r="AB38" s="33"/>
      <c r="AC38" s="33"/>
      <c r="AD38" s="33"/>
      <c r="AE38" s="33"/>
    </row>
    <row r="39" spans="1:31" s="2" customFormat="1" ht="25.35" customHeight="1">
      <c r="A39" s="33"/>
      <c r="B39" s="38"/>
      <c r="C39" s="125"/>
      <c r="D39" s="126" t="s">
        <v>51</v>
      </c>
      <c r="E39" s="127"/>
      <c r="F39" s="127"/>
      <c r="G39" s="128" t="s">
        <v>52</v>
      </c>
      <c r="H39" s="129" t="s">
        <v>53</v>
      </c>
      <c r="I39" s="130"/>
      <c r="J39" s="131">
        <f>SUM(J30:J37)</f>
        <v>0</v>
      </c>
      <c r="K39" s="132"/>
      <c r="L39" s="108"/>
      <c r="S39" s="33"/>
      <c r="T39" s="33"/>
      <c r="U39" s="33"/>
      <c r="V39" s="33"/>
      <c r="W39" s="33"/>
      <c r="X39" s="33"/>
      <c r="Y39" s="33"/>
      <c r="Z39" s="33"/>
      <c r="AA39" s="33"/>
      <c r="AB39" s="33"/>
      <c r="AC39" s="33"/>
      <c r="AD39" s="33"/>
      <c r="AE39" s="33"/>
    </row>
    <row r="40" spans="1:31" s="2" customFormat="1" ht="14.45" customHeight="1">
      <c r="A40" s="33"/>
      <c r="B40" s="133"/>
      <c r="C40" s="134"/>
      <c r="D40" s="134"/>
      <c r="E40" s="134"/>
      <c r="F40" s="134"/>
      <c r="G40" s="134"/>
      <c r="H40" s="134"/>
      <c r="I40" s="135"/>
      <c r="J40" s="134"/>
      <c r="K40" s="134"/>
      <c r="L40" s="108"/>
      <c r="S40" s="33"/>
      <c r="T40" s="33"/>
      <c r="U40" s="33"/>
      <c r="V40" s="33"/>
      <c r="W40" s="33"/>
      <c r="X40" s="33"/>
      <c r="Y40" s="33"/>
      <c r="Z40" s="33"/>
      <c r="AA40" s="33"/>
      <c r="AB40" s="33"/>
      <c r="AC40" s="33"/>
      <c r="AD40" s="33"/>
      <c r="AE40" s="33"/>
    </row>
    <row r="44" spans="1:31" s="2" customFormat="1" ht="6.95" customHeight="1">
      <c r="A44" s="33"/>
      <c r="B44" s="136"/>
      <c r="C44" s="137"/>
      <c r="D44" s="137"/>
      <c r="E44" s="137"/>
      <c r="F44" s="137"/>
      <c r="G44" s="137"/>
      <c r="H44" s="137"/>
      <c r="I44" s="138"/>
      <c r="J44" s="137"/>
      <c r="K44" s="137"/>
      <c r="L44" s="108"/>
      <c r="S44" s="33"/>
      <c r="T44" s="33"/>
      <c r="U44" s="33"/>
      <c r="V44" s="33"/>
      <c r="W44" s="33"/>
      <c r="X44" s="33"/>
      <c r="Y44" s="33"/>
      <c r="Z44" s="33"/>
      <c r="AA44" s="33"/>
      <c r="AB44" s="33"/>
      <c r="AC44" s="33"/>
      <c r="AD44" s="33"/>
      <c r="AE44" s="33"/>
    </row>
    <row r="45" spans="1:31" s="2" customFormat="1" ht="24.95" customHeight="1">
      <c r="A45" s="33"/>
      <c r="B45" s="34"/>
      <c r="C45" s="22" t="s">
        <v>92</v>
      </c>
      <c r="D45" s="35"/>
      <c r="E45" s="35"/>
      <c r="F45" s="35"/>
      <c r="G45" s="35"/>
      <c r="H45" s="35"/>
      <c r="I45" s="107"/>
      <c r="J45" s="35"/>
      <c r="K45" s="35"/>
      <c r="L45" s="108"/>
      <c r="S45" s="33"/>
      <c r="T45" s="33"/>
      <c r="U45" s="33"/>
      <c r="V45" s="33"/>
      <c r="W45" s="33"/>
      <c r="X45" s="33"/>
      <c r="Y45" s="33"/>
      <c r="Z45" s="33"/>
      <c r="AA45" s="33"/>
      <c r="AB45" s="33"/>
      <c r="AC45" s="33"/>
      <c r="AD45" s="33"/>
      <c r="AE45" s="33"/>
    </row>
    <row r="46" spans="1:31" s="2" customFormat="1" ht="6.95" customHeight="1">
      <c r="A46" s="33"/>
      <c r="B46" s="34"/>
      <c r="C46" s="35"/>
      <c r="D46" s="35"/>
      <c r="E46" s="35"/>
      <c r="F46" s="35"/>
      <c r="G46" s="35"/>
      <c r="H46" s="35"/>
      <c r="I46" s="107"/>
      <c r="J46" s="35"/>
      <c r="K46" s="35"/>
      <c r="L46" s="108"/>
      <c r="S46" s="33"/>
      <c r="T46" s="33"/>
      <c r="U46" s="33"/>
      <c r="V46" s="33"/>
      <c r="W46" s="33"/>
      <c r="X46" s="33"/>
      <c r="Y46" s="33"/>
      <c r="Z46" s="33"/>
      <c r="AA46" s="33"/>
      <c r="AB46" s="33"/>
      <c r="AC46" s="33"/>
      <c r="AD46" s="33"/>
      <c r="AE46" s="33"/>
    </row>
    <row r="47" spans="1:31" s="2" customFormat="1" ht="12" customHeight="1">
      <c r="A47" s="33"/>
      <c r="B47" s="34"/>
      <c r="C47" s="28" t="s">
        <v>16</v>
      </c>
      <c r="D47" s="35"/>
      <c r="E47" s="35"/>
      <c r="F47" s="35"/>
      <c r="G47" s="35"/>
      <c r="H47" s="35"/>
      <c r="I47" s="107"/>
      <c r="J47" s="35"/>
      <c r="K47" s="35"/>
      <c r="L47" s="108"/>
      <c r="S47" s="33"/>
      <c r="T47" s="33"/>
      <c r="U47" s="33"/>
      <c r="V47" s="33"/>
      <c r="W47" s="33"/>
      <c r="X47" s="33"/>
      <c r="Y47" s="33"/>
      <c r="Z47" s="33"/>
      <c r="AA47" s="33"/>
      <c r="AB47" s="33"/>
      <c r="AC47" s="33"/>
      <c r="AD47" s="33"/>
      <c r="AE47" s="33"/>
    </row>
    <row r="48" spans="1:31" s="2" customFormat="1" ht="16.5" customHeight="1">
      <c r="A48" s="33"/>
      <c r="B48" s="34"/>
      <c r="C48" s="35"/>
      <c r="D48" s="35"/>
      <c r="E48" s="280" t="str">
        <f>E7</f>
        <v>VD Seč, oprava říms a ŽB desek pod uzávěry spodních výpustí na návodní straně</v>
      </c>
      <c r="F48" s="281"/>
      <c r="G48" s="281"/>
      <c r="H48" s="281"/>
      <c r="I48" s="107"/>
      <c r="J48" s="35"/>
      <c r="K48" s="35"/>
      <c r="L48" s="108"/>
      <c r="S48" s="33"/>
      <c r="T48" s="33"/>
      <c r="U48" s="33"/>
      <c r="V48" s="33"/>
      <c r="W48" s="33"/>
      <c r="X48" s="33"/>
      <c r="Y48" s="33"/>
      <c r="Z48" s="33"/>
      <c r="AA48" s="33"/>
      <c r="AB48" s="33"/>
      <c r="AC48" s="33"/>
      <c r="AD48" s="33"/>
      <c r="AE48" s="33"/>
    </row>
    <row r="49" spans="1:31" s="2" customFormat="1" ht="12" customHeight="1">
      <c r="A49" s="33"/>
      <c r="B49" s="34"/>
      <c r="C49" s="28" t="s">
        <v>90</v>
      </c>
      <c r="D49" s="35"/>
      <c r="E49" s="35"/>
      <c r="F49" s="35"/>
      <c r="G49" s="35"/>
      <c r="H49" s="35"/>
      <c r="I49" s="107"/>
      <c r="J49" s="35"/>
      <c r="K49" s="35"/>
      <c r="L49" s="108"/>
      <c r="S49" s="33"/>
      <c r="T49" s="33"/>
      <c r="U49" s="33"/>
      <c r="V49" s="33"/>
      <c r="W49" s="33"/>
      <c r="X49" s="33"/>
      <c r="Y49" s="33"/>
      <c r="Z49" s="33"/>
      <c r="AA49" s="33"/>
      <c r="AB49" s="33"/>
      <c r="AC49" s="33"/>
      <c r="AD49" s="33"/>
      <c r="AE49" s="33"/>
    </row>
    <row r="50" spans="1:31" s="2" customFormat="1" ht="16.5" customHeight="1">
      <c r="A50" s="33"/>
      <c r="B50" s="34"/>
      <c r="C50" s="35"/>
      <c r="D50" s="35"/>
      <c r="E50" s="252" t="str">
        <f>E9</f>
        <v>01 - Oprava</v>
      </c>
      <c r="F50" s="282"/>
      <c r="G50" s="282"/>
      <c r="H50" s="282"/>
      <c r="I50" s="107"/>
      <c r="J50" s="35"/>
      <c r="K50" s="35"/>
      <c r="L50" s="108"/>
      <c r="S50" s="33"/>
      <c r="T50" s="33"/>
      <c r="U50" s="33"/>
      <c r="V50" s="33"/>
      <c r="W50" s="33"/>
      <c r="X50" s="33"/>
      <c r="Y50" s="33"/>
      <c r="Z50" s="33"/>
      <c r="AA50" s="33"/>
      <c r="AB50" s="33"/>
      <c r="AC50" s="33"/>
      <c r="AD50" s="33"/>
      <c r="AE50" s="33"/>
    </row>
    <row r="51" spans="1:31" s="2" customFormat="1" ht="6.95" customHeight="1">
      <c r="A51" s="33"/>
      <c r="B51" s="34"/>
      <c r="C51" s="35"/>
      <c r="D51" s="35"/>
      <c r="E51" s="35"/>
      <c r="F51" s="35"/>
      <c r="G51" s="35"/>
      <c r="H51" s="35"/>
      <c r="I51" s="107"/>
      <c r="J51" s="35"/>
      <c r="K51" s="35"/>
      <c r="L51" s="108"/>
      <c r="S51" s="33"/>
      <c r="T51" s="33"/>
      <c r="U51" s="33"/>
      <c r="V51" s="33"/>
      <c r="W51" s="33"/>
      <c r="X51" s="33"/>
      <c r="Y51" s="33"/>
      <c r="Z51" s="33"/>
      <c r="AA51" s="33"/>
      <c r="AB51" s="33"/>
      <c r="AC51" s="33"/>
      <c r="AD51" s="33"/>
      <c r="AE51" s="33"/>
    </row>
    <row r="52" spans="1:31" s="2" customFormat="1" ht="12" customHeight="1">
      <c r="A52" s="33"/>
      <c r="B52" s="34"/>
      <c r="C52" s="28" t="s">
        <v>21</v>
      </c>
      <c r="D52" s="35"/>
      <c r="E52" s="35"/>
      <c r="F52" s="26" t="str">
        <f>F12</f>
        <v xml:space="preserve"> </v>
      </c>
      <c r="G52" s="35"/>
      <c r="H52" s="35"/>
      <c r="I52" s="110" t="s">
        <v>23</v>
      </c>
      <c r="J52" s="58" t="str">
        <f>IF(J12="","",J12)</f>
        <v>7. 7. 2020</v>
      </c>
      <c r="K52" s="35"/>
      <c r="L52" s="108"/>
      <c r="S52" s="33"/>
      <c r="T52" s="33"/>
      <c r="U52" s="33"/>
      <c r="V52" s="33"/>
      <c r="W52" s="33"/>
      <c r="X52" s="33"/>
      <c r="Y52" s="33"/>
      <c r="Z52" s="33"/>
      <c r="AA52" s="33"/>
      <c r="AB52" s="33"/>
      <c r="AC52" s="33"/>
      <c r="AD52" s="33"/>
      <c r="AE52" s="33"/>
    </row>
    <row r="53" spans="1:31" s="2" customFormat="1" ht="6.95" customHeight="1">
      <c r="A53" s="33"/>
      <c r="B53" s="34"/>
      <c r="C53" s="35"/>
      <c r="D53" s="35"/>
      <c r="E53" s="35"/>
      <c r="F53" s="35"/>
      <c r="G53" s="35"/>
      <c r="H53" s="35"/>
      <c r="I53" s="107"/>
      <c r="J53" s="35"/>
      <c r="K53" s="35"/>
      <c r="L53" s="108"/>
      <c r="S53" s="33"/>
      <c r="T53" s="33"/>
      <c r="U53" s="33"/>
      <c r="V53" s="33"/>
      <c r="W53" s="33"/>
      <c r="X53" s="33"/>
      <c r="Y53" s="33"/>
      <c r="Z53" s="33"/>
      <c r="AA53" s="33"/>
      <c r="AB53" s="33"/>
      <c r="AC53" s="33"/>
      <c r="AD53" s="33"/>
      <c r="AE53" s="33"/>
    </row>
    <row r="54" spans="1:31" s="2" customFormat="1" ht="15.2" customHeight="1">
      <c r="A54" s="33"/>
      <c r="B54" s="34"/>
      <c r="C54" s="28" t="s">
        <v>25</v>
      </c>
      <c r="D54" s="35"/>
      <c r="E54" s="35"/>
      <c r="F54" s="26" t="str">
        <f>E15</f>
        <v>Povodí Labe, státní podnik</v>
      </c>
      <c r="G54" s="35"/>
      <c r="H54" s="35"/>
      <c r="I54" s="110" t="s">
        <v>33</v>
      </c>
      <c r="J54" s="31" t="str">
        <f>E21</f>
        <v xml:space="preserve"> </v>
      </c>
      <c r="K54" s="35"/>
      <c r="L54" s="108"/>
      <c r="S54" s="33"/>
      <c r="T54" s="33"/>
      <c r="U54" s="33"/>
      <c r="V54" s="33"/>
      <c r="W54" s="33"/>
      <c r="X54" s="33"/>
      <c r="Y54" s="33"/>
      <c r="Z54" s="33"/>
      <c r="AA54" s="33"/>
      <c r="AB54" s="33"/>
      <c r="AC54" s="33"/>
      <c r="AD54" s="33"/>
      <c r="AE54" s="33"/>
    </row>
    <row r="55" spans="1:31" s="2" customFormat="1" ht="15.2" customHeight="1">
      <c r="A55" s="33"/>
      <c r="B55" s="34"/>
      <c r="C55" s="28" t="s">
        <v>31</v>
      </c>
      <c r="D55" s="35"/>
      <c r="E55" s="35"/>
      <c r="F55" s="26" t="str">
        <f>IF(E18="","",E18)</f>
        <v>Vyplň údaj</v>
      </c>
      <c r="G55" s="35"/>
      <c r="H55" s="35"/>
      <c r="I55" s="110" t="s">
        <v>35</v>
      </c>
      <c r="J55" s="31" t="str">
        <f>E24</f>
        <v>Ing. Vít Pučálek</v>
      </c>
      <c r="K55" s="35"/>
      <c r="L55" s="108"/>
      <c r="S55" s="33"/>
      <c r="T55" s="33"/>
      <c r="U55" s="33"/>
      <c r="V55" s="33"/>
      <c r="W55" s="33"/>
      <c r="X55" s="33"/>
      <c r="Y55" s="33"/>
      <c r="Z55" s="33"/>
      <c r="AA55" s="33"/>
      <c r="AB55" s="33"/>
      <c r="AC55" s="33"/>
      <c r="AD55" s="33"/>
      <c r="AE55" s="33"/>
    </row>
    <row r="56" spans="1:31" s="2" customFormat="1" ht="10.35" customHeight="1">
      <c r="A56" s="33"/>
      <c r="B56" s="34"/>
      <c r="C56" s="35"/>
      <c r="D56" s="35"/>
      <c r="E56" s="35"/>
      <c r="F56" s="35"/>
      <c r="G56" s="35"/>
      <c r="H56" s="35"/>
      <c r="I56" s="107"/>
      <c r="J56" s="35"/>
      <c r="K56" s="35"/>
      <c r="L56" s="108"/>
      <c r="S56" s="33"/>
      <c r="T56" s="33"/>
      <c r="U56" s="33"/>
      <c r="V56" s="33"/>
      <c r="W56" s="33"/>
      <c r="X56" s="33"/>
      <c r="Y56" s="33"/>
      <c r="Z56" s="33"/>
      <c r="AA56" s="33"/>
      <c r="AB56" s="33"/>
      <c r="AC56" s="33"/>
      <c r="AD56" s="33"/>
      <c r="AE56" s="33"/>
    </row>
    <row r="57" spans="1:31" s="2" customFormat="1" ht="29.25" customHeight="1">
      <c r="A57" s="33"/>
      <c r="B57" s="34"/>
      <c r="C57" s="139" t="s">
        <v>93</v>
      </c>
      <c r="D57" s="140"/>
      <c r="E57" s="140"/>
      <c r="F57" s="140"/>
      <c r="G57" s="140"/>
      <c r="H57" s="140"/>
      <c r="I57" s="141"/>
      <c r="J57" s="142" t="s">
        <v>94</v>
      </c>
      <c r="K57" s="140"/>
      <c r="L57" s="108"/>
      <c r="S57" s="33"/>
      <c r="T57" s="33"/>
      <c r="U57" s="33"/>
      <c r="V57" s="33"/>
      <c r="W57" s="33"/>
      <c r="X57" s="33"/>
      <c r="Y57" s="33"/>
      <c r="Z57" s="33"/>
      <c r="AA57" s="33"/>
      <c r="AB57" s="33"/>
      <c r="AC57" s="33"/>
      <c r="AD57" s="33"/>
      <c r="AE57" s="33"/>
    </row>
    <row r="58" spans="1:31" s="2" customFormat="1" ht="10.35" customHeight="1">
      <c r="A58" s="33"/>
      <c r="B58" s="34"/>
      <c r="C58" s="35"/>
      <c r="D58" s="35"/>
      <c r="E58" s="35"/>
      <c r="F58" s="35"/>
      <c r="G58" s="35"/>
      <c r="H58" s="35"/>
      <c r="I58" s="107"/>
      <c r="J58" s="35"/>
      <c r="K58" s="35"/>
      <c r="L58" s="108"/>
      <c r="S58" s="33"/>
      <c r="T58" s="33"/>
      <c r="U58" s="33"/>
      <c r="V58" s="33"/>
      <c r="W58" s="33"/>
      <c r="X58" s="33"/>
      <c r="Y58" s="33"/>
      <c r="Z58" s="33"/>
      <c r="AA58" s="33"/>
      <c r="AB58" s="33"/>
      <c r="AC58" s="33"/>
      <c r="AD58" s="33"/>
      <c r="AE58" s="33"/>
    </row>
    <row r="59" spans="1:47" s="2" customFormat="1" ht="22.9" customHeight="1">
      <c r="A59" s="33"/>
      <c r="B59" s="34"/>
      <c r="C59" s="143" t="s">
        <v>73</v>
      </c>
      <c r="D59" s="35"/>
      <c r="E59" s="35"/>
      <c r="F59" s="35"/>
      <c r="G59" s="35"/>
      <c r="H59" s="35"/>
      <c r="I59" s="107"/>
      <c r="J59" s="76">
        <f>J83</f>
        <v>0</v>
      </c>
      <c r="K59" s="35"/>
      <c r="L59" s="108"/>
      <c r="S59" s="33"/>
      <c r="T59" s="33"/>
      <c r="U59" s="33"/>
      <c r="V59" s="33"/>
      <c r="W59" s="33"/>
      <c r="X59" s="33"/>
      <c r="Y59" s="33"/>
      <c r="Z59" s="33"/>
      <c r="AA59" s="33"/>
      <c r="AB59" s="33"/>
      <c r="AC59" s="33"/>
      <c r="AD59" s="33"/>
      <c r="AE59" s="33"/>
      <c r="AU59" s="16" t="s">
        <v>95</v>
      </c>
    </row>
    <row r="60" spans="2:12" s="9" customFormat="1" ht="24.95" customHeight="1">
      <c r="B60" s="144"/>
      <c r="C60" s="145"/>
      <c r="D60" s="146" t="s">
        <v>146</v>
      </c>
      <c r="E60" s="147"/>
      <c r="F60" s="147"/>
      <c r="G60" s="147"/>
      <c r="H60" s="147"/>
      <c r="I60" s="148"/>
      <c r="J60" s="149">
        <f>J84</f>
        <v>0</v>
      </c>
      <c r="K60" s="145"/>
      <c r="L60" s="150"/>
    </row>
    <row r="61" spans="2:12" s="12" customFormat="1" ht="19.9" customHeight="1">
      <c r="B61" s="199"/>
      <c r="C61" s="200"/>
      <c r="D61" s="201" t="s">
        <v>147</v>
      </c>
      <c r="E61" s="202"/>
      <c r="F61" s="202"/>
      <c r="G61" s="202"/>
      <c r="H61" s="202"/>
      <c r="I61" s="203"/>
      <c r="J61" s="204">
        <f>J85</f>
        <v>0</v>
      </c>
      <c r="K61" s="200"/>
      <c r="L61" s="205"/>
    </row>
    <row r="62" spans="2:12" s="12" customFormat="1" ht="19.9" customHeight="1">
      <c r="B62" s="199"/>
      <c r="C62" s="200"/>
      <c r="D62" s="201" t="s">
        <v>148</v>
      </c>
      <c r="E62" s="202"/>
      <c r="F62" s="202"/>
      <c r="G62" s="202"/>
      <c r="H62" s="202"/>
      <c r="I62" s="203"/>
      <c r="J62" s="204">
        <f>J156</f>
        <v>0</v>
      </c>
      <c r="K62" s="200"/>
      <c r="L62" s="205"/>
    </row>
    <row r="63" spans="2:12" s="12" customFormat="1" ht="19.9" customHeight="1">
      <c r="B63" s="199"/>
      <c r="C63" s="200"/>
      <c r="D63" s="201" t="s">
        <v>149</v>
      </c>
      <c r="E63" s="202"/>
      <c r="F63" s="202"/>
      <c r="G63" s="202"/>
      <c r="H63" s="202"/>
      <c r="I63" s="203"/>
      <c r="J63" s="204">
        <f>J166</f>
        <v>0</v>
      </c>
      <c r="K63" s="200"/>
      <c r="L63" s="205"/>
    </row>
    <row r="64" spans="1:31" s="2" customFormat="1" ht="21.75" customHeight="1">
      <c r="A64" s="33"/>
      <c r="B64" s="34"/>
      <c r="C64" s="35"/>
      <c r="D64" s="35"/>
      <c r="E64" s="35"/>
      <c r="F64" s="35"/>
      <c r="G64" s="35"/>
      <c r="H64" s="35"/>
      <c r="I64" s="107"/>
      <c r="J64" s="35"/>
      <c r="K64" s="35"/>
      <c r="L64" s="108"/>
      <c r="S64" s="33"/>
      <c r="T64" s="33"/>
      <c r="U64" s="33"/>
      <c r="V64" s="33"/>
      <c r="W64" s="33"/>
      <c r="X64" s="33"/>
      <c r="Y64" s="33"/>
      <c r="Z64" s="33"/>
      <c r="AA64" s="33"/>
      <c r="AB64" s="33"/>
      <c r="AC64" s="33"/>
      <c r="AD64" s="33"/>
      <c r="AE64" s="33"/>
    </row>
    <row r="65" spans="1:31" s="2" customFormat="1" ht="6.95" customHeight="1">
      <c r="A65" s="33"/>
      <c r="B65" s="46"/>
      <c r="C65" s="47"/>
      <c r="D65" s="47"/>
      <c r="E65" s="47"/>
      <c r="F65" s="47"/>
      <c r="G65" s="47"/>
      <c r="H65" s="47"/>
      <c r="I65" s="135"/>
      <c r="J65" s="47"/>
      <c r="K65" s="47"/>
      <c r="L65" s="108"/>
      <c r="S65" s="33"/>
      <c r="T65" s="33"/>
      <c r="U65" s="33"/>
      <c r="V65" s="33"/>
      <c r="W65" s="33"/>
      <c r="X65" s="33"/>
      <c r="Y65" s="33"/>
      <c r="Z65" s="33"/>
      <c r="AA65" s="33"/>
      <c r="AB65" s="33"/>
      <c r="AC65" s="33"/>
      <c r="AD65" s="33"/>
      <c r="AE65" s="33"/>
    </row>
    <row r="69" spans="1:31" s="2" customFormat="1" ht="6.95" customHeight="1">
      <c r="A69" s="33"/>
      <c r="B69" s="48"/>
      <c r="C69" s="49"/>
      <c r="D69" s="49"/>
      <c r="E69" s="49"/>
      <c r="F69" s="49"/>
      <c r="G69" s="49"/>
      <c r="H69" s="49"/>
      <c r="I69" s="138"/>
      <c r="J69" s="49"/>
      <c r="K69" s="49"/>
      <c r="L69" s="108"/>
      <c r="S69" s="33"/>
      <c r="T69" s="33"/>
      <c r="U69" s="33"/>
      <c r="V69" s="33"/>
      <c r="W69" s="33"/>
      <c r="X69" s="33"/>
      <c r="Y69" s="33"/>
      <c r="Z69" s="33"/>
      <c r="AA69" s="33"/>
      <c r="AB69" s="33"/>
      <c r="AC69" s="33"/>
      <c r="AD69" s="33"/>
      <c r="AE69" s="33"/>
    </row>
    <row r="70" spans="1:31" s="2" customFormat="1" ht="24.95" customHeight="1">
      <c r="A70" s="33"/>
      <c r="B70" s="34"/>
      <c r="C70" s="22" t="s">
        <v>97</v>
      </c>
      <c r="D70" s="35"/>
      <c r="E70" s="35"/>
      <c r="F70" s="35"/>
      <c r="G70" s="35"/>
      <c r="H70" s="35"/>
      <c r="I70" s="107"/>
      <c r="J70" s="35"/>
      <c r="K70" s="35"/>
      <c r="L70" s="108"/>
      <c r="S70" s="33"/>
      <c r="T70" s="33"/>
      <c r="U70" s="33"/>
      <c r="V70" s="33"/>
      <c r="W70" s="33"/>
      <c r="X70" s="33"/>
      <c r="Y70" s="33"/>
      <c r="Z70" s="33"/>
      <c r="AA70" s="33"/>
      <c r="AB70" s="33"/>
      <c r="AC70" s="33"/>
      <c r="AD70" s="33"/>
      <c r="AE70" s="33"/>
    </row>
    <row r="71" spans="1:31" s="2" customFormat="1" ht="6.95" customHeight="1">
      <c r="A71" s="33"/>
      <c r="B71" s="34"/>
      <c r="C71" s="35"/>
      <c r="D71" s="35"/>
      <c r="E71" s="35"/>
      <c r="F71" s="35"/>
      <c r="G71" s="35"/>
      <c r="H71" s="35"/>
      <c r="I71" s="107"/>
      <c r="J71" s="35"/>
      <c r="K71" s="35"/>
      <c r="L71" s="108"/>
      <c r="S71" s="33"/>
      <c r="T71" s="33"/>
      <c r="U71" s="33"/>
      <c r="V71" s="33"/>
      <c r="W71" s="33"/>
      <c r="X71" s="33"/>
      <c r="Y71" s="33"/>
      <c r="Z71" s="33"/>
      <c r="AA71" s="33"/>
      <c r="AB71" s="33"/>
      <c r="AC71" s="33"/>
      <c r="AD71" s="33"/>
      <c r="AE71" s="33"/>
    </row>
    <row r="72" spans="1:31" s="2" customFormat="1" ht="12" customHeight="1">
      <c r="A72" s="33"/>
      <c r="B72" s="34"/>
      <c r="C72" s="28" t="s">
        <v>16</v>
      </c>
      <c r="D72" s="35"/>
      <c r="E72" s="35"/>
      <c r="F72" s="35"/>
      <c r="G72" s="35"/>
      <c r="H72" s="35"/>
      <c r="I72" s="107"/>
      <c r="J72" s="35"/>
      <c r="K72" s="35"/>
      <c r="L72" s="108"/>
      <c r="S72" s="33"/>
      <c r="T72" s="33"/>
      <c r="U72" s="33"/>
      <c r="V72" s="33"/>
      <c r="W72" s="33"/>
      <c r="X72" s="33"/>
      <c r="Y72" s="33"/>
      <c r="Z72" s="33"/>
      <c r="AA72" s="33"/>
      <c r="AB72" s="33"/>
      <c r="AC72" s="33"/>
      <c r="AD72" s="33"/>
      <c r="AE72" s="33"/>
    </row>
    <row r="73" spans="1:31" s="2" customFormat="1" ht="16.5" customHeight="1">
      <c r="A73" s="33"/>
      <c r="B73" s="34"/>
      <c r="C73" s="35"/>
      <c r="D73" s="35"/>
      <c r="E73" s="280" t="str">
        <f>E7</f>
        <v>VD Seč, oprava říms a ŽB desek pod uzávěry spodních výpustí na návodní straně</v>
      </c>
      <c r="F73" s="281"/>
      <c r="G73" s="281"/>
      <c r="H73" s="281"/>
      <c r="I73" s="107"/>
      <c r="J73" s="35"/>
      <c r="K73" s="35"/>
      <c r="L73" s="108"/>
      <c r="S73" s="33"/>
      <c r="T73" s="33"/>
      <c r="U73" s="33"/>
      <c r="V73" s="33"/>
      <c r="W73" s="33"/>
      <c r="X73" s="33"/>
      <c r="Y73" s="33"/>
      <c r="Z73" s="33"/>
      <c r="AA73" s="33"/>
      <c r="AB73" s="33"/>
      <c r="AC73" s="33"/>
      <c r="AD73" s="33"/>
      <c r="AE73" s="33"/>
    </row>
    <row r="74" spans="1:31" s="2" customFormat="1" ht="12" customHeight="1">
      <c r="A74" s="33"/>
      <c r="B74" s="34"/>
      <c r="C74" s="28" t="s">
        <v>90</v>
      </c>
      <c r="D74" s="35"/>
      <c r="E74" s="35"/>
      <c r="F74" s="35"/>
      <c r="G74" s="35"/>
      <c r="H74" s="35"/>
      <c r="I74" s="107"/>
      <c r="J74" s="35"/>
      <c r="K74" s="35"/>
      <c r="L74" s="108"/>
      <c r="S74" s="33"/>
      <c r="T74" s="33"/>
      <c r="U74" s="33"/>
      <c r="V74" s="33"/>
      <c r="W74" s="33"/>
      <c r="X74" s="33"/>
      <c r="Y74" s="33"/>
      <c r="Z74" s="33"/>
      <c r="AA74" s="33"/>
      <c r="AB74" s="33"/>
      <c r="AC74" s="33"/>
      <c r="AD74" s="33"/>
      <c r="AE74" s="33"/>
    </row>
    <row r="75" spans="1:31" s="2" customFormat="1" ht="16.5" customHeight="1">
      <c r="A75" s="33"/>
      <c r="B75" s="34"/>
      <c r="C75" s="35"/>
      <c r="D75" s="35"/>
      <c r="E75" s="252" t="str">
        <f>E9</f>
        <v>01 - Oprava</v>
      </c>
      <c r="F75" s="282"/>
      <c r="G75" s="282"/>
      <c r="H75" s="282"/>
      <c r="I75" s="107"/>
      <c r="J75" s="35"/>
      <c r="K75" s="35"/>
      <c r="L75" s="108"/>
      <c r="S75" s="33"/>
      <c r="T75" s="33"/>
      <c r="U75" s="33"/>
      <c r="V75" s="33"/>
      <c r="W75" s="33"/>
      <c r="X75" s="33"/>
      <c r="Y75" s="33"/>
      <c r="Z75" s="33"/>
      <c r="AA75" s="33"/>
      <c r="AB75" s="33"/>
      <c r="AC75" s="33"/>
      <c r="AD75" s="33"/>
      <c r="AE75" s="33"/>
    </row>
    <row r="76" spans="1:31" s="2" customFormat="1" ht="6.95" customHeight="1">
      <c r="A76" s="33"/>
      <c r="B76" s="34"/>
      <c r="C76" s="35"/>
      <c r="D76" s="35"/>
      <c r="E76" s="35"/>
      <c r="F76" s="35"/>
      <c r="G76" s="35"/>
      <c r="H76" s="35"/>
      <c r="I76" s="107"/>
      <c r="J76" s="35"/>
      <c r="K76" s="35"/>
      <c r="L76" s="108"/>
      <c r="S76" s="33"/>
      <c r="T76" s="33"/>
      <c r="U76" s="33"/>
      <c r="V76" s="33"/>
      <c r="W76" s="33"/>
      <c r="X76" s="33"/>
      <c r="Y76" s="33"/>
      <c r="Z76" s="33"/>
      <c r="AA76" s="33"/>
      <c r="AB76" s="33"/>
      <c r="AC76" s="33"/>
      <c r="AD76" s="33"/>
      <c r="AE76" s="33"/>
    </row>
    <row r="77" spans="1:31" s="2" customFormat="1" ht="12" customHeight="1">
      <c r="A77" s="33"/>
      <c r="B77" s="34"/>
      <c r="C77" s="28" t="s">
        <v>21</v>
      </c>
      <c r="D77" s="35"/>
      <c r="E77" s="35"/>
      <c r="F77" s="26" t="str">
        <f>F12</f>
        <v xml:space="preserve"> </v>
      </c>
      <c r="G77" s="35"/>
      <c r="H77" s="35"/>
      <c r="I77" s="110" t="s">
        <v>23</v>
      </c>
      <c r="J77" s="58" t="str">
        <f>IF(J12="","",J12)</f>
        <v>7. 7. 2020</v>
      </c>
      <c r="K77" s="35"/>
      <c r="L77" s="108"/>
      <c r="S77" s="33"/>
      <c r="T77" s="33"/>
      <c r="U77" s="33"/>
      <c r="V77" s="33"/>
      <c r="W77" s="33"/>
      <c r="X77" s="33"/>
      <c r="Y77" s="33"/>
      <c r="Z77" s="33"/>
      <c r="AA77" s="33"/>
      <c r="AB77" s="33"/>
      <c r="AC77" s="33"/>
      <c r="AD77" s="33"/>
      <c r="AE77" s="33"/>
    </row>
    <row r="78" spans="1:31" s="2" customFormat="1" ht="6.95" customHeight="1">
      <c r="A78" s="33"/>
      <c r="B78" s="34"/>
      <c r="C78" s="35"/>
      <c r="D78" s="35"/>
      <c r="E78" s="35"/>
      <c r="F78" s="35"/>
      <c r="G78" s="35"/>
      <c r="H78" s="35"/>
      <c r="I78" s="107"/>
      <c r="J78" s="35"/>
      <c r="K78" s="35"/>
      <c r="L78" s="108"/>
      <c r="S78" s="33"/>
      <c r="T78" s="33"/>
      <c r="U78" s="33"/>
      <c r="V78" s="33"/>
      <c r="W78" s="33"/>
      <c r="X78" s="33"/>
      <c r="Y78" s="33"/>
      <c r="Z78" s="33"/>
      <c r="AA78" s="33"/>
      <c r="AB78" s="33"/>
      <c r="AC78" s="33"/>
      <c r="AD78" s="33"/>
      <c r="AE78" s="33"/>
    </row>
    <row r="79" spans="1:31" s="2" customFormat="1" ht="15.2" customHeight="1">
      <c r="A79" s="33"/>
      <c r="B79" s="34"/>
      <c r="C79" s="28" t="s">
        <v>25</v>
      </c>
      <c r="D79" s="35"/>
      <c r="E79" s="35"/>
      <c r="F79" s="26" t="str">
        <f>E15</f>
        <v>Povodí Labe, státní podnik</v>
      </c>
      <c r="G79" s="35"/>
      <c r="H79" s="35"/>
      <c r="I79" s="110" t="s">
        <v>33</v>
      </c>
      <c r="J79" s="31" t="str">
        <f>E21</f>
        <v xml:space="preserve"> </v>
      </c>
      <c r="K79" s="35"/>
      <c r="L79" s="108"/>
      <c r="S79" s="33"/>
      <c r="T79" s="33"/>
      <c r="U79" s="33"/>
      <c r="V79" s="33"/>
      <c r="W79" s="33"/>
      <c r="X79" s="33"/>
      <c r="Y79" s="33"/>
      <c r="Z79" s="33"/>
      <c r="AA79" s="33"/>
      <c r="AB79" s="33"/>
      <c r="AC79" s="33"/>
      <c r="AD79" s="33"/>
      <c r="AE79" s="33"/>
    </row>
    <row r="80" spans="1:31" s="2" customFormat="1" ht="15.2" customHeight="1">
      <c r="A80" s="33"/>
      <c r="B80" s="34"/>
      <c r="C80" s="28" t="s">
        <v>31</v>
      </c>
      <c r="D80" s="35"/>
      <c r="E80" s="35"/>
      <c r="F80" s="26" t="str">
        <f>IF(E18="","",E18)</f>
        <v>Vyplň údaj</v>
      </c>
      <c r="G80" s="35"/>
      <c r="H80" s="35"/>
      <c r="I80" s="110" t="s">
        <v>35</v>
      </c>
      <c r="J80" s="31" t="str">
        <f>E24</f>
        <v>Ing. Vít Pučálek</v>
      </c>
      <c r="K80" s="35"/>
      <c r="L80" s="108"/>
      <c r="S80" s="33"/>
      <c r="T80" s="33"/>
      <c r="U80" s="33"/>
      <c r="V80" s="33"/>
      <c r="W80" s="33"/>
      <c r="X80" s="33"/>
      <c r="Y80" s="33"/>
      <c r="Z80" s="33"/>
      <c r="AA80" s="33"/>
      <c r="AB80" s="33"/>
      <c r="AC80" s="33"/>
      <c r="AD80" s="33"/>
      <c r="AE80" s="33"/>
    </row>
    <row r="81" spans="1:31" s="2" customFormat="1" ht="10.35" customHeight="1">
      <c r="A81" s="33"/>
      <c r="B81" s="34"/>
      <c r="C81" s="35"/>
      <c r="D81" s="35"/>
      <c r="E81" s="35"/>
      <c r="F81" s="35"/>
      <c r="G81" s="35"/>
      <c r="H81" s="35"/>
      <c r="I81" s="107"/>
      <c r="J81" s="35"/>
      <c r="K81" s="35"/>
      <c r="L81" s="108"/>
      <c r="S81" s="33"/>
      <c r="T81" s="33"/>
      <c r="U81" s="33"/>
      <c r="V81" s="33"/>
      <c r="W81" s="33"/>
      <c r="X81" s="33"/>
      <c r="Y81" s="33"/>
      <c r="Z81" s="33"/>
      <c r="AA81" s="33"/>
      <c r="AB81" s="33"/>
      <c r="AC81" s="33"/>
      <c r="AD81" s="33"/>
      <c r="AE81" s="33"/>
    </row>
    <row r="82" spans="1:31" s="10" customFormat="1" ht="29.25" customHeight="1">
      <c r="A82" s="151"/>
      <c r="B82" s="152"/>
      <c r="C82" s="153" t="s">
        <v>98</v>
      </c>
      <c r="D82" s="154" t="s">
        <v>60</v>
      </c>
      <c r="E82" s="154" t="s">
        <v>56</v>
      </c>
      <c r="F82" s="154" t="s">
        <v>57</v>
      </c>
      <c r="G82" s="154" t="s">
        <v>99</v>
      </c>
      <c r="H82" s="154" t="s">
        <v>100</v>
      </c>
      <c r="I82" s="155" t="s">
        <v>101</v>
      </c>
      <c r="J82" s="154" t="s">
        <v>94</v>
      </c>
      <c r="K82" s="156" t="s">
        <v>102</v>
      </c>
      <c r="L82" s="157"/>
      <c r="M82" s="67" t="s">
        <v>19</v>
      </c>
      <c r="N82" s="68" t="s">
        <v>45</v>
      </c>
      <c r="O82" s="68" t="s">
        <v>103</v>
      </c>
      <c r="P82" s="68" t="s">
        <v>104</v>
      </c>
      <c r="Q82" s="68" t="s">
        <v>105</v>
      </c>
      <c r="R82" s="68" t="s">
        <v>106</v>
      </c>
      <c r="S82" s="68" t="s">
        <v>107</v>
      </c>
      <c r="T82" s="69" t="s">
        <v>108</v>
      </c>
      <c r="U82" s="151"/>
      <c r="V82" s="151"/>
      <c r="W82" s="151"/>
      <c r="X82" s="151"/>
      <c r="Y82" s="151"/>
      <c r="Z82" s="151"/>
      <c r="AA82" s="151"/>
      <c r="AB82" s="151"/>
      <c r="AC82" s="151"/>
      <c r="AD82" s="151"/>
      <c r="AE82" s="151"/>
    </row>
    <row r="83" spans="1:63" s="2" customFormat="1" ht="22.9" customHeight="1">
      <c r="A83" s="33"/>
      <c r="B83" s="34"/>
      <c r="C83" s="74" t="s">
        <v>109</v>
      </c>
      <c r="D83" s="35"/>
      <c r="E83" s="35"/>
      <c r="F83" s="35"/>
      <c r="G83" s="35"/>
      <c r="H83" s="35"/>
      <c r="I83" s="107"/>
      <c r="J83" s="158">
        <f>BK83</f>
        <v>0</v>
      </c>
      <c r="K83" s="35"/>
      <c r="L83" s="38"/>
      <c r="M83" s="70"/>
      <c r="N83" s="159"/>
      <c r="O83" s="71"/>
      <c r="P83" s="160">
        <f>P84</f>
        <v>0</v>
      </c>
      <c r="Q83" s="71"/>
      <c r="R83" s="160">
        <f>R84</f>
        <v>3.69711</v>
      </c>
      <c r="S83" s="71"/>
      <c r="T83" s="161">
        <f>T84</f>
        <v>12.615</v>
      </c>
      <c r="U83" s="33"/>
      <c r="V83" s="33"/>
      <c r="W83" s="33"/>
      <c r="X83" s="33"/>
      <c r="Y83" s="33"/>
      <c r="Z83" s="33"/>
      <c r="AA83" s="33"/>
      <c r="AB83" s="33"/>
      <c r="AC83" s="33"/>
      <c r="AD83" s="33"/>
      <c r="AE83" s="33"/>
      <c r="AT83" s="16" t="s">
        <v>74</v>
      </c>
      <c r="AU83" s="16" t="s">
        <v>95</v>
      </c>
      <c r="BK83" s="162">
        <f>BK84</f>
        <v>0</v>
      </c>
    </row>
    <row r="84" spans="2:63" s="11" customFormat="1" ht="25.9" customHeight="1">
      <c r="B84" s="163"/>
      <c r="C84" s="164"/>
      <c r="D84" s="165" t="s">
        <v>74</v>
      </c>
      <c r="E84" s="166" t="s">
        <v>150</v>
      </c>
      <c r="F84" s="166" t="s">
        <v>151</v>
      </c>
      <c r="G84" s="164"/>
      <c r="H84" s="164"/>
      <c r="I84" s="167"/>
      <c r="J84" s="168">
        <f>BK84</f>
        <v>0</v>
      </c>
      <c r="K84" s="164"/>
      <c r="L84" s="169"/>
      <c r="M84" s="170"/>
      <c r="N84" s="171"/>
      <c r="O84" s="171"/>
      <c r="P84" s="172">
        <f>P85+P156+P166</f>
        <v>0</v>
      </c>
      <c r="Q84" s="171"/>
      <c r="R84" s="172">
        <f>R85+R156+R166</f>
        <v>3.69711</v>
      </c>
      <c r="S84" s="171"/>
      <c r="T84" s="173">
        <f>T85+T156+T166</f>
        <v>12.615</v>
      </c>
      <c r="AR84" s="174" t="s">
        <v>83</v>
      </c>
      <c r="AT84" s="175" t="s">
        <v>74</v>
      </c>
      <c r="AU84" s="175" t="s">
        <v>75</v>
      </c>
      <c r="AY84" s="174" t="s">
        <v>112</v>
      </c>
      <c r="BK84" s="176">
        <f>BK85+BK156+BK166</f>
        <v>0</v>
      </c>
    </row>
    <row r="85" spans="2:63" s="11" customFormat="1" ht="22.9" customHeight="1">
      <c r="B85" s="163"/>
      <c r="C85" s="164"/>
      <c r="D85" s="165" t="s">
        <v>74</v>
      </c>
      <c r="E85" s="206" t="s">
        <v>125</v>
      </c>
      <c r="F85" s="206" t="s">
        <v>152</v>
      </c>
      <c r="G85" s="164"/>
      <c r="H85" s="164"/>
      <c r="I85" s="167"/>
      <c r="J85" s="207">
        <f>BK85</f>
        <v>0</v>
      </c>
      <c r="K85" s="164"/>
      <c r="L85" s="169"/>
      <c r="M85" s="170"/>
      <c r="N85" s="171"/>
      <c r="O85" s="171"/>
      <c r="P85" s="172">
        <f>SUM(P86:P155)</f>
        <v>0</v>
      </c>
      <c r="Q85" s="171"/>
      <c r="R85" s="172">
        <f>SUM(R86:R155)</f>
        <v>3.69711</v>
      </c>
      <c r="S85" s="171"/>
      <c r="T85" s="173">
        <f>SUM(T86:T155)</f>
        <v>12.615</v>
      </c>
      <c r="AR85" s="174" t="s">
        <v>83</v>
      </c>
      <c r="AT85" s="175" t="s">
        <v>74</v>
      </c>
      <c r="AU85" s="175" t="s">
        <v>83</v>
      </c>
      <c r="AY85" s="174" t="s">
        <v>112</v>
      </c>
      <c r="BK85" s="176">
        <f>SUM(BK86:BK155)</f>
        <v>0</v>
      </c>
    </row>
    <row r="86" spans="1:65" s="2" customFormat="1" ht="14.45" customHeight="1">
      <c r="A86" s="33"/>
      <c r="B86" s="34"/>
      <c r="C86" s="177" t="s">
        <v>83</v>
      </c>
      <c r="D86" s="177" t="s">
        <v>113</v>
      </c>
      <c r="E86" s="178" t="s">
        <v>153</v>
      </c>
      <c r="F86" s="179" t="s">
        <v>154</v>
      </c>
      <c r="G86" s="180" t="s">
        <v>116</v>
      </c>
      <c r="H86" s="181">
        <v>1</v>
      </c>
      <c r="I86" s="182"/>
      <c r="J86" s="183">
        <f>ROUND(I86*H86,2)</f>
        <v>0</v>
      </c>
      <c r="K86" s="179" t="s">
        <v>19</v>
      </c>
      <c r="L86" s="38"/>
      <c r="M86" s="184" t="s">
        <v>19</v>
      </c>
      <c r="N86" s="185" t="s">
        <v>46</v>
      </c>
      <c r="O86" s="63"/>
      <c r="P86" s="186">
        <f>O86*H86</f>
        <v>0</v>
      </c>
      <c r="Q86" s="186">
        <v>0</v>
      </c>
      <c r="R86" s="186">
        <f>Q86*H86</f>
        <v>0</v>
      </c>
      <c r="S86" s="186">
        <v>0</v>
      </c>
      <c r="T86" s="187">
        <f>S86*H86</f>
        <v>0</v>
      </c>
      <c r="U86" s="33"/>
      <c r="V86" s="33"/>
      <c r="W86" s="33"/>
      <c r="X86" s="33"/>
      <c r="Y86" s="33"/>
      <c r="Z86" s="33"/>
      <c r="AA86" s="33"/>
      <c r="AB86" s="33"/>
      <c r="AC86" s="33"/>
      <c r="AD86" s="33"/>
      <c r="AE86" s="33"/>
      <c r="AR86" s="188" t="s">
        <v>117</v>
      </c>
      <c r="AT86" s="188" t="s">
        <v>113</v>
      </c>
      <c r="AU86" s="188" t="s">
        <v>85</v>
      </c>
      <c r="AY86" s="16" t="s">
        <v>112</v>
      </c>
      <c r="BE86" s="189">
        <f>IF(N86="základní",J86,0)</f>
        <v>0</v>
      </c>
      <c r="BF86" s="189">
        <f>IF(N86="snížená",J86,0)</f>
        <v>0</v>
      </c>
      <c r="BG86" s="189">
        <f>IF(N86="zákl. přenesená",J86,0)</f>
        <v>0</v>
      </c>
      <c r="BH86" s="189">
        <f>IF(N86="sníž. přenesená",J86,0)</f>
        <v>0</v>
      </c>
      <c r="BI86" s="189">
        <f>IF(N86="nulová",J86,0)</f>
        <v>0</v>
      </c>
      <c r="BJ86" s="16" t="s">
        <v>83</v>
      </c>
      <c r="BK86" s="189">
        <f>ROUND(I86*H86,2)</f>
        <v>0</v>
      </c>
      <c r="BL86" s="16" t="s">
        <v>117</v>
      </c>
      <c r="BM86" s="188" t="s">
        <v>155</v>
      </c>
    </row>
    <row r="87" spans="1:47" s="2" customFormat="1" ht="29.25">
      <c r="A87" s="33"/>
      <c r="B87" s="34"/>
      <c r="C87" s="35"/>
      <c r="D87" s="190" t="s">
        <v>119</v>
      </c>
      <c r="E87" s="35"/>
      <c r="F87" s="191" t="s">
        <v>156</v>
      </c>
      <c r="G87" s="35"/>
      <c r="H87" s="35"/>
      <c r="I87" s="107"/>
      <c r="J87" s="35"/>
      <c r="K87" s="35"/>
      <c r="L87" s="38"/>
      <c r="M87" s="192"/>
      <c r="N87" s="193"/>
      <c r="O87" s="63"/>
      <c r="P87" s="63"/>
      <c r="Q87" s="63"/>
      <c r="R87" s="63"/>
      <c r="S87" s="63"/>
      <c r="T87" s="64"/>
      <c r="U87" s="33"/>
      <c r="V87" s="33"/>
      <c r="W87" s="33"/>
      <c r="X87" s="33"/>
      <c r="Y87" s="33"/>
      <c r="Z87" s="33"/>
      <c r="AA87" s="33"/>
      <c r="AB87" s="33"/>
      <c r="AC87" s="33"/>
      <c r="AD87" s="33"/>
      <c r="AE87" s="33"/>
      <c r="AT87" s="16" t="s">
        <v>119</v>
      </c>
      <c r="AU87" s="16" t="s">
        <v>85</v>
      </c>
    </row>
    <row r="88" spans="1:65" s="2" customFormat="1" ht="14.45" customHeight="1">
      <c r="A88" s="33"/>
      <c r="B88" s="34"/>
      <c r="C88" s="177" t="s">
        <v>85</v>
      </c>
      <c r="D88" s="177" t="s">
        <v>113</v>
      </c>
      <c r="E88" s="178" t="s">
        <v>157</v>
      </c>
      <c r="F88" s="179" t="s">
        <v>158</v>
      </c>
      <c r="G88" s="180" t="s">
        <v>159</v>
      </c>
      <c r="H88" s="181">
        <v>40</v>
      </c>
      <c r="I88" s="182"/>
      <c r="J88" s="183">
        <f>ROUND(I88*H88,2)</f>
        <v>0</v>
      </c>
      <c r="K88" s="179" t="s">
        <v>160</v>
      </c>
      <c r="L88" s="38"/>
      <c r="M88" s="184" t="s">
        <v>19</v>
      </c>
      <c r="N88" s="185" t="s">
        <v>46</v>
      </c>
      <c r="O88" s="63"/>
      <c r="P88" s="186">
        <f>O88*H88</f>
        <v>0</v>
      </c>
      <c r="Q88" s="186">
        <v>0</v>
      </c>
      <c r="R88" s="186">
        <f>Q88*H88</f>
        <v>0</v>
      </c>
      <c r="S88" s="186">
        <v>0.066</v>
      </c>
      <c r="T88" s="187">
        <f>S88*H88</f>
        <v>2.64</v>
      </c>
      <c r="U88" s="33"/>
      <c r="V88" s="33"/>
      <c r="W88" s="33"/>
      <c r="X88" s="33"/>
      <c r="Y88" s="33"/>
      <c r="Z88" s="33"/>
      <c r="AA88" s="33"/>
      <c r="AB88" s="33"/>
      <c r="AC88" s="33"/>
      <c r="AD88" s="33"/>
      <c r="AE88" s="33"/>
      <c r="AR88" s="188" t="s">
        <v>117</v>
      </c>
      <c r="AT88" s="188" t="s">
        <v>113</v>
      </c>
      <c r="AU88" s="188" t="s">
        <v>85</v>
      </c>
      <c r="AY88" s="16" t="s">
        <v>112</v>
      </c>
      <c r="BE88" s="189">
        <f>IF(N88="základní",J88,0)</f>
        <v>0</v>
      </c>
      <c r="BF88" s="189">
        <f>IF(N88="snížená",J88,0)</f>
        <v>0</v>
      </c>
      <c r="BG88" s="189">
        <f>IF(N88="zákl. přenesená",J88,0)</f>
        <v>0</v>
      </c>
      <c r="BH88" s="189">
        <f>IF(N88="sníž. přenesená",J88,0)</f>
        <v>0</v>
      </c>
      <c r="BI88" s="189">
        <f>IF(N88="nulová",J88,0)</f>
        <v>0</v>
      </c>
      <c r="BJ88" s="16" t="s">
        <v>83</v>
      </c>
      <c r="BK88" s="189">
        <f>ROUND(I88*H88,2)</f>
        <v>0</v>
      </c>
      <c r="BL88" s="16" t="s">
        <v>117</v>
      </c>
      <c r="BM88" s="188" t="s">
        <v>161</v>
      </c>
    </row>
    <row r="89" spans="1:47" s="2" customFormat="1" ht="39">
      <c r="A89" s="33"/>
      <c r="B89" s="34"/>
      <c r="C89" s="35"/>
      <c r="D89" s="190" t="s">
        <v>162</v>
      </c>
      <c r="E89" s="35"/>
      <c r="F89" s="191" t="s">
        <v>163</v>
      </c>
      <c r="G89" s="35"/>
      <c r="H89" s="35"/>
      <c r="I89" s="107"/>
      <c r="J89" s="35"/>
      <c r="K89" s="35"/>
      <c r="L89" s="38"/>
      <c r="M89" s="192"/>
      <c r="N89" s="193"/>
      <c r="O89" s="63"/>
      <c r="P89" s="63"/>
      <c r="Q89" s="63"/>
      <c r="R89" s="63"/>
      <c r="S89" s="63"/>
      <c r="T89" s="64"/>
      <c r="U89" s="33"/>
      <c r="V89" s="33"/>
      <c r="W89" s="33"/>
      <c r="X89" s="33"/>
      <c r="Y89" s="33"/>
      <c r="Z89" s="33"/>
      <c r="AA89" s="33"/>
      <c r="AB89" s="33"/>
      <c r="AC89" s="33"/>
      <c r="AD89" s="33"/>
      <c r="AE89" s="33"/>
      <c r="AT89" s="16" t="s">
        <v>162</v>
      </c>
      <c r="AU89" s="16" t="s">
        <v>85</v>
      </c>
    </row>
    <row r="90" spans="2:51" s="13" customFormat="1" ht="11.25">
      <c r="B90" s="208"/>
      <c r="C90" s="209"/>
      <c r="D90" s="190" t="s">
        <v>164</v>
      </c>
      <c r="E90" s="210" t="s">
        <v>19</v>
      </c>
      <c r="F90" s="211" t="s">
        <v>165</v>
      </c>
      <c r="G90" s="209"/>
      <c r="H90" s="212">
        <v>10</v>
      </c>
      <c r="I90" s="213"/>
      <c r="J90" s="209"/>
      <c r="K90" s="209"/>
      <c r="L90" s="214"/>
      <c r="M90" s="215"/>
      <c r="N90" s="216"/>
      <c r="O90" s="216"/>
      <c r="P90" s="216"/>
      <c r="Q90" s="216"/>
      <c r="R90" s="216"/>
      <c r="S90" s="216"/>
      <c r="T90" s="217"/>
      <c r="AT90" s="218" t="s">
        <v>164</v>
      </c>
      <c r="AU90" s="218" t="s">
        <v>85</v>
      </c>
      <c r="AV90" s="13" t="s">
        <v>85</v>
      </c>
      <c r="AW90" s="13" t="s">
        <v>34</v>
      </c>
      <c r="AX90" s="13" t="s">
        <v>75</v>
      </c>
      <c r="AY90" s="218" t="s">
        <v>112</v>
      </c>
    </row>
    <row r="91" spans="2:51" s="13" customFormat="1" ht="11.25">
      <c r="B91" s="208"/>
      <c r="C91" s="209"/>
      <c r="D91" s="190" t="s">
        <v>164</v>
      </c>
      <c r="E91" s="210" t="s">
        <v>19</v>
      </c>
      <c r="F91" s="211" t="s">
        <v>166</v>
      </c>
      <c r="G91" s="209"/>
      <c r="H91" s="212">
        <v>24</v>
      </c>
      <c r="I91" s="213"/>
      <c r="J91" s="209"/>
      <c r="K91" s="209"/>
      <c r="L91" s="214"/>
      <c r="M91" s="215"/>
      <c r="N91" s="216"/>
      <c r="O91" s="216"/>
      <c r="P91" s="216"/>
      <c r="Q91" s="216"/>
      <c r="R91" s="216"/>
      <c r="S91" s="216"/>
      <c r="T91" s="217"/>
      <c r="AT91" s="218" t="s">
        <v>164</v>
      </c>
      <c r="AU91" s="218" t="s">
        <v>85</v>
      </c>
      <c r="AV91" s="13" t="s">
        <v>85</v>
      </c>
      <c r="AW91" s="13" t="s">
        <v>34</v>
      </c>
      <c r="AX91" s="13" t="s">
        <v>75</v>
      </c>
      <c r="AY91" s="218" t="s">
        <v>112</v>
      </c>
    </row>
    <row r="92" spans="2:51" s="13" customFormat="1" ht="11.25">
      <c r="B92" s="208"/>
      <c r="C92" s="209"/>
      <c r="D92" s="190" t="s">
        <v>164</v>
      </c>
      <c r="E92" s="210" t="s">
        <v>19</v>
      </c>
      <c r="F92" s="211" t="s">
        <v>167</v>
      </c>
      <c r="G92" s="209"/>
      <c r="H92" s="212">
        <v>6</v>
      </c>
      <c r="I92" s="213"/>
      <c r="J92" s="209"/>
      <c r="K92" s="209"/>
      <c r="L92" s="214"/>
      <c r="M92" s="215"/>
      <c r="N92" s="216"/>
      <c r="O92" s="216"/>
      <c r="P92" s="216"/>
      <c r="Q92" s="216"/>
      <c r="R92" s="216"/>
      <c r="S92" s="216"/>
      <c r="T92" s="217"/>
      <c r="AT92" s="218" t="s">
        <v>164</v>
      </c>
      <c r="AU92" s="218" t="s">
        <v>85</v>
      </c>
      <c r="AV92" s="13" t="s">
        <v>85</v>
      </c>
      <c r="AW92" s="13" t="s">
        <v>34</v>
      </c>
      <c r="AX92" s="13" t="s">
        <v>75</v>
      </c>
      <c r="AY92" s="218" t="s">
        <v>112</v>
      </c>
    </row>
    <row r="93" spans="2:51" s="14" customFormat="1" ht="11.25">
      <c r="B93" s="219"/>
      <c r="C93" s="220"/>
      <c r="D93" s="190" t="s">
        <v>164</v>
      </c>
      <c r="E93" s="221" t="s">
        <v>19</v>
      </c>
      <c r="F93" s="222" t="s">
        <v>168</v>
      </c>
      <c r="G93" s="220"/>
      <c r="H93" s="223">
        <v>40</v>
      </c>
      <c r="I93" s="224"/>
      <c r="J93" s="220"/>
      <c r="K93" s="220"/>
      <c r="L93" s="225"/>
      <c r="M93" s="226"/>
      <c r="N93" s="227"/>
      <c r="O93" s="227"/>
      <c r="P93" s="227"/>
      <c r="Q93" s="227"/>
      <c r="R93" s="227"/>
      <c r="S93" s="227"/>
      <c r="T93" s="228"/>
      <c r="AT93" s="229" t="s">
        <v>164</v>
      </c>
      <c r="AU93" s="229" t="s">
        <v>85</v>
      </c>
      <c r="AV93" s="14" t="s">
        <v>117</v>
      </c>
      <c r="AW93" s="14" t="s">
        <v>34</v>
      </c>
      <c r="AX93" s="14" t="s">
        <v>83</v>
      </c>
      <c r="AY93" s="229" t="s">
        <v>112</v>
      </c>
    </row>
    <row r="94" spans="1:65" s="2" customFormat="1" ht="14.45" customHeight="1">
      <c r="A94" s="33"/>
      <c r="B94" s="34"/>
      <c r="C94" s="177" t="s">
        <v>169</v>
      </c>
      <c r="D94" s="177" t="s">
        <v>113</v>
      </c>
      <c r="E94" s="178" t="s">
        <v>170</v>
      </c>
      <c r="F94" s="179" t="s">
        <v>171</v>
      </c>
      <c r="G94" s="180" t="s">
        <v>159</v>
      </c>
      <c r="H94" s="181">
        <v>40</v>
      </c>
      <c r="I94" s="182"/>
      <c r="J94" s="183">
        <f>ROUND(I94*H94,2)</f>
        <v>0</v>
      </c>
      <c r="K94" s="179" t="s">
        <v>160</v>
      </c>
      <c r="L94" s="38"/>
      <c r="M94" s="184" t="s">
        <v>19</v>
      </c>
      <c r="N94" s="185" t="s">
        <v>46</v>
      </c>
      <c r="O94" s="63"/>
      <c r="P94" s="186">
        <f>O94*H94</f>
        <v>0</v>
      </c>
      <c r="Q94" s="186">
        <v>0</v>
      </c>
      <c r="R94" s="186">
        <f>Q94*H94</f>
        <v>0</v>
      </c>
      <c r="S94" s="186">
        <v>0</v>
      </c>
      <c r="T94" s="187">
        <f>S94*H94</f>
        <v>0</v>
      </c>
      <c r="U94" s="33"/>
      <c r="V94" s="33"/>
      <c r="W94" s="33"/>
      <c r="X94" s="33"/>
      <c r="Y94" s="33"/>
      <c r="Z94" s="33"/>
      <c r="AA94" s="33"/>
      <c r="AB94" s="33"/>
      <c r="AC94" s="33"/>
      <c r="AD94" s="33"/>
      <c r="AE94" s="33"/>
      <c r="AR94" s="188" t="s">
        <v>117</v>
      </c>
      <c r="AT94" s="188" t="s">
        <v>113</v>
      </c>
      <c r="AU94" s="188" t="s">
        <v>85</v>
      </c>
      <c r="AY94" s="16" t="s">
        <v>112</v>
      </c>
      <c r="BE94" s="189">
        <f>IF(N94="základní",J94,0)</f>
        <v>0</v>
      </c>
      <c r="BF94" s="189">
        <f>IF(N94="snížená",J94,0)</f>
        <v>0</v>
      </c>
      <c r="BG94" s="189">
        <f>IF(N94="zákl. přenesená",J94,0)</f>
        <v>0</v>
      </c>
      <c r="BH94" s="189">
        <f>IF(N94="sníž. přenesená",J94,0)</f>
        <v>0</v>
      </c>
      <c r="BI94" s="189">
        <f>IF(N94="nulová",J94,0)</f>
        <v>0</v>
      </c>
      <c r="BJ94" s="16" t="s">
        <v>83</v>
      </c>
      <c r="BK94" s="189">
        <f>ROUND(I94*H94,2)</f>
        <v>0</v>
      </c>
      <c r="BL94" s="16" t="s">
        <v>117</v>
      </c>
      <c r="BM94" s="188" t="s">
        <v>172</v>
      </c>
    </row>
    <row r="95" spans="1:47" s="2" customFormat="1" ht="39">
      <c r="A95" s="33"/>
      <c r="B95" s="34"/>
      <c r="C95" s="35"/>
      <c r="D95" s="190" t="s">
        <v>162</v>
      </c>
      <c r="E95" s="35"/>
      <c r="F95" s="191" t="s">
        <v>163</v>
      </c>
      <c r="G95" s="35"/>
      <c r="H95" s="35"/>
      <c r="I95" s="107"/>
      <c r="J95" s="35"/>
      <c r="K95" s="35"/>
      <c r="L95" s="38"/>
      <c r="M95" s="192"/>
      <c r="N95" s="193"/>
      <c r="O95" s="63"/>
      <c r="P95" s="63"/>
      <c r="Q95" s="63"/>
      <c r="R95" s="63"/>
      <c r="S95" s="63"/>
      <c r="T95" s="64"/>
      <c r="U95" s="33"/>
      <c r="V95" s="33"/>
      <c r="W95" s="33"/>
      <c r="X95" s="33"/>
      <c r="Y95" s="33"/>
      <c r="Z95" s="33"/>
      <c r="AA95" s="33"/>
      <c r="AB95" s="33"/>
      <c r="AC95" s="33"/>
      <c r="AD95" s="33"/>
      <c r="AE95" s="33"/>
      <c r="AT95" s="16" t="s">
        <v>162</v>
      </c>
      <c r="AU95" s="16" t="s">
        <v>85</v>
      </c>
    </row>
    <row r="96" spans="2:51" s="13" customFormat="1" ht="11.25">
      <c r="B96" s="208"/>
      <c r="C96" s="209"/>
      <c r="D96" s="190" t="s">
        <v>164</v>
      </c>
      <c r="E96" s="210" t="s">
        <v>19</v>
      </c>
      <c r="F96" s="211" t="s">
        <v>165</v>
      </c>
      <c r="G96" s="209"/>
      <c r="H96" s="212">
        <v>10</v>
      </c>
      <c r="I96" s="213"/>
      <c r="J96" s="209"/>
      <c r="K96" s="209"/>
      <c r="L96" s="214"/>
      <c r="M96" s="215"/>
      <c r="N96" s="216"/>
      <c r="O96" s="216"/>
      <c r="P96" s="216"/>
      <c r="Q96" s="216"/>
      <c r="R96" s="216"/>
      <c r="S96" s="216"/>
      <c r="T96" s="217"/>
      <c r="AT96" s="218" t="s">
        <v>164</v>
      </c>
      <c r="AU96" s="218" t="s">
        <v>85</v>
      </c>
      <c r="AV96" s="13" t="s">
        <v>85</v>
      </c>
      <c r="AW96" s="13" t="s">
        <v>34</v>
      </c>
      <c r="AX96" s="13" t="s">
        <v>75</v>
      </c>
      <c r="AY96" s="218" t="s">
        <v>112</v>
      </c>
    </row>
    <row r="97" spans="2:51" s="13" customFormat="1" ht="11.25">
      <c r="B97" s="208"/>
      <c r="C97" s="209"/>
      <c r="D97" s="190" t="s">
        <v>164</v>
      </c>
      <c r="E97" s="210" t="s">
        <v>19</v>
      </c>
      <c r="F97" s="211" t="s">
        <v>166</v>
      </c>
      <c r="G97" s="209"/>
      <c r="H97" s="212">
        <v>24</v>
      </c>
      <c r="I97" s="213"/>
      <c r="J97" s="209"/>
      <c r="K97" s="209"/>
      <c r="L97" s="214"/>
      <c r="M97" s="215"/>
      <c r="N97" s="216"/>
      <c r="O97" s="216"/>
      <c r="P97" s="216"/>
      <c r="Q97" s="216"/>
      <c r="R97" s="216"/>
      <c r="S97" s="216"/>
      <c r="T97" s="217"/>
      <c r="AT97" s="218" t="s">
        <v>164</v>
      </c>
      <c r="AU97" s="218" t="s">
        <v>85</v>
      </c>
      <c r="AV97" s="13" t="s">
        <v>85</v>
      </c>
      <c r="AW97" s="13" t="s">
        <v>34</v>
      </c>
      <c r="AX97" s="13" t="s">
        <v>75</v>
      </c>
      <c r="AY97" s="218" t="s">
        <v>112</v>
      </c>
    </row>
    <row r="98" spans="2:51" s="13" customFormat="1" ht="11.25">
      <c r="B98" s="208"/>
      <c r="C98" s="209"/>
      <c r="D98" s="190" t="s">
        <v>164</v>
      </c>
      <c r="E98" s="210" t="s">
        <v>19</v>
      </c>
      <c r="F98" s="211" t="s">
        <v>167</v>
      </c>
      <c r="G98" s="209"/>
      <c r="H98" s="212">
        <v>6</v>
      </c>
      <c r="I98" s="213"/>
      <c r="J98" s="209"/>
      <c r="K98" s="209"/>
      <c r="L98" s="214"/>
      <c r="M98" s="215"/>
      <c r="N98" s="216"/>
      <c r="O98" s="216"/>
      <c r="P98" s="216"/>
      <c r="Q98" s="216"/>
      <c r="R98" s="216"/>
      <c r="S98" s="216"/>
      <c r="T98" s="217"/>
      <c r="AT98" s="218" t="s">
        <v>164</v>
      </c>
      <c r="AU98" s="218" t="s">
        <v>85</v>
      </c>
      <c r="AV98" s="13" t="s">
        <v>85</v>
      </c>
      <c r="AW98" s="13" t="s">
        <v>34</v>
      </c>
      <c r="AX98" s="13" t="s">
        <v>75</v>
      </c>
      <c r="AY98" s="218" t="s">
        <v>112</v>
      </c>
    </row>
    <row r="99" spans="2:51" s="14" customFormat="1" ht="11.25">
      <c r="B99" s="219"/>
      <c r="C99" s="220"/>
      <c r="D99" s="190" t="s">
        <v>164</v>
      </c>
      <c r="E99" s="221" t="s">
        <v>19</v>
      </c>
      <c r="F99" s="222" t="s">
        <v>168</v>
      </c>
      <c r="G99" s="220"/>
      <c r="H99" s="223">
        <v>40</v>
      </c>
      <c r="I99" s="224"/>
      <c r="J99" s="220"/>
      <c r="K99" s="220"/>
      <c r="L99" s="225"/>
      <c r="M99" s="226"/>
      <c r="N99" s="227"/>
      <c r="O99" s="227"/>
      <c r="P99" s="227"/>
      <c r="Q99" s="227"/>
      <c r="R99" s="227"/>
      <c r="S99" s="227"/>
      <c r="T99" s="228"/>
      <c r="AT99" s="229" t="s">
        <v>164</v>
      </c>
      <c r="AU99" s="229" t="s">
        <v>85</v>
      </c>
      <c r="AV99" s="14" t="s">
        <v>117</v>
      </c>
      <c r="AW99" s="14" t="s">
        <v>34</v>
      </c>
      <c r="AX99" s="14" t="s">
        <v>83</v>
      </c>
      <c r="AY99" s="229" t="s">
        <v>112</v>
      </c>
    </row>
    <row r="100" spans="1:65" s="2" customFormat="1" ht="14.45" customHeight="1">
      <c r="A100" s="33"/>
      <c r="B100" s="34"/>
      <c r="C100" s="177" t="s">
        <v>117</v>
      </c>
      <c r="D100" s="177" t="s">
        <v>113</v>
      </c>
      <c r="E100" s="178" t="s">
        <v>173</v>
      </c>
      <c r="F100" s="179" t="s">
        <v>174</v>
      </c>
      <c r="G100" s="180" t="s">
        <v>159</v>
      </c>
      <c r="H100" s="181">
        <v>133</v>
      </c>
      <c r="I100" s="182"/>
      <c r="J100" s="183">
        <f>ROUND(I100*H100,2)</f>
        <v>0</v>
      </c>
      <c r="K100" s="179" t="s">
        <v>160</v>
      </c>
      <c r="L100" s="38"/>
      <c r="M100" s="184" t="s">
        <v>19</v>
      </c>
      <c r="N100" s="185" t="s">
        <v>46</v>
      </c>
      <c r="O100" s="63"/>
      <c r="P100" s="186">
        <f>O100*H100</f>
        <v>0</v>
      </c>
      <c r="Q100" s="186">
        <v>0</v>
      </c>
      <c r="R100" s="186">
        <f>Q100*H100</f>
        <v>0</v>
      </c>
      <c r="S100" s="186">
        <v>0.075</v>
      </c>
      <c r="T100" s="187">
        <f>S100*H100</f>
        <v>9.975</v>
      </c>
      <c r="U100" s="33"/>
      <c r="V100" s="33"/>
      <c r="W100" s="33"/>
      <c r="X100" s="33"/>
      <c r="Y100" s="33"/>
      <c r="Z100" s="33"/>
      <c r="AA100" s="33"/>
      <c r="AB100" s="33"/>
      <c r="AC100" s="33"/>
      <c r="AD100" s="33"/>
      <c r="AE100" s="33"/>
      <c r="AR100" s="188" t="s">
        <v>117</v>
      </c>
      <c r="AT100" s="188" t="s">
        <v>113</v>
      </c>
      <c r="AU100" s="188" t="s">
        <v>85</v>
      </c>
      <c r="AY100" s="16" t="s">
        <v>112</v>
      </c>
      <c r="BE100" s="189">
        <f>IF(N100="základní",J100,0)</f>
        <v>0</v>
      </c>
      <c r="BF100" s="189">
        <f>IF(N100="snížená",J100,0)</f>
        <v>0</v>
      </c>
      <c r="BG100" s="189">
        <f>IF(N100="zákl. přenesená",J100,0)</f>
        <v>0</v>
      </c>
      <c r="BH100" s="189">
        <f>IF(N100="sníž. přenesená",J100,0)</f>
        <v>0</v>
      </c>
      <c r="BI100" s="189">
        <f>IF(N100="nulová",J100,0)</f>
        <v>0</v>
      </c>
      <c r="BJ100" s="16" t="s">
        <v>83</v>
      </c>
      <c r="BK100" s="189">
        <f>ROUND(I100*H100,2)</f>
        <v>0</v>
      </c>
      <c r="BL100" s="16" t="s">
        <v>117</v>
      </c>
      <c r="BM100" s="188" t="s">
        <v>175</v>
      </c>
    </row>
    <row r="101" spans="1:47" s="2" customFormat="1" ht="58.5">
      <c r="A101" s="33"/>
      <c r="B101" s="34"/>
      <c r="C101" s="35"/>
      <c r="D101" s="190" t="s">
        <v>162</v>
      </c>
      <c r="E101" s="35"/>
      <c r="F101" s="191" t="s">
        <v>176</v>
      </c>
      <c r="G101" s="35"/>
      <c r="H101" s="35"/>
      <c r="I101" s="107"/>
      <c r="J101" s="35"/>
      <c r="K101" s="35"/>
      <c r="L101" s="38"/>
      <c r="M101" s="192"/>
      <c r="N101" s="193"/>
      <c r="O101" s="63"/>
      <c r="P101" s="63"/>
      <c r="Q101" s="63"/>
      <c r="R101" s="63"/>
      <c r="S101" s="63"/>
      <c r="T101" s="64"/>
      <c r="U101" s="33"/>
      <c r="V101" s="33"/>
      <c r="W101" s="33"/>
      <c r="X101" s="33"/>
      <c r="Y101" s="33"/>
      <c r="Z101" s="33"/>
      <c r="AA101" s="33"/>
      <c r="AB101" s="33"/>
      <c r="AC101" s="33"/>
      <c r="AD101" s="33"/>
      <c r="AE101" s="33"/>
      <c r="AT101" s="16" t="s">
        <v>162</v>
      </c>
      <c r="AU101" s="16" t="s">
        <v>85</v>
      </c>
    </row>
    <row r="102" spans="2:51" s="13" customFormat="1" ht="11.25">
      <c r="B102" s="208"/>
      <c r="C102" s="209"/>
      <c r="D102" s="190" t="s">
        <v>164</v>
      </c>
      <c r="E102" s="210" t="s">
        <v>19</v>
      </c>
      <c r="F102" s="211" t="s">
        <v>177</v>
      </c>
      <c r="G102" s="209"/>
      <c r="H102" s="212">
        <v>34</v>
      </c>
      <c r="I102" s="213"/>
      <c r="J102" s="209"/>
      <c r="K102" s="209"/>
      <c r="L102" s="214"/>
      <c r="M102" s="215"/>
      <c r="N102" s="216"/>
      <c r="O102" s="216"/>
      <c r="P102" s="216"/>
      <c r="Q102" s="216"/>
      <c r="R102" s="216"/>
      <c r="S102" s="216"/>
      <c r="T102" s="217"/>
      <c r="AT102" s="218" t="s">
        <v>164</v>
      </c>
      <c r="AU102" s="218" t="s">
        <v>85</v>
      </c>
      <c r="AV102" s="13" t="s">
        <v>85</v>
      </c>
      <c r="AW102" s="13" t="s">
        <v>34</v>
      </c>
      <c r="AX102" s="13" t="s">
        <v>75</v>
      </c>
      <c r="AY102" s="218" t="s">
        <v>112</v>
      </c>
    </row>
    <row r="103" spans="2:51" s="13" customFormat="1" ht="11.25">
      <c r="B103" s="208"/>
      <c r="C103" s="209"/>
      <c r="D103" s="190" t="s">
        <v>164</v>
      </c>
      <c r="E103" s="210" t="s">
        <v>19</v>
      </c>
      <c r="F103" s="211" t="s">
        <v>178</v>
      </c>
      <c r="G103" s="209"/>
      <c r="H103" s="212">
        <v>80</v>
      </c>
      <c r="I103" s="213"/>
      <c r="J103" s="209"/>
      <c r="K103" s="209"/>
      <c r="L103" s="214"/>
      <c r="M103" s="215"/>
      <c r="N103" s="216"/>
      <c r="O103" s="216"/>
      <c r="P103" s="216"/>
      <c r="Q103" s="216"/>
      <c r="R103" s="216"/>
      <c r="S103" s="216"/>
      <c r="T103" s="217"/>
      <c r="AT103" s="218" t="s">
        <v>164</v>
      </c>
      <c r="AU103" s="218" t="s">
        <v>85</v>
      </c>
      <c r="AV103" s="13" t="s">
        <v>85</v>
      </c>
      <c r="AW103" s="13" t="s">
        <v>34</v>
      </c>
      <c r="AX103" s="13" t="s">
        <v>75</v>
      </c>
      <c r="AY103" s="218" t="s">
        <v>112</v>
      </c>
    </row>
    <row r="104" spans="2:51" s="13" customFormat="1" ht="11.25">
      <c r="B104" s="208"/>
      <c r="C104" s="209"/>
      <c r="D104" s="190" t="s">
        <v>164</v>
      </c>
      <c r="E104" s="210" t="s">
        <v>19</v>
      </c>
      <c r="F104" s="211" t="s">
        <v>179</v>
      </c>
      <c r="G104" s="209"/>
      <c r="H104" s="212">
        <v>19</v>
      </c>
      <c r="I104" s="213"/>
      <c r="J104" s="209"/>
      <c r="K104" s="209"/>
      <c r="L104" s="214"/>
      <c r="M104" s="215"/>
      <c r="N104" s="216"/>
      <c r="O104" s="216"/>
      <c r="P104" s="216"/>
      <c r="Q104" s="216"/>
      <c r="R104" s="216"/>
      <c r="S104" s="216"/>
      <c r="T104" s="217"/>
      <c r="AT104" s="218" t="s">
        <v>164</v>
      </c>
      <c r="AU104" s="218" t="s">
        <v>85</v>
      </c>
      <c r="AV104" s="13" t="s">
        <v>85</v>
      </c>
      <c r="AW104" s="13" t="s">
        <v>34</v>
      </c>
      <c r="AX104" s="13" t="s">
        <v>75</v>
      </c>
      <c r="AY104" s="218" t="s">
        <v>112</v>
      </c>
    </row>
    <row r="105" spans="2:51" s="14" customFormat="1" ht="11.25">
      <c r="B105" s="219"/>
      <c r="C105" s="220"/>
      <c r="D105" s="190" t="s">
        <v>164</v>
      </c>
      <c r="E105" s="221" t="s">
        <v>19</v>
      </c>
      <c r="F105" s="222" t="s">
        <v>168</v>
      </c>
      <c r="G105" s="220"/>
      <c r="H105" s="223">
        <v>133</v>
      </c>
      <c r="I105" s="224"/>
      <c r="J105" s="220"/>
      <c r="K105" s="220"/>
      <c r="L105" s="225"/>
      <c r="M105" s="226"/>
      <c r="N105" s="227"/>
      <c r="O105" s="227"/>
      <c r="P105" s="227"/>
      <c r="Q105" s="227"/>
      <c r="R105" s="227"/>
      <c r="S105" s="227"/>
      <c r="T105" s="228"/>
      <c r="AT105" s="229" t="s">
        <v>164</v>
      </c>
      <c r="AU105" s="229" t="s">
        <v>85</v>
      </c>
      <c r="AV105" s="14" t="s">
        <v>117</v>
      </c>
      <c r="AW105" s="14" t="s">
        <v>34</v>
      </c>
      <c r="AX105" s="14" t="s">
        <v>83</v>
      </c>
      <c r="AY105" s="229" t="s">
        <v>112</v>
      </c>
    </row>
    <row r="106" spans="1:65" s="2" customFormat="1" ht="14.45" customHeight="1">
      <c r="A106" s="33"/>
      <c r="B106" s="34"/>
      <c r="C106" s="177" t="s">
        <v>111</v>
      </c>
      <c r="D106" s="177" t="s">
        <v>113</v>
      </c>
      <c r="E106" s="178" t="s">
        <v>180</v>
      </c>
      <c r="F106" s="179" t="s">
        <v>181</v>
      </c>
      <c r="G106" s="180" t="s">
        <v>159</v>
      </c>
      <c r="H106" s="181">
        <v>133</v>
      </c>
      <c r="I106" s="182"/>
      <c r="J106" s="183">
        <f>ROUND(I106*H106,2)</f>
        <v>0</v>
      </c>
      <c r="K106" s="179" t="s">
        <v>160</v>
      </c>
      <c r="L106" s="38"/>
      <c r="M106" s="184" t="s">
        <v>19</v>
      </c>
      <c r="N106" s="185" t="s">
        <v>46</v>
      </c>
      <c r="O106" s="63"/>
      <c r="P106" s="186">
        <f>O106*H106</f>
        <v>0</v>
      </c>
      <c r="Q106" s="186">
        <v>0</v>
      </c>
      <c r="R106" s="186">
        <f>Q106*H106</f>
        <v>0</v>
      </c>
      <c r="S106" s="186">
        <v>0</v>
      </c>
      <c r="T106" s="187">
        <f>S106*H106</f>
        <v>0</v>
      </c>
      <c r="U106" s="33"/>
      <c r="V106" s="33"/>
      <c r="W106" s="33"/>
      <c r="X106" s="33"/>
      <c r="Y106" s="33"/>
      <c r="Z106" s="33"/>
      <c r="AA106" s="33"/>
      <c r="AB106" s="33"/>
      <c r="AC106" s="33"/>
      <c r="AD106" s="33"/>
      <c r="AE106" s="33"/>
      <c r="AR106" s="188" t="s">
        <v>117</v>
      </c>
      <c r="AT106" s="188" t="s">
        <v>113</v>
      </c>
      <c r="AU106" s="188" t="s">
        <v>85</v>
      </c>
      <c r="AY106" s="16" t="s">
        <v>112</v>
      </c>
      <c r="BE106" s="189">
        <f>IF(N106="základní",J106,0)</f>
        <v>0</v>
      </c>
      <c r="BF106" s="189">
        <f>IF(N106="snížená",J106,0)</f>
        <v>0</v>
      </c>
      <c r="BG106" s="189">
        <f>IF(N106="zákl. přenesená",J106,0)</f>
        <v>0</v>
      </c>
      <c r="BH106" s="189">
        <f>IF(N106="sníž. přenesená",J106,0)</f>
        <v>0</v>
      </c>
      <c r="BI106" s="189">
        <f>IF(N106="nulová",J106,0)</f>
        <v>0</v>
      </c>
      <c r="BJ106" s="16" t="s">
        <v>83</v>
      </c>
      <c r="BK106" s="189">
        <f>ROUND(I106*H106,2)</f>
        <v>0</v>
      </c>
      <c r="BL106" s="16" t="s">
        <v>117</v>
      </c>
      <c r="BM106" s="188" t="s">
        <v>182</v>
      </c>
    </row>
    <row r="107" spans="1:47" s="2" customFormat="1" ht="58.5">
      <c r="A107" s="33"/>
      <c r="B107" s="34"/>
      <c r="C107" s="35"/>
      <c r="D107" s="190" t="s">
        <v>162</v>
      </c>
      <c r="E107" s="35"/>
      <c r="F107" s="191" t="s">
        <v>183</v>
      </c>
      <c r="G107" s="35"/>
      <c r="H107" s="35"/>
      <c r="I107" s="107"/>
      <c r="J107" s="35"/>
      <c r="K107" s="35"/>
      <c r="L107" s="38"/>
      <c r="M107" s="192"/>
      <c r="N107" s="193"/>
      <c r="O107" s="63"/>
      <c r="P107" s="63"/>
      <c r="Q107" s="63"/>
      <c r="R107" s="63"/>
      <c r="S107" s="63"/>
      <c r="T107" s="64"/>
      <c r="U107" s="33"/>
      <c r="V107" s="33"/>
      <c r="W107" s="33"/>
      <c r="X107" s="33"/>
      <c r="Y107" s="33"/>
      <c r="Z107" s="33"/>
      <c r="AA107" s="33"/>
      <c r="AB107" s="33"/>
      <c r="AC107" s="33"/>
      <c r="AD107" s="33"/>
      <c r="AE107" s="33"/>
      <c r="AT107" s="16" t="s">
        <v>162</v>
      </c>
      <c r="AU107" s="16" t="s">
        <v>85</v>
      </c>
    </row>
    <row r="108" spans="2:51" s="13" customFormat="1" ht="11.25">
      <c r="B108" s="208"/>
      <c r="C108" s="209"/>
      <c r="D108" s="190" t="s">
        <v>164</v>
      </c>
      <c r="E108" s="210" t="s">
        <v>19</v>
      </c>
      <c r="F108" s="211" t="s">
        <v>177</v>
      </c>
      <c r="G108" s="209"/>
      <c r="H108" s="212">
        <v>34</v>
      </c>
      <c r="I108" s="213"/>
      <c r="J108" s="209"/>
      <c r="K108" s="209"/>
      <c r="L108" s="214"/>
      <c r="M108" s="215"/>
      <c r="N108" s="216"/>
      <c r="O108" s="216"/>
      <c r="P108" s="216"/>
      <c r="Q108" s="216"/>
      <c r="R108" s="216"/>
      <c r="S108" s="216"/>
      <c r="T108" s="217"/>
      <c r="AT108" s="218" t="s">
        <v>164</v>
      </c>
      <c r="AU108" s="218" t="s">
        <v>85</v>
      </c>
      <c r="AV108" s="13" t="s">
        <v>85</v>
      </c>
      <c r="AW108" s="13" t="s">
        <v>34</v>
      </c>
      <c r="AX108" s="13" t="s">
        <v>75</v>
      </c>
      <c r="AY108" s="218" t="s">
        <v>112</v>
      </c>
    </row>
    <row r="109" spans="2:51" s="13" customFormat="1" ht="11.25">
      <c r="B109" s="208"/>
      <c r="C109" s="209"/>
      <c r="D109" s="190" t="s">
        <v>164</v>
      </c>
      <c r="E109" s="210" t="s">
        <v>19</v>
      </c>
      <c r="F109" s="211" t="s">
        <v>178</v>
      </c>
      <c r="G109" s="209"/>
      <c r="H109" s="212">
        <v>80</v>
      </c>
      <c r="I109" s="213"/>
      <c r="J109" s="209"/>
      <c r="K109" s="209"/>
      <c r="L109" s="214"/>
      <c r="M109" s="215"/>
      <c r="N109" s="216"/>
      <c r="O109" s="216"/>
      <c r="P109" s="216"/>
      <c r="Q109" s="216"/>
      <c r="R109" s="216"/>
      <c r="S109" s="216"/>
      <c r="T109" s="217"/>
      <c r="AT109" s="218" t="s">
        <v>164</v>
      </c>
      <c r="AU109" s="218" t="s">
        <v>85</v>
      </c>
      <c r="AV109" s="13" t="s">
        <v>85</v>
      </c>
      <c r="AW109" s="13" t="s">
        <v>34</v>
      </c>
      <c r="AX109" s="13" t="s">
        <v>75</v>
      </c>
      <c r="AY109" s="218" t="s">
        <v>112</v>
      </c>
    </row>
    <row r="110" spans="2:51" s="13" customFormat="1" ht="11.25">
      <c r="B110" s="208"/>
      <c r="C110" s="209"/>
      <c r="D110" s="190" t="s">
        <v>164</v>
      </c>
      <c r="E110" s="210" t="s">
        <v>19</v>
      </c>
      <c r="F110" s="211" t="s">
        <v>179</v>
      </c>
      <c r="G110" s="209"/>
      <c r="H110" s="212">
        <v>19</v>
      </c>
      <c r="I110" s="213"/>
      <c r="J110" s="209"/>
      <c r="K110" s="209"/>
      <c r="L110" s="214"/>
      <c r="M110" s="215"/>
      <c r="N110" s="216"/>
      <c r="O110" s="216"/>
      <c r="P110" s="216"/>
      <c r="Q110" s="216"/>
      <c r="R110" s="216"/>
      <c r="S110" s="216"/>
      <c r="T110" s="217"/>
      <c r="AT110" s="218" t="s">
        <v>164</v>
      </c>
      <c r="AU110" s="218" t="s">
        <v>85</v>
      </c>
      <c r="AV110" s="13" t="s">
        <v>85</v>
      </c>
      <c r="AW110" s="13" t="s">
        <v>34</v>
      </c>
      <c r="AX110" s="13" t="s">
        <v>75</v>
      </c>
      <c r="AY110" s="218" t="s">
        <v>112</v>
      </c>
    </row>
    <row r="111" spans="2:51" s="14" customFormat="1" ht="11.25">
      <c r="B111" s="219"/>
      <c r="C111" s="220"/>
      <c r="D111" s="190" t="s">
        <v>164</v>
      </c>
      <c r="E111" s="221" t="s">
        <v>19</v>
      </c>
      <c r="F111" s="222" t="s">
        <v>168</v>
      </c>
      <c r="G111" s="220"/>
      <c r="H111" s="223">
        <v>133</v>
      </c>
      <c r="I111" s="224"/>
      <c r="J111" s="220"/>
      <c r="K111" s="220"/>
      <c r="L111" s="225"/>
      <c r="M111" s="226"/>
      <c r="N111" s="227"/>
      <c r="O111" s="227"/>
      <c r="P111" s="227"/>
      <c r="Q111" s="227"/>
      <c r="R111" s="227"/>
      <c r="S111" s="227"/>
      <c r="T111" s="228"/>
      <c r="AT111" s="229" t="s">
        <v>164</v>
      </c>
      <c r="AU111" s="229" t="s">
        <v>85</v>
      </c>
      <c r="AV111" s="14" t="s">
        <v>117</v>
      </c>
      <c r="AW111" s="14" t="s">
        <v>34</v>
      </c>
      <c r="AX111" s="14" t="s">
        <v>83</v>
      </c>
      <c r="AY111" s="229" t="s">
        <v>112</v>
      </c>
    </row>
    <row r="112" spans="1:65" s="2" customFormat="1" ht="14.45" customHeight="1">
      <c r="A112" s="33"/>
      <c r="B112" s="34"/>
      <c r="C112" s="177" t="s">
        <v>137</v>
      </c>
      <c r="D112" s="177" t="s">
        <v>113</v>
      </c>
      <c r="E112" s="178" t="s">
        <v>184</v>
      </c>
      <c r="F112" s="179" t="s">
        <v>185</v>
      </c>
      <c r="G112" s="180" t="s">
        <v>159</v>
      </c>
      <c r="H112" s="181">
        <v>133</v>
      </c>
      <c r="I112" s="182"/>
      <c r="J112" s="183">
        <f>ROUND(I112*H112,2)</f>
        <v>0</v>
      </c>
      <c r="K112" s="179" t="s">
        <v>160</v>
      </c>
      <c r="L112" s="38"/>
      <c r="M112" s="184" t="s">
        <v>19</v>
      </c>
      <c r="N112" s="185" t="s">
        <v>46</v>
      </c>
      <c r="O112" s="63"/>
      <c r="P112" s="186">
        <f>O112*H112</f>
        <v>0</v>
      </c>
      <c r="Q112" s="186">
        <v>0.00315</v>
      </c>
      <c r="R112" s="186">
        <f>Q112*H112</f>
        <v>0.41895</v>
      </c>
      <c r="S112" s="186">
        <v>0</v>
      </c>
      <c r="T112" s="187">
        <f>S112*H112</f>
        <v>0</v>
      </c>
      <c r="U112" s="33"/>
      <c r="V112" s="33"/>
      <c r="W112" s="33"/>
      <c r="X112" s="33"/>
      <c r="Y112" s="33"/>
      <c r="Z112" s="33"/>
      <c r="AA112" s="33"/>
      <c r="AB112" s="33"/>
      <c r="AC112" s="33"/>
      <c r="AD112" s="33"/>
      <c r="AE112" s="33"/>
      <c r="AR112" s="188" t="s">
        <v>117</v>
      </c>
      <c r="AT112" s="188" t="s">
        <v>113</v>
      </c>
      <c r="AU112" s="188" t="s">
        <v>85</v>
      </c>
      <c r="AY112" s="16" t="s">
        <v>112</v>
      </c>
      <c r="BE112" s="189">
        <f>IF(N112="základní",J112,0)</f>
        <v>0</v>
      </c>
      <c r="BF112" s="189">
        <f>IF(N112="snížená",J112,0)</f>
        <v>0</v>
      </c>
      <c r="BG112" s="189">
        <f>IF(N112="zákl. přenesená",J112,0)</f>
        <v>0</v>
      </c>
      <c r="BH112" s="189">
        <f>IF(N112="sníž. přenesená",J112,0)</f>
        <v>0</v>
      </c>
      <c r="BI112" s="189">
        <f>IF(N112="nulová",J112,0)</f>
        <v>0</v>
      </c>
      <c r="BJ112" s="16" t="s">
        <v>83</v>
      </c>
      <c r="BK112" s="189">
        <f>ROUND(I112*H112,2)</f>
        <v>0</v>
      </c>
      <c r="BL112" s="16" t="s">
        <v>117</v>
      </c>
      <c r="BM112" s="188" t="s">
        <v>186</v>
      </c>
    </row>
    <row r="113" spans="2:51" s="13" customFormat="1" ht="11.25">
      <c r="B113" s="208"/>
      <c r="C113" s="209"/>
      <c r="D113" s="190" t="s">
        <v>164</v>
      </c>
      <c r="E113" s="210" t="s">
        <v>19</v>
      </c>
      <c r="F113" s="211" t="s">
        <v>177</v>
      </c>
      <c r="G113" s="209"/>
      <c r="H113" s="212">
        <v>34</v>
      </c>
      <c r="I113" s="213"/>
      <c r="J113" s="209"/>
      <c r="K113" s="209"/>
      <c r="L113" s="214"/>
      <c r="M113" s="215"/>
      <c r="N113" s="216"/>
      <c r="O113" s="216"/>
      <c r="P113" s="216"/>
      <c r="Q113" s="216"/>
      <c r="R113" s="216"/>
      <c r="S113" s="216"/>
      <c r="T113" s="217"/>
      <c r="AT113" s="218" t="s">
        <v>164</v>
      </c>
      <c r="AU113" s="218" t="s">
        <v>85</v>
      </c>
      <c r="AV113" s="13" t="s">
        <v>85</v>
      </c>
      <c r="AW113" s="13" t="s">
        <v>34</v>
      </c>
      <c r="AX113" s="13" t="s">
        <v>75</v>
      </c>
      <c r="AY113" s="218" t="s">
        <v>112</v>
      </c>
    </row>
    <row r="114" spans="2:51" s="13" customFormat="1" ht="11.25">
      <c r="B114" s="208"/>
      <c r="C114" s="209"/>
      <c r="D114" s="190" t="s">
        <v>164</v>
      </c>
      <c r="E114" s="210" t="s">
        <v>19</v>
      </c>
      <c r="F114" s="211" t="s">
        <v>178</v>
      </c>
      <c r="G114" s="209"/>
      <c r="H114" s="212">
        <v>80</v>
      </c>
      <c r="I114" s="213"/>
      <c r="J114" s="209"/>
      <c r="K114" s="209"/>
      <c r="L114" s="214"/>
      <c r="M114" s="215"/>
      <c r="N114" s="216"/>
      <c r="O114" s="216"/>
      <c r="P114" s="216"/>
      <c r="Q114" s="216"/>
      <c r="R114" s="216"/>
      <c r="S114" s="216"/>
      <c r="T114" s="217"/>
      <c r="AT114" s="218" t="s">
        <v>164</v>
      </c>
      <c r="AU114" s="218" t="s">
        <v>85</v>
      </c>
      <c r="AV114" s="13" t="s">
        <v>85</v>
      </c>
      <c r="AW114" s="13" t="s">
        <v>34</v>
      </c>
      <c r="AX114" s="13" t="s">
        <v>75</v>
      </c>
      <c r="AY114" s="218" t="s">
        <v>112</v>
      </c>
    </row>
    <row r="115" spans="2:51" s="13" customFormat="1" ht="11.25">
      <c r="B115" s="208"/>
      <c r="C115" s="209"/>
      <c r="D115" s="190" t="s">
        <v>164</v>
      </c>
      <c r="E115" s="210" t="s">
        <v>19</v>
      </c>
      <c r="F115" s="211" t="s">
        <v>179</v>
      </c>
      <c r="G115" s="209"/>
      <c r="H115" s="212">
        <v>19</v>
      </c>
      <c r="I115" s="213"/>
      <c r="J115" s="209"/>
      <c r="K115" s="209"/>
      <c r="L115" s="214"/>
      <c r="M115" s="215"/>
      <c r="N115" s="216"/>
      <c r="O115" s="216"/>
      <c r="P115" s="216"/>
      <c r="Q115" s="216"/>
      <c r="R115" s="216"/>
      <c r="S115" s="216"/>
      <c r="T115" s="217"/>
      <c r="AT115" s="218" t="s">
        <v>164</v>
      </c>
      <c r="AU115" s="218" t="s">
        <v>85</v>
      </c>
      <c r="AV115" s="13" t="s">
        <v>85</v>
      </c>
      <c r="AW115" s="13" t="s">
        <v>34</v>
      </c>
      <c r="AX115" s="13" t="s">
        <v>75</v>
      </c>
      <c r="AY115" s="218" t="s">
        <v>112</v>
      </c>
    </row>
    <row r="116" spans="2:51" s="14" customFormat="1" ht="11.25">
      <c r="B116" s="219"/>
      <c r="C116" s="220"/>
      <c r="D116" s="190" t="s">
        <v>164</v>
      </c>
      <c r="E116" s="221" t="s">
        <v>19</v>
      </c>
      <c r="F116" s="222" t="s">
        <v>168</v>
      </c>
      <c r="G116" s="220"/>
      <c r="H116" s="223">
        <v>133</v>
      </c>
      <c r="I116" s="224"/>
      <c r="J116" s="220"/>
      <c r="K116" s="220"/>
      <c r="L116" s="225"/>
      <c r="M116" s="226"/>
      <c r="N116" s="227"/>
      <c r="O116" s="227"/>
      <c r="P116" s="227"/>
      <c r="Q116" s="227"/>
      <c r="R116" s="227"/>
      <c r="S116" s="227"/>
      <c r="T116" s="228"/>
      <c r="AT116" s="229" t="s">
        <v>164</v>
      </c>
      <c r="AU116" s="229" t="s">
        <v>85</v>
      </c>
      <c r="AV116" s="14" t="s">
        <v>117</v>
      </c>
      <c r="AW116" s="14" t="s">
        <v>34</v>
      </c>
      <c r="AX116" s="14" t="s">
        <v>83</v>
      </c>
      <c r="AY116" s="229" t="s">
        <v>112</v>
      </c>
    </row>
    <row r="117" spans="1:65" s="2" customFormat="1" ht="14.45" customHeight="1">
      <c r="A117" s="33"/>
      <c r="B117" s="34"/>
      <c r="C117" s="177" t="s">
        <v>141</v>
      </c>
      <c r="D117" s="177" t="s">
        <v>113</v>
      </c>
      <c r="E117" s="178" t="s">
        <v>187</v>
      </c>
      <c r="F117" s="179" t="s">
        <v>188</v>
      </c>
      <c r="G117" s="180" t="s">
        <v>159</v>
      </c>
      <c r="H117" s="181">
        <v>133</v>
      </c>
      <c r="I117" s="182"/>
      <c r="J117" s="183">
        <f>ROUND(I117*H117,2)</f>
        <v>0</v>
      </c>
      <c r="K117" s="179" t="s">
        <v>160</v>
      </c>
      <c r="L117" s="38"/>
      <c r="M117" s="184" t="s">
        <v>19</v>
      </c>
      <c r="N117" s="185" t="s">
        <v>46</v>
      </c>
      <c r="O117" s="63"/>
      <c r="P117" s="186">
        <f>O117*H117</f>
        <v>0</v>
      </c>
      <c r="Q117" s="186">
        <v>0</v>
      </c>
      <c r="R117" s="186">
        <f>Q117*H117</f>
        <v>0</v>
      </c>
      <c r="S117" s="186">
        <v>0</v>
      </c>
      <c r="T117" s="187">
        <f>S117*H117</f>
        <v>0</v>
      </c>
      <c r="U117" s="33"/>
      <c r="V117" s="33"/>
      <c r="W117" s="33"/>
      <c r="X117" s="33"/>
      <c r="Y117" s="33"/>
      <c r="Z117" s="33"/>
      <c r="AA117" s="33"/>
      <c r="AB117" s="33"/>
      <c r="AC117" s="33"/>
      <c r="AD117" s="33"/>
      <c r="AE117" s="33"/>
      <c r="AR117" s="188" t="s">
        <v>117</v>
      </c>
      <c r="AT117" s="188" t="s">
        <v>113</v>
      </c>
      <c r="AU117" s="188" t="s">
        <v>85</v>
      </c>
      <c r="AY117" s="16" t="s">
        <v>112</v>
      </c>
      <c r="BE117" s="189">
        <f>IF(N117="základní",J117,0)</f>
        <v>0</v>
      </c>
      <c r="BF117" s="189">
        <f>IF(N117="snížená",J117,0)</f>
        <v>0</v>
      </c>
      <c r="BG117" s="189">
        <f>IF(N117="zákl. přenesená",J117,0)</f>
        <v>0</v>
      </c>
      <c r="BH117" s="189">
        <f>IF(N117="sníž. přenesená",J117,0)</f>
        <v>0</v>
      </c>
      <c r="BI117" s="189">
        <f>IF(N117="nulová",J117,0)</f>
        <v>0</v>
      </c>
      <c r="BJ117" s="16" t="s">
        <v>83</v>
      </c>
      <c r="BK117" s="189">
        <f>ROUND(I117*H117,2)</f>
        <v>0</v>
      </c>
      <c r="BL117" s="16" t="s">
        <v>117</v>
      </c>
      <c r="BM117" s="188" t="s">
        <v>189</v>
      </c>
    </row>
    <row r="118" spans="2:51" s="13" customFormat="1" ht="11.25">
      <c r="B118" s="208"/>
      <c r="C118" s="209"/>
      <c r="D118" s="190" t="s">
        <v>164</v>
      </c>
      <c r="E118" s="210" t="s">
        <v>19</v>
      </c>
      <c r="F118" s="211" t="s">
        <v>177</v>
      </c>
      <c r="G118" s="209"/>
      <c r="H118" s="212">
        <v>34</v>
      </c>
      <c r="I118" s="213"/>
      <c r="J118" s="209"/>
      <c r="K118" s="209"/>
      <c r="L118" s="214"/>
      <c r="M118" s="215"/>
      <c r="N118" s="216"/>
      <c r="O118" s="216"/>
      <c r="P118" s="216"/>
      <c r="Q118" s="216"/>
      <c r="R118" s="216"/>
      <c r="S118" s="216"/>
      <c r="T118" s="217"/>
      <c r="AT118" s="218" t="s">
        <v>164</v>
      </c>
      <c r="AU118" s="218" t="s">
        <v>85</v>
      </c>
      <c r="AV118" s="13" t="s">
        <v>85</v>
      </c>
      <c r="AW118" s="13" t="s">
        <v>34</v>
      </c>
      <c r="AX118" s="13" t="s">
        <v>75</v>
      </c>
      <c r="AY118" s="218" t="s">
        <v>112</v>
      </c>
    </row>
    <row r="119" spans="2:51" s="13" customFormat="1" ht="11.25">
      <c r="B119" s="208"/>
      <c r="C119" s="209"/>
      <c r="D119" s="190" t="s">
        <v>164</v>
      </c>
      <c r="E119" s="210" t="s">
        <v>19</v>
      </c>
      <c r="F119" s="211" t="s">
        <v>178</v>
      </c>
      <c r="G119" s="209"/>
      <c r="H119" s="212">
        <v>80</v>
      </c>
      <c r="I119" s="213"/>
      <c r="J119" s="209"/>
      <c r="K119" s="209"/>
      <c r="L119" s="214"/>
      <c r="M119" s="215"/>
      <c r="N119" s="216"/>
      <c r="O119" s="216"/>
      <c r="P119" s="216"/>
      <c r="Q119" s="216"/>
      <c r="R119" s="216"/>
      <c r="S119" s="216"/>
      <c r="T119" s="217"/>
      <c r="AT119" s="218" t="s">
        <v>164</v>
      </c>
      <c r="AU119" s="218" t="s">
        <v>85</v>
      </c>
      <c r="AV119" s="13" t="s">
        <v>85</v>
      </c>
      <c r="AW119" s="13" t="s">
        <v>34</v>
      </c>
      <c r="AX119" s="13" t="s">
        <v>75</v>
      </c>
      <c r="AY119" s="218" t="s">
        <v>112</v>
      </c>
    </row>
    <row r="120" spans="2:51" s="13" customFormat="1" ht="11.25">
      <c r="B120" s="208"/>
      <c r="C120" s="209"/>
      <c r="D120" s="190" t="s">
        <v>164</v>
      </c>
      <c r="E120" s="210" t="s">
        <v>19</v>
      </c>
      <c r="F120" s="211" t="s">
        <v>179</v>
      </c>
      <c r="G120" s="209"/>
      <c r="H120" s="212">
        <v>19</v>
      </c>
      <c r="I120" s="213"/>
      <c r="J120" s="209"/>
      <c r="K120" s="209"/>
      <c r="L120" s="214"/>
      <c r="M120" s="215"/>
      <c r="N120" s="216"/>
      <c r="O120" s="216"/>
      <c r="P120" s="216"/>
      <c r="Q120" s="216"/>
      <c r="R120" s="216"/>
      <c r="S120" s="216"/>
      <c r="T120" s="217"/>
      <c r="AT120" s="218" t="s">
        <v>164</v>
      </c>
      <c r="AU120" s="218" t="s">
        <v>85</v>
      </c>
      <c r="AV120" s="13" t="s">
        <v>85</v>
      </c>
      <c r="AW120" s="13" t="s">
        <v>34</v>
      </c>
      <c r="AX120" s="13" t="s">
        <v>75</v>
      </c>
      <c r="AY120" s="218" t="s">
        <v>112</v>
      </c>
    </row>
    <row r="121" spans="2:51" s="14" customFormat="1" ht="11.25">
      <c r="B121" s="219"/>
      <c r="C121" s="220"/>
      <c r="D121" s="190" t="s">
        <v>164</v>
      </c>
      <c r="E121" s="221" t="s">
        <v>19</v>
      </c>
      <c r="F121" s="222" t="s">
        <v>168</v>
      </c>
      <c r="G121" s="220"/>
      <c r="H121" s="223">
        <v>133</v>
      </c>
      <c r="I121" s="224"/>
      <c r="J121" s="220"/>
      <c r="K121" s="220"/>
      <c r="L121" s="225"/>
      <c r="M121" s="226"/>
      <c r="N121" s="227"/>
      <c r="O121" s="227"/>
      <c r="P121" s="227"/>
      <c r="Q121" s="227"/>
      <c r="R121" s="227"/>
      <c r="S121" s="227"/>
      <c r="T121" s="228"/>
      <c r="AT121" s="229" t="s">
        <v>164</v>
      </c>
      <c r="AU121" s="229" t="s">
        <v>85</v>
      </c>
      <c r="AV121" s="14" t="s">
        <v>117</v>
      </c>
      <c r="AW121" s="14" t="s">
        <v>34</v>
      </c>
      <c r="AX121" s="14" t="s">
        <v>83</v>
      </c>
      <c r="AY121" s="229" t="s">
        <v>112</v>
      </c>
    </row>
    <row r="122" spans="1:65" s="2" customFormat="1" ht="24.2" customHeight="1">
      <c r="A122" s="33"/>
      <c r="B122" s="34"/>
      <c r="C122" s="177" t="s">
        <v>121</v>
      </c>
      <c r="D122" s="177" t="s">
        <v>113</v>
      </c>
      <c r="E122" s="178" t="s">
        <v>190</v>
      </c>
      <c r="F122" s="179" t="s">
        <v>191</v>
      </c>
      <c r="G122" s="180" t="s">
        <v>159</v>
      </c>
      <c r="H122" s="181">
        <v>40</v>
      </c>
      <c r="I122" s="182"/>
      <c r="J122" s="183">
        <f>ROUND(I122*H122,2)</f>
        <v>0</v>
      </c>
      <c r="K122" s="179" t="s">
        <v>160</v>
      </c>
      <c r="L122" s="38"/>
      <c r="M122" s="184" t="s">
        <v>19</v>
      </c>
      <c r="N122" s="185" t="s">
        <v>46</v>
      </c>
      <c r="O122" s="63"/>
      <c r="P122" s="186">
        <f>O122*H122</f>
        <v>0</v>
      </c>
      <c r="Q122" s="186">
        <v>0.05828</v>
      </c>
      <c r="R122" s="186">
        <f>Q122*H122</f>
        <v>2.3312</v>
      </c>
      <c r="S122" s="186">
        <v>0</v>
      </c>
      <c r="T122" s="187">
        <f>S122*H122</f>
        <v>0</v>
      </c>
      <c r="U122" s="33"/>
      <c r="V122" s="33"/>
      <c r="W122" s="33"/>
      <c r="X122" s="33"/>
      <c r="Y122" s="33"/>
      <c r="Z122" s="33"/>
      <c r="AA122" s="33"/>
      <c r="AB122" s="33"/>
      <c r="AC122" s="33"/>
      <c r="AD122" s="33"/>
      <c r="AE122" s="33"/>
      <c r="AR122" s="188" t="s">
        <v>117</v>
      </c>
      <c r="AT122" s="188" t="s">
        <v>113</v>
      </c>
      <c r="AU122" s="188" t="s">
        <v>85</v>
      </c>
      <c r="AY122" s="16" t="s">
        <v>112</v>
      </c>
      <c r="BE122" s="189">
        <f>IF(N122="základní",J122,0)</f>
        <v>0</v>
      </c>
      <c r="BF122" s="189">
        <f>IF(N122="snížená",J122,0)</f>
        <v>0</v>
      </c>
      <c r="BG122" s="189">
        <f>IF(N122="zákl. přenesená",J122,0)</f>
        <v>0</v>
      </c>
      <c r="BH122" s="189">
        <f>IF(N122="sníž. přenesená",J122,0)</f>
        <v>0</v>
      </c>
      <c r="BI122" s="189">
        <f>IF(N122="nulová",J122,0)</f>
        <v>0</v>
      </c>
      <c r="BJ122" s="16" t="s">
        <v>83</v>
      </c>
      <c r="BK122" s="189">
        <f>ROUND(I122*H122,2)</f>
        <v>0</v>
      </c>
      <c r="BL122" s="16" t="s">
        <v>117</v>
      </c>
      <c r="BM122" s="188" t="s">
        <v>192</v>
      </c>
    </row>
    <row r="123" spans="1:47" s="2" customFormat="1" ht="107.25">
      <c r="A123" s="33"/>
      <c r="B123" s="34"/>
      <c r="C123" s="35"/>
      <c r="D123" s="190" t="s">
        <v>162</v>
      </c>
      <c r="E123" s="35"/>
      <c r="F123" s="191" t="s">
        <v>193</v>
      </c>
      <c r="G123" s="35"/>
      <c r="H123" s="35"/>
      <c r="I123" s="107"/>
      <c r="J123" s="35"/>
      <c r="K123" s="35"/>
      <c r="L123" s="38"/>
      <c r="M123" s="192"/>
      <c r="N123" s="193"/>
      <c r="O123" s="63"/>
      <c r="P123" s="63"/>
      <c r="Q123" s="63"/>
      <c r="R123" s="63"/>
      <c r="S123" s="63"/>
      <c r="T123" s="64"/>
      <c r="U123" s="33"/>
      <c r="V123" s="33"/>
      <c r="W123" s="33"/>
      <c r="X123" s="33"/>
      <c r="Y123" s="33"/>
      <c r="Z123" s="33"/>
      <c r="AA123" s="33"/>
      <c r="AB123" s="33"/>
      <c r="AC123" s="33"/>
      <c r="AD123" s="33"/>
      <c r="AE123" s="33"/>
      <c r="AT123" s="16" t="s">
        <v>162</v>
      </c>
      <c r="AU123" s="16" t="s">
        <v>85</v>
      </c>
    </row>
    <row r="124" spans="2:51" s="13" customFormat="1" ht="11.25">
      <c r="B124" s="208"/>
      <c r="C124" s="209"/>
      <c r="D124" s="190" t="s">
        <v>164</v>
      </c>
      <c r="E124" s="210" t="s">
        <v>19</v>
      </c>
      <c r="F124" s="211" t="s">
        <v>165</v>
      </c>
      <c r="G124" s="209"/>
      <c r="H124" s="212">
        <v>10</v>
      </c>
      <c r="I124" s="213"/>
      <c r="J124" s="209"/>
      <c r="K124" s="209"/>
      <c r="L124" s="214"/>
      <c r="M124" s="215"/>
      <c r="N124" s="216"/>
      <c r="O124" s="216"/>
      <c r="P124" s="216"/>
      <c r="Q124" s="216"/>
      <c r="R124" s="216"/>
      <c r="S124" s="216"/>
      <c r="T124" s="217"/>
      <c r="AT124" s="218" t="s">
        <v>164</v>
      </c>
      <c r="AU124" s="218" t="s">
        <v>85</v>
      </c>
      <c r="AV124" s="13" t="s">
        <v>85</v>
      </c>
      <c r="AW124" s="13" t="s">
        <v>34</v>
      </c>
      <c r="AX124" s="13" t="s">
        <v>75</v>
      </c>
      <c r="AY124" s="218" t="s">
        <v>112</v>
      </c>
    </row>
    <row r="125" spans="2:51" s="13" customFormat="1" ht="11.25">
      <c r="B125" s="208"/>
      <c r="C125" s="209"/>
      <c r="D125" s="190" t="s">
        <v>164</v>
      </c>
      <c r="E125" s="210" t="s">
        <v>19</v>
      </c>
      <c r="F125" s="211" t="s">
        <v>166</v>
      </c>
      <c r="G125" s="209"/>
      <c r="H125" s="212">
        <v>24</v>
      </c>
      <c r="I125" s="213"/>
      <c r="J125" s="209"/>
      <c r="K125" s="209"/>
      <c r="L125" s="214"/>
      <c r="M125" s="215"/>
      <c r="N125" s="216"/>
      <c r="O125" s="216"/>
      <c r="P125" s="216"/>
      <c r="Q125" s="216"/>
      <c r="R125" s="216"/>
      <c r="S125" s="216"/>
      <c r="T125" s="217"/>
      <c r="AT125" s="218" t="s">
        <v>164</v>
      </c>
      <c r="AU125" s="218" t="s">
        <v>85</v>
      </c>
      <c r="AV125" s="13" t="s">
        <v>85</v>
      </c>
      <c r="AW125" s="13" t="s">
        <v>34</v>
      </c>
      <c r="AX125" s="13" t="s">
        <v>75</v>
      </c>
      <c r="AY125" s="218" t="s">
        <v>112</v>
      </c>
    </row>
    <row r="126" spans="2:51" s="13" customFormat="1" ht="11.25">
      <c r="B126" s="208"/>
      <c r="C126" s="209"/>
      <c r="D126" s="190" t="s">
        <v>164</v>
      </c>
      <c r="E126" s="210" t="s">
        <v>19</v>
      </c>
      <c r="F126" s="211" t="s">
        <v>167</v>
      </c>
      <c r="G126" s="209"/>
      <c r="H126" s="212">
        <v>6</v>
      </c>
      <c r="I126" s="213"/>
      <c r="J126" s="209"/>
      <c r="K126" s="209"/>
      <c r="L126" s="214"/>
      <c r="M126" s="215"/>
      <c r="N126" s="216"/>
      <c r="O126" s="216"/>
      <c r="P126" s="216"/>
      <c r="Q126" s="216"/>
      <c r="R126" s="216"/>
      <c r="S126" s="216"/>
      <c r="T126" s="217"/>
      <c r="AT126" s="218" t="s">
        <v>164</v>
      </c>
      <c r="AU126" s="218" t="s">
        <v>85</v>
      </c>
      <c r="AV126" s="13" t="s">
        <v>85</v>
      </c>
      <c r="AW126" s="13" t="s">
        <v>34</v>
      </c>
      <c r="AX126" s="13" t="s">
        <v>75</v>
      </c>
      <c r="AY126" s="218" t="s">
        <v>112</v>
      </c>
    </row>
    <row r="127" spans="2:51" s="14" customFormat="1" ht="11.25">
      <c r="B127" s="219"/>
      <c r="C127" s="220"/>
      <c r="D127" s="190" t="s">
        <v>164</v>
      </c>
      <c r="E127" s="221" t="s">
        <v>19</v>
      </c>
      <c r="F127" s="222" t="s">
        <v>168</v>
      </c>
      <c r="G127" s="220"/>
      <c r="H127" s="223">
        <v>40</v>
      </c>
      <c r="I127" s="224"/>
      <c r="J127" s="220"/>
      <c r="K127" s="220"/>
      <c r="L127" s="225"/>
      <c r="M127" s="226"/>
      <c r="N127" s="227"/>
      <c r="O127" s="227"/>
      <c r="P127" s="227"/>
      <c r="Q127" s="227"/>
      <c r="R127" s="227"/>
      <c r="S127" s="227"/>
      <c r="T127" s="228"/>
      <c r="AT127" s="229" t="s">
        <v>164</v>
      </c>
      <c r="AU127" s="229" t="s">
        <v>85</v>
      </c>
      <c r="AV127" s="14" t="s">
        <v>117</v>
      </c>
      <c r="AW127" s="14" t="s">
        <v>34</v>
      </c>
      <c r="AX127" s="14" t="s">
        <v>83</v>
      </c>
      <c r="AY127" s="229" t="s">
        <v>112</v>
      </c>
    </row>
    <row r="128" spans="1:65" s="2" customFormat="1" ht="24.2" customHeight="1">
      <c r="A128" s="33"/>
      <c r="B128" s="34"/>
      <c r="C128" s="177" t="s">
        <v>125</v>
      </c>
      <c r="D128" s="177" t="s">
        <v>113</v>
      </c>
      <c r="E128" s="178" t="s">
        <v>194</v>
      </c>
      <c r="F128" s="179" t="s">
        <v>195</v>
      </c>
      <c r="G128" s="180" t="s">
        <v>159</v>
      </c>
      <c r="H128" s="181">
        <v>40</v>
      </c>
      <c r="I128" s="182"/>
      <c r="J128" s="183">
        <f>ROUND(I128*H128,2)</f>
        <v>0</v>
      </c>
      <c r="K128" s="179" t="s">
        <v>160</v>
      </c>
      <c r="L128" s="38"/>
      <c r="M128" s="184" t="s">
        <v>19</v>
      </c>
      <c r="N128" s="185" t="s">
        <v>46</v>
      </c>
      <c r="O128" s="63"/>
      <c r="P128" s="186">
        <f>O128*H128</f>
        <v>0</v>
      </c>
      <c r="Q128" s="186">
        <v>0</v>
      </c>
      <c r="R128" s="186">
        <f>Q128*H128</f>
        <v>0</v>
      </c>
      <c r="S128" s="186">
        <v>0</v>
      </c>
      <c r="T128" s="187">
        <f>S128*H128</f>
        <v>0</v>
      </c>
      <c r="U128" s="33"/>
      <c r="V128" s="33"/>
      <c r="W128" s="33"/>
      <c r="X128" s="33"/>
      <c r="Y128" s="33"/>
      <c r="Z128" s="33"/>
      <c r="AA128" s="33"/>
      <c r="AB128" s="33"/>
      <c r="AC128" s="33"/>
      <c r="AD128" s="33"/>
      <c r="AE128" s="33"/>
      <c r="AR128" s="188" t="s">
        <v>117</v>
      </c>
      <c r="AT128" s="188" t="s">
        <v>113</v>
      </c>
      <c r="AU128" s="188" t="s">
        <v>85</v>
      </c>
      <c r="AY128" s="16" t="s">
        <v>112</v>
      </c>
      <c r="BE128" s="189">
        <f>IF(N128="základní",J128,0)</f>
        <v>0</v>
      </c>
      <c r="BF128" s="189">
        <f>IF(N128="snížená",J128,0)</f>
        <v>0</v>
      </c>
      <c r="BG128" s="189">
        <f>IF(N128="zákl. přenesená",J128,0)</f>
        <v>0</v>
      </c>
      <c r="BH128" s="189">
        <f>IF(N128="sníž. přenesená",J128,0)</f>
        <v>0</v>
      </c>
      <c r="BI128" s="189">
        <f>IF(N128="nulová",J128,0)</f>
        <v>0</v>
      </c>
      <c r="BJ128" s="16" t="s">
        <v>83</v>
      </c>
      <c r="BK128" s="189">
        <f>ROUND(I128*H128,2)</f>
        <v>0</v>
      </c>
      <c r="BL128" s="16" t="s">
        <v>117</v>
      </c>
      <c r="BM128" s="188" t="s">
        <v>196</v>
      </c>
    </row>
    <row r="129" spans="1:47" s="2" customFormat="1" ht="107.25">
      <c r="A129" s="33"/>
      <c r="B129" s="34"/>
      <c r="C129" s="35"/>
      <c r="D129" s="190" t="s">
        <v>162</v>
      </c>
      <c r="E129" s="35"/>
      <c r="F129" s="191" t="s">
        <v>193</v>
      </c>
      <c r="G129" s="35"/>
      <c r="H129" s="35"/>
      <c r="I129" s="107"/>
      <c r="J129" s="35"/>
      <c r="K129" s="35"/>
      <c r="L129" s="38"/>
      <c r="M129" s="192"/>
      <c r="N129" s="193"/>
      <c r="O129" s="63"/>
      <c r="P129" s="63"/>
      <c r="Q129" s="63"/>
      <c r="R129" s="63"/>
      <c r="S129" s="63"/>
      <c r="T129" s="64"/>
      <c r="U129" s="33"/>
      <c r="V129" s="33"/>
      <c r="W129" s="33"/>
      <c r="X129" s="33"/>
      <c r="Y129" s="33"/>
      <c r="Z129" s="33"/>
      <c r="AA129" s="33"/>
      <c r="AB129" s="33"/>
      <c r="AC129" s="33"/>
      <c r="AD129" s="33"/>
      <c r="AE129" s="33"/>
      <c r="AT129" s="16" t="s">
        <v>162</v>
      </c>
      <c r="AU129" s="16" t="s">
        <v>85</v>
      </c>
    </row>
    <row r="130" spans="2:51" s="13" customFormat="1" ht="11.25">
      <c r="B130" s="208"/>
      <c r="C130" s="209"/>
      <c r="D130" s="190" t="s">
        <v>164</v>
      </c>
      <c r="E130" s="210" t="s">
        <v>19</v>
      </c>
      <c r="F130" s="211" t="s">
        <v>165</v>
      </c>
      <c r="G130" s="209"/>
      <c r="H130" s="212">
        <v>10</v>
      </c>
      <c r="I130" s="213"/>
      <c r="J130" s="209"/>
      <c r="K130" s="209"/>
      <c r="L130" s="214"/>
      <c r="M130" s="215"/>
      <c r="N130" s="216"/>
      <c r="O130" s="216"/>
      <c r="P130" s="216"/>
      <c r="Q130" s="216"/>
      <c r="R130" s="216"/>
      <c r="S130" s="216"/>
      <c r="T130" s="217"/>
      <c r="AT130" s="218" t="s">
        <v>164</v>
      </c>
      <c r="AU130" s="218" t="s">
        <v>85</v>
      </c>
      <c r="AV130" s="13" t="s">
        <v>85</v>
      </c>
      <c r="AW130" s="13" t="s">
        <v>34</v>
      </c>
      <c r="AX130" s="13" t="s">
        <v>75</v>
      </c>
      <c r="AY130" s="218" t="s">
        <v>112</v>
      </c>
    </row>
    <row r="131" spans="2:51" s="13" customFormat="1" ht="11.25">
      <c r="B131" s="208"/>
      <c r="C131" s="209"/>
      <c r="D131" s="190" t="s">
        <v>164</v>
      </c>
      <c r="E131" s="210" t="s">
        <v>19</v>
      </c>
      <c r="F131" s="211" t="s">
        <v>166</v>
      </c>
      <c r="G131" s="209"/>
      <c r="H131" s="212">
        <v>24</v>
      </c>
      <c r="I131" s="213"/>
      <c r="J131" s="209"/>
      <c r="K131" s="209"/>
      <c r="L131" s="214"/>
      <c r="M131" s="215"/>
      <c r="N131" s="216"/>
      <c r="O131" s="216"/>
      <c r="P131" s="216"/>
      <c r="Q131" s="216"/>
      <c r="R131" s="216"/>
      <c r="S131" s="216"/>
      <c r="T131" s="217"/>
      <c r="AT131" s="218" t="s">
        <v>164</v>
      </c>
      <c r="AU131" s="218" t="s">
        <v>85</v>
      </c>
      <c r="AV131" s="13" t="s">
        <v>85</v>
      </c>
      <c r="AW131" s="13" t="s">
        <v>34</v>
      </c>
      <c r="AX131" s="13" t="s">
        <v>75</v>
      </c>
      <c r="AY131" s="218" t="s">
        <v>112</v>
      </c>
    </row>
    <row r="132" spans="2:51" s="13" customFormat="1" ht="11.25">
      <c r="B132" s="208"/>
      <c r="C132" s="209"/>
      <c r="D132" s="190" t="s">
        <v>164</v>
      </c>
      <c r="E132" s="210" t="s">
        <v>19</v>
      </c>
      <c r="F132" s="211" t="s">
        <v>167</v>
      </c>
      <c r="G132" s="209"/>
      <c r="H132" s="212">
        <v>6</v>
      </c>
      <c r="I132" s="213"/>
      <c r="J132" s="209"/>
      <c r="K132" s="209"/>
      <c r="L132" s="214"/>
      <c r="M132" s="215"/>
      <c r="N132" s="216"/>
      <c r="O132" s="216"/>
      <c r="P132" s="216"/>
      <c r="Q132" s="216"/>
      <c r="R132" s="216"/>
      <c r="S132" s="216"/>
      <c r="T132" s="217"/>
      <c r="AT132" s="218" t="s">
        <v>164</v>
      </c>
      <c r="AU132" s="218" t="s">
        <v>85</v>
      </c>
      <c r="AV132" s="13" t="s">
        <v>85</v>
      </c>
      <c r="AW132" s="13" t="s">
        <v>34</v>
      </c>
      <c r="AX132" s="13" t="s">
        <v>75</v>
      </c>
      <c r="AY132" s="218" t="s">
        <v>112</v>
      </c>
    </row>
    <row r="133" spans="2:51" s="14" customFormat="1" ht="11.25">
      <c r="B133" s="219"/>
      <c r="C133" s="220"/>
      <c r="D133" s="190" t="s">
        <v>164</v>
      </c>
      <c r="E133" s="221" t="s">
        <v>19</v>
      </c>
      <c r="F133" s="222" t="s">
        <v>168</v>
      </c>
      <c r="G133" s="220"/>
      <c r="H133" s="223">
        <v>40</v>
      </c>
      <c r="I133" s="224"/>
      <c r="J133" s="220"/>
      <c r="K133" s="220"/>
      <c r="L133" s="225"/>
      <c r="M133" s="226"/>
      <c r="N133" s="227"/>
      <c r="O133" s="227"/>
      <c r="P133" s="227"/>
      <c r="Q133" s="227"/>
      <c r="R133" s="227"/>
      <c r="S133" s="227"/>
      <c r="T133" s="228"/>
      <c r="AT133" s="229" t="s">
        <v>164</v>
      </c>
      <c r="AU133" s="229" t="s">
        <v>85</v>
      </c>
      <c r="AV133" s="14" t="s">
        <v>117</v>
      </c>
      <c r="AW133" s="14" t="s">
        <v>34</v>
      </c>
      <c r="AX133" s="14" t="s">
        <v>83</v>
      </c>
      <c r="AY133" s="229" t="s">
        <v>112</v>
      </c>
    </row>
    <row r="134" spans="1:65" s="2" customFormat="1" ht="14.45" customHeight="1">
      <c r="A134" s="33"/>
      <c r="B134" s="34"/>
      <c r="C134" s="177" t="s">
        <v>130</v>
      </c>
      <c r="D134" s="177" t="s">
        <v>113</v>
      </c>
      <c r="E134" s="178" t="s">
        <v>197</v>
      </c>
      <c r="F134" s="179" t="s">
        <v>198</v>
      </c>
      <c r="G134" s="180" t="s">
        <v>159</v>
      </c>
      <c r="H134" s="181">
        <v>133</v>
      </c>
      <c r="I134" s="182"/>
      <c r="J134" s="183">
        <f>ROUND(I134*H134,2)</f>
        <v>0</v>
      </c>
      <c r="K134" s="179" t="s">
        <v>160</v>
      </c>
      <c r="L134" s="38"/>
      <c r="M134" s="184" t="s">
        <v>19</v>
      </c>
      <c r="N134" s="185" t="s">
        <v>46</v>
      </c>
      <c r="O134" s="63"/>
      <c r="P134" s="186">
        <f>O134*H134</f>
        <v>0</v>
      </c>
      <c r="Q134" s="186">
        <v>0.00712</v>
      </c>
      <c r="R134" s="186">
        <f>Q134*H134</f>
        <v>0.9469599999999999</v>
      </c>
      <c r="S134" s="186">
        <v>0</v>
      </c>
      <c r="T134" s="187">
        <f>S134*H134</f>
        <v>0</v>
      </c>
      <c r="U134" s="33"/>
      <c r="V134" s="33"/>
      <c r="W134" s="33"/>
      <c r="X134" s="33"/>
      <c r="Y134" s="33"/>
      <c r="Z134" s="33"/>
      <c r="AA134" s="33"/>
      <c r="AB134" s="33"/>
      <c r="AC134" s="33"/>
      <c r="AD134" s="33"/>
      <c r="AE134" s="33"/>
      <c r="AR134" s="188" t="s">
        <v>117</v>
      </c>
      <c r="AT134" s="188" t="s">
        <v>113</v>
      </c>
      <c r="AU134" s="188" t="s">
        <v>85</v>
      </c>
      <c r="AY134" s="16" t="s">
        <v>112</v>
      </c>
      <c r="BE134" s="189">
        <f>IF(N134="základní",J134,0)</f>
        <v>0</v>
      </c>
      <c r="BF134" s="189">
        <f>IF(N134="snížená",J134,0)</f>
        <v>0</v>
      </c>
      <c r="BG134" s="189">
        <f>IF(N134="zákl. přenesená",J134,0)</f>
        <v>0</v>
      </c>
      <c r="BH134" s="189">
        <f>IF(N134="sníž. přenesená",J134,0)</f>
        <v>0</v>
      </c>
      <c r="BI134" s="189">
        <f>IF(N134="nulová",J134,0)</f>
        <v>0</v>
      </c>
      <c r="BJ134" s="16" t="s">
        <v>83</v>
      </c>
      <c r="BK134" s="189">
        <f>ROUND(I134*H134,2)</f>
        <v>0</v>
      </c>
      <c r="BL134" s="16" t="s">
        <v>117</v>
      </c>
      <c r="BM134" s="188" t="s">
        <v>199</v>
      </c>
    </row>
    <row r="135" spans="1:47" s="2" customFormat="1" ht="29.25">
      <c r="A135" s="33"/>
      <c r="B135" s="34"/>
      <c r="C135" s="35"/>
      <c r="D135" s="190" t="s">
        <v>162</v>
      </c>
      <c r="E135" s="35"/>
      <c r="F135" s="191" t="s">
        <v>200</v>
      </c>
      <c r="G135" s="35"/>
      <c r="H135" s="35"/>
      <c r="I135" s="107"/>
      <c r="J135" s="35"/>
      <c r="K135" s="35"/>
      <c r="L135" s="38"/>
      <c r="M135" s="192"/>
      <c r="N135" s="193"/>
      <c r="O135" s="63"/>
      <c r="P135" s="63"/>
      <c r="Q135" s="63"/>
      <c r="R135" s="63"/>
      <c r="S135" s="63"/>
      <c r="T135" s="64"/>
      <c r="U135" s="33"/>
      <c r="V135" s="33"/>
      <c r="W135" s="33"/>
      <c r="X135" s="33"/>
      <c r="Y135" s="33"/>
      <c r="Z135" s="33"/>
      <c r="AA135" s="33"/>
      <c r="AB135" s="33"/>
      <c r="AC135" s="33"/>
      <c r="AD135" s="33"/>
      <c r="AE135" s="33"/>
      <c r="AT135" s="16" t="s">
        <v>162</v>
      </c>
      <c r="AU135" s="16" t="s">
        <v>85</v>
      </c>
    </row>
    <row r="136" spans="2:51" s="13" customFormat="1" ht="11.25">
      <c r="B136" s="208"/>
      <c r="C136" s="209"/>
      <c r="D136" s="190" t="s">
        <v>164</v>
      </c>
      <c r="E136" s="210" t="s">
        <v>19</v>
      </c>
      <c r="F136" s="211" t="s">
        <v>177</v>
      </c>
      <c r="G136" s="209"/>
      <c r="H136" s="212">
        <v>34</v>
      </c>
      <c r="I136" s="213"/>
      <c r="J136" s="209"/>
      <c r="K136" s="209"/>
      <c r="L136" s="214"/>
      <c r="M136" s="215"/>
      <c r="N136" s="216"/>
      <c r="O136" s="216"/>
      <c r="P136" s="216"/>
      <c r="Q136" s="216"/>
      <c r="R136" s="216"/>
      <c r="S136" s="216"/>
      <c r="T136" s="217"/>
      <c r="AT136" s="218" t="s">
        <v>164</v>
      </c>
      <c r="AU136" s="218" t="s">
        <v>85</v>
      </c>
      <c r="AV136" s="13" t="s">
        <v>85</v>
      </c>
      <c r="AW136" s="13" t="s">
        <v>34</v>
      </c>
      <c r="AX136" s="13" t="s">
        <v>75</v>
      </c>
      <c r="AY136" s="218" t="s">
        <v>112</v>
      </c>
    </row>
    <row r="137" spans="2:51" s="13" customFormat="1" ht="11.25">
      <c r="B137" s="208"/>
      <c r="C137" s="209"/>
      <c r="D137" s="190" t="s">
        <v>164</v>
      </c>
      <c r="E137" s="210" t="s">
        <v>19</v>
      </c>
      <c r="F137" s="211" t="s">
        <v>178</v>
      </c>
      <c r="G137" s="209"/>
      <c r="H137" s="212">
        <v>80</v>
      </c>
      <c r="I137" s="213"/>
      <c r="J137" s="209"/>
      <c r="K137" s="209"/>
      <c r="L137" s="214"/>
      <c r="M137" s="215"/>
      <c r="N137" s="216"/>
      <c r="O137" s="216"/>
      <c r="P137" s="216"/>
      <c r="Q137" s="216"/>
      <c r="R137" s="216"/>
      <c r="S137" s="216"/>
      <c r="T137" s="217"/>
      <c r="AT137" s="218" t="s">
        <v>164</v>
      </c>
      <c r="AU137" s="218" t="s">
        <v>85</v>
      </c>
      <c r="AV137" s="13" t="s">
        <v>85</v>
      </c>
      <c r="AW137" s="13" t="s">
        <v>34</v>
      </c>
      <c r="AX137" s="13" t="s">
        <v>75</v>
      </c>
      <c r="AY137" s="218" t="s">
        <v>112</v>
      </c>
    </row>
    <row r="138" spans="2:51" s="13" customFormat="1" ht="11.25">
      <c r="B138" s="208"/>
      <c r="C138" s="209"/>
      <c r="D138" s="190" t="s">
        <v>164</v>
      </c>
      <c r="E138" s="210" t="s">
        <v>19</v>
      </c>
      <c r="F138" s="211" t="s">
        <v>179</v>
      </c>
      <c r="G138" s="209"/>
      <c r="H138" s="212">
        <v>19</v>
      </c>
      <c r="I138" s="213"/>
      <c r="J138" s="209"/>
      <c r="K138" s="209"/>
      <c r="L138" s="214"/>
      <c r="M138" s="215"/>
      <c r="N138" s="216"/>
      <c r="O138" s="216"/>
      <c r="P138" s="216"/>
      <c r="Q138" s="216"/>
      <c r="R138" s="216"/>
      <c r="S138" s="216"/>
      <c r="T138" s="217"/>
      <c r="AT138" s="218" t="s">
        <v>164</v>
      </c>
      <c r="AU138" s="218" t="s">
        <v>85</v>
      </c>
      <c r="AV138" s="13" t="s">
        <v>85</v>
      </c>
      <c r="AW138" s="13" t="s">
        <v>34</v>
      </c>
      <c r="AX138" s="13" t="s">
        <v>75</v>
      </c>
      <c r="AY138" s="218" t="s">
        <v>112</v>
      </c>
    </row>
    <row r="139" spans="2:51" s="14" customFormat="1" ht="11.25">
      <c r="B139" s="219"/>
      <c r="C139" s="220"/>
      <c r="D139" s="190" t="s">
        <v>164</v>
      </c>
      <c r="E139" s="221" t="s">
        <v>19</v>
      </c>
      <c r="F139" s="222" t="s">
        <v>168</v>
      </c>
      <c r="G139" s="220"/>
      <c r="H139" s="223">
        <v>133</v>
      </c>
      <c r="I139" s="224"/>
      <c r="J139" s="220"/>
      <c r="K139" s="220"/>
      <c r="L139" s="225"/>
      <c r="M139" s="226"/>
      <c r="N139" s="227"/>
      <c r="O139" s="227"/>
      <c r="P139" s="227"/>
      <c r="Q139" s="227"/>
      <c r="R139" s="227"/>
      <c r="S139" s="227"/>
      <c r="T139" s="228"/>
      <c r="AT139" s="229" t="s">
        <v>164</v>
      </c>
      <c r="AU139" s="229" t="s">
        <v>85</v>
      </c>
      <c r="AV139" s="14" t="s">
        <v>117</v>
      </c>
      <c r="AW139" s="14" t="s">
        <v>34</v>
      </c>
      <c r="AX139" s="14" t="s">
        <v>83</v>
      </c>
      <c r="AY139" s="229" t="s">
        <v>112</v>
      </c>
    </row>
    <row r="140" spans="1:65" s="2" customFormat="1" ht="14.45" customHeight="1">
      <c r="A140" s="33"/>
      <c r="B140" s="34"/>
      <c r="C140" s="177" t="s">
        <v>201</v>
      </c>
      <c r="D140" s="177" t="s">
        <v>113</v>
      </c>
      <c r="E140" s="178" t="s">
        <v>202</v>
      </c>
      <c r="F140" s="179" t="s">
        <v>203</v>
      </c>
      <c r="G140" s="180" t="s">
        <v>159</v>
      </c>
      <c r="H140" s="181">
        <v>133</v>
      </c>
      <c r="I140" s="182"/>
      <c r="J140" s="183">
        <f>ROUND(I140*H140,2)</f>
        <v>0</v>
      </c>
      <c r="K140" s="179" t="s">
        <v>160</v>
      </c>
      <c r="L140" s="38"/>
      <c r="M140" s="184" t="s">
        <v>19</v>
      </c>
      <c r="N140" s="185" t="s">
        <v>46</v>
      </c>
      <c r="O140" s="63"/>
      <c r="P140" s="186">
        <f>O140*H140</f>
        <v>0</v>
      </c>
      <c r="Q140" s="186">
        <v>0</v>
      </c>
      <c r="R140" s="186">
        <f>Q140*H140</f>
        <v>0</v>
      </c>
      <c r="S140" s="186">
        <v>0</v>
      </c>
      <c r="T140" s="187">
        <f>S140*H140</f>
        <v>0</v>
      </c>
      <c r="U140" s="33"/>
      <c r="V140" s="33"/>
      <c r="W140" s="33"/>
      <c r="X140" s="33"/>
      <c r="Y140" s="33"/>
      <c r="Z140" s="33"/>
      <c r="AA140" s="33"/>
      <c r="AB140" s="33"/>
      <c r="AC140" s="33"/>
      <c r="AD140" s="33"/>
      <c r="AE140" s="33"/>
      <c r="AR140" s="188" t="s">
        <v>117</v>
      </c>
      <c r="AT140" s="188" t="s">
        <v>113</v>
      </c>
      <c r="AU140" s="188" t="s">
        <v>85</v>
      </c>
      <c r="AY140" s="16" t="s">
        <v>112</v>
      </c>
      <c r="BE140" s="189">
        <f>IF(N140="základní",J140,0)</f>
        <v>0</v>
      </c>
      <c r="BF140" s="189">
        <f>IF(N140="snížená",J140,0)</f>
        <v>0</v>
      </c>
      <c r="BG140" s="189">
        <f>IF(N140="zákl. přenesená",J140,0)</f>
        <v>0</v>
      </c>
      <c r="BH140" s="189">
        <f>IF(N140="sníž. přenesená",J140,0)</f>
        <v>0</v>
      </c>
      <c r="BI140" s="189">
        <f>IF(N140="nulová",J140,0)</f>
        <v>0</v>
      </c>
      <c r="BJ140" s="16" t="s">
        <v>83</v>
      </c>
      <c r="BK140" s="189">
        <f>ROUND(I140*H140,2)</f>
        <v>0</v>
      </c>
      <c r="BL140" s="16" t="s">
        <v>117</v>
      </c>
      <c r="BM140" s="188" t="s">
        <v>204</v>
      </c>
    </row>
    <row r="141" spans="1:47" s="2" customFormat="1" ht="29.25">
      <c r="A141" s="33"/>
      <c r="B141" s="34"/>
      <c r="C141" s="35"/>
      <c r="D141" s="190" t="s">
        <v>162</v>
      </c>
      <c r="E141" s="35"/>
      <c r="F141" s="191" t="s">
        <v>200</v>
      </c>
      <c r="G141" s="35"/>
      <c r="H141" s="35"/>
      <c r="I141" s="107"/>
      <c r="J141" s="35"/>
      <c r="K141" s="35"/>
      <c r="L141" s="38"/>
      <c r="M141" s="192"/>
      <c r="N141" s="193"/>
      <c r="O141" s="63"/>
      <c r="P141" s="63"/>
      <c r="Q141" s="63"/>
      <c r="R141" s="63"/>
      <c r="S141" s="63"/>
      <c r="T141" s="64"/>
      <c r="U141" s="33"/>
      <c r="V141" s="33"/>
      <c r="W141" s="33"/>
      <c r="X141" s="33"/>
      <c r="Y141" s="33"/>
      <c r="Z141" s="33"/>
      <c r="AA141" s="33"/>
      <c r="AB141" s="33"/>
      <c r="AC141" s="33"/>
      <c r="AD141" s="33"/>
      <c r="AE141" s="33"/>
      <c r="AT141" s="16" t="s">
        <v>162</v>
      </c>
      <c r="AU141" s="16" t="s">
        <v>85</v>
      </c>
    </row>
    <row r="142" spans="2:51" s="13" customFormat="1" ht="11.25">
      <c r="B142" s="208"/>
      <c r="C142" s="209"/>
      <c r="D142" s="190" t="s">
        <v>164</v>
      </c>
      <c r="E142" s="210" t="s">
        <v>19</v>
      </c>
      <c r="F142" s="211" t="s">
        <v>177</v>
      </c>
      <c r="G142" s="209"/>
      <c r="H142" s="212">
        <v>34</v>
      </c>
      <c r="I142" s="213"/>
      <c r="J142" s="209"/>
      <c r="K142" s="209"/>
      <c r="L142" s="214"/>
      <c r="M142" s="215"/>
      <c r="N142" s="216"/>
      <c r="O142" s="216"/>
      <c r="P142" s="216"/>
      <c r="Q142" s="216"/>
      <c r="R142" s="216"/>
      <c r="S142" s="216"/>
      <c r="T142" s="217"/>
      <c r="AT142" s="218" t="s">
        <v>164</v>
      </c>
      <c r="AU142" s="218" t="s">
        <v>85</v>
      </c>
      <c r="AV142" s="13" t="s">
        <v>85</v>
      </c>
      <c r="AW142" s="13" t="s">
        <v>34</v>
      </c>
      <c r="AX142" s="13" t="s">
        <v>75</v>
      </c>
      <c r="AY142" s="218" t="s">
        <v>112</v>
      </c>
    </row>
    <row r="143" spans="2:51" s="13" customFormat="1" ht="11.25">
      <c r="B143" s="208"/>
      <c r="C143" s="209"/>
      <c r="D143" s="190" t="s">
        <v>164</v>
      </c>
      <c r="E143" s="210" t="s">
        <v>19</v>
      </c>
      <c r="F143" s="211" t="s">
        <v>178</v>
      </c>
      <c r="G143" s="209"/>
      <c r="H143" s="212">
        <v>80</v>
      </c>
      <c r="I143" s="213"/>
      <c r="J143" s="209"/>
      <c r="K143" s="209"/>
      <c r="L143" s="214"/>
      <c r="M143" s="215"/>
      <c r="N143" s="216"/>
      <c r="O143" s="216"/>
      <c r="P143" s="216"/>
      <c r="Q143" s="216"/>
      <c r="R143" s="216"/>
      <c r="S143" s="216"/>
      <c r="T143" s="217"/>
      <c r="AT143" s="218" t="s">
        <v>164</v>
      </c>
      <c r="AU143" s="218" t="s">
        <v>85</v>
      </c>
      <c r="AV143" s="13" t="s">
        <v>85</v>
      </c>
      <c r="AW143" s="13" t="s">
        <v>34</v>
      </c>
      <c r="AX143" s="13" t="s">
        <v>75</v>
      </c>
      <c r="AY143" s="218" t="s">
        <v>112</v>
      </c>
    </row>
    <row r="144" spans="2:51" s="13" customFormat="1" ht="11.25">
      <c r="B144" s="208"/>
      <c r="C144" s="209"/>
      <c r="D144" s="190" t="s">
        <v>164</v>
      </c>
      <c r="E144" s="210" t="s">
        <v>19</v>
      </c>
      <c r="F144" s="211" t="s">
        <v>179</v>
      </c>
      <c r="G144" s="209"/>
      <c r="H144" s="212">
        <v>19</v>
      </c>
      <c r="I144" s="213"/>
      <c r="J144" s="209"/>
      <c r="K144" s="209"/>
      <c r="L144" s="214"/>
      <c r="M144" s="215"/>
      <c r="N144" s="216"/>
      <c r="O144" s="216"/>
      <c r="P144" s="216"/>
      <c r="Q144" s="216"/>
      <c r="R144" s="216"/>
      <c r="S144" s="216"/>
      <c r="T144" s="217"/>
      <c r="AT144" s="218" t="s">
        <v>164</v>
      </c>
      <c r="AU144" s="218" t="s">
        <v>85</v>
      </c>
      <c r="AV144" s="13" t="s">
        <v>85</v>
      </c>
      <c r="AW144" s="13" t="s">
        <v>34</v>
      </c>
      <c r="AX144" s="13" t="s">
        <v>75</v>
      </c>
      <c r="AY144" s="218" t="s">
        <v>112</v>
      </c>
    </row>
    <row r="145" spans="2:51" s="14" customFormat="1" ht="11.25">
      <c r="B145" s="219"/>
      <c r="C145" s="220"/>
      <c r="D145" s="190" t="s">
        <v>164</v>
      </c>
      <c r="E145" s="221" t="s">
        <v>19</v>
      </c>
      <c r="F145" s="222" t="s">
        <v>168</v>
      </c>
      <c r="G145" s="220"/>
      <c r="H145" s="223">
        <v>133</v>
      </c>
      <c r="I145" s="224"/>
      <c r="J145" s="220"/>
      <c r="K145" s="220"/>
      <c r="L145" s="225"/>
      <c r="M145" s="226"/>
      <c r="N145" s="227"/>
      <c r="O145" s="227"/>
      <c r="P145" s="227"/>
      <c r="Q145" s="227"/>
      <c r="R145" s="227"/>
      <c r="S145" s="227"/>
      <c r="T145" s="228"/>
      <c r="AT145" s="229" t="s">
        <v>164</v>
      </c>
      <c r="AU145" s="229" t="s">
        <v>85</v>
      </c>
      <c r="AV145" s="14" t="s">
        <v>117</v>
      </c>
      <c r="AW145" s="14" t="s">
        <v>34</v>
      </c>
      <c r="AX145" s="14" t="s">
        <v>83</v>
      </c>
      <c r="AY145" s="229" t="s">
        <v>112</v>
      </c>
    </row>
    <row r="146" spans="1:65" s="2" customFormat="1" ht="14.45" customHeight="1">
      <c r="A146" s="33"/>
      <c r="B146" s="34"/>
      <c r="C146" s="177" t="s">
        <v>205</v>
      </c>
      <c r="D146" s="177" t="s">
        <v>113</v>
      </c>
      <c r="E146" s="178" t="s">
        <v>206</v>
      </c>
      <c r="F146" s="179" t="s">
        <v>207</v>
      </c>
      <c r="G146" s="180" t="s">
        <v>159</v>
      </c>
      <c r="H146" s="181">
        <v>133</v>
      </c>
      <c r="I146" s="182"/>
      <c r="J146" s="183">
        <f>ROUND(I146*H146,2)</f>
        <v>0</v>
      </c>
      <c r="K146" s="179" t="s">
        <v>160</v>
      </c>
      <c r="L146" s="38"/>
      <c r="M146" s="184" t="s">
        <v>19</v>
      </c>
      <c r="N146" s="185" t="s">
        <v>46</v>
      </c>
      <c r="O146" s="63"/>
      <c r="P146" s="186">
        <f>O146*H146</f>
        <v>0</v>
      </c>
      <c r="Q146" s="186">
        <v>0</v>
      </c>
      <c r="R146" s="186">
        <f>Q146*H146</f>
        <v>0</v>
      </c>
      <c r="S146" s="186">
        <v>0</v>
      </c>
      <c r="T146" s="187">
        <f>S146*H146</f>
        <v>0</v>
      </c>
      <c r="U146" s="33"/>
      <c r="V146" s="33"/>
      <c r="W146" s="33"/>
      <c r="X146" s="33"/>
      <c r="Y146" s="33"/>
      <c r="Z146" s="33"/>
      <c r="AA146" s="33"/>
      <c r="AB146" s="33"/>
      <c r="AC146" s="33"/>
      <c r="AD146" s="33"/>
      <c r="AE146" s="33"/>
      <c r="AR146" s="188" t="s">
        <v>117</v>
      </c>
      <c r="AT146" s="188" t="s">
        <v>113</v>
      </c>
      <c r="AU146" s="188" t="s">
        <v>85</v>
      </c>
      <c r="AY146" s="16" t="s">
        <v>112</v>
      </c>
      <c r="BE146" s="189">
        <f>IF(N146="základní",J146,0)</f>
        <v>0</v>
      </c>
      <c r="BF146" s="189">
        <f>IF(N146="snížená",J146,0)</f>
        <v>0</v>
      </c>
      <c r="BG146" s="189">
        <f>IF(N146="zákl. přenesená",J146,0)</f>
        <v>0</v>
      </c>
      <c r="BH146" s="189">
        <f>IF(N146="sníž. přenesená",J146,0)</f>
        <v>0</v>
      </c>
      <c r="BI146" s="189">
        <f>IF(N146="nulová",J146,0)</f>
        <v>0</v>
      </c>
      <c r="BJ146" s="16" t="s">
        <v>83</v>
      </c>
      <c r="BK146" s="189">
        <f>ROUND(I146*H146,2)</f>
        <v>0</v>
      </c>
      <c r="BL146" s="16" t="s">
        <v>117</v>
      </c>
      <c r="BM146" s="188" t="s">
        <v>208</v>
      </c>
    </row>
    <row r="147" spans="2:51" s="13" customFormat="1" ht="11.25">
      <c r="B147" s="208"/>
      <c r="C147" s="209"/>
      <c r="D147" s="190" t="s">
        <v>164</v>
      </c>
      <c r="E147" s="210" t="s">
        <v>19</v>
      </c>
      <c r="F147" s="211" t="s">
        <v>177</v>
      </c>
      <c r="G147" s="209"/>
      <c r="H147" s="212">
        <v>34</v>
      </c>
      <c r="I147" s="213"/>
      <c r="J147" s="209"/>
      <c r="K147" s="209"/>
      <c r="L147" s="214"/>
      <c r="M147" s="215"/>
      <c r="N147" s="216"/>
      <c r="O147" s="216"/>
      <c r="P147" s="216"/>
      <c r="Q147" s="216"/>
      <c r="R147" s="216"/>
      <c r="S147" s="216"/>
      <c r="T147" s="217"/>
      <c r="AT147" s="218" t="s">
        <v>164</v>
      </c>
      <c r="AU147" s="218" t="s">
        <v>85</v>
      </c>
      <c r="AV147" s="13" t="s">
        <v>85</v>
      </c>
      <c r="AW147" s="13" t="s">
        <v>34</v>
      </c>
      <c r="AX147" s="13" t="s">
        <v>75</v>
      </c>
      <c r="AY147" s="218" t="s">
        <v>112</v>
      </c>
    </row>
    <row r="148" spans="2:51" s="13" customFormat="1" ht="11.25">
      <c r="B148" s="208"/>
      <c r="C148" s="209"/>
      <c r="D148" s="190" t="s">
        <v>164</v>
      </c>
      <c r="E148" s="210" t="s">
        <v>19</v>
      </c>
      <c r="F148" s="211" t="s">
        <v>178</v>
      </c>
      <c r="G148" s="209"/>
      <c r="H148" s="212">
        <v>80</v>
      </c>
      <c r="I148" s="213"/>
      <c r="J148" s="209"/>
      <c r="K148" s="209"/>
      <c r="L148" s="214"/>
      <c r="M148" s="215"/>
      <c r="N148" s="216"/>
      <c r="O148" s="216"/>
      <c r="P148" s="216"/>
      <c r="Q148" s="216"/>
      <c r="R148" s="216"/>
      <c r="S148" s="216"/>
      <c r="T148" s="217"/>
      <c r="AT148" s="218" t="s">
        <v>164</v>
      </c>
      <c r="AU148" s="218" t="s">
        <v>85</v>
      </c>
      <c r="AV148" s="13" t="s">
        <v>85</v>
      </c>
      <c r="AW148" s="13" t="s">
        <v>34</v>
      </c>
      <c r="AX148" s="13" t="s">
        <v>75</v>
      </c>
      <c r="AY148" s="218" t="s">
        <v>112</v>
      </c>
    </row>
    <row r="149" spans="2:51" s="13" customFormat="1" ht="11.25">
      <c r="B149" s="208"/>
      <c r="C149" s="209"/>
      <c r="D149" s="190" t="s">
        <v>164</v>
      </c>
      <c r="E149" s="210" t="s">
        <v>19</v>
      </c>
      <c r="F149" s="211" t="s">
        <v>179</v>
      </c>
      <c r="G149" s="209"/>
      <c r="H149" s="212">
        <v>19</v>
      </c>
      <c r="I149" s="213"/>
      <c r="J149" s="209"/>
      <c r="K149" s="209"/>
      <c r="L149" s="214"/>
      <c r="M149" s="215"/>
      <c r="N149" s="216"/>
      <c r="O149" s="216"/>
      <c r="P149" s="216"/>
      <c r="Q149" s="216"/>
      <c r="R149" s="216"/>
      <c r="S149" s="216"/>
      <c r="T149" s="217"/>
      <c r="AT149" s="218" t="s">
        <v>164</v>
      </c>
      <c r="AU149" s="218" t="s">
        <v>85</v>
      </c>
      <c r="AV149" s="13" t="s">
        <v>85</v>
      </c>
      <c r="AW149" s="13" t="s">
        <v>34</v>
      </c>
      <c r="AX149" s="13" t="s">
        <v>75</v>
      </c>
      <c r="AY149" s="218" t="s">
        <v>112</v>
      </c>
    </row>
    <row r="150" spans="2:51" s="14" customFormat="1" ht="11.25">
      <c r="B150" s="219"/>
      <c r="C150" s="220"/>
      <c r="D150" s="190" t="s">
        <v>164</v>
      </c>
      <c r="E150" s="221" t="s">
        <v>19</v>
      </c>
      <c r="F150" s="222" t="s">
        <v>168</v>
      </c>
      <c r="G150" s="220"/>
      <c r="H150" s="223">
        <v>133</v>
      </c>
      <c r="I150" s="224"/>
      <c r="J150" s="220"/>
      <c r="K150" s="220"/>
      <c r="L150" s="225"/>
      <c r="M150" s="226"/>
      <c r="N150" s="227"/>
      <c r="O150" s="227"/>
      <c r="P150" s="227"/>
      <c r="Q150" s="227"/>
      <c r="R150" s="227"/>
      <c r="S150" s="227"/>
      <c r="T150" s="228"/>
      <c r="AT150" s="229" t="s">
        <v>164</v>
      </c>
      <c r="AU150" s="229" t="s">
        <v>85</v>
      </c>
      <c r="AV150" s="14" t="s">
        <v>117</v>
      </c>
      <c r="AW150" s="14" t="s">
        <v>34</v>
      </c>
      <c r="AX150" s="14" t="s">
        <v>83</v>
      </c>
      <c r="AY150" s="229" t="s">
        <v>112</v>
      </c>
    </row>
    <row r="151" spans="1:65" s="2" customFormat="1" ht="14.45" customHeight="1">
      <c r="A151" s="33"/>
      <c r="B151" s="34"/>
      <c r="C151" s="177" t="s">
        <v>209</v>
      </c>
      <c r="D151" s="177" t="s">
        <v>113</v>
      </c>
      <c r="E151" s="178" t="s">
        <v>210</v>
      </c>
      <c r="F151" s="179" t="s">
        <v>211</v>
      </c>
      <c r="G151" s="180" t="s">
        <v>159</v>
      </c>
      <c r="H151" s="181">
        <v>133</v>
      </c>
      <c r="I151" s="182"/>
      <c r="J151" s="183">
        <f>ROUND(I151*H151,2)</f>
        <v>0</v>
      </c>
      <c r="K151" s="179" t="s">
        <v>160</v>
      </c>
      <c r="L151" s="38"/>
      <c r="M151" s="184" t="s">
        <v>19</v>
      </c>
      <c r="N151" s="185" t="s">
        <v>46</v>
      </c>
      <c r="O151" s="63"/>
      <c r="P151" s="186">
        <f>O151*H151</f>
        <v>0</v>
      </c>
      <c r="Q151" s="186">
        <v>0</v>
      </c>
      <c r="R151" s="186">
        <f>Q151*H151</f>
        <v>0</v>
      </c>
      <c r="S151" s="186">
        <v>0</v>
      </c>
      <c r="T151" s="187">
        <f>S151*H151</f>
        <v>0</v>
      </c>
      <c r="U151" s="33"/>
      <c r="V151" s="33"/>
      <c r="W151" s="33"/>
      <c r="X151" s="33"/>
      <c r="Y151" s="33"/>
      <c r="Z151" s="33"/>
      <c r="AA151" s="33"/>
      <c r="AB151" s="33"/>
      <c r="AC151" s="33"/>
      <c r="AD151" s="33"/>
      <c r="AE151" s="33"/>
      <c r="AR151" s="188" t="s">
        <v>117</v>
      </c>
      <c r="AT151" s="188" t="s">
        <v>113</v>
      </c>
      <c r="AU151" s="188" t="s">
        <v>85</v>
      </c>
      <c r="AY151" s="16" t="s">
        <v>112</v>
      </c>
      <c r="BE151" s="189">
        <f>IF(N151="základní",J151,0)</f>
        <v>0</v>
      </c>
      <c r="BF151" s="189">
        <f>IF(N151="snížená",J151,0)</f>
        <v>0</v>
      </c>
      <c r="BG151" s="189">
        <f>IF(N151="zákl. přenesená",J151,0)</f>
        <v>0</v>
      </c>
      <c r="BH151" s="189">
        <f>IF(N151="sníž. přenesená",J151,0)</f>
        <v>0</v>
      </c>
      <c r="BI151" s="189">
        <f>IF(N151="nulová",J151,0)</f>
        <v>0</v>
      </c>
      <c r="BJ151" s="16" t="s">
        <v>83</v>
      </c>
      <c r="BK151" s="189">
        <f>ROUND(I151*H151,2)</f>
        <v>0</v>
      </c>
      <c r="BL151" s="16" t="s">
        <v>117</v>
      </c>
      <c r="BM151" s="188" t="s">
        <v>212</v>
      </c>
    </row>
    <row r="152" spans="2:51" s="13" customFormat="1" ht="11.25">
      <c r="B152" s="208"/>
      <c r="C152" s="209"/>
      <c r="D152" s="190" t="s">
        <v>164</v>
      </c>
      <c r="E152" s="210" t="s">
        <v>19</v>
      </c>
      <c r="F152" s="211" t="s">
        <v>177</v>
      </c>
      <c r="G152" s="209"/>
      <c r="H152" s="212">
        <v>34</v>
      </c>
      <c r="I152" s="213"/>
      <c r="J152" s="209"/>
      <c r="K152" s="209"/>
      <c r="L152" s="214"/>
      <c r="M152" s="215"/>
      <c r="N152" s="216"/>
      <c r="O152" s="216"/>
      <c r="P152" s="216"/>
      <c r="Q152" s="216"/>
      <c r="R152" s="216"/>
      <c r="S152" s="216"/>
      <c r="T152" s="217"/>
      <c r="AT152" s="218" t="s">
        <v>164</v>
      </c>
      <c r="AU152" s="218" t="s">
        <v>85</v>
      </c>
      <c r="AV152" s="13" t="s">
        <v>85</v>
      </c>
      <c r="AW152" s="13" t="s">
        <v>34</v>
      </c>
      <c r="AX152" s="13" t="s">
        <v>75</v>
      </c>
      <c r="AY152" s="218" t="s">
        <v>112</v>
      </c>
    </row>
    <row r="153" spans="2:51" s="13" customFormat="1" ht="11.25">
      <c r="B153" s="208"/>
      <c r="C153" s="209"/>
      <c r="D153" s="190" t="s">
        <v>164</v>
      </c>
      <c r="E153" s="210" t="s">
        <v>19</v>
      </c>
      <c r="F153" s="211" t="s">
        <v>178</v>
      </c>
      <c r="G153" s="209"/>
      <c r="H153" s="212">
        <v>80</v>
      </c>
      <c r="I153" s="213"/>
      <c r="J153" s="209"/>
      <c r="K153" s="209"/>
      <c r="L153" s="214"/>
      <c r="M153" s="215"/>
      <c r="N153" s="216"/>
      <c r="O153" s="216"/>
      <c r="P153" s="216"/>
      <c r="Q153" s="216"/>
      <c r="R153" s="216"/>
      <c r="S153" s="216"/>
      <c r="T153" s="217"/>
      <c r="AT153" s="218" t="s">
        <v>164</v>
      </c>
      <c r="AU153" s="218" t="s">
        <v>85</v>
      </c>
      <c r="AV153" s="13" t="s">
        <v>85</v>
      </c>
      <c r="AW153" s="13" t="s">
        <v>34</v>
      </c>
      <c r="AX153" s="13" t="s">
        <v>75</v>
      </c>
      <c r="AY153" s="218" t="s">
        <v>112</v>
      </c>
    </row>
    <row r="154" spans="2:51" s="13" customFormat="1" ht="11.25">
      <c r="B154" s="208"/>
      <c r="C154" s="209"/>
      <c r="D154" s="190" t="s">
        <v>164</v>
      </c>
      <c r="E154" s="210" t="s">
        <v>19</v>
      </c>
      <c r="F154" s="211" t="s">
        <v>179</v>
      </c>
      <c r="G154" s="209"/>
      <c r="H154" s="212">
        <v>19</v>
      </c>
      <c r="I154" s="213"/>
      <c r="J154" s="209"/>
      <c r="K154" s="209"/>
      <c r="L154" s="214"/>
      <c r="M154" s="215"/>
      <c r="N154" s="216"/>
      <c r="O154" s="216"/>
      <c r="P154" s="216"/>
      <c r="Q154" s="216"/>
      <c r="R154" s="216"/>
      <c r="S154" s="216"/>
      <c r="T154" s="217"/>
      <c r="AT154" s="218" t="s">
        <v>164</v>
      </c>
      <c r="AU154" s="218" t="s">
        <v>85</v>
      </c>
      <c r="AV154" s="13" t="s">
        <v>85</v>
      </c>
      <c r="AW154" s="13" t="s">
        <v>34</v>
      </c>
      <c r="AX154" s="13" t="s">
        <v>75</v>
      </c>
      <c r="AY154" s="218" t="s">
        <v>112</v>
      </c>
    </row>
    <row r="155" spans="2:51" s="14" customFormat="1" ht="11.25">
      <c r="B155" s="219"/>
      <c r="C155" s="220"/>
      <c r="D155" s="190" t="s">
        <v>164</v>
      </c>
      <c r="E155" s="221" t="s">
        <v>19</v>
      </c>
      <c r="F155" s="222" t="s">
        <v>168</v>
      </c>
      <c r="G155" s="220"/>
      <c r="H155" s="223">
        <v>133</v>
      </c>
      <c r="I155" s="224"/>
      <c r="J155" s="220"/>
      <c r="K155" s="220"/>
      <c r="L155" s="225"/>
      <c r="M155" s="226"/>
      <c r="N155" s="227"/>
      <c r="O155" s="227"/>
      <c r="P155" s="227"/>
      <c r="Q155" s="227"/>
      <c r="R155" s="227"/>
      <c r="S155" s="227"/>
      <c r="T155" s="228"/>
      <c r="AT155" s="229" t="s">
        <v>164</v>
      </c>
      <c r="AU155" s="229" t="s">
        <v>85</v>
      </c>
      <c r="AV155" s="14" t="s">
        <v>117</v>
      </c>
      <c r="AW155" s="14" t="s">
        <v>34</v>
      </c>
      <c r="AX155" s="14" t="s">
        <v>83</v>
      </c>
      <c r="AY155" s="229" t="s">
        <v>112</v>
      </c>
    </row>
    <row r="156" spans="2:63" s="11" customFormat="1" ht="22.9" customHeight="1">
      <c r="B156" s="163"/>
      <c r="C156" s="164"/>
      <c r="D156" s="165" t="s">
        <v>74</v>
      </c>
      <c r="E156" s="206" t="s">
        <v>213</v>
      </c>
      <c r="F156" s="206" t="s">
        <v>214</v>
      </c>
      <c r="G156" s="164"/>
      <c r="H156" s="164"/>
      <c r="I156" s="167"/>
      <c r="J156" s="207">
        <f>BK156</f>
        <v>0</v>
      </c>
      <c r="K156" s="164"/>
      <c r="L156" s="169"/>
      <c r="M156" s="170"/>
      <c r="N156" s="171"/>
      <c r="O156" s="171"/>
      <c r="P156" s="172">
        <f>SUM(P157:P165)</f>
        <v>0</v>
      </c>
      <c r="Q156" s="171"/>
      <c r="R156" s="172">
        <f>SUM(R157:R165)</f>
        <v>0</v>
      </c>
      <c r="S156" s="171"/>
      <c r="T156" s="173">
        <f>SUM(T157:T165)</f>
        <v>0</v>
      </c>
      <c r="AR156" s="174" t="s">
        <v>83</v>
      </c>
      <c r="AT156" s="175" t="s">
        <v>74</v>
      </c>
      <c r="AU156" s="175" t="s">
        <v>83</v>
      </c>
      <c r="AY156" s="174" t="s">
        <v>112</v>
      </c>
      <c r="BK156" s="176">
        <f>SUM(BK157:BK165)</f>
        <v>0</v>
      </c>
    </row>
    <row r="157" spans="1:65" s="2" customFormat="1" ht="24.2" customHeight="1">
      <c r="A157" s="33"/>
      <c r="B157" s="34"/>
      <c r="C157" s="177" t="s">
        <v>215</v>
      </c>
      <c r="D157" s="177" t="s">
        <v>113</v>
      </c>
      <c r="E157" s="178" t="s">
        <v>216</v>
      </c>
      <c r="F157" s="179" t="s">
        <v>217</v>
      </c>
      <c r="G157" s="180" t="s">
        <v>218</v>
      </c>
      <c r="H157" s="181">
        <v>12.615</v>
      </c>
      <c r="I157" s="182"/>
      <c r="J157" s="183">
        <f>ROUND(I157*H157,2)</f>
        <v>0</v>
      </c>
      <c r="K157" s="179" t="s">
        <v>160</v>
      </c>
      <c r="L157" s="38"/>
      <c r="M157" s="184" t="s">
        <v>19</v>
      </c>
      <c r="N157" s="185" t="s">
        <v>46</v>
      </c>
      <c r="O157" s="63"/>
      <c r="P157" s="186">
        <f>O157*H157</f>
        <v>0</v>
      </c>
      <c r="Q157" s="186">
        <v>0</v>
      </c>
      <c r="R157" s="186">
        <f>Q157*H157</f>
        <v>0</v>
      </c>
      <c r="S157" s="186">
        <v>0</v>
      </c>
      <c r="T157" s="187">
        <f>S157*H157</f>
        <v>0</v>
      </c>
      <c r="U157" s="33"/>
      <c r="V157" s="33"/>
      <c r="W157" s="33"/>
      <c r="X157" s="33"/>
      <c r="Y157" s="33"/>
      <c r="Z157" s="33"/>
      <c r="AA157" s="33"/>
      <c r="AB157" s="33"/>
      <c r="AC157" s="33"/>
      <c r="AD157" s="33"/>
      <c r="AE157" s="33"/>
      <c r="AR157" s="188" t="s">
        <v>117</v>
      </c>
      <c r="AT157" s="188" t="s">
        <v>113</v>
      </c>
      <c r="AU157" s="188" t="s">
        <v>85</v>
      </c>
      <c r="AY157" s="16" t="s">
        <v>112</v>
      </c>
      <c r="BE157" s="189">
        <f>IF(N157="základní",J157,0)</f>
        <v>0</v>
      </c>
      <c r="BF157" s="189">
        <f>IF(N157="snížená",J157,0)</f>
        <v>0</v>
      </c>
      <c r="BG157" s="189">
        <f>IF(N157="zákl. přenesená",J157,0)</f>
        <v>0</v>
      </c>
      <c r="BH157" s="189">
        <f>IF(N157="sníž. přenesená",J157,0)</f>
        <v>0</v>
      </c>
      <c r="BI157" s="189">
        <f>IF(N157="nulová",J157,0)</f>
        <v>0</v>
      </c>
      <c r="BJ157" s="16" t="s">
        <v>83</v>
      </c>
      <c r="BK157" s="189">
        <f>ROUND(I157*H157,2)</f>
        <v>0</v>
      </c>
      <c r="BL157" s="16" t="s">
        <v>117</v>
      </c>
      <c r="BM157" s="188" t="s">
        <v>219</v>
      </c>
    </row>
    <row r="158" spans="1:47" s="2" customFormat="1" ht="68.25">
      <c r="A158" s="33"/>
      <c r="B158" s="34"/>
      <c r="C158" s="35"/>
      <c r="D158" s="190" t="s">
        <v>162</v>
      </c>
      <c r="E158" s="35"/>
      <c r="F158" s="191" t="s">
        <v>220</v>
      </c>
      <c r="G158" s="35"/>
      <c r="H158" s="35"/>
      <c r="I158" s="107"/>
      <c r="J158" s="35"/>
      <c r="K158" s="35"/>
      <c r="L158" s="38"/>
      <c r="M158" s="192"/>
      <c r="N158" s="193"/>
      <c r="O158" s="63"/>
      <c r="P158" s="63"/>
      <c r="Q158" s="63"/>
      <c r="R158" s="63"/>
      <c r="S158" s="63"/>
      <c r="T158" s="64"/>
      <c r="U158" s="33"/>
      <c r="V158" s="33"/>
      <c r="W158" s="33"/>
      <c r="X158" s="33"/>
      <c r="Y158" s="33"/>
      <c r="Z158" s="33"/>
      <c r="AA158" s="33"/>
      <c r="AB158" s="33"/>
      <c r="AC158" s="33"/>
      <c r="AD158" s="33"/>
      <c r="AE158" s="33"/>
      <c r="AT158" s="16" t="s">
        <v>162</v>
      </c>
      <c r="AU158" s="16" t="s">
        <v>85</v>
      </c>
    </row>
    <row r="159" spans="1:65" s="2" customFormat="1" ht="24.2" customHeight="1">
      <c r="A159" s="33"/>
      <c r="B159" s="34"/>
      <c r="C159" s="177" t="s">
        <v>8</v>
      </c>
      <c r="D159" s="177" t="s">
        <v>113</v>
      </c>
      <c r="E159" s="178" t="s">
        <v>221</v>
      </c>
      <c r="F159" s="179" t="s">
        <v>222</v>
      </c>
      <c r="G159" s="180" t="s">
        <v>218</v>
      </c>
      <c r="H159" s="181">
        <v>252.3</v>
      </c>
      <c r="I159" s="182"/>
      <c r="J159" s="183">
        <f>ROUND(I159*H159,2)</f>
        <v>0</v>
      </c>
      <c r="K159" s="179" t="s">
        <v>160</v>
      </c>
      <c r="L159" s="38"/>
      <c r="M159" s="184" t="s">
        <v>19</v>
      </c>
      <c r="N159" s="185" t="s">
        <v>46</v>
      </c>
      <c r="O159" s="63"/>
      <c r="P159" s="186">
        <f>O159*H159</f>
        <v>0</v>
      </c>
      <c r="Q159" s="186">
        <v>0</v>
      </c>
      <c r="R159" s="186">
        <f>Q159*H159</f>
        <v>0</v>
      </c>
      <c r="S159" s="186">
        <v>0</v>
      </c>
      <c r="T159" s="187">
        <f>S159*H159</f>
        <v>0</v>
      </c>
      <c r="U159" s="33"/>
      <c r="V159" s="33"/>
      <c r="W159" s="33"/>
      <c r="X159" s="33"/>
      <c r="Y159" s="33"/>
      <c r="Z159" s="33"/>
      <c r="AA159" s="33"/>
      <c r="AB159" s="33"/>
      <c r="AC159" s="33"/>
      <c r="AD159" s="33"/>
      <c r="AE159" s="33"/>
      <c r="AR159" s="188" t="s">
        <v>117</v>
      </c>
      <c r="AT159" s="188" t="s">
        <v>113</v>
      </c>
      <c r="AU159" s="188" t="s">
        <v>85</v>
      </c>
      <c r="AY159" s="16" t="s">
        <v>112</v>
      </c>
      <c r="BE159" s="189">
        <f>IF(N159="základní",J159,0)</f>
        <v>0</v>
      </c>
      <c r="BF159" s="189">
        <f>IF(N159="snížená",J159,0)</f>
        <v>0</v>
      </c>
      <c r="BG159" s="189">
        <f>IF(N159="zákl. přenesená",J159,0)</f>
        <v>0</v>
      </c>
      <c r="BH159" s="189">
        <f>IF(N159="sníž. přenesená",J159,0)</f>
        <v>0</v>
      </c>
      <c r="BI159" s="189">
        <f>IF(N159="nulová",J159,0)</f>
        <v>0</v>
      </c>
      <c r="BJ159" s="16" t="s">
        <v>83</v>
      </c>
      <c r="BK159" s="189">
        <f>ROUND(I159*H159,2)</f>
        <v>0</v>
      </c>
      <c r="BL159" s="16" t="s">
        <v>117</v>
      </c>
      <c r="BM159" s="188" t="s">
        <v>223</v>
      </c>
    </row>
    <row r="160" spans="1:47" s="2" customFormat="1" ht="68.25">
      <c r="A160" s="33"/>
      <c r="B160" s="34"/>
      <c r="C160" s="35"/>
      <c r="D160" s="190" t="s">
        <v>162</v>
      </c>
      <c r="E160" s="35"/>
      <c r="F160" s="191" t="s">
        <v>220</v>
      </c>
      <c r="G160" s="35"/>
      <c r="H160" s="35"/>
      <c r="I160" s="107"/>
      <c r="J160" s="35"/>
      <c r="K160" s="35"/>
      <c r="L160" s="38"/>
      <c r="M160" s="192"/>
      <c r="N160" s="193"/>
      <c r="O160" s="63"/>
      <c r="P160" s="63"/>
      <c r="Q160" s="63"/>
      <c r="R160" s="63"/>
      <c r="S160" s="63"/>
      <c r="T160" s="64"/>
      <c r="U160" s="33"/>
      <c r="V160" s="33"/>
      <c r="W160" s="33"/>
      <c r="X160" s="33"/>
      <c r="Y160" s="33"/>
      <c r="Z160" s="33"/>
      <c r="AA160" s="33"/>
      <c r="AB160" s="33"/>
      <c r="AC160" s="33"/>
      <c r="AD160" s="33"/>
      <c r="AE160" s="33"/>
      <c r="AT160" s="16" t="s">
        <v>162</v>
      </c>
      <c r="AU160" s="16" t="s">
        <v>85</v>
      </c>
    </row>
    <row r="161" spans="2:51" s="13" customFormat="1" ht="11.25">
      <c r="B161" s="208"/>
      <c r="C161" s="209"/>
      <c r="D161" s="190" t="s">
        <v>164</v>
      </c>
      <c r="E161" s="209"/>
      <c r="F161" s="211" t="s">
        <v>224</v>
      </c>
      <c r="G161" s="209"/>
      <c r="H161" s="212">
        <v>252.3</v>
      </c>
      <c r="I161" s="213"/>
      <c r="J161" s="209"/>
      <c r="K161" s="209"/>
      <c r="L161" s="214"/>
      <c r="M161" s="215"/>
      <c r="N161" s="216"/>
      <c r="O161" s="216"/>
      <c r="P161" s="216"/>
      <c r="Q161" s="216"/>
      <c r="R161" s="216"/>
      <c r="S161" s="216"/>
      <c r="T161" s="217"/>
      <c r="AT161" s="218" t="s">
        <v>164</v>
      </c>
      <c r="AU161" s="218" t="s">
        <v>85</v>
      </c>
      <c r="AV161" s="13" t="s">
        <v>85</v>
      </c>
      <c r="AW161" s="13" t="s">
        <v>4</v>
      </c>
      <c r="AX161" s="13" t="s">
        <v>83</v>
      </c>
      <c r="AY161" s="218" t="s">
        <v>112</v>
      </c>
    </row>
    <row r="162" spans="1:65" s="2" customFormat="1" ht="24.2" customHeight="1">
      <c r="A162" s="33"/>
      <c r="B162" s="34"/>
      <c r="C162" s="177" t="s">
        <v>225</v>
      </c>
      <c r="D162" s="177" t="s">
        <v>113</v>
      </c>
      <c r="E162" s="178" t="s">
        <v>226</v>
      </c>
      <c r="F162" s="179" t="s">
        <v>227</v>
      </c>
      <c r="G162" s="180" t="s">
        <v>218</v>
      </c>
      <c r="H162" s="181">
        <v>12.615</v>
      </c>
      <c r="I162" s="182"/>
      <c r="J162" s="183">
        <f>ROUND(I162*H162,2)</f>
        <v>0</v>
      </c>
      <c r="K162" s="179" t="s">
        <v>160</v>
      </c>
      <c r="L162" s="38"/>
      <c r="M162" s="184" t="s">
        <v>19</v>
      </c>
      <c r="N162" s="185" t="s">
        <v>46</v>
      </c>
      <c r="O162" s="63"/>
      <c r="P162" s="186">
        <f>O162*H162</f>
        <v>0</v>
      </c>
      <c r="Q162" s="186">
        <v>0</v>
      </c>
      <c r="R162" s="186">
        <f>Q162*H162</f>
        <v>0</v>
      </c>
      <c r="S162" s="186">
        <v>0</v>
      </c>
      <c r="T162" s="187">
        <f>S162*H162</f>
        <v>0</v>
      </c>
      <c r="U162" s="33"/>
      <c r="V162" s="33"/>
      <c r="W162" s="33"/>
      <c r="X162" s="33"/>
      <c r="Y162" s="33"/>
      <c r="Z162" s="33"/>
      <c r="AA162" s="33"/>
      <c r="AB162" s="33"/>
      <c r="AC162" s="33"/>
      <c r="AD162" s="33"/>
      <c r="AE162" s="33"/>
      <c r="AR162" s="188" t="s">
        <v>117</v>
      </c>
      <c r="AT162" s="188" t="s">
        <v>113</v>
      </c>
      <c r="AU162" s="188" t="s">
        <v>85</v>
      </c>
      <c r="AY162" s="16" t="s">
        <v>112</v>
      </c>
      <c r="BE162" s="189">
        <f>IF(N162="základní",J162,0)</f>
        <v>0</v>
      </c>
      <c r="BF162" s="189">
        <f>IF(N162="snížená",J162,0)</f>
        <v>0</v>
      </c>
      <c r="BG162" s="189">
        <f>IF(N162="zákl. přenesená",J162,0)</f>
        <v>0</v>
      </c>
      <c r="BH162" s="189">
        <f>IF(N162="sníž. přenesená",J162,0)</f>
        <v>0</v>
      </c>
      <c r="BI162" s="189">
        <f>IF(N162="nulová",J162,0)</f>
        <v>0</v>
      </c>
      <c r="BJ162" s="16" t="s">
        <v>83</v>
      </c>
      <c r="BK162" s="189">
        <f>ROUND(I162*H162,2)</f>
        <v>0</v>
      </c>
      <c r="BL162" s="16" t="s">
        <v>117</v>
      </c>
      <c r="BM162" s="188" t="s">
        <v>228</v>
      </c>
    </row>
    <row r="163" spans="1:47" s="2" customFormat="1" ht="58.5">
      <c r="A163" s="33"/>
      <c r="B163" s="34"/>
      <c r="C163" s="35"/>
      <c r="D163" s="190" t="s">
        <v>162</v>
      </c>
      <c r="E163" s="35"/>
      <c r="F163" s="191" t="s">
        <v>229</v>
      </c>
      <c r="G163" s="35"/>
      <c r="H163" s="35"/>
      <c r="I163" s="107"/>
      <c r="J163" s="35"/>
      <c r="K163" s="35"/>
      <c r="L163" s="38"/>
      <c r="M163" s="192"/>
      <c r="N163" s="193"/>
      <c r="O163" s="63"/>
      <c r="P163" s="63"/>
      <c r="Q163" s="63"/>
      <c r="R163" s="63"/>
      <c r="S163" s="63"/>
      <c r="T163" s="64"/>
      <c r="U163" s="33"/>
      <c r="V163" s="33"/>
      <c r="W163" s="33"/>
      <c r="X163" s="33"/>
      <c r="Y163" s="33"/>
      <c r="Z163" s="33"/>
      <c r="AA163" s="33"/>
      <c r="AB163" s="33"/>
      <c r="AC163" s="33"/>
      <c r="AD163" s="33"/>
      <c r="AE163" s="33"/>
      <c r="AT163" s="16" t="s">
        <v>162</v>
      </c>
      <c r="AU163" s="16" t="s">
        <v>85</v>
      </c>
    </row>
    <row r="164" spans="1:65" s="2" customFormat="1" ht="24.2" customHeight="1">
      <c r="A164" s="33"/>
      <c r="B164" s="34"/>
      <c r="C164" s="177" t="s">
        <v>230</v>
      </c>
      <c r="D164" s="177" t="s">
        <v>113</v>
      </c>
      <c r="E164" s="178" t="s">
        <v>231</v>
      </c>
      <c r="F164" s="179" t="s">
        <v>232</v>
      </c>
      <c r="G164" s="180" t="s">
        <v>218</v>
      </c>
      <c r="H164" s="181">
        <v>12.615</v>
      </c>
      <c r="I164" s="182"/>
      <c r="J164" s="183">
        <f>ROUND(I164*H164,2)</f>
        <v>0</v>
      </c>
      <c r="K164" s="179" t="s">
        <v>160</v>
      </c>
      <c r="L164" s="38"/>
      <c r="M164" s="184" t="s">
        <v>19</v>
      </c>
      <c r="N164" s="185" t="s">
        <v>46</v>
      </c>
      <c r="O164" s="63"/>
      <c r="P164" s="186">
        <f>O164*H164</f>
        <v>0</v>
      </c>
      <c r="Q164" s="186">
        <v>0</v>
      </c>
      <c r="R164" s="186">
        <f>Q164*H164</f>
        <v>0</v>
      </c>
      <c r="S164" s="186">
        <v>0</v>
      </c>
      <c r="T164" s="187">
        <f>S164*H164</f>
        <v>0</v>
      </c>
      <c r="U164" s="33"/>
      <c r="V164" s="33"/>
      <c r="W164" s="33"/>
      <c r="X164" s="33"/>
      <c r="Y164" s="33"/>
      <c r="Z164" s="33"/>
      <c r="AA164" s="33"/>
      <c r="AB164" s="33"/>
      <c r="AC164" s="33"/>
      <c r="AD164" s="33"/>
      <c r="AE164" s="33"/>
      <c r="AR164" s="188" t="s">
        <v>117</v>
      </c>
      <c r="AT164" s="188" t="s">
        <v>113</v>
      </c>
      <c r="AU164" s="188" t="s">
        <v>85</v>
      </c>
      <c r="AY164" s="16" t="s">
        <v>112</v>
      </c>
      <c r="BE164" s="189">
        <f>IF(N164="základní",J164,0)</f>
        <v>0</v>
      </c>
      <c r="BF164" s="189">
        <f>IF(N164="snížená",J164,0)</f>
        <v>0</v>
      </c>
      <c r="BG164" s="189">
        <f>IF(N164="zákl. přenesená",J164,0)</f>
        <v>0</v>
      </c>
      <c r="BH164" s="189">
        <f>IF(N164="sníž. přenesená",J164,0)</f>
        <v>0</v>
      </c>
      <c r="BI164" s="189">
        <f>IF(N164="nulová",J164,0)</f>
        <v>0</v>
      </c>
      <c r="BJ164" s="16" t="s">
        <v>83</v>
      </c>
      <c r="BK164" s="189">
        <f>ROUND(I164*H164,2)</f>
        <v>0</v>
      </c>
      <c r="BL164" s="16" t="s">
        <v>117</v>
      </c>
      <c r="BM164" s="188" t="s">
        <v>233</v>
      </c>
    </row>
    <row r="165" spans="1:47" s="2" customFormat="1" ht="68.25">
      <c r="A165" s="33"/>
      <c r="B165" s="34"/>
      <c r="C165" s="35"/>
      <c r="D165" s="190" t="s">
        <v>162</v>
      </c>
      <c r="E165" s="35"/>
      <c r="F165" s="191" t="s">
        <v>234</v>
      </c>
      <c r="G165" s="35"/>
      <c r="H165" s="35"/>
      <c r="I165" s="107"/>
      <c r="J165" s="35"/>
      <c r="K165" s="35"/>
      <c r="L165" s="38"/>
      <c r="M165" s="192"/>
      <c r="N165" s="193"/>
      <c r="O165" s="63"/>
      <c r="P165" s="63"/>
      <c r="Q165" s="63"/>
      <c r="R165" s="63"/>
      <c r="S165" s="63"/>
      <c r="T165" s="64"/>
      <c r="U165" s="33"/>
      <c r="V165" s="33"/>
      <c r="W165" s="33"/>
      <c r="X165" s="33"/>
      <c r="Y165" s="33"/>
      <c r="Z165" s="33"/>
      <c r="AA165" s="33"/>
      <c r="AB165" s="33"/>
      <c r="AC165" s="33"/>
      <c r="AD165" s="33"/>
      <c r="AE165" s="33"/>
      <c r="AT165" s="16" t="s">
        <v>162</v>
      </c>
      <c r="AU165" s="16" t="s">
        <v>85</v>
      </c>
    </row>
    <row r="166" spans="2:63" s="11" customFormat="1" ht="22.9" customHeight="1">
      <c r="B166" s="163"/>
      <c r="C166" s="164"/>
      <c r="D166" s="165" t="s">
        <v>74</v>
      </c>
      <c r="E166" s="206" t="s">
        <v>235</v>
      </c>
      <c r="F166" s="206" t="s">
        <v>236</v>
      </c>
      <c r="G166" s="164"/>
      <c r="H166" s="164"/>
      <c r="I166" s="167"/>
      <c r="J166" s="207">
        <f>BK166</f>
        <v>0</v>
      </c>
      <c r="K166" s="164"/>
      <c r="L166" s="169"/>
      <c r="M166" s="170"/>
      <c r="N166" s="171"/>
      <c r="O166" s="171"/>
      <c r="P166" s="172">
        <f>SUM(P167:P168)</f>
        <v>0</v>
      </c>
      <c r="Q166" s="171"/>
      <c r="R166" s="172">
        <f>SUM(R167:R168)</f>
        <v>0</v>
      </c>
      <c r="S166" s="171"/>
      <c r="T166" s="173">
        <f>SUM(T167:T168)</f>
        <v>0</v>
      </c>
      <c r="AR166" s="174" t="s">
        <v>83</v>
      </c>
      <c r="AT166" s="175" t="s">
        <v>74</v>
      </c>
      <c r="AU166" s="175" t="s">
        <v>83</v>
      </c>
      <c r="AY166" s="174" t="s">
        <v>112</v>
      </c>
      <c r="BK166" s="176">
        <f>SUM(BK167:BK168)</f>
        <v>0</v>
      </c>
    </row>
    <row r="167" spans="1:65" s="2" customFormat="1" ht="14.45" customHeight="1">
      <c r="A167" s="33"/>
      <c r="B167" s="34"/>
      <c r="C167" s="177" t="s">
        <v>237</v>
      </c>
      <c r="D167" s="177" t="s">
        <v>113</v>
      </c>
      <c r="E167" s="178" t="s">
        <v>238</v>
      </c>
      <c r="F167" s="179" t="s">
        <v>239</v>
      </c>
      <c r="G167" s="180" t="s">
        <v>218</v>
      </c>
      <c r="H167" s="181">
        <v>3.697</v>
      </c>
      <c r="I167" s="182"/>
      <c r="J167" s="183">
        <f>ROUND(I167*H167,2)</f>
        <v>0</v>
      </c>
      <c r="K167" s="179" t="s">
        <v>160</v>
      </c>
      <c r="L167" s="38"/>
      <c r="M167" s="184" t="s">
        <v>19</v>
      </c>
      <c r="N167" s="185" t="s">
        <v>46</v>
      </c>
      <c r="O167" s="63"/>
      <c r="P167" s="186">
        <f>O167*H167</f>
        <v>0</v>
      </c>
      <c r="Q167" s="186">
        <v>0</v>
      </c>
      <c r="R167" s="186">
        <f>Q167*H167</f>
        <v>0</v>
      </c>
      <c r="S167" s="186">
        <v>0</v>
      </c>
      <c r="T167" s="187">
        <f>S167*H167</f>
        <v>0</v>
      </c>
      <c r="U167" s="33"/>
      <c r="V167" s="33"/>
      <c r="W167" s="33"/>
      <c r="X167" s="33"/>
      <c r="Y167" s="33"/>
      <c r="Z167" s="33"/>
      <c r="AA167" s="33"/>
      <c r="AB167" s="33"/>
      <c r="AC167" s="33"/>
      <c r="AD167" s="33"/>
      <c r="AE167" s="33"/>
      <c r="AR167" s="188" t="s">
        <v>117</v>
      </c>
      <c r="AT167" s="188" t="s">
        <v>113</v>
      </c>
      <c r="AU167" s="188" t="s">
        <v>85</v>
      </c>
      <c r="AY167" s="16" t="s">
        <v>112</v>
      </c>
      <c r="BE167" s="189">
        <f>IF(N167="základní",J167,0)</f>
        <v>0</v>
      </c>
      <c r="BF167" s="189">
        <f>IF(N167="snížená",J167,0)</f>
        <v>0</v>
      </c>
      <c r="BG167" s="189">
        <f>IF(N167="zákl. přenesená",J167,0)</f>
        <v>0</v>
      </c>
      <c r="BH167" s="189">
        <f>IF(N167="sníž. přenesená",J167,0)</f>
        <v>0</v>
      </c>
      <c r="BI167" s="189">
        <f>IF(N167="nulová",J167,0)</f>
        <v>0</v>
      </c>
      <c r="BJ167" s="16" t="s">
        <v>83</v>
      </c>
      <c r="BK167" s="189">
        <f>ROUND(I167*H167,2)</f>
        <v>0</v>
      </c>
      <c r="BL167" s="16" t="s">
        <v>117</v>
      </c>
      <c r="BM167" s="188" t="s">
        <v>240</v>
      </c>
    </row>
    <row r="168" spans="1:47" s="2" customFormat="1" ht="29.25">
      <c r="A168" s="33"/>
      <c r="B168" s="34"/>
      <c r="C168" s="35"/>
      <c r="D168" s="190" t="s">
        <v>162</v>
      </c>
      <c r="E168" s="35"/>
      <c r="F168" s="191" t="s">
        <v>241</v>
      </c>
      <c r="G168" s="35"/>
      <c r="H168" s="35"/>
      <c r="I168" s="107"/>
      <c r="J168" s="35"/>
      <c r="K168" s="35"/>
      <c r="L168" s="38"/>
      <c r="M168" s="230"/>
      <c r="N168" s="231"/>
      <c r="O168" s="196"/>
      <c r="P168" s="196"/>
      <c r="Q168" s="196"/>
      <c r="R168" s="196"/>
      <c r="S168" s="196"/>
      <c r="T168" s="232"/>
      <c r="U168" s="33"/>
      <c r="V168" s="33"/>
      <c r="W168" s="33"/>
      <c r="X168" s="33"/>
      <c r="Y168" s="33"/>
      <c r="Z168" s="33"/>
      <c r="AA168" s="33"/>
      <c r="AB168" s="33"/>
      <c r="AC168" s="33"/>
      <c r="AD168" s="33"/>
      <c r="AE168" s="33"/>
      <c r="AT168" s="16" t="s">
        <v>162</v>
      </c>
      <c r="AU168" s="16" t="s">
        <v>85</v>
      </c>
    </row>
    <row r="169" spans="1:31" s="2" customFormat="1" ht="6.95" customHeight="1">
      <c r="A169" s="33"/>
      <c r="B169" s="46"/>
      <c r="C169" s="47"/>
      <c r="D169" s="47"/>
      <c r="E169" s="47"/>
      <c r="F169" s="47"/>
      <c r="G169" s="47"/>
      <c r="H169" s="47"/>
      <c r="I169" s="135"/>
      <c r="J169" s="47"/>
      <c r="K169" s="47"/>
      <c r="L169" s="38"/>
      <c r="M169" s="33"/>
      <c r="O169" s="33"/>
      <c r="P169" s="33"/>
      <c r="Q169" s="33"/>
      <c r="R169" s="33"/>
      <c r="S169" s="33"/>
      <c r="T169" s="33"/>
      <c r="U169" s="33"/>
      <c r="V169" s="33"/>
      <c r="W169" s="33"/>
      <c r="X169" s="33"/>
      <c r="Y169" s="33"/>
      <c r="Z169" s="33"/>
      <c r="AA169" s="33"/>
      <c r="AB169" s="33"/>
      <c r="AC169" s="33"/>
      <c r="AD169" s="33"/>
      <c r="AE169" s="33"/>
    </row>
  </sheetData>
  <sheetProtection algorithmName="SHA-512" hashValue="ur/x78k27eb+MDKBqK2YIeQeAEZJzY96VzdKlHkadXxAN2rEJG9Dm5REKYLxsWdAJZcNbdJJIAO20kD0iwUd2w==" saltValue="nj+UzERsUle3GSLuaQxy6Z66U1G+HQ2n2H3uaJ6njrcof8IjScDR6y2IxkzXqFBtwJZIaVIp18fIQcHcHVNeZA==" spinCount="100000" sheet="1" objects="1" scenarios="1" formatColumns="0" formatRows="0" autoFilter="0"/>
  <autoFilter ref="C82:K168"/>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85"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Holly\Vee</dc:creator>
  <cp:keywords/>
  <dc:description/>
  <cp:lastModifiedBy>Vee</cp:lastModifiedBy>
  <cp:lastPrinted>2020-09-09T14:00:23Z</cp:lastPrinted>
  <dcterms:created xsi:type="dcterms:W3CDTF">2020-09-09T13:54:23Z</dcterms:created>
  <dcterms:modified xsi:type="dcterms:W3CDTF">2020-09-09T14:35:22Z</dcterms:modified>
  <cp:category/>
  <cp:version/>
  <cp:contentType/>
  <cp:contentStatus/>
</cp:coreProperties>
</file>